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queryTables/queryTable1.xml" ContentType="application/vnd.openxmlformats-officedocument.spreadsheetml.queryTab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bennotkin/Documents/world-bank/compoundriskdata/crm-excel/"/>
    </mc:Choice>
  </mc:AlternateContent>
  <xr:revisionPtr revIDLastSave="0" documentId="13_ncr:1_{0C43F097-A666-F346-A5A7-50238900B7BA}" xr6:coauthVersionLast="46" xr6:coauthVersionMax="46" xr10:uidLastSave="{00000000-0000-0000-0000-000000000000}"/>
  <bookViews>
    <workbookView xWindow="0" yWindow="480" windowWidth="25600" windowHeight="15540" xr2:uid="{00000000-000D-0000-FFFF-FFFF00000000}"/>
    <workbookView xWindow="0" yWindow="460" windowWidth="25600" windowHeight="15540" firstSheet="1" activeTab="2" xr2:uid="{1A23E10E-D429-6449-913B-680590967024}"/>
  </bookViews>
  <sheets>
    <sheet name="Dashboard" sheetId="13" r:id="rId1"/>
    <sheet name="Options" sheetId="8" r:id="rId2"/>
    <sheet name="Data Dictionary" sheetId="9" r:id="rId3"/>
    <sheet name="Compound Alert" sheetId="1" r:id="rId4"/>
    <sheet name="Health" sheetId="2" r:id="rId5"/>
    <sheet name="Food" sheetId="14" r:id="rId6"/>
    <sheet name="Conflict" sheetId="16" r:id="rId7"/>
    <sheet name="Macro" sheetId="17" r:id="rId8"/>
    <sheet name="Natural Hazard" sheetId="18" r:id="rId9"/>
    <sheet name="Socioeconomic" sheetId="19" r:id="rId10"/>
    <sheet name="Landing" sheetId="26" r:id="rId11"/>
  </sheets>
  <definedNames>
    <definedName name="_xlnm._FilterDatabase" localSheetId="3" hidden="1">'Compound Alert'!$B$5:$AJ$5</definedName>
    <definedName name="_xlnm._FilterDatabase" localSheetId="0" hidden="1">Dashboard!$B$72:$P$262</definedName>
    <definedName name="_xlnm._FilterDatabase" localSheetId="2" hidden="1">'Data Dictionary'!$B$7:$J$7</definedName>
    <definedName name="_xlnm._FilterDatabase" localSheetId="9" hidden="1">Socioeconomic!$B$5:$K$5</definedName>
    <definedName name="_xlchart.v5.0" hidden="1">'Compound Alert'!$B$5</definedName>
    <definedName name="_xlchart.v5.1" hidden="1">'Compound Alert'!$B$6:$B$195</definedName>
    <definedName name="_xlchart.v5.10" hidden="1">'Compound Alert'!$B$6:$B$195</definedName>
    <definedName name="_xlchart.v5.11" hidden="1">'Compound Alert'!$H$5</definedName>
    <definedName name="_xlchart.v5.12" hidden="1">'Compound Alert'!$H$6:$H$195</definedName>
    <definedName name="_xlchart.v5.13" hidden="1">'Compound Alert'!$B$5</definedName>
    <definedName name="_xlchart.v5.14" hidden="1">'Compound Alert'!$B$6:$B$195</definedName>
    <definedName name="_xlchart.v5.15" hidden="1">'Compound Alert'!$H$5</definedName>
    <definedName name="_xlchart.v5.16" hidden="1">'Compound Alert'!$J$6:$J$195</definedName>
    <definedName name="_xlchart.v5.2" hidden="1">'Compound Alert'!$H$5</definedName>
    <definedName name="_xlchart.v5.3" hidden="1">'Compound Alert'!$H$6:$H$195</definedName>
    <definedName name="_xlchart.v5.4" hidden="1">'Compound Alert'!$J$6:$J$195</definedName>
    <definedName name="_xlchart.v5.5" hidden="1">'Compound Alert'!$B$5</definedName>
    <definedName name="_xlchart.v5.6" hidden="1">'Compound Alert'!$B$6:$B$195</definedName>
    <definedName name="_xlchart.v5.7" hidden="1">'Compound Alert'!$H$5</definedName>
    <definedName name="_xlchart.v5.8" hidden="1">'Compound Alert'!$H$6:$H$195</definedName>
    <definedName name="_xlchart.v5.9" hidden="1">'Compound Alert'!$B$5</definedName>
    <definedName name="Conflict_and_Fragility" localSheetId="6">Conflict!$H$5:$L$195</definedName>
    <definedName name="Food_Security" localSheetId="5">Food!$H$5:$K$195</definedName>
    <definedName name="Health" localSheetId="6">Conflict!#REF!</definedName>
    <definedName name="Health" localSheetId="5">Food!#REF!</definedName>
    <definedName name="Health" localSheetId="4">Health!$H$5:$Q$195</definedName>
    <definedName name="Health" localSheetId="7">Macro!#REF!</definedName>
    <definedName name="Health" localSheetId="8">'Natural Hazard'!#REF!</definedName>
    <definedName name="Health" localSheetId="9">Socioeconomic!#REF!</definedName>
    <definedName name="Macro_Fiscal" localSheetId="7">Macro!$H$5:$J$195</definedName>
    <definedName name="Natural_Hazard" localSheetId="8">'Natural Hazard'!$H$5:$K$195</definedName>
    <definedName name="Socioeconomic_Vulnerability" localSheetId="9">Socioeconomic!$H$5:$K$195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28" i="13" l="1"/>
  <c r="C528" i="13"/>
  <c r="D528" i="13"/>
  <c r="E528" i="13"/>
  <c r="G528" i="13"/>
  <c r="H528" i="13"/>
  <c r="I528" i="13"/>
  <c r="J528" i="13"/>
  <c r="K528" i="13"/>
  <c r="L528" i="13"/>
  <c r="M528" i="13"/>
  <c r="N528" i="13"/>
  <c r="O528" i="13"/>
  <c r="Q528" i="13"/>
  <c r="R528" i="13"/>
  <c r="B529" i="13"/>
  <c r="C529" i="13"/>
  <c r="D529" i="13"/>
  <c r="E529" i="13"/>
  <c r="G529" i="13"/>
  <c r="H529" i="13"/>
  <c r="I529" i="13"/>
  <c r="J529" i="13"/>
  <c r="K529" i="13"/>
  <c r="L529" i="13"/>
  <c r="M529" i="13"/>
  <c r="N529" i="13"/>
  <c r="O529" i="13"/>
  <c r="Q529" i="13"/>
  <c r="R529" i="13"/>
  <c r="B530" i="13"/>
  <c r="C530" i="13"/>
  <c r="D530" i="13"/>
  <c r="E530" i="13"/>
  <c r="G530" i="13"/>
  <c r="H530" i="13"/>
  <c r="I530" i="13"/>
  <c r="J530" i="13"/>
  <c r="K530" i="13"/>
  <c r="L530" i="13"/>
  <c r="M530" i="13"/>
  <c r="N530" i="13"/>
  <c r="O530" i="13"/>
  <c r="Q530" i="13"/>
  <c r="R530" i="13"/>
  <c r="B531" i="13"/>
  <c r="C531" i="13"/>
  <c r="D531" i="13"/>
  <c r="E531" i="13"/>
  <c r="G531" i="13"/>
  <c r="H531" i="13"/>
  <c r="I531" i="13"/>
  <c r="J531" i="13"/>
  <c r="K531" i="13"/>
  <c r="L531" i="13"/>
  <c r="M531" i="13"/>
  <c r="N531" i="13"/>
  <c r="O531" i="13"/>
  <c r="Q531" i="13"/>
  <c r="R531" i="13"/>
  <c r="B532" i="13"/>
  <c r="C532" i="13"/>
  <c r="D532" i="13"/>
  <c r="E532" i="13"/>
  <c r="G532" i="13"/>
  <c r="H532" i="13"/>
  <c r="I532" i="13"/>
  <c r="J532" i="13"/>
  <c r="K532" i="13"/>
  <c r="L532" i="13"/>
  <c r="M532" i="13"/>
  <c r="N532" i="13"/>
  <c r="O532" i="13"/>
  <c r="Q532" i="13"/>
  <c r="R532" i="13"/>
  <c r="B533" i="13"/>
  <c r="C533" i="13"/>
  <c r="D533" i="13"/>
  <c r="E533" i="13"/>
  <c r="G533" i="13"/>
  <c r="H533" i="13"/>
  <c r="I533" i="13"/>
  <c r="J533" i="13"/>
  <c r="K533" i="13"/>
  <c r="L533" i="13"/>
  <c r="M533" i="13"/>
  <c r="N533" i="13"/>
  <c r="O533" i="13"/>
  <c r="Q533" i="13"/>
  <c r="R533" i="13"/>
  <c r="B534" i="13"/>
  <c r="C534" i="13"/>
  <c r="D534" i="13"/>
  <c r="E534" i="13"/>
  <c r="G534" i="13"/>
  <c r="H534" i="13"/>
  <c r="I534" i="13"/>
  <c r="J534" i="13"/>
  <c r="K534" i="13"/>
  <c r="L534" i="13"/>
  <c r="M534" i="13"/>
  <c r="N534" i="13"/>
  <c r="O534" i="13"/>
  <c r="Q534" i="13"/>
  <c r="R534" i="13"/>
  <c r="B535" i="13"/>
  <c r="C535" i="13"/>
  <c r="D535" i="13"/>
  <c r="E535" i="13"/>
  <c r="G535" i="13"/>
  <c r="H535" i="13"/>
  <c r="I535" i="13"/>
  <c r="J535" i="13"/>
  <c r="K535" i="13"/>
  <c r="L535" i="13"/>
  <c r="M535" i="13"/>
  <c r="N535" i="13"/>
  <c r="O535" i="13"/>
  <c r="Q535" i="13"/>
  <c r="R535" i="13"/>
  <c r="B536" i="13"/>
  <c r="C536" i="13"/>
  <c r="D536" i="13"/>
  <c r="E536" i="13"/>
  <c r="G536" i="13"/>
  <c r="H536" i="13"/>
  <c r="I536" i="13"/>
  <c r="J536" i="13"/>
  <c r="K536" i="13"/>
  <c r="L536" i="13"/>
  <c r="M536" i="13"/>
  <c r="N536" i="13"/>
  <c r="O536" i="13"/>
  <c r="Q536" i="13"/>
  <c r="R536" i="13"/>
  <c r="B537" i="13"/>
  <c r="C537" i="13"/>
  <c r="D537" i="13"/>
  <c r="E537" i="13"/>
  <c r="G537" i="13"/>
  <c r="H537" i="13"/>
  <c r="I537" i="13"/>
  <c r="J537" i="13"/>
  <c r="K537" i="13"/>
  <c r="L537" i="13"/>
  <c r="M537" i="13"/>
  <c r="N537" i="13"/>
  <c r="O537" i="13"/>
  <c r="Q537" i="13"/>
  <c r="R537" i="13"/>
  <c r="B538" i="13"/>
  <c r="C538" i="13"/>
  <c r="D538" i="13"/>
  <c r="E538" i="13"/>
  <c r="G538" i="13"/>
  <c r="H538" i="13"/>
  <c r="I538" i="13"/>
  <c r="J538" i="13"/>
  <c r="K538" i="13"/>
  <c r="L538" i="13"/>
  <c r="M538" i="13"/>
  <c r="N538" i="13"/>
  <c r="O538" i="13"/>
  <c r="Q538" i="13"/>
  <c r="R538" i="13"/>
  <c r="B539" i="13"/>
  <c r="C539" i="13"/>
  <c r="D539" i="13"/>
  <c r="E539" i="13"/>
  <c r="G539" i="13"/>
  <c r="H539" i="13"/>
  <c r="I539" i="13"/>
  <c r="J539" i="13"/>
  <c r="K539" i="13"/>
  <c r="L539" i="13"/>
  <c r="M539" i="13"/>
  <c r="N539" i="13"/>
  <c r="O539" i="13"/>
  <c r="Q539" i="13"/>
  <c r="R539" i="13"/>
  <c r="E351" i="13"/>
  <c r="B124" i="13"/>
  <c r="C124" i="13"/>
  <c r="D124" i="13"/>
  <c r="E124" i="13"/>
  <c r="F124" i="13"/>
  <c r="G124" i="13"/>
  <c r="H124" i="13"/>
  <c r="I124" i="13"/>
  <c r="J124" i="13"/>
  <c r="K124" i="13"/>
  <c r="L124" i="13"/>
  <c r="M124" i="13"/>
  <c r="N124" i="13"/>
  <c r="O124" i="13"/>
  <c r="Q74" i="13"/>
  <c r="R74" i="13"/>
  <c r="B189" i="13"/>
  <c r="C189" i="13"/>
  <c r="D189" i="13"/>
  <c r="E189" i="13"/>
  <c r="F189" i="13"/>
  <c r="G189" i="13"/>
  <c r="H189" i="13"/>
  <c r="I189" i="13"/>
  <c r="J189" i="13"/>
  <c r="K189" i="13"/>
  <c r="L189" i="13"/>
  <c r="M189" i="13"/>
  <c r="N189" i="13"/>
  <c r="O189" i="13"/>
  <c r="Q75" i="13"/>
  <c r="R75" i="13"/>
  <c r="B216" i="13"/>
  <c r="C216" i="13"/>
  <c r="D216" i="13"/>
  <c r="E216" i="13"/>
  <c r="F216" i="13"/>
  <c r="G216" i="13"/>
  <c r="H216" i="13"/>
  <c r="I216" i="13"/>
  <c r="J216" i="13"/>
  <c r="K216" i="13"/>
  <c r="L216" i="13"/>
  <c r="M216" i="13"/>
  <c r="N216" i="13"/>
  <c r="O216" i="13"/>
  <c r="Q76" i="13"/>
  <c r="R76" i="13"/>
  <c r="B246" i="13"/>
  <c r="C246" i="13"/>
  <c r="D246" i="13"/>
  <c r="E246" i="13"/>
  <c r="F246" i="13"/>
  <c r="G246" i="13"/>
  <c r="H246" i="13"/>
  <c r="I246" i="13"/>
  <c r="J246" i="13"/>
  <c r="K246" i="13"/>
  <c r="L246" i="13"/>
  <c r="M246" i="13"/>
  <c r="N246" i="13"/>
  <c r="O246" i="13"/>
  <c r="Q77" i="13"/>
  <c r="R77" i="13"/>
  <c r="B217" i="13"/>
  <c r="C217" i="13"/>
  <c r="D217" i="13"/>
  <c r="E217" i="13"/>
  <c r="F217" i="13"/>
  <c r="G217" i="13"/>
  <c r="H217" i="13"/>
  <c r="I217" i="13"/>
  <c r="J217" i="13"/>
  <c r="K217" i="13"/>
  <c r="L217" i="13"/>
  <c r="M217" i="13"/>
  <c r="N217" i="13"/>
  <c r="O217" i="13"/>
  <c r="Q78" i="13"/>
  <c r="R78" i="13"/>
  <c r="B190" i="13"/>
  <c r="C190" i="13"/>
  <c r="D190" i="13"/>
  <c r="E190" i="13"/>
  <c r="F190" i="13"/>
  <c r="G190" i="13"/>
  <c r="H190" i="13"/>
  <c r="I190" i="13"/>
  <c r="J190" i="13"/>
  <c r="K190" i="13"/>
  <c r="L190" i="13"/>
  <c r="M190" i="13"/>
  <c r="N190" i="13"/>
  <c r="O190" i="13"/>
  <c r="Q79" i="13"/>
  <c r="R79" i="13"/>
  <c r="B247" i="13"/>
  <c r="C247" i="13"/>
  <c r="D247" i="13"/>
  <c r="E247" i="13"/>
  <c r="F247" i="13"/>
  <c r="G247" i="13"/>
  <c r="H247" i="13"/>
  <c r="I247" i="13"/>
  <c r="J247" i="13"/>
  <c r="K247" i="13"/>
  <c r="L247" i="13"/>
  <c r="M247" i="13"/>
  <c r="N247" i="13"/>
  <c r="O247" i="13"/>
  <c r="Q80" i="13"/>
  <c r="R80" i="13"/>
  <c r="B218" i="13"/>
  <c r="C218" i="13"/>
  <c r="D218" i="13"/>
  <c r="E218" i="13"/>
  <c r="F218" i="13"/>
  <c r="G218" i="13"/>
  <c r="H218" i="13"/>
  <c r="I218" i="13"/>
  <c r="J218" i="13"/>
  <c r="K218" i="13"/>
  <c r="L218" i="13"/>
  <c r="M218" i="13"/>
  <c r="N218" i="13"/>
  <c r="O218" i="13"/>
  <c r="Q81" i="13"/>
  <c r="R81" i="13"/>
  <c r="B125" i="13"/>
  <c r="C125" i="13"/>
  <c r="D125" i="13"/>
  <c r="E125" i="13"/>
  <c r="F125" i="13"/>
  <c r="G125" i="13"/>
  <c r="H125" i="13"/>
  <c r="I125" i="13"/>
  <c r="J125" i="13"/>
  <c r="K125" i="13"/>
  <c r="L125" i="13"/>
  <c r="M125" i="13"/>
  <c r="N125" i="13"/>
  <c r="O125" i="13"/>
  <c r="Q82" i="13"/>
  <c r="R82" i="13"/>
  <c r="B99" i="13"/>
  <c r="C99" i="13"/>
  <c r="D99" i="13"/>
  <c r="E99" i="13"/>
  <c r="F99" i="13"/>
  <c r="G99" i="13"/>
  <c r="H99" i="13"/>
  <c r="I99" i="13"/>
  <c r="J99" i="13"/>
  <c r="K99" i="13"/>
  <c r="L99" i="13"/>
  <c r="M99" i="13"/>
  <c r="N99" i="13"/>
  <c r="O99" i="13"/>
  <c r="Q83" i="13"/>
  <c r="R83" i="13"/>
  <c r="B248" i="13"/>
  <c r="C248" i="13"/>
  <c r="D248" i="13"/>
  <c r="E248" i="13"/>
  <c r="F248" i="13"/>
  <c r="G248" i="13"/>
  <c r="H248" i="13"/>
  <c r="I248" i="13"/>
  <c r="J248" i="13"/>
  <c r="K248" i="13"/>
  <c r="L248" i="13"/>
  <c r="M248" i="13"/>
  <c r="N248" i="13"/>
  <c r="O248" i="13"/>
  <c r="Q84" i="13"/>
  <c r="R84" i="13"/>
  <c r="B100" i="13"/>
  <c r="C100" i="13"/>
  <c r="D100" i="13"/>
  <c r="E100" i="13"/>
  <c r="F100" i="13"/>
  <c r="G100" i="13"/>
  <c r="H100" i="13"/>
  <c r="I100" i="13"/>
  <c r="J100" i="13"/>
  <c r="K100" i="13"/>
  <c r="L100" i="13"/>
  <c r="M100" i="13"/>
  <c r="N100" i="13"/>
  <c r="O100" i="13"/>
  <c r="Q85" i="13"/>
  <c r="R85" i="13"/>
  <c r="B101" i="13"/>
  <c r="C101" i="13"/>
  <c r="D101" i="13"/>
  <c r="E101" i="13"/>
  <c r="F101" i="13"/>
  <c r="G101" i="13"/>
  <c r="H101" i="13"/>
  <c r="I101" i="13"/>
  <c r="J101" i="13"/>
  <c r="K101" i="13"/>
  <c r="L101" i="13"/>
  <c r="M101" i="13"/>
  <c r="N101" i="13"/>
  <c r="O101" i="13"/>
  <c r="Q86" i="13"/>
  <c r="R86" i="13"/>
  <c r="B126" i="13"/>
  <c r="C126" i="13"/>
  <c r="D126" i="13"/>
  <c r="E126" i="13"/>
  <c r="F126" i="13"/>
  <c r="G126" i="13"/>
  <c r="H126" i="13"/>
  <c r="I126" i="13"/>
  <c r="J126" i="13"/>
  <c r="K126" i="13"/>
  <c r="L126" i="13"/>
  <c r="M126" i="13"/>
  <c r="N126" i="13"/>
  <c r="O126" i="13"/>
  <c r="Q87" i="13"/>
  <c r="R87" i="13"/>
  <c r="B191" i="13"/>
  <c r="C191" i="13"/>
  <c r="D191" i="13"/>
  <c r="E191" i="13"/>
  <c r="F191" i="13"/>
  <c r="G191" i="13"/>
  <c r="H191" i="13"/>
  <c r="I191" i="13"/>
  <c r="J191" i="13"/>
  <c r="K191" i="13"/>
  <c r="L191" i="13"/>
  <c r="M191" i="13"/>
  <c r="N191" i="13"/>
  <c r="O191" i="13"/>
  <c r="Q88" i="13"/>
  <c r="R88" i="13"/>
  <c r="B170" i="13"/>
  <c r="C170" i="13"/>
  <c r="D170" i="13"/>
  <c r="E170" i="13"/>
  <c r="F170" i="13"/>
  <c r="G170" i="13"/>
  <c r="H170" i="13"/>
  <c r="I170" i="13"/>
  <c r="J170" i="13"/>
  <c r="K170" i="13"/>
  <c r="L170" i="13"/>
  <c r="M170" i="13"/>
  <c r="N170" i="13"/>
  <c r="O170" i="13"/>
  <c r="Q89" i="13"/>
  <c r="R89" i="13"/>
  <c r="B171" i="13"/>
  <c r="C171" i="13"/>
  <c r="D171" i="13"/>
  <c r="E171" i="13"/>
  <c r="F171" i="13"/>
  <c r="G171" i="13"/>
  <c r="H171" i="13"/>
  <c r="I171" i="13"/>
  <c r="J171" i="13"/>
  <c r="K171" i="13"/>
  <c r="L171" i="13"/>
  <c r="M171" i="13"/>
  <c r="N171" i="13"/>
  <c r="O171" i="13"/>
  <c r="Q90" i="13"/>
  <c r="R90" i="13"/>
  <c r="B172" i="13"/>
  <c r="C172" i="13"/>
  <c r="D172" i="13"/>
  <c r="E172" i="13"/>
  <c r="F172" i="13"/>
  <c r="G172" i="13"/>
  <c r="H172" i="13"/>
  <c r="I172" i="13"/>
  <c r="J172" i="13"/>
  <c r="K172" i="13"/>
  <c r="L172" i="13"/>
  <c r="M172" i="13"/>
  <c r="N172" i="13"/>
  <c r="O172" i="13"/>
  <c r="Q91" i="13"/>
  <c r="R91" i="13"/>
  <c r="B155" i="13"/>
  <c r="C155" i="13"/>
  <c r="D155" i="13"/>
  <c r="E155" i="13"/>
  <c r="F155" i="13"/>
  <c r="G155" i="13"/>
  <c r="H155" i="13"/>
  <c r="I155" i="13"/>
  <c r="J155" i="13"/>
  <c r="K155" i="13"/>
  <c r="L155" i="13"/>
  <c r="M155" i="13"/>
  <c r="N155" i="13"/>
  <c r="O155" i="13"/>
  <c r="Q92" i="13"/>
  <c r="R92" i="13"/>
  <c r="B156" i="13"/>
  <c r="C156" i="13"/>
  <c r="D156" i="13"/>
  <c r="E156" i="13"/>
  <c r="F156" i="13"/>
  <c r="G156" i="13"/>
  <c r="H156" i="13"/>
  <c r="I156" i="13"/>
  <c r="J156" i="13"/>
  <c r="K156" i="13"/>
  <c r="L156" i="13"/>
  <c r="M156" i="13"/>
  <c r="N156" i="13"/>
  <c r="O156" i="13"/>
  <c r="Q93" i="13"/>
  <c r="R93" i="13"/>
  <c r="B127" i="13"/>
  <c r="C127" i="13"/>
  <c r="D127" i="13"/>
  <c r="E127" i="13"/>
  <c r="F127" i="13"/>
  <c r="G127" i="13"/>
  <c r="H127" i="13"/>
  <c r="I127" i="13"/>
  <c r="J127" i="13"/>
  <c r="K127" i="13"/>
  <c r="L127" i="13"/>
  <c r="M127" i="13"/>
  <c r="N127" i="13"/>
  <c r="O127" i="13"/>
  <c r="Q94" i="13"/>
  <c r="R94" i="13"/>
  <c r="B147" i="13"/>
  <c r="C147" i="13"/>
  <c r="D147" i="13"/>
  <c r="E147" i="13"/>
  <c r="F147" i="13"/>
  <c r="G147" i="13"/>
  <c r="H147" i="13"/>
  <c r="I147" i="13"/>
  <c r="J147" i="13"/>
  <c r="K147" i="13"/>
  <c r="L147" i="13"/>
  <c r="M147" i="13"/>
  <c r="N147" i="13"/>
  <c r="O147" i="13"/>
  <c r="Q95" i="13"/>
  <c r="R95" i="13"/>
  <c r="B192" i="13"/>
  <c r="C192" i="13"/>
  <c r="D192" i="13"/>
  <c r="E192" i="13"/>
  <c r="F192" i="13"/>
  <c r="G192" i="13"/>
  <c r="H192" i="13"/>
  <c r="I192" i="13"/>
  <c r="J192" i="13"/>
  <c r="K192" i="13"/>
  <c r="L192" i="13"/>
  <c r="M192" i="13"/>
  <c r="N192" i="13"/>
  <c r="O192" i="13"/>
  <c r="Q96" i="13"/>
  <c r="R96" i="13"/>
  <c r="B219" i="13"/>
  <c r="C219" i="13"/>
  <c r="D219" i="13"/>
  <c r="E219" i="13"/>
  <c r="F219" i="13"/>
  <c r="G219" i="13"/>
  <c r="H219" i="13"/>
  <c r="I219" i="13"/>
  <c r="J219" i="13"/>
  <c r="K219" i="13"/>
  <c r="L219" i="13"/>
  <c r="M219" i="13"/>
  <c r="N219" i="13"/>
  <c r="O219" i="13"/>
  <c r="Q97" i="13"/>
  <c r="R97" i="13"/>
  <c r="B128" i="13"/>
  <c r="C128" i="13"/>
  <c r="D128" i="13"/>
  <c r="E128" i="13"/>
  <c r="F128" i="13"/>
  <c r="G128" i="13"/>
  <c r="H128" i="13"/>
  <c r="I128" i="13"/>
  <c r="J128" i="13"/>
  <c r="K128" i="13"/>
  <c r="L128" i="13"/>
  <c r="M128" i="13"/>
  <c r="N128" i="13"/>
  <c r="O128" i="13"/>
  <c r="Q98" i="13"/>
  <c r="R98" i="13"/>
  <c r="B157" i="13"/>
  <c r="C157" i="13"/>
  <c r="D157" i="13"/>
  <c r="E157" i="13"/>
  <c r="F157" i="13"/>
  <c r="G157" i="13"/>
  <c r="H157" i="13"/>
  <c r="I157" i="13"/>
  <c r="J157" i="13"/>
  <c r="K157" i="13"/>
  <c r="L157" i="13"/>
  <c r="M157" i="13"/>
  <c r="N157" i="13"/>
  <c r="O157" i="13"/>
  <c r="Q99" i="13"/>
  <c r="R99" i="13"/>
  <c r="B80" i="13"/>
  <c r="C80" i="13"/>
  <c r="D80" i="13"/>
  <c r="E80" i="13"/>
  <c r="F80" i="13"/>
  <c r="G80" i="13"/>
  <c r="H80" i="13"/>
  <c r="I80" i="13"/>
  <c r="J80" i="13"/>
  <c r="K80" i="13"/>
  <c r="L80" i="13"/>
  <c r="M80" i="13"/>
  <c r="N80" i="13"/>
  <c r="O80" i="13"/>
  <c r="Q100" i="13"/>
  <c r="R100" i="13"/>
  <c r="B249" i="13"/>
  <c r="C249" i="13"/>
  <c r="D249" i="13"/>
  <c r="E249" i="13"/>
  <c r="F249" i="13"/>
  <c r="G249" i="13"/>
  <c r="H249" i="13"/>
  <c r="I249" i="13"/>
  <c r="J249" i="13"/>
  <c r="K249" i="13"/>
  <c r="L249" i="13"/>
  <c r="M249" i="13"/>
  <c r="N249" i="13"/>
  <c r="O249" i="13"/>
  <c r="Q101" i="13"/>
  <c r="R101" i="13"/>
  <c r="B250" i="13"/>
  <c r="C250" i="13"/>
  <c r="D250" i="13"/>
  <c r="E250" i="13"/>
  <c r="F250" i="13"/>
  <c r="G250" i="13"/>
  <c r="H250" i="13"/>
  <c r="I250" i="13"/>
  <c r="J250" i="13"/>
  <c r="K250" i="13"/>
  <c r="L250" i="13"/>
  <c r="M250" i="13"/>
  <c r="N250" i="13"/>
  <c r="O250" i="13"/>
  <c r="Q102" i="13"/>
  <c r="R102" i="13"/>
  <c r="B220" i="13"/>
  <c r="C220" i="13"/>
  <c r="D220" i="13"/>
  <c r="E220" i="13"/>
  <c r="F220" i="13"/>
  <c r="G220" i="13"/>
  <c r="H220" i="13"/>
  <c r="I220" i="13"/>
  <c r="J220" i="13"/>
  <c r="K220" i="13"/>
  <c r="L220" i="13"/>
  <c r="M220" i="13"/>
  <c r="N220" i="13"/>
  <c r="O220" i="13"/>
  <c r="Q103" i="13"/>
  <c r="R103" i="13"/>
  <c r="B158" i="13"/>
  <c r="C158" i="13"/>
  <c r="D158" i="13"/>
  <c r="E158" i="13"/>
  <c r="F158" i="13"/>
  <c r="G158" i="13"/>
  <c r="H158" i="13"/>
  <c r="I158" i="13"/>
  <c r="J158" i="13"/>
  <c r="K158" i="13"/>
  <c r="L158" i="13"/>
  <c r="M158" i="13"/>
  <c r="N158" i="13"/>
  <c r="O158" i="13"/>
  <c r="Q104" i="13"/>
  <c r="R104" i="13"/>
  <c r="B86" i="13"/>
  <c r="C86" i="13"/>
  <c r="D86" i="13"/>
  <c r="E86" i="13"/>
  <c r="F86" i="13"/>
  <c r="G86" i="13"/>
  <c r="H86" i="13"/>
  <c r="I86" i="13"/>
  <c r="J86" i="13"/>
  <c r="K86" i="13"/>
  <c r="L86" i="13"/>
  <c r="M86" i="13"/>
  <c r="N86" i="13"/>
  <c r="O86" i="13"/>
  <c r="Q105" i="13"/>
  <c r="R105" i="13"/>
  <c r="B81" i="13"/>
  <c r="C81" i="13"/>
  <c r="D81" i="13"/>
  <c r="E81" i="13"/>
  <c r="F81" i="13"/>
  <c r="G81" i="13"/>
  <c r="H81" i="13"/>
  <c r="I81" i="13"/>
  <c r="J81" i="13"/>
  <c r="K81" i="13"/>
  <c r="L81" i="13"/>
  <c r="M81" i="13"/>
  <c r="N81" i="13"/>
  <c r="O81" i="13"/>
  <c r="Q106" i="13"/>
  <c r="R106" i="13"/>
  <c r="B73" i="13"/>
  <c r="C73" i="13"/>
  <c r="D73" i="13"/>
  <c r="E73" i="13"/>
  <c r="F73" i="13"/>
  <c r="G73" i="13"/>
  <c r="H73" i="13"/>
  <c r="I73" i="13"/>
  <c r="J73" i="13"/>
  <c r="K73" i="13"/>
  <c r="L73" i="13"/>
  <c r="M73" i="13"/>
  <c r="N73" i="13"/>
  <c r="O73" i="13"/>
  <c r="Q107" i="13"/>
  <c r="R107" i="13"/>
  <c r="B87" i="13"/>
  <c r="C87" i="13"/>
  <c r="D87" i="13"/>
  <c r="E87" i="13"/>
  <c r="F87" i="13"/>
  <c r="G87" i="13"/>
  <c r="H87" i="13"/>
  <c r="I87" i="13"/>
  <c r="J87" i="13"/>
  <c r="K87" i="13"/>
  <c r="L87" i="13"/>
  <c r="M87" i="13"/>
  <c r="N87" i="13"/>
  <c r="O87" i="13"/>
  <c r="Q108" i="13"/>
  <c r="R108" i="13"/>
  <c r="B110" i="13"/>
  <c r="C110" i="13"/>
  <c r="D110" i="13"/>
  <c r="E110" i="13"/>
  <c r="F110" i="13"/>
  <c r="G110" i="13"/>
  <c r="H110" i="13"/>
  <c r="I110" i="13"/>
  <c r="J110" i="13"/>
  <c r="K110" i="13"/>
  <c r="L110" i="13"/>
  <c r="M110" i="13"/>
  <c r="N110" i="13"/>
  <c r="O110" i="13"/>
  <c r="Q109" i="13"/>
  <c r="R109" i="13"/>
  <c r="B102" i="13"/>
  <c r="C102" i="13"/>
  <c r="D102" i="13"/>
  <c r="E102" i="13"/>
  <c r="F102" i="13"/>
  <c r="G102" i="13"/>
  <c r="H102" i="13"/>
  <c r="I102" i="13"/>
  <c r="J102" i="13"/>
  <c r="K102" i="13"/>
  <c r="L102" i="13"/>
  <c r="M102" i="13"/>
  <c r="N102" i="13"/>
  <c r="O102" i="13"/>
  <c r="Q110" i="13"/>
  <c r="R110" i="13"/>
  <c r="B193" i="13"/>
  <c r="C193" i="13"/>
  <c r="D193" i="13"/>
  <c r="E193" i="13"/>
  <c r="F193" i="13"/>
  <c r="G193" i="13"/>
  <c r="H193" i="13"/>
  <c r="I193" i="13"/>
  <c r="J193" i="13"/>
  <c r="K193" i="13"/>
  <c r="L193" i="13"/>
  <c r="M193" i="13"/>
  <c r="N193" i="13"/>
  <c r="O193" i="13"/>
  <c r="Q111" i="13"/>
  <c r="R111" i="13"/>
  <c r="B221" i="13"/>
  <c r="C221" i="13"/>
  <c r="D221" i="13"/>
  <c r="E221" i="13"/>
  <c r="F221" i="13"/>
  <c r="G221" i="13"/>
  <c r="H221" i="13"/>
  <c r="I221" i="13"/>
  <c r="J221" i="13"/>
  <c r="K221" i="13"/>
  <c r="L221" i="13"/>
  <c r="M221" i="13"/>
  <c r="N221" i="13"/>
  <c r="O221" i="13"/>
  <c r="Q112" i="13"/>
  <c r="R112" i="13"/>
  <c r="B194" i="13"/>
  <c r="C194" i="13"/>
  <c r="D194" i="13"/>
  <c r="E194" i="13"/>
  <c r="F194" i="13"/>
  <c r="G194" i="13"/>
  <c r="H194" i="13"/>
  <c r="I194" i="13"/>
  <c r="J194" i="13"/>
  <c r="K194" i="13"/>
  <c r="L194" i="13"/>
  <c r="M194" i="13"/>
  <c r="N194" i="13"/>
  <c r="O194" i="13"/>
  <c r="Q113" i="13"/>
  <c r="R113" i="13"/>
  <c r="B195" i="13"/>
  <c r="C195" i="13"/>
  <c r="D195" i="13"/>
  <c r="E195" i="13"/>
  <c r="F195" i="13"/>
  <c r="G195" i="13"/>
  <c r="H195" i="13"/>
  <c r="I195" i="13"/>
  <c r="J195" i="13"/>
  <c r="K195" i="13"/>
  <c r="L195" i="13"/>
  <c r="M195" i="13"/>
  <c r="N195" i="13"/>
  <c r="O195" i="13"/>
  <c r="Q114" i="13"/>
  <c r="R114" i="13"/>
  <c r="B222" i="13"/>
  <c r="C222" i="13"/>
  <c r="D222" i="13"/>
  <c r="E222" i="13"/>
  <c r="F222" i="13"/>
  <c r="G222" i="13"/>
  <c r="H222" i="13"/>
  <c r="I222" i="13"/>
  <c r="J222" i="13"/>
  <c r="K222" i="13"/>
  <c r="L222" i="13"/>
  <c r="M222" i="13"/>
  <c r="N222" i="13"/>
  <c r="O222" i="13"/>
  <c r="Q115" i="13"/>
  <c r="R115" i="13"/>
  <c r="B251" i="13"/>
  <c r="C251" i="13"/>
  <c r="D251" i="13"/>
  <c r="E251" i="13"/>
  <c r="F251" i="13"/>
  <c r="G251" i="13"/>
  <c r="H251" i="13"/>
  <c r="I251" i="13"/>
  <c r="J251" i="13"/>
  <c r="K251" i="13"/>
  <c r="L251" i="13"/>
  <c r="M251" i="13"/>
  <c r="N251" i="13"/>
  <c r="O251" i="13"/>
  <c r="Q116" i="13"/>
  <c r="R116" i="13"/>
  <c r="B111" i="13"/>
  <c r="C111" i="13"/>
  <c r="D111" i="13"/>
  <c r="E111" i="13"/>
  <c r="F111" i="13"/>
  <c r="G111" i="13"/>
  <c r="H111" i="13"/>
  <c r="I111" i="13"/>
  <c r="J111" i="13"/>
  <c r="K111" i="13"/>
  <c r="L111" i="13"/>
  <c r="M111" i="13"/>
  <c r="N111" i="13"/>
  <c r="O111" i="13"/>
  <c r="Q117" i="13"/>
  <c r="R117" i="13"/>
  <c r="B173" i="13"/>
  <c r="C173" i="13"/>
  <c r="D173" i="13"/>
  <c r="E173" i="13"/>
  <c r="F173" i="13"/>
  <c r="G173" i="13"/>
  <c r="H173" i="13"/>
  <c r="I173" i="13"/>
  <c r="J173" i="13"/>
  <c r="K173" i="13"/>
  <c r="L173" i="13"/>
  <c r="M173" i="13"/>
  <c r="N173" i="13"/>
  <c r="O173" i="13"/>
  <c r="Q118" i="13"/>
  <c r="R118" i="13"/>
  <c r="B252" i="13"/>
  <c r="C252" i="13"/>
  <c r="D252" i="13"/>
  <c r="E252" i="13"/>
  <c r="F252" i="13"/>
  <c r="G252" i="13"/>
  <c r="H252" i="13"/>
  <c r="I252" i="13"/>
  <c r="J252" i="13"/>
  <c r="K252" i="13"/>
  <c r="L252" i="13"/>
  <c r="M252" i="13"/>
  <c r="N252" i="13"/>
  <c r="O252" i="13"/>
  <c r="Q119" i="13"/>
  <c r="R119" i="13"/>
  <c r="B196" i="13"/>
  <c r="C196" i="13"/>
  <c r="D196" i="13"/>
  <c r="E196" i="13"/>
  <c r="F196" i="13"/>
  <c r="G196" i="13"/>
  <c r="H196" i="13"/>
  <c r="I196" i="13"/>
  <c r="J196" i="13"/>
  <c r="K196" i="13"/>
  <c r="L196" i="13"/>
  <c r="M196" i="13"/>
  <c r="N196" i="13"/>
  <c r="O196" i="13"/>
  <c r="Q120" i="13"/>
  <c r="R120" i="13"/>
  <c r="B197" i="13"/>
  <c r="C197" i="13"/>
  <c r="D197" i="13"/>
  <c r="E197" i="13"/>
  <c r="F197" i="13"/>
  <c r="G197" i="13"/>
  <c r="H197" i="13"/>
  <c r="I197" i="13"/>
  <c r="J197" i="13"/>
  <c r="K197" i="13"/>
  <c r="L197" i="13"/>
  <c r="M197" i="13"/>
  <c r="N197" i="13"/>
  <c r="O197" i="13"/>
  <c r="Q121" i="13"/>
  <c r="R121" i="13"/>
  <c r="B174" i="13"/>
  <c r="C174" i="13"/>
  <c r="D174" i="13"/>
  <c r="E174" i="13"/>
  <c r="F174" i="13"/>
  <c r="G174" i="13"/>
  <c r="H174" i="13"/>
  <c r="I174" i="13"/>
  <c r="J174" i="13"/>
  <c r="K174" i="13"/>
  <c r="L174" i="13"/>
  <c r="M174" i="13"/>
  <c r="N174" i="13"/>
  <c r="O174" i="13"/>
  <c r="Q122" i="13"/>
  <c r="R122" i="13"/>
  <c r="B159" i="13"/>
  <c r="C159" i="13"/>
  <c r="D159" i="13"/>
  <c r="E159" i="13"/>
  <c r="F159" i="13"/>
  <c r="G159" i="13"/>
  <c r="H159" i="13"/>
  <c r="I159" i="13"/>
  <c r="J159" i="13"/>
  <c r="K159" i="13"/>
  <c r="L159" i="13"/>
  <c r="M159" i="13"/>
  <c r="N159" i="13"/>
  <c r="O159" i="13"/>
  <c r="Q123" i="13"/>
  <c r="R123" i="13"/>
  <c r="B93" i="13"/>
  <c r="C93" i="13"/>
  <c r="D93" i="13"/>
  <c r="E93" i="13"/>
  <c r="F93" i="13"/>
  <c r="G93" i="13"/>
  <c r="H93" i="13"/>
  <c r="I93" i="13"/>
  <c r="J93" i="13"/>
  <c r="K93" i="13"/>
  <c r="L93" i="13"/>
  <c r="M93" i="13"/>
  <c r="N93" i="13"/>
  <c r="O93" i="13"/>
  <c r="Q124" i="13"/>
  <c r="R124" i="13"/>
  <c r="B223" i="13"/>
  <c r="C223" i="13"/>
  <c r="D223" i="13"/>
  <c r="E223" i="13"/>
  <c r="F223" i="13"/>
  <c r="G223" i="13"/>
  <c r="H223" i="13"/>
  <c r="I223" i="13"/>
  <c r="J223" i="13"/>
  <c r="K223" i="13"/>
  <c r="L223" i="13"/>
  <c r="M223" i="13"/>
  <c r="N223" i="13"/>
  <c r="O223" i="13"/>
  <c r="Q125" i="13"/>
  <c r="R125" i="13"/>
  <c r="B224" i="13"/>
  <c r="C224" i="13"/>
  <c r="D224" i="13"/>
  <c r="E224" i="13"/>
  <c r="F224" i="13"/>
  <c r="G224" i="13"/>
  <c r="H224" i="13"/>
  <c r="I224" i="13"/>
  <c r="J224" i="13"/>
  <c r="K224" i="13"/>
  <c r="L224" i="13"/>
  <c r="M224" i="13"/>
  <c r="N224" i="13"/>
  <c r="O224" i="13"/>
  <c r="Q126" i="13"/>
  <c r="R126" i="13"/>
  <c r="B82" i="13"/>
  <c r="C82" i="13"/>
  <c r="D82" i="13"/>
  <c r="E82" i="13"/>
  <c r="F82" i="13"/>
  <c r="G82" i="13"/>
  <c r="H82" i="13"/>
  <c r="I82" i="13"/>
  <c r="J82" i="13"/>
  <c r="K82" i="13"/>
  <c r="L82" i="13"/>
  <c r="M82" i="13"/>
  <c r="N82" i="13"/>
  <c r="O82" i="13"/>
  <c r="Q127" i="13"/>
  <c r="R127" i="13"/>
  <c r="B225" i="13"/>
  <c r="C225" i="13"/>
  <c r="D225" i="13"/>
  <c r="E225" i="13"/>
  <c r="F225" i="13"/>
  <c r="G225" i="13"/>
  <c r="H225" i="13"/>
  <c r="I225" i="13"/>
  <c r="J225" i="13"/>
  <c r="K225" i="13"/>
  <c r="L225" i="13"/>
  <c r="M225" i="13"/>
  <c r="N225" i="13"/>
  <c r="O225" i="13"/>
  <c r="Q128" i="13"/>
  <c r="R128" i="13"/>
  <c r="B175" i="13"/>
  <c r="C175" i="13"/>
  <c r="D175" i="13"/>
  <c r="E175" i="13"/>
  <c r="F175" i="13"/>
  <c r="G175" i="13"/>
  <c r="H175" i="13"/>
  <c r="I175" i="13"/>
  <c r="J175" i="13"/>
  <c r="K175" i="13"/>
  <c r="L175" i="13"/>
  <c r="M175" i="13"/>
  <c r="N175" i="13"/>
  <c r="O175" i="13"/>
  <c r="Q129" i="13"/>
  <c r="R129" i="13"/>
  <c r="B226" i="13"/>
  <c r="C226" i="13"/>
  <c r="D226" i="13"/>
  <c r="E226" i="13"/>
  <c r="F226" i="13"/>
  <c r="G226" i="13"/>
  <c r="H226" i="13"/>
  <c r="I226" i="13"/>
  <c r="J226" i="13"/>
  <c r="K226" i="13"/>
  <c r="L226" i="13"/>
  <c r="M226" i="13"/>
  <c r="N226" i="13"/>
  <c r="O226" i="13"/>
  <c r="Q130" i="13"/>
  <c r="R130" i="13"/>
  <c r="B129" i="13"/>
  <c r="C129" i="13"/>
  <c r="D129" i="13"/>
  <c r="E129" i="13"/>
  <c r="F129" i="13"/>
  <c r="G129" i="13"/>
  <c r="H129" i="13"/>
  <c r="I129" i="13"/>
  <c r="J129" i="13"/>
  <c r="K129" i="13"/>
  <c r="L129" i="13"/>
  <c r="M129" i="13"/>
  <c r="N129" i="13"/>
  <c r="O129" i="13"/>
  <c r="Q131" i="13"/>
  <c r="R131" i="13"/>
  <c r="B148" i="13"/>
  <c r="C148" i="13"/>
  <c r="D148" i="13"/>
  <c r="E148" i="13"/>
  <c r="F148" i="13"/>
  <c r="G148" i="13"/>
  <c r="H148" i="13"/>
  <c r="I148" i="13"/>
  <c r="J148" i="13"/>
  <c r="K148" i="13"/>
  <c r="L148" i="13"/>
  <c r="M148" i="13"/>
  <c r="N148" i="13"/>
  <c r="O148" i="13"/>
  <c r="Q132" i="13"/>
  <c r="R132" i="13"/>
  <c r="B253" i="13"/>
  <c r="C253" i="13"/>
  <c r="D253" i="13"/>
  <c r="E253" i="13"/>
  <c r="F253" i="13"/>
  <c r="G253" i="13"/>
  <c r="H253" i="13"/>
  <c r="I253" i="13"/>
  <c r="J253" i="13"/>
  <c r="K253" i="13"/>
  <c r="L253" i="13"/>
  <c r="M253" i="13"/>
  <c r="N253" i="13"/>
  <c r="O253" i="13"/>
  <c r="Q133" i="13"/>
  <c r="R133" i="13"/>
  <c r="B176" i="13"/>
  <c r="C176" i="13"/>
  <c r="D176" i="13"/>
  <c r="E176" i="13"/>
  <c r="F176" i="13"/>
  <c r="G176" i="13"/>
  <c r="H176" i="13"/>
  <c r="I176" i="13"/>
  <c r="J176" i="13"/>
  <c r="K176" i="13"/>
  <c r="L176" i="13"/>
  <c r="M176" i="13"/>
  <c r="N176" i="13"/>
  <c r="O176" i="13"/>
  <c r="Q134" i="13"/>
  <c r="R134" i="13"/>
  <c r="B130" i="13"/>
  <c r="C130" i="13"/>
  <c r="D130" i="13"/>
  <c r="E130" i="13"/>
  <c r="F130" i="13"/>
  <c r="G130" i="13"/>
  <c r="H130" i="13"/>
  <c r="I130" i="13"/>
  <c r="J130" i="13"/>
  <c r="K130" i="13"/>
  <c r="L130" i="13"/>
  <c r="M130" i="13"/>
  <c r="N130" i="13"/>
  <c r="O130" i="13"/>
  <c r="Q135" i="13"/>
  <c r="R135" i="13"/>
  <c r="B131" i="13"/>
  <c r="C131" i="13"/>
  <c r="D131" i="13"/>
  <c r="E131" i="13"/>
  <c r="F131" i="13"/>
  <c r="G131" i="13"/>
  <c r="H131" i="13"/>
  <c r="I131" i="13"/>
  <c r="J131" i="13"/>
  <c r="K131" i="13"/>
  <c r="L131" i="13"/>
  <c r="M131" i="13"/>
  <c r="N131" i="13"/>
  <c r="O131" i="13"/>
  <c r="Q136" i="13"/>
  <c r="R136" i="13"/>
  <c r="B94" i="13"/>
  <c r="C94" i="13"/>
  <c r="D94" i="13"/>
  <c r="E94" i="13"/>
  <c r="F94" i="13"/>
  <c r="G94" i="13"/>
  <c r="H94" i="13"/>
  <c r="I94" i="13"/>
  <c r="J94" i="13"/>
  <c r="K94" i="13"/>
  <c r="L94" i="13"/>
  <c r="M94" i="13"/>
  <c r="N94" i="13"/>
  <c r="O94" i="13"/>
  <c r="Q137" i="13"/>
  <c r="R137" i="13"/>
  <c r="B132" i="13"/>
  <c r="C132" i="13"/>
  <c r="D132" i="13"/>
  <c r="E132" i="13"/>
  <c r="F132" i="13"/>
  <c r="G132" i="13"/>
  <c r="H132" i="13"/>
  <c r="I132" i="13"/>
  <c r="J132" i="13"/>
  <c r="K132" i="13"/>
  <c r="L132" i="13"/>
  <c r="M132" i="13"/>
  <c r="N132" i="13"/>
  <c r="O132" i="13"/>
  <c r="Q138" i="13"/>
  <c r="R138" i="13"/>
  <c r="B160" i="13"/>
  <c r="C160" i="13"/>
  <c r="D160" i="13"/>
  <c r="E160" i="13"/>
  <c r="F160" i="13"/>
  <c r="G160" i="13"/>
  <c r="H160" i="13"/>
  <c r="I160" i="13"/>
  <c r="J160" i="13"/>
  <c r="K160" i="13"/>
  <c r="L160" i="13"/>
  <c r="M160" i="13"/>
  <c r="N160" i="13"/>
  <c r="O160" i="13"/>
  <c r="Q139" i="13"/>
  <c r="R139" i="13"/>
  <c r="B254" i="13"/>
  <c r="C254" i="13"/>
  <c r="D254" i="13"/>
  <c r="E254" i="13"/>
  <c r="F254" i="13"/>
  <c r="G254" i="13"/>
  <c r="H254" i="13"/>
  <c r="I254" i="13"/>
  <c r="J254" i="13"/>
  <c r="K254" i="13"/>
  <c r="L254" i="13"/>
  <c r="M254" i="13"/>
  <c r="N254" i="13"/>
  <c r="O254" i="13"/>
  <c r="Q140" i="13"/>
  <c r="R140" i="13"/>
  <c r="B255" i="13"/>
  <c r="C255" i="13"/>
  <c r="D255" i="13"/>
  <c r="E255" i="13"/>
  <c r="F255" i="13"/>
  <c r="G255" i="13"/>
  <c r="H255" i="13"/>
  <c r="I255" i="13"/>
  <c r="J255" i="13"/>
  <c r="K255" i="13"/>
  <c r="L255" i="13"/>
  <c r="M255" i="13"/>
  <c r="N255" i="13"/>
  <c r="O255" i="13"/>
  <c r="Q141" i="13"/>
  <c r="R141" i="13"/>
  <c r="B161" i="13"/>
  <c r="C161" i="13"/>
  <c r="D161" i="13"/>
  <c r="E161" i="13"/>
  <c r="F161" i="13"/>
  <c r="G161" i="13"/>
  <c r="H161" i="13"/>
  <c r="I161" i="13"/>
  <c r="J161" i="13"/>
  <c r="K161" i="13"/>
  <c r="L161" i="13"/>
  <c r="M161" i="13"/>
  <c r="N161" i="13"/>
  <c r="O161" i="13"/>
  <c r="Q142" i="13"/>
  <c r="R142" i="13"/>
  <c r="B177" i="13"/>
  <c r="C177" i="13"/>
  <c r="D177" i="13"/>
  <c r="E177" i="13"/>
  <c r="F177" i="13"/>
  <c r="G177" i="13"/>
  <c r="H177" i="13"/>
  <c r="I177" i="13"/>
  <c r="J177" i="13"/>
  <c r="K177" i="13"/>
  <c r="L177" i="13"/>
  <c r="M177" i="13"/>
  <c r="N177" i="13"/>
  <c r="O177" i="13"/>
  <c r="Q143" i="13"/>
  <c r="R143" i="13"/>
  <c r="B103" i="13"/>
  <c r="C103" i="13"/>
  <c r="D103" i="13"/>
  <c r="E103" i="13"/>
  <c r="F103" i="13"/>
  <c r="G103" i="13"/>
  <c r="H103" i="13"/>
  <c r="I103" i="13"/>
  <c r="J103" i="13"/>
  <c r="K103" i="13"/>
  <c r="L103" i="13"/>
  <c r="M103" i="13"/>
  <c r="N103" i="13"/>
  <c r="O103" i="13"/>
  <c r="Q144" i="13"/>
  <c r="R144" i="13"/>
  <c r="B198" i="13"/>
  <c r="C198" i="13"/>
  <c r="D198" i="13"/>
  <c r="E198" i="13"/>
  <c r="F198" i="13"/>
  <c r="G198" i="13"/>
  <c r="H198" i="13"/>
  <c r="I198" i="13"/>
  <c r="J198" i="13"/>
  <c r="K198" i="13"/>
  <c r="L198" i="13"/>
  <c r="M198" i="13"/>
  <c r="N198" i="13"/>
  <c r="O198" i="13"/>
  <c r="Q145" i="13"/>
  <c r="R145" i="13"/>
  <c r="B95" i="13"/>
  <c r="C95" i="13"/>
  <c r="D95" i="13"/>
  <c r="E95" i="13"/>
  <c r="F95" i="13"/>
  <c r="G95" i="13"/>
  <c r="H95" i="13"/>
  <c r="I95" i="13"/>
  <c r="J95" i="13"/>
  <c r="K95" i="13"/>
  <c r="L95" i="13"/>
  <c r="M95" i="13"/>
  <c r="N95" i="13"/>
  <c r="O95" i="13"/>
  <c r="Q146" i="13"/>
  <c r="R146" i="13"/>
  <c r="B227" i="13"/>
  <c r="C227" i="13"/>
  <c r="D227" i="13"/>
  <c r="E227" i="13"/>
  <c r="F227" i="13"/>
  <c r="G227" i="13"/>
  <c r="H227" i="13"/>
  <c r="I227" i="13"/>
  <c r="J227" i="13"/>
  <c r="K227" i="13"/>
  <c r="L227" i="13"/>
  <c r="M227" i="13"/>
  <c r="N227" i="13"/>
  <c r="O227" i="13"/>
  <c r="Q147" i="13"/>
  <c r="R147" i="13"/>
  <c r="B149" i="13"/>
  <c r="C149" i="13"/>
  <c r="D149" i="13"/>
  <c r="E149" i="13"/>
  <c r="F149" i="13"/>
  <c r="G149" i="13"/>
  <c r="H149" i="13"/>
  <c r="I149" i="13"/>
  <c r="J149" i="13"/>
  <c r="K149" i="13"/>
  <c r="L149" i="13"/>
  <c r="M149" i="13"/>
  <c r="N149" i="13"/>
  <c r="O149" i="13"/>
  <c r="Q148" i="13"/>
  <c r="R148" i="13"/>
  <c r="B112" i="13"/>
  <c r="C112" i="13"/>
  <c r="D112" i="13"/>
  <c r="E112" i="13"/>
  <c r="F112" i="13"/>
  <c r="G112" i="13"/>
  <c r="H112" i="13"/>
  <c r="I112" i="13"/>
  <c r="J112" i="13"/>
  <c r="K112" i="13"/>
  <c r="L112" i="13"/>
  <c r="M112" i="13"/>
  <c r="N112" i="13"/>
  <c r="O112" i="13"/>
  <c r="Q149" i="13"/>
  <c r="R149" i="13"/>
  <c r="B228" i="13"/>
  <c r="C228" i="13"/>
  <c r="D228" i="13"/>
  <c r="E228" i="13"/>
  <c r="F228" i="13"/>
  <c r="G228" i="13"/>
  <c r="H228" i="13"/>
  <c r="I228" i="13"/>
  <c r="J228" i="13"/>
  <c r="K228" i="13"/>
  <c r="L228" i="13"/>
  <c r="M228" i="13"/>
  <c r="N228" i="13"/>
  <c r="O228" i="13"/>
  <c r="Q150" i="13"/>
  <c r="R150" i="13"/>
  <c r="B178" i="13"/>
  <c r="C178" i="13"/>
  <c r="D178" i="13"/>
  <c r="E178" i="13"/>
  <c r="F178" i="13"/>
  <c r="G178" i="13"/>
  <c r="H178" i="13"/>
  <c r="I178" i="13"/>
  <c r="J178" i="13"/>
  <c r="K178" i="13"/>
  <c r="L178" i="13"/>
  <c r="M178" i="13"/>
  <c r="N178" i="13"/>
  <c r="O178" i="13"/>
  <c r="Q151" i="13"/>
  <c r="R151" i="13"/>
  <c r="B96" i="13"/>
  <c r="C96" i="13"/>
  <c r="D96" i="13"/>
  <c r="E96" i="13"/>
  <c r="F96" i="13"/>
  <c r="G96" i="13"/>
  <c r="H96" i="13"/>
  <c r="I96" i="13"/>
  <c r="J96" i="13"/>
  <c r="K96" i="13"/>
  <c r="L96" i="13"/>
  <c r="M96" i="13"/>
  <c r="N96" i="13"/>
  <c r="O96" i="13"/>
  <c r="Q152" i="13"/>
  <c r="R152" i="13"/>
  <c r="B229" i="13"/>
  <c r="C229" i="13"/>
  <c r="D229" i="13"/>
  <c r="E229" i="13"/>
  <c r="F229" i="13"/>
  <c r="G229" i="13"/>
  <c r="H229" i="13"/>
  <c r="I229" i="13"/>
  <c r="J229" i="13"/>
  <c r="K229" i="13"/>
  <c r="L229" i="13"/>
  <c r="M229" i="13"/>
  <c r="N229" i="13"/>
  <c r="O229" i="13"/>
  <c r="Q153" i="13"/>
  <c r="R153" i="13"/>
  <c r="B199" i="13"/>
  <c r="C199" i="13"/>
  <c r="D199" i="13"/>
  <c r="E199" i="13"/>
  <c r="F199" i="13"/>
  <c r="G199" i="13"/>
  <c r="H199" i="13"/>
  <c r="I199" i="13"/>
  <c r="J199" i="13"/>
  <c r="K199" i="13"/>
  <c r="L199" i="13"/>
  <c r="M199" i="13"/>
  <c r="N199" i="13"/>
  <c r="O199" i="13"/>
  <c r="Q154" i="13"/>
  <c r="R154" i="13"/>
  <c r="B230" i="13"/>
  <c r="C230" i="13"/>
  <c r="D230" i="13"/>
  <c r="E230" i="13"/>
  <c r="F230" i="13"/>
  <c r="G230" i="13"/>
  <c r="H230" i="13"/>
  <c r="I230" i="13"/>
  <c r="J230" i="13"/>
  <c r="K230" i="13"/>
  <c r="L230" i="13"/>
  <c r="M230" i="13"/>
  <c r="N230" i="13"/>
  <c r="O230" i="13"/>
  <c r="Q155" i="13"/>
  <c r="R155" i="13"/>
  <c r="B162" i="13"/>
  <c r="C162" i="13"/>
  <c r="D162" i="13"/>
  <c r="E162" i="13"/>
  <c r="F162" i="13"/>
  <c r="G162" i="13"/>
  <c r="H162" i="13"/>
  <c r="I162" i="13"/>
  <c r="J162" i="13"/>
  <c r="K162" i="13"/>
  <c r="L162" i="13"/>
  <c r="M162" i="13"/>
  <c r="N162" i="13"/>
  <c r="O162" i="13"/>
  <c r="Q156" i="13"/>
  <c r="R156" i="13"/>
  <c r="B163" i="13"/>
  <c r="C163" i="13"/>
  <c r="D163" i="13"/>
  <c r="E163" i="13"/>
  <c r="F163" i="13"/>
  <c r="G163" i="13"/>
  <c r="H163" i="13"/>
  <c r="I163" i="13"/>
  <c r="J163" i="13"/>
  <c r="K163" i="13"/>
  <c r="L163" i="13"/>
  <c r="M163" i="13"/>
  <c r="N163" i="13"/>
  <c r="O163" i="13"/>
  <c r="Q157" i="13"/>
  <c r="R157" i="13"/>
  <c r="B231" i="13"/>
  <c r="C231" i="13"/>
  <c r="D231" i="13"/>
  <c r="E231" i="13"/>
  <c r="F231" i="13"/>
  <c r="G231" i="13"/>
  <c r="H231" i="13"/>
  <c r="I231" i="13"/>
  <c r="J231" i="13"/>
  <c r="K231" i="13"/>
  <c r="L231" i="13"/>
  <c r="M231" i="13"/>
  <c r="N231" i="13"/>
  <c r="O231" i="13"/>
  <c r="Q158" i="13"/>
  <c r="R158" i="13"/>
  <c r="B200" i="13"/>
  <c r="C200" i="13"/>
  <c r="D200" i="13"/>
  <c r="E200" i="13"/>
  <c r="F200" i="13"/>
  <c r="G200" i="13"/>
  <c r="H200" i="13"/>
  <c r="I200" i="13"/>
  <c r="J200" i="13"/>
  <c r="K200" i="13"/>
  <c r="L200" i="13"/>
  <c r="M200" i="13"/>
  <c r="N200" i="13"/>
  <c r="O200" i="13"/>
  <c r="Q159" i="13"/>
  <c r="R159" i="13"/>
  <c r="B113" i="13"/>
  <c r="C113" i="13"/>
  <c r="D113" i="13"/>
  <c r="E113" i="13"/>
  <c r="F113" i="13"/>
  <c r="G113" i="13"/>
  <c r="H113" i="13"/>
  <c r="I113" i="13"/>
  <c r="J113" i="13"/>
  <c r="K113" i="13"/>
  <c r="L113" i="13"/>
  <c r="M113" i="13"/>
  <c r="N113" i="13"/>
  <c r="O113" i="13"/>
  <c r="Q160" i="13"/>
  <c r="R160" i="13"/>
  <c r="B179" i="13"/>
  <c r="C179" i="13"/>
  <c r="D179" i="13"/>
  <c r="E179" i="13"/>
  <c r="F179" i="13"/>
  <c r="G179" i="13"/>
  <c r="H179" i="13"/>
  <c r="I179" i="13"/>
  <c r="J179" i="13"/>
  <c r="K179" i="13"/>
  <c r="L179" i="13"/>
  <c r="M179" i="13"/>
  <c r="N179" i="13"/>
  <c r="O179" i="13"/>
  <c r="Q161" i="13"/>
  <c r="R161" i="13"/>
  <c r="B114" i="13"/>
  <c r="C114" i="13"/>
  <c r="D114" i="13"/>
  <c r="E114" i="13"/>
  <c r="F114" i="13"/>
  <c r="G114" i="13"/>
  <c r="H114" i="13"/>
  <c r="I114" i="13"/>
  <c r="J114" i="13"/>
  <c r="K114" i="13"/>
  <c r="L114" i="13"/>
  <c r="M114" i="13"/>
  <c r="N114" i="13"/>
  <c r="O114" i="13"/>
  <c r="Q162" i="13"/>
  <c r="R162" i="13"/>
  <c r="B115" i="13"/>
  <c r="C115" i="13"/>
  <c r="D115" i="13"/>
  <c r="E115" i="13"/>
  <c r="F115" i="13"/>
  <c r="G115" i="13"/>
  <c r="H115" i="13"/>
  <c r="I115" i="13"/>
  <c r="J115" i="13"/>
  <c r="K115" i="13"/>
  <c r="L115" i="13"/>
  <c r="M115" i="13"/>
  <c r="N115" i="13"/>
  <c r="O115" i="13"/>
  <c r="Q163" i="13"/>
  <c r="R163" i="13"/>
  <c r="B256" i="13"/>
  <c r="C256" i="13"/>
  <c r="D256" i="13"/>
  <c r="E256" i="13"/>
  <c r="F256" i="13"/>
  <c r="G256" i="13"/>
  <c r="H256" i="13"/>
  <c r="I256" i="13"/>
  <c r="J256" i="13"/>
  <c r="K256" i="13"/>
  <c r="L256" i="13"/>
  <c r="M256" i="13"/>
  <c r="N256" i="13"/>
  <c r="O256" i="13"/>
  <c r="Q164" i="13"/>
  <c r="R164" i="13"/>
  <c r="B232" i="13"/>
  <c r="C232" i="13"/>
  <c r="D232" i="13"/>
  <c r="E232" i="13"/>
  <c r="F232" i="13"/>
  <c r="G232" i="13"/>
  <c r="H232" i="13"/>
  <c r="I232" i="13"/>
  <c r="J232" i="13"/>
  <c r="K232" i="13"/>
  <c r="L232" i="13"/>
  <c r="M232" i="13"/>
  <c r="N232" i="13"/>
  <c r="O232" i="13"/>
  <c r="Q165" i="13"/>
  <c r="R165" i="13"/>
  <c r="B233" i="13"/>
  <c r="C233" i="13"/>
  <c r="D233" i="13"/>
  <c r="E233" i="13"/>
  <c r="F233" i="13"/>
  <c r="G233" i="13"/>
  <c r="H233" i="13"/>
  <c r="I233" i="13"/>
  <c r="J233" i="13"/>
  <c r="K233" i="13"/>
  <c r="L233" i="13"/>
  <c r="M233" i="13"/>
  <c r="N233" i="13"/>
  <c r="O233" i="13"/>
  <c r="Q166" i="13"/>
  <c r="R166" i="13"/>
  <c r="B88" i="13"/>
  <c r="C88" i="13"/>
  <c r="D88" i="13"/>
  <c r="E88" i="13"/>
  <c r="F88" i="13"/>
  <c r="G88" i="13"/>
  <c r="H88" i="13"/>
  <c r="I88" i="13"/>
  <c r="J88" i="13"/>
  <c r="K88" i="13"/>
  <c r="L88" i="13"/>
  <c r="M88" i="13"/>
  <c r="N88" i="13"/>
  <c r="O88" i="13"/>
  <c r="Q167" i="13"/>
  <c r="R167" i="13"/>
  <c r="B104" i="13"/>
  <c r="C104" i="13"/>
  <c r="D104" i="13"/>
  <c r="E104" i="13"/>
  <c r="F104" i="13"/>
  <c r="G104" i="13"/>
  <c r="H104" i="13"/>
  <c r="I104" i="13"/>
  <c r="J104" i="13"/>
  <c r="K104" i="13"/>
  <c r="L104" i="13"/>
  <c r="M104" i="13"/>
  <c r="N104" i="13"/>
  <c r="O104" i="13"/>
  <c r="Q168" i="13"/>
  <c r="R168" i="13"/>
  <c r="B89" i="13"/>
  <c r="C89" i="13"/>
  <c r="D89" i="13"/>
  <c r="E89" i="13"/>
  <c r="F89" i="13"/>
  <c r="G89" i="13"/>
  <c r="H89" i="13"/>
  <c r="I89" i="13"/>
  <c r="J89" i="13"/>
  <c r="K89" i="13"/>
  <c r="L89" i="13"/>
  <c r="M89" i="13"/>
  <c r="N89" i="13"/>
  <c r="O89" i="13"/>
  <c r="Q169" i="13"/>
  <c r="R169" i="13"/>
  <c r="B150" i="13"/>
  <c r="C150" i="13"/>
  <c r="D150" i="13"/>
  <c r="E150" i="13"/>
  <c r="F150" i="13"/>
  <c r="G150" i="13"/>
  <c r="H150" i="13"/>
  <c r="I150" i="13"/>
  <c r="J150" i="13"/>
  <c r="K150" i="13"/>
  <c r="L150" i="13"/>
  <c r="M150" i="13"/>
  <c r="N150" i="13"/>
  <c r="O150" i="13"/>
  <c r="Q170" i="13"/>
  <c r="R170" i="13"/>
  <c r="B234" i="13"/>
  <c r="C234" i="13"/>
  <c r="D234" i="13"/>
  <c r="E234" i="13"/>
  <c r="F234" i="13"/>
  <c r="G234" i="13"/>
  <c r="H234" i="13"/>
  <c r="I234" i="13"/>
  <c r="J234" i="13"/>
  <c r="K234" i="13"/>
  <c r="L234" i="13"/>
  <c r="M234" i="13"/>
  <c r="N234" i="13"/>
  <c r="O234" i="13"/>
  <c r="Q171" i="13"/>
  <c r="R171" i="13"/>
  <c r="B180" i="13"/>
  <c r="C180" i="13"/>
  <c r="D180" i="13"/>
  <c r="E180" i="13"/>
  <c r="F180" i="13"/>
  <c r="G180" i="13"/>
  <c r="H180" i="13"/>
  <c r="I180" i="13"/>
  <c r="J180" i="13"/>
  <c r="K180" i="13"/>
  <c r="L180" i="13"/>
  <c r="M180" i="13"/>
  <c r="N180" i="13"/>
  <c r="O180" i="13"/>
  <c r="Q172" i="13"/>
  <c r="R172" i="13"/>
  <c r="B116" i="13"/>
  <c r="C116" i="13"/>
  <c r="D116" i="13"/>
  <c r="E116" i="13"/>
  <c r="F116" i="13"/>
  <c r="G116" i="13"/>
  <c r="H116" i="13"/>
  <c r="I116" i="13"/>
  <c r="J116" i="13"/>
  <c r="K116" i="13"/>
  <c r="L116" i="13"/>
  <c r="M116" i="13"/>
  <c r="N116" i="13"/>
  <c r="O116" i="13"/>
  <c r="Q173" i="13"/>
  <c r="R173" i="13"/>
  <c r="B133" i="13"/>
  <c r="C133" i="13"/>
  <c r="D133" i="13"/>
  <c r="E133" i="13"/>
  <c r="F133" i="13"/>
  <c r="G133" i="13"/>
  <c r="H133" i="13"/>
  <c r="I133" i="13"/>
  <c r="J133" i="13"/>
  <c r="K133" i="13"/>
  <c r="L133" i="13"/>
  <c r="M133" i="13"/>
  <c r="N133" i="13"/>
  <c r="O133" i="13"/>
  <c r="Q174" i="13"/>
  <c r="R174" i="13"/>
  <c r="B235" i="13"/>
  <c r="C235" i="13"/>
  <c r="D235" i="13"/>
  <c r="E235" i="13"/>
  <c r="F235" i="13"/>
  <c r="G235" i="13"/>
  <c r="H235" i="13"/>
  <c r="I235" i="13"/>
  <c r="J235" i="13"/>
  <c r="K235" i="13"/>
  <c r="L235" i="13"/>
  <c r="M235" i="13"/>
  <c r="N235" i="13"/>
  <c r="O235" i="13"/>
  <c r="Q175" i="13"/>
  <c r="R175" i="13"/>
  <c r="B201" i="13"/>
  <c r="C201" i="13"/>
  <c r="D201" i="13"/>
  <c r="E201" i="13"/>
  <c r="F201" i="13"/>
  <c r="G201" i="13"/>
  <c r="H201" i="13"/>
  <c r="I201" i="13"/>
  <c r="J201" i="13"/>
  <c r="K201" i="13"/>
  <c r="L201" i="13"/>
  <c r="M201" i="13"/>
  <c r="N201" i="13"/>
  <c r="O201" i="13"/>
  <c r="Q176" i="13"/>
  <c r="R176" i="13"/>
  <c r="B236" i="13"/>
  <c r="C236" i="13"/>
  <c r="D236" i="13"/>
  <c r="E236" i="13"/>
  <c r="F236" i="13"/>
  <c r="G236" i="13"/>
  <c r="H236" i="13"/>
  <c r="I236" i="13"/>
  <c r="J236" i="13"/>
  <c r="K236" i="13"/>
  <c r="L236" i="13"/>
  <c r="M236" i="13"/>
  <c r="N236" i="13"/>
  <c r="O236" i="13"/>
  <c r="Q177" i="13"/>
  <c r="R177" i="13"/>
  <c r="B202" i="13"/>
  <c r="C202" i="13"/>
  <c r="D202" i="13"/>
  <c r="E202" i="13"/>
  <c r="F202" i="13"/>
  <c r="G202" i="13"/>
  <c r="H202" i="13"/>
  <c r="I202" i="13"/>
  <c r="J202" i="13"/>
  <c r="K202" i="13"/>
  <c r="L202" i="13"/>
  <c r="M202" i="13"/>
  <c r="N202" i="13"/>
  <c r="O202" i="13"/>
  <c r="Q178" i="13"/>
  <c r="R178" i="13"/>
  <c r="B164" i="13"/>
  <c r="C164" i="13"/>
  <c r="D164" i="13"/>
  <c r="E164" i="13"/>
  <c r="F164" i="13"/>
  <c r="G164" i="13"/>
  <c r="H164" i="13"/>
  <c r="I164" i="13"/>
  <c r="J164" i="13"/>
  <c r="K164" i="13"/>
  <c r="L164" i="13"/>
  <c r="M164" i="13"/>
  <c r="N164" i="13"/>
  <c r="O164" i="13"/>
  <c r="Q179" i="13"/>
  <c r="R179" i="13"/>
  <c r="B134" i="13"/>
  <c r="C134" i="13"/>
  <c r="D134" i="13"/>
  <c r="E134" i="13"/>
  <c r="F134" i="13"/>
  <c r="G134" i="13"/>
  <c r="H134" i="13"/>
  <c r="I134" i="13"/>
  <c r="J134" i="13"/>
  <c r="K134" i="13"/>
  <c r="L134" i="13"/>
  <c r="M134" i="13"/>
  <c r="N134" i="13"/>
  <c r="O134" i="13"/>
  <c r="Q180" i="13"/>
  <c r="R180" i="13"/>
  <c r="B203" i="13"/>
  <c r="C203" i="13"/>
  <c r="D203" i="13"/>
  <c r="E203" i="13"/>
  <c r="F203" i="13"/>
  <c r="G203" i="13"/>
  <c r="H203" i="13"/>
  <c r="I203" i="13"/>
  <c r="J203" i="13"/>
  <c r="K203" i="13"/>
  <c r="L203" i="13"/>
  <c r="M203" i="13"/>
  <c r="N203" i="13"/>
  <c r="O203" i="13"/>
  <c r="Q181" i="13"/>
  <c r="R181" i="13"/>
  <c r="B151" i="13"/>
  <c r="C151" i="13"/>
  <c r="D151" i="13"/>
  <c r="E151" i="13"/>
  <c r="F151" i="13"/>
  <c r="G151" i="13"/>
  <c r="H151" i="13"/>
  <c r="I151" i="13"/>
  <c r="J151" i="13"/>
  <c r="K151" i="13"/>
  <c r="L151" i="13"/>
  <c r="M151" i="13"/>
  <c r="N151" i="13"/>
  <c r="O151" i="13"/>
  <c r="Q182" i="13"/>
  <c r="R182" i="13"/>
  <c r="B135" i="13"/>
  <c r="C135" i="13"/>
  <c r="D135" i="13"/>
  <c r="E135" i="13"/>
  <c r="F135" i="13"/>
  <c r="G135" i="13"/>
  <c r="H135" i="13"/>
  <c r="I135" i="13"/>
  <c r="J135" i="13"/>
  <c r="K135" i="13"/>
  <c r="L135" i="13"/>
  <c r="M135" i="13"/>
  <c r="N135" i="13"/>
  <c r="O135" i="13"/>
  <c r="Q183" i="13"/>
  <c r="R183" i="13"/>
  <c r="B204" i="13"/>
  <c r="C204" i="13"/>
  <c r="D204" i="13"/>
  <c r="E204" i="13"/>
  <c r="F204" i="13"/>
  <c r="G204" i="13"/>
  <c r="H204" i="13"/>
  <c r="I204" i="13"/>
  <c r="J204" i="13"/>
  <c r="K204" i="13"/>
  <c r="L204" i="13"/>
  <c r="M204" i="13"/>
  <c r="N204" i="13"/>
  <c r="O204" i="13"/>
  <c r="Q184" i="13"/>
  <c r="R184" i="13"/>
  <c r="B105" i="13"/>
  <c r="C105" i="13"/>
  <c r="D105" i="13"/>
  <c r="E105" i="13"/>
  <c r="F105" i="13"/>
  <c r="G105" i="13"/>
  <c r="H105" i="13"/>
  <c r="I105" i="13"/>
  <c r="J105" i="13"/>
  <c r="K105" i="13"/>
  <c r="L105" i="13"/>
  <c r="M105" i="13"/>
  <c r="N105" i="13"/>
  <c r="O105" i="13"/>
  <c r="Q185" i="13"/>
  <c r="R185" i="13"/>
  <c r="B205" i="13"/>
  <c r="C205" i="13"/>
  <c r="D205" i="13"/>
  <c r="E205" i="13"/>
  <c r="F205" i="13"/>
  <c r="G205" i="13"/>
  <c r="H205" i="13"/>
  <c r="I205" i="13"/>
  <c r="J205" i="13"/>
  <c r="K205" i="13"/>
  <c r="L205" i="13"/>
  <c r="M205" i="13"/>
  <c r="N205" i="13"/>
  <c r="O205" i="13"/>
  <c r="Q186" i="13"/>
  <c r="R186" i="13"/>
  <c r="B74" i="13"/>
  <c r="C74" i="13"/>
  <c r="D74" i="13"/>
  <c r="E74" i="13"/>
  <c r="F74" i="13"/>
  <c r="G74" i="13"/>
  <c r="H74" i="13"/>
  <c r="I74" i="13"/>
  <c r="J74" i="13"/>
  <c r="K74" i="13"/>
  <c r="L74" i="13"/>
  <c r="M74" i="13"/>
  <c r="N74" i="13"/>
  <c r="O74" i="13"/>
  <c r="Q187" i="13"/>
  <c r="R187" i="13"/>
  <c r="B181" i="13"/>
  <c r="C181" i="13"/>
  <c r="D181" i="13"/>
  <c r="E181" i="13"/>
  <c r="F181" i="13"/>
  <c r="G181" i="13"/>
  <c r="H181" i="13"/>
  <c r="I181" i="13"/>
  <c r="J181" i="13"/>
  <c r="K181" i="13"/>
  <c r="L181" i="13"/>
  <c r="M181" i="13"/>
  <c r="N181" i="13"/>
  <c r="O181" i="13"/>
  <c r="Q188" i="13"/>
  <c r="R188" i="13"/>
  <c r="B165" i="13"/>
  <c r="C165" i="13"/>
  <c r="D165" i="13"/>
  <c r="E165" i="13"/>
  <c r="F165" i="13"/>
  <c r="G165" i="13"/>
  <c r="H165" i="13"/>
  <c r="I165" i="13"/>
  <c r="J165" i="13"/>
  <c r="K165" i="13"/>
  <c r="L165" i="13"/>
  <c r="M165" i="13"/>
  <c r="N165" i="13"/>
  <c r="O165" i="13"/>
  <c r="Q189" i="13"/>
  <c r="R189" i="13"/>
  <c r="B90" i="13"/>
  <c r="C90" i="13"/>
  <c r="D90" i="13"/>
  <c r="E90" i="13"/>
  <c r="F90" i="13"/>
  <c r="G90" i="13"/>
  <c r="H90" i="13"/>
  <c r="I90" i="13"/>
  <c r="J90" i="13"/>
  <c r="K90" i="13"/>
  <c r="L90" i="13"/>
  <c r="M90" i="13"/>
  <c r="N90" i="13"/>
  <c r="O90" i="13"/>
  <c r="Q190" i="13"/>
  <c r="R190" i="13"/>
  <c r="B136" i="13"/>
  <c r="C136" i="13"/>
  <c r="D136" i="13"/>
  <c r="E136" i="13"/>
  <c r="F136" i="13"/>
  <c r="G136" i="13"/>
  <c r="H136" i="13"/>
  <c r="I136" i="13"/>
  <c r="J136" i="13"/>
  <c r="K136" i="13"/>
  <c r="L136" i="13"/>
  <c r="M136" i="13"/>
  <c r="N136" i="13"/>
  <c r="O136" i="13"/>
  <c r="Q191" i="13"/>
  <c r="R191" i="13"/>
  <c r="B182" i="13"/>
  <c r="C182" i="13"/>
  <c r="D182" i="13"/>
  <c r="E182" i="13"/>
  <c r="F182" i="13"/>
  <c r="G182" i="13"/>
  <c r="H182" i="13"/>
  <c r="I182" i="13"/>
  <c r="J182" i="13"/>
  <c r="K182" i="13"/>
  <c r="L182" i="13"/>
  <c r="M182" i="13"/>
  <c r="N182" i="13"/>
  <c r="O182" i="13"/>
  <c r="Q192" i="13"/>
  <c r="R192" i="13"/>
  <c r="B117" i="13"/>
  <c r="C117" i="13"/>
  <c r="D117" i="13"/>
  <c r="E117" i="13"/>
  <c r="F117" i="13"/>
  <c r="G117" i="13"/>
  <c r="H117" i="13"/>
  <c r="I117" i="13"/>
  <c r="J117" i="13"/>
  <c r="K117" i="13"/>
  <c r="L117" i="13"/>
  <c r="M117" i="13"/>
  <c r="N117" i="13"/>
  <c r="O117" i="13"/>
  <c r="Q193" i="13"/>
  <c r="R193" i="13"/>
  <c r="B237" i="13"/>
  <c r="C237" i="13"/>
  <c r="D237" i="13"/>
  <c r="E237" i="13"/>
  <c r="F237" i="13"/>
  <c r="G237" i="13"/>
  <c r="H237" i="13"/>
  <c r="I237" i="13"/>
  <c r="J237" i="13"/>
  <c r="K237" i="13"/>
  <c r="L237" i="13"/>
  <c r="M237" i="13"/>
  <c r="N237" i="13"/>
  <c r="O237" i="13"/>
  <c r="Q194" i="13"/>
  <c r="R194" i="13"/>
  <c r="B152" i="13"/>
  <c r="C152" i="13"/>
  <c r="D152" i="13"/>
  <c r="E152" i="13"/>
  <c r="F152" i="13"/>
  <c r="G152" i="13"/>
  <c r="H152" i="13"/>
  <c r="I152" i="13"/>
  <c r="J152" i="13"/>
  <c r="K152" i="13"/>
  <c r="L152" i="13"/>
  <c r="M152" i="13"/>
  <c r="N152" i="13"/>
  <c r="O152" i="13"/>
  <c r="Q195" i="13"/>
  <c r="R195" i="13"/>
  <c r="B75" i="13"/>
  <c r="C75" i="13"/>
  <c r="D75" i="13"/>
  <c r="E75" i="13"/>
  <c r="F75" i="13"/>
  <c r="G75" i="13"/>
  <c r="H75" i="13"/>
  <c r="I75" i="13"/>
  <c r="J75" i="13"/>
  <c r="K75" i="13"/>
  <c r="L75" i="13"/>
  <c r="M75" i="13"/>
  <c r="N75" i="13"/>
  <c r="O75" i="13"/>
  <c r="Q196" i="13"/>
  <c r="R196" i="13"/>
  <c r="B76" i="13"/>
  <c r="C76" i="13"/>
  <c r="D76" i="13"/>
  <c r="E76" i="13"/>
  <c r="F76" i="13"/>
  <c r="G76" i="13"/>
  <c r="H76" i="13"/>
  <c r="I76" i="13"/>
  <c r="J76" i="13"/>
  <c r="K76" i="13"/>
  <c r="L76" i="13"/>
  <c r="M76" i="13"/>
  <c r="N76" i="13"/>
  <c r="O76" i="13"/>
  <c r="Q197" i="13"/>
  <c r="R197" i="13"/>
  <c r="B118" i="13"/>
  <c r="C118" i="13"/>
  <c r="D118" i="13"/>
  <c r="E118" i="13"/>
  <c r="F118" i="13"/>
  <c r="G118" i="13"/>
  <c r="H118" i="13"/>
  <c r="I118" i="13"/>
  <c r="J118" i="13"/>
  <c r="K118" i="13"/>
  <c r="L118" i="13"/>
  <c r="M118" i="13"/>
  <c r="N118" i="13"/>
  <c r="O118" i="13"/>
  <c r="Q198" i="13"/>
  <c r="R198" i="13"/>
  <c r="B257" i="13"/>
  <c r="C257" i="13"/>
  <c r="D257" i="13"/>
  <c r="E257" i="13"/>
  <c r="F257" i="13"/>
  <c r="G257" i="13"/>
  <c r="H257" i="13"/>
  <c r="I257" i="13"/>
  <c r="J257" i="13"/>
  <c r="K257" i="13"/>
  <c r="L257" i="13"/>
  <c r="M257" i="13"/>
  <c r="N257" i="13"/>
  <c r="O257" i="13"/>
  <c r="Q199" i="13"/>
  <c r="R199" i="13"/>
  <c r="B258" i="13"/>
  <c r="C258" i="13"/>
  <c r="D258" i="13"/>
  <c r="E258" i="13"/>
  <c r="F258" i="13"/>
  <c r="G258" i="13"/>
  <c r="H258" i="13"/>
  <c r="I258" i="13"/>
  <c r="J258" i="13"/>
  <c r="K258" i="13"/>
  <c r="L258" i="13"/>
  <c r="M258" i="13"/>
  <c r="N258" i="13"/>
  <c r="O258" i="13"/>
  <c r="Q200" i="13"/>
  <c r="R200" i="13"/>
  <c r="B119" i="13"/>
  <c r="C119" i="13"/>
  <c r="D119" i="13"/>
  <c r="E119" i="13"/>
  <c r="F119" i="13"/>
  <c r="G119" i="13"/>
  <c r="H119" i="13"/>
  <c r="I119" i="13"/>
  <c r="J119" i="13"/>
  <c r="K119" i="13"/>
  <c r="L119" i="13"/>
  <c r="M119" i="13"/>
  <c r="N119" i="13"/>
  <c r="O119" i="13"/>
  <c r="Q201" i="13"/>
  <c r="R201" i="13"/>
  <c r="B183" i="13"/>
  <c r="C183" i="13"/>
  <c r="D183" i="13"/>
  <c r="E183" i="13"/>
  <c r="F183" i="13"/>
  <c r="G183" i="13"/>
  <c r="H183" i="13"/>
  <c r="I183" i="13"/>
  <c r="J183" i="13"/>
  <c r="K183" i="13"/>
  <c r="L183" i="13"/>
  <c r="M183" i="13"/>
  <c r="N183" i="13"/>
  <c r="O183" i="13"/>
  <c r="Q202" i="13"/>
  <c r="R202" i="13"/>
  <c r="B238" i="13"/>
  <c r="C238" i="13"/>
  <c r="D238" i="13"/>
  <c r="E238" i="13"/>
  <c r="F238" i="13"/>
  <c r="G238" i="13"/>
  <c r="H238" i="13"/>
  <c r="I238" i="13"/>
  <c r="J238" i="13"/>
  <c r="K238" i="13"/>
  <c r="L238" i="13"/>
  <c r="M238" i="13"/>
  <c r="N238" i="13"/>
  <c r="O238" i="13"/>
  <c r="Q203" i="13"/>
  <c r="R203" i="13"/>
  <c r="B206" i="13"/>
  <c r="C206" i="13"/>
  <c r="D206" i="13"/>
  <c r="E206" i="13"/>
  <c r="F206" i="13"/>
  <c r="G206" i="13"/>
  <c r="H206" i="13"/>
  <c r="I206" i="13"/>
  <c r="J206" i="13"/>
  <c r="K206" i="13"/>
  <c r="L206" i="13"/>
  <c r="M206" i="13"/>
  <c r="N206" i="13"/>
  <c r="O206" i="13"/>
  <c r="Q204" i="13"/>
  <c r="R204" i="13"/>
  <c r="B137" i="13"/>
  <c r="C137" i="13"/>
  <c r="D137" i="13"/>
  <c r="E137" i="13"/>
  <c r="F137" i="13"/>
  <c r="G137" i="13"/>
  <c r="H137" i="13"/>
  <c r="I137" i="13"/>
  <c r="J137" i="13"/>
  <c r="K137" i="13"/>
  <c r="L137" i="13"/>
  <c r="M137" i="13"/>
  <c r="N137" i="13"/>
  <c r="O137" i="13"/>
  <c r="Q205" i="13"/>
  <c r="R205" i="13"/>
  <c r="B184" i="13"/>
  <c r="C184" i="13"/>
  <c r="D184" i="13"/>
  <c r="E184" i="13"/>
  <c r="F184" i="13"/>
  <c r="G184" i="13"/>
  <c r="H184" i="13"/>
  <c r="I184" i="13"/>
  <c r="J184" i="13"/>
  <c r="K184" i="13"/>
  <c r="L184" i="13"/>
  <c r="M184" i="13"/>
  <c r="N184" i="13"/>
  <c r="O184" i="13"/>
  <c r="Q206" i="13"/>
  <c r="R206" i="13"/>
  <c r="B138" i="13"/>
  <c r="C138" i="13"/>
  <c r="D138" i="13"/>
  <c r="E138" i="13"/>
  <c r="F138" i="13"/>
  <c r="G138" i="13"/>
  <c r="H138" i="13"/>
  <c r="I138" i="13"/>
  <c r="J138" i="13"/>
  <c r="K138" i="13"/>
  <c r="L138" i="13"/>
  <c r="M138" i="13"/>
  <c r="N138" i="13"/>
  <c r="O138" i="13"/>
  <c r="Q207" i="13"/>
  <c r="R207" i="13"/>
  <c r="B139" i="13"/>
  <c r="C139" i="13"/>
  <c r="D139" i="13"/>
  <c r="E139" i="13"/>
  <c r="F139" i="13"/>
  <c r="G139" i="13"/>
  <c r="H139" i="13"/>
  <c r="I139" i="13"/>
  <c r="J139" i="13"/>
  <c r="K139" i="13"/>
  <c r="L139" i="13"/>
  <c r="M139" i="13"/>
  <c r="N139" i="13"/>
  <c r="O139" i="13"/>
  <c r="Q208" i="13"/>
  <c r="R208" i="13"/>
  <c r="B207" i="13"/>
  <c r="C207" i="13"/>
  <c r="D207" i="13"/>
  <c r="E207" i="13"/>
  <c r="F207" i="13"/>
  <c r="G207" i="13"/>
  <c r="H207" i="13"/>
  <c r="I207" i="13"/>
  <c r="J207" i="13"/>
  <c r="K207" i="13"/>
  <c r="L207" i="13"/>
  <c r="M207" i="13"/>
  <c r="N207" i="13"/>
  <c r="O207" i="13"/>
  <c r="Q209" i="13"/>
  <c r="R209" i="13"/>
  <c r="B91" i="13"/>
  <c r="C91" i="13"/>
  <c r="D91" i="13"/>
  <c r="E91" i="13"/>
  <c r="F91" i="13"/>
  <c r="G91" i="13"/>
  <c r="H91" i="13"/>
  <c r="I91" i="13"/>
  <c r="J91" i="13"/>
  <c r="K91" i="13"/>
  <c r="L91" i="13"/>
  <c r="M91" i="13"/>
  <c r="N91" i="13"/>
  <c r="O91" i="13"/>
  <c r="Q210" i="13"/>
  <c r="R210" i="13"/>
  <c r="B239" i="13"/>
  <c r="C239" i="13"/>
  <c r="D239" i="13"/>
  <c r="E239" i="13"/>
  <c r="F239" i="13"/>
  <c r="G239" i="13"/>
  <c r="H239" i="13"/>
  <c r="I239" i="13"/>
  <c r="J239" i="13"/>
  <c r="K239" i="13"/>
  <c r="L239" i="13"/>
  <c r="M239" i="13"/>
  <c r="N239" i="13"/>
  <c r="O239" i="13"/>
  <c r="Q211" i="13"/>
  <c r="R211" i="13"/>
  <c r="B140" i="13"/>
  <c r="C140" i="13"/>
  <c r="D140" i="13"/>
  <c r="E140" i="13"/>
  <c r="F140" i="13"/>
  <c r="G140" i="13"/>
  <c r="H140" i="13"/>
  <c r="I140" i="13"/>
  <c r="J140" i="13"/>
  <c r="K140" i="13"/>
  <c r="L140" i="13"/>
  <c r="M140" i="13"/>
  <c r="N140" i="13"/>
  <c r="O140" i="13"/>
  <c r="Q212" i="13"/>
  <c r="R212" i="13"/>
  <c r="B259" i="13"/>
  <c r="C259" i="13"/>
  <c r="D259" i="13"/>
  <c r="E259" i="13"/>
  <c r="F259" i="13"/>
  <c r="G259" i="13"/>
  <c r="H259" i="13"/>
  <c r="I259" i="13"/>
  <c r="J259" i="13"/>
  <c r="K259" i="13"/>
  <c r="L259" i="13"/>
  <c r="M259" i="13"/>
  <c r="N259" i="13"/>
  <c r="O259" i="13"/>
  <c r="Q213" i="13"/>
  <c r="R213" i="13"/>
  <c r="B166" i="13"/>
  <c r="C166" i="13"/>
  <c r="D166" i="13"/>
  <c r="E166" i="13"/>
  <c r="F166" i="13"/>
  <c r="G166" i="13"/>
  <c r="H166" i="13"/>
  <c r="I166" i="13"/>
  <c r="J166" i="13"/>
  <c r="K166" i="13"/>
  <c r="L166" i="13"/>
  <c r="M166" i="13"/>
  <c r="N166" i="13"/>
  <c r="O166" i="13"/>
  <c r="Q214" i="13"/>
  <c r="R214" i="13"/>
  <c r="B208" i="13"/>
  <c r="C208" i="13"/>
  <c r="D208" i="13"/>
  <c r="E208" i="13"/>
  <c r="F208" i="13"/>
  <c r="G208" i="13"/>
  <c r="H208" i="13"/>
  <c r="I208" i="13"/>
  <c r="J208" i="13"/>
  <c r="K208" i="13"/>
  <c r="L208" i="13"/>
  <c r="M208" i="13"/>
  <c r="N208" i="13"/>
  <c r="O208" i="13"/>
  <c r="Q215" i="13"/>
  <c r="R215" i="13"/>
  <c r="B240" i="13"/>
  <c r="C240" i="13"/>
  <c r="D240" i="13"/>
  <c r="E240" i="13"/>
  <c r="F240" i="13"/>
  <c r="G240" i="13"/>
  <c r="H240" i="13"/>
  <c r="I240" i="13"/>
  <c r="J240" i="13"/>
  <c r="K240" i="13"/>
  <c r="L240" i="13"/>
  <c r="M240" i="13"/>
  <c r="N240" i="13"/>
  <c r="O240" i="13"/>
  <c r="Q216" i="13"/>
  <c r="R216" i="13"/>
  <c r="B209" i="13"/>
  <c r="C209" i="13"/>
  <c r="D209" i="13"/>
  <c r="E209" i="13"/>
  <c r="F209" i="13"/>
  <c r="G209" i="13"/>
  <c r="H209" i="13"/>
  <c r="I209" i="13"/>
  <c r="J209" i="13"/>
  <c r="K209" i="13"/>
  <c r="L209" i="13"/>
  <c r="M209" i="13"/>
  <c r="N209" i="13"/>
  <c r="O209" i="13"/>
  <c r="Q217" i="13"/>
  <c r="R217" i="13"/>
  <c r="B106" i="13"/>
  <c r="C106" i="13"/>
  <c r="D106" i="13"/>
  <c r="E106" i="13"/>
  <c r="F106" i="13"/>
  <c r="G106" i="13"/>
  <c r="H106" i="13"/>
  <c r="I106" i="13"/>
  <c r="J106" i="13"/>
  <c r="K106" i="13"/>
  <c r="L106" i="13"/>
  <c r="M106" i="13"/>
  <c r="N106" i="13"/>
  <c r="O106" i="13"/>
  <c r="Q218" i="13"/>
  <c r="R218" i="13"/>
  <c r="B241" i="13"/>
  <c r="C241" i="13"/>
  <c r="D241" i="13"/>
  <c r="E241" i="13"/>
  <c r="F241" i="13"/>
  <c r="G241" i="13"/>
  <c r="H241" i="13"/>
  <c r="I241" i="13"/>
  <c r="J241" i="13"/>
  <c r="K241" i="13"/>
  <c r="L241" i="13"/>
  <c r="M241" i="13"/>
  <c r="N241" i="13"/>
  <c r="O241" i="13"/>
  <c r="Q219" i="13"/>
  <c r="R219" i="13"/>
  <c r="B83" i="13"/>
  <c r="C83" i="13"/>
  <c r="D83" i="13"/>
  <c r="E83" i="13"/>
  <c r="F83" i="13"/>
  <c r="G83" i="13"/>
  <c r="H83" i="13"/>
  <c r="I83" i="13"/>
  <c r="J83" i="13"/>
  <c r="K83" i="13"/>
  <c r="L83" i="13"/>
  <c r="M83" i="13"/>
  <c r="N83" i="13"/>
  <c r="O83" i="13"/>
  <c r="Q220" i="13"/>
  <c r="R220" i="13"/>
  <c r="B141" i="13"/>
  <c r="C141" i="13"/>
  <c r="D141" i="13"/>
  <c r="E141" i="13"/>
  <c r="F141" i="13"/>
  <c r="G141" i="13"/>
  <c r="H141" i="13"/>
  <c r="I141" i="13"/>
  <c r="J141" i="13"/>
  <c r="K141" i="13"/>
  <c r="L141" i="13"/>
  <c r="M141" i="13"/>
  <c r="N141" i="13"/>
  <c r="O141" i="13"/>
  <c r="Q221" i="13"/>
  <c r="R221" i="13"/>
  <c r="B260" i="13"/>
  <c r="C260" i="13"/>
  <c r="D260" i="13"/>
  <c r="E260" i="13"/>
  <c r="F260" i="13"/>
  <c r="G260" i="13"/>
  <c r="H260" i="13"/>
  <c r="I260" i="13"/>
  <c r="J260" i="13"/>
  <c r="K260" i="13"/>
  <c r="L260" i="13"/>
  <c r="M260" i="13"/>
  <c r="N260" i="13"/>
  <c r="O260" i="13"/>
  <c r="Q222" i="13"/>
  <c r="R222" i="13"/>
  <c r="B107" i="13"/>
  <c r="C107" i="13"/>
  <c r="D107" i="13"/>
  <c r="E107" i="13"/>
  <c r="F107" i="13"/>
  <c r="G107" i="13"/>
  <c r="H107" i="13"/>
  <c r="I107" i="13"/>
  <c r="J107" i="13"/>
  <c r="K107" i="13"/>
  <c r="L107" i="13"/>
  <c r="M107" i="13"/>
  <c r="N107" i="13"/>
  <c r="O107" i="13"/>
  <c r="Q223" i="13"/>
  <c r="R223" i="13"/>
  <c r="B142" i="13"/>
  <c r="C142" i="13"/>
  <c r="D142" i="13"/>
  <c r="E142" i="13"/>
  <c r="F142" i="13"/>
  <c r="G142" i="13"/>
  <c r="H142" i="13"/>
  <c r="I142" i="13"/>
  <c r="J142" i="13"/>
  <c r="K142" i="13"/>
  <c r="L142" i="13"/>
  <c r="M142" i="13"/>
  <c r="N142" i="13"/>
  <c r="O142" i="13"/>
  <c r="Q224" i="13"/>
  <c r="R224" i="13"/>
  <c r="B153" i="13"/>
  <c r="C153" i="13"/>
  <c r="D153" i="13"/>
  <c r="E153" i="13"/>
  <c r="F153" i="13"/>
  <c r="G153" i="13"/>
  <c r="H153" i="13"/>
  <c r="I153" i="13"/>
  <c r="J153" i="13"/>
  <c r="K153" i="13"/>
  <c r="L153" i="13"/>
  <c r="M153" i="13"/>
  <c r="N153" i="13"/>
  <c r="O153" i="13"/>
  <c r="Q225" i="13"/>
  <c r="R225" i="13"/>
  <c r="B77" i="13"/>
  <c r="C77" i="13"/>
  <c r="D77" i="13"/>
  <c r="E77" i="13"/>
  <c r="F77" i="13"/>
  <c r="G77" i="13"/>
  <c r="H77" i="13"/>
  <c r="I77" i="13"/>
  <c r="J77" i="13"/>
  <c r="K77" i="13"/>
  <c r="L77" i="13"/>
  <c r="M77" i="13"/>
  <c r="N77" i="13"/>
  <c r="O77" i="13"/>
  <c r="Q226" i="13"/>
  <c r="R226" i="13"/>
  <c r="B242" i="13"/>
  <c r="C242" i="13"/>
  <c r="D242" i="13"/>
  <c r="E242" i="13"/>
  <c r="F242" i="13"/>
  <c r="G242" i="13"/>
  <c r="H242" i="13"/>
  <c r="I242" i="13"/>
  <c r="J242" i="13"/>
  <c r="K242" i="13"/>
  <c r="L242" i="13"/>
  <c r="M242" i="13"/>
  <c r="N242" i="13"/>
  <c r="O242" i="13"/>
  <c r="Q227" i="13"/>
  <c r="R227" i="13"/>
  <c r="B97" i="13"/>
  <c r="C97" i="13"/>
  <c r="D97" i="13"/>
  <c r="E97" i="13"/>
  <c r="F97" i="13"/>
  <c r="G97" i="13"/>
  <c r="H97" i="13"/>
  <c r="I97" i="13"/>
  <c r="J97" i="13"/>
  <c r="K97" i="13"/>
  <c r="L97" i="13"/>
  <c r="M97" i="13"/>
  <c r="N97" i="13"/>
  <c r="O97" i="13"/>
  <c r="Q228" i="13"/>
  <c r="R228" i="13"/>
  <c r="B143" i="13"/>
  <c r="C143" i="13"/>
  <c r="D143" i="13"/>
  <c r="E143" i="13"/>
  <c r="F143" i="13"/>
  <c r="G143" i="13"/>
  <c r="H143" i="13"/>
  <c r="I143" i="13"/>
  <c r="J143" i="13"/>
  <c r="K143" i="13"/>
  <c r="L143" i="13"/>
  <c r="M143" i="13"/>
  <c r="N143" i="13"/>
  <c r="O143" i="13"/>
  <c r="Q229" i="13"/>
  <c r="R229" i="13"/>
  <c r="B210" i="13"/>
  <c r="C210" i="13"/>
  <c r="D210" i="13"/>
  <c r="E210" i="13"/>
  <c r="F210" i="13"/>
  <c r="G210" i="13"/>
  <c r="H210" i="13"/>
  <c r="I210" i="13"/>
  <c r="J210" i="13"/>
  <c r="K210" i="13"/>
  <c r="L210" i="13"/>
  <c r="M210" i="13"/>
  <c r="N210" i="13"/>
  <c r="O210" i="13"/>
  <c r="Q230" i="13"/>
  <c r="R230" i="13"/>
  <c r="B243" i="13"/>
  <c r="C243" i="13"/>
  <c r="D243" i="13"/>
  <c r="E243" i="13"/>
  <c r="F243" i="13"/>
  <c r="G243" i="13"/>
  <c r="H243" i="13"/>
  <c r="I243" i="13"/>
  <c r="J243" i="13"/>
  <c r="K243" i="13"/>
  <c r="L243" i="13"/>
  <c r="M243" i="13"/>
  <c r="N243" i="13"/>
  <c r="O243" i="13"/>
  <c r="Q231" i="13"/>
  <c r="R231" i="13"/>
  <c r="B261" i="13"/>
  <c r="C261" i="13"/>
  <c r="D261" i="13"/>
  <c r="E261" i="13"/>
  <c r="F261" i="13"/>
  <c r="G261" i="13"/>
  <c r="H261" i="13"/>
  <c r="I261" i="13"/>
  <c r="J261" i="13"/>
  <c r="K261" i="13"/>
  <c r="L261" i="13"/>
  <c r="M261" i="13"/>
  <c r="N261" i="13"/>
  <c r="O261" i="13"/>
  <c r="Q232" i="13"/>
  <c r="R232" i="13"/>
  <c r="B262" i="13"/>
  <c r="C262" i="13"/>
  <c r="D262" i="13"/>
  <c r="E262" i="13"/>
  <c r="F262" i="13"/>
  <c r="G262" i="13"/>
  <c r="H262" i="13"/>
  <c r="I262" i="13"/>
  <c r="J262" i="13"/>
  <c r="K262" i="13"/>
  <c r="L262" i="13"/>
  <c r="M262" i="13"/>
  <c r="N262" i="13"/>
  <c r="O262" i="13"/>
  <c r="Q233" i="13"/>
  <c r="R233" i="13"/>
  <c r="B154" i="13"/>
  <c r="C154" i="13"/>
  <c r="D154" i="13"/>
  <c r="E154" i="13"/>
  <c r="F154" i="13"/>
  <c r="G154" i="13"/>
  <c r="H154" i="13"/>
  <c r="I154" i="13"/>
  <c r="J154" i="13"/>
  <c r="K154" i="13"/>
  <c r="L154" i="13"/>
  <c r="M154" i="13"/>
  <c r="N154" i="13"/>
  <c r="O154" i="13"/>
  <c r="Q234" i="13"/>
  <c r="R234" i="13"/>
  <c r="B211" i="13"/>
  <c r="C211" i="13"/>
  <c r="D211" i="13"/>
  <c r="E211" i="13"/>
  <c r="F211" i="13"/>
  <c r="G211" i="13"/>
  <c r="H211" i="13"/>
  <c r="I211" i="13"/>
  <c r="J211" i="13"/>
  <c r="K211" i="13"/>
  <c r="L211" i="13"/>
  <c r="M211" i="13"/>
  <c r="N211" i="13"/>
  <c r="O211" i="13"/>
  <c r="Q235" i="13"/>
  <c r="R235" i="13"/>
  <c r="B84" i="13"/>
  <c r="C84" i="13"/>
  <c r="D84" i="13"/>
  <c r="E84" i="13"/>
  <c r="F84" i="13"/>
  <c r="G84" i="13"/>
  <c r="H84" i="13"/>
  <c r="I84" i="13"/>
  <c r="J84" i="13"/>
  <c r="K84" i="13"/>
  <c r="L84" i="13"/>
  <c r="M84" i="13"/>
  <c r="N84" i="13"/>
  <c r="O84" i="13"/>
  <c r="Q236" i="13"/>
  <c r="R236" i="13"/>
  <c r="B92" i="13"/>
  <c r="C92" i="13"/>
  <c r="D92" i="13"/>
  <c r="E92" i="13"/>
  <c r="F92" i="13"/>
  <c r="G92" i="13"/>
  <c r="H92" i="13"/>
  <c r="I92" i="13"/>
  <c r="J92" i="13"/>
  <c r="K92" i="13"/>
  <c r="L92" i="13"/>
  <c r="M92" i="13"/>
  <c r="N92" i="13"/>
  <c r="O92" i="13"/>
  <c r="Q237" i="13"/>
  <c r="R237" i="13"/>
  <c r="B120" i="13"/>
  <c r="C120" i="13"/>
  <c r="D120" i="13"/>
  <c r="E120" i="13"/>
  <c r="F120" i="13"/>
  <c r="G120" i="13"/>
  <c r="H120" i="13"/>
  <c r="I120" i="13"/>
  <c r="J120" i="13"/>
  <c r="K120" i="13"/>
  <c r="L120" i="13"/>
  <c r="M120" i="13"/>
  <c r="N120" i="13"/>
  <c r="O120" i="13"/>
  <c r="Q238" i="13"/>
  <c r="R238" i="13"/>
  <c r="B212" i="13"/>
  <c r="C212" i="13"/>
  <c r="D212" i="13"/>
  <c r="E212" i="13"/>
  <c r="F212" i="13"/>
  <c r="G212" i="13"/>
  <c r="H212" i="13"/>
  <c r="I212" i="13"/>
  <c r="J212" i="13"/>
  <c r="K212" i="13"/>
  <c r="L212" i="13"/>
  <c r="M212" i="13"/>
  <c r="N212" i="13"/>
  <c r="O212" i="13"/>
  <c r="Q239" i="13"/>
  <c r="R239" i="13"/>
  <c r="B144" i="13"/>
  <c r="C144" i="13"/>
  <c r="D144" i="13"/>
  <c r="E144" i="13"/>
  <c r="F144" i="13"/>
  <c r="G144" i="13"/>
  <c r="H144" i="13"/>
  <c r="I144" i="13"/>
  <c r="J144" i="13"/>
  <c r="K144" i="13"/>
  <c r="L144" i="13"/>
  <c r="M144" i="13"/>
  <c r="N144" i="13"/>
  <c r="O144" i="13"/>
  <c r="Q240" i="13"/>
  <c r="R240" i="13"/>
  <c r="B185" i="13"/>
  <c r="C185" i="13"/>
  <c r="D185" i="13"/>
  <c r="E185" i="13"/>
  <c r="F185" i="13"/>
  <c r="G185" i="13"/>
  <c r="H185" i="13"/>
  <c r="I185" i="13"/>
  <c r="J185" i="13"/>
  <c r="K185" i="13"/>
  <c r="L185" i="13"/>
  <c r="M185" i="13"/>
  <c r="N185" i="13"/>
  <c r="O185" i="13"/>
  <c r="Q241" i="13"/>
  <c r="R241" i="13"/>
  <c r="B108" i="13"/>
  <c r="C108" i="13"/>
  <c r="D108" i="13"/>
  <c r="E108" i="13"/>
  <c r="F108" i="13"/>
  <c r="G108" i="13"/>
  <c r="H108" i="13"/>
  <c r="I108" i="13"/>
  <c r="J108" i="13"/>
  <c r="K108" i="13"/>
  <c r="L108" i="13"/>
  <c r="M108" i="13"/>
  <c r="N108" i="13"/>
  <c r="O108" i="13"/>
  <c r="Q242" i="13"/>
  <c r="R242" i="13"/>
  <c r="B167" i="13"/>
  <c r="C167" i="13"/>
  <c r="D167" i="13"/>
  <c r="E167" i="13"/>
  <c r="F167" i="13"/>
  <c r="G167" i="13"/>
  <c r="H167" i="13"/>
  <c r="I167" i="13"/>
  <c r="J167" i="13"/>
  <c r="K167" i="13"/>
  <c r="L167" i="13"/>
  <c r="M167" i="13"/>
  <c r="N167" i="13"/>
  <c r="O167" i="13"/>
  <c r="Q243" i="13"/>
  <c r="R243" i="13"/>
  <c r="B213" i="13"/>
  <c r="C213" i="13"/>
  <c r="D213" i="13"/>
  <c r="E213" i="13"/>
  <c r="F213" i="13"/>
  <c r="G213" i="13"/>
  <c r="H213" i="13"/>
  <c r="I213" i="13"/>
  <c r="J213" i="13"/>
  <c r="K213" i="13"/>
  <c r="L213" i="13"/>
  <c r="M213" i="13"/>
  <c r="N213" i="13"/>
  <c r="O213" i="13"/>
  <c r="Q244" i="13"/>
  <c r="R244" i="13"/>
  <c r="B186" i="13"/>
  <c r="C186" i="13"/>
  <c r="D186" i="13"/>
  <c r="E186" i="13"/>
  <c r="F186" i="13"/>
  <c r="G186" i="13"/>
  <c r="H186" i="13"/>
  <c r="I186" i="13"/>
  <c r="J186" i="13"/>
  <c r="K186" i="13"/>
  <c r="L186" i="13"/>
  <c r="M186" i="13"/>
  <c r="N186" i="13"/>
  <c r="O186" i="13"/>
  <c r="Q245" i="13"/>
  <c r="R245" i="13"/>
  <c r="B187" i="13"/>
  <c r="C187" i="13"/>
  <c r="D187" i="13"/>
  <c r="E187" i="13"/>
  <c r="F187" i="13"/>
  <c r="G187" i="13"/>
  <c r="H187" i="13"/>
  <c r="I187" i="13"/>
  <c r="J187" i="13"/>
  <c r="K187" i="13"/>
  <c r="L187" i="13"/>
  <c r="M187" i="13"/>
  <c r="N187" i="13"/>
  <c r="O187" i="13"/>
  <c r="Q246" i="13"/>
  <c r="R246" i="13"/>
  <c r="B145" i="13"/>
  <c r="C145" i="13"/>
  <c r="D145" i="13"/>
  <c r="E145" i="13"/>
  <c r="F145" i="13"/>
  <c r="G145" i="13"/>
  <c r="H145" i="13"/>
  <c r="I145" i="13"/>
  <c r="J145" i="13"/>
  <c r="K145" i="13"/>
  <c r="L145" i="13"/>
  <c r="M145" i="13"/>
  <c r="N145" i="13"/>
  <c r="O145" i="13"/>
  <c r="Q247" i="13"/>
  <c r="R247" i="13"/>
  <c r="B121" i="13"/>
  <c r="C121" i="13"/>
  <c r="D121" i="13"/>
  <c r="E121" i="13"/>
  <c r="F121" i="13"/>
  <c r="G121" i="13"/>
  <c r="H121" i="13"/>
  <c r="I121" i="13"/>
  <c r="J121" i="13"/>
  <c r="K121" i="13"/>
  <c r="L121" i="13"/>
  <c r="M121" i="13"/>
  <c r="N121" i="13"/>
  <c r="O121" i="13"/>
  <c r="Q248" i="13"/>
  <c r="R248" i="13"/>
  <c r="B85" i="13"/>
  <c r="C85" i="13"/>
  <c r="D85" i="13"/>
  <c r="E85" i="13"/>
  <c r="F85" i="13"/>
  <c r="G85" i="13"/>
  <c r="H85" i="13"/>
  <c r="I85" i="13"/>
  <c r="J85" i="13"/>
  <c r="K85" i="13"/>
  <c r="L85" i="13"/>
  <c r="M85" i="13"/>
  <c r="N85" i="13"/>
  <c r="O85" i="13"/>
  <c r="Q249" i="13"/>
  <c r="R249" i="13"/>
  <c r="B188" i="13"/>
  <c r="C188" i="13"/>
  <c r="D188" i="13"/>
  <c r="E188" i="13"/>
  <c r="F188" i="13"/>
  <c r="G188" i="13"/>
  <c r="H188" i="13"/>
  <c r="I188" i="13"/>
  <c r="J188" i="13"/>
  <c r="K188" i="13"/>
  <c r="L188" i="13"/>
  <c r="M188" i="13"/>
  <c r="N188" i="13"/>
  <c r="O188" i="13"/>
  <c r="Q250" i="13"/>
  <c r="R250" i="13"/>
  <c r="B244" i="13"/>
  <c r="C244" i="13"/>
  <c r="D244" i="13"/>
  <c r="E244" i="13"/>
  <c r="F244" i="13"/>
  <c r="G244" i="13"/>
  <c r="H244" i="13"/>
  <c r="I244" i="13"/>
  <c r="J244" i="13"/>
  <c r="K244" i="13"/>
  <c r="L244" i="13"/>
  <c r="M244" i="13"/>
  <c r="N244" i="13"/>
  <c r="O244" i="13"/>
  <c r="Q251" i="13"/>
  <c r="R251" i="13"/>
  <c r="B245" i="13"/>
  <c r="C245" i="13"/>
  <c r="D245" i="13"/>
  <c r="E245" i="13"/>
  <c r="F245" i="13"/>
  <c r="G245" i="13"/>
  <c r="H245" i="13"/>
  <c r="I245" i="13"/>
  <c r="J245" i="13"/>
  <c r="K245" i="13"/>
  <c r="L245" i="13"/>
  <c r="M245" i="13"/>
  <c r="N245" i="13"/>
  <c r="O245" i="13"/>
  <c r="Q252" i="13"/>
  <c r="R252" i="13"/>
  <c r="B168" i="13"/>
  <c r="C168" i="13"/>
  <c r="D168" i="13"/>
  <c r="E168" i="13"/>
  <c r="F168" i="13"/>
  <c r="G168" i="13"/>
  <c r="H168" i="13"/>
  <c r="I168" i="13"/>
  <c r="J168" i="13"/>
  <c r="K168" i="13"/>
  <c r="L168" i="13"/>
  <c r="M168" i="13"/>
  <c r="N168" i="13"/>
  <c r="O168" i="13"/>
  <c r="Q253" i="13"/>
  <c r="R253" i="13"/>
  <c r="B214" i="13"/>
  <c r="C214" i="13"/>
  <c r="D214" i="13"/>
  <c r="E214" i="13"/>
  <c r="F214" i="13"/>
  <c r="G214" i="13"/>
  <c r="H214" i="13"/>
  <c r="I214" i="13"/>
  <c r="J214" i="13"/>
  <c r="K214" i="13"/>
  <c r="L214" i="13"/>
  <c r="M214" i="13"/>
  <c r="N214" i="13"/>
  <c r="O214" i="13"/>
  <c r="Q254" i="13"/>
  <c r="R254" i="13"/>
  <c r="B122" i="13"/>
  <c r="C122" i="13"/>
  <c r="D122" i="13"/>
  <c r="E122" i="13"/>
  <c r="F122" i="13"/>
  <c r="G122" i="13"/>
  <c r="H122" i="13"/>
  <c r="I122" i="13"/>
  <c r="J122" i="13"/>
  <c r="K122" i="13"/>
  <c r="L122" i="13"/>
  <c r="M122" i="13"/>
  <c r="N122" i="13"/>
  <c r="O122" i="13"/>
  <c r="Q255" i="13"/>
  <c r="R255" i="13"/>
  <c r="B169" i="13"/>
  <c r="C169" i="13"/>
  <c r="D169" i="13"/>
  <c r="E169" i="13"/>
  <c r="F169" i="13"/>
  <c r="G169" i="13"/>
  <c r="H169" i="13"/>
  <c r="I169" i="13"/>
  <c r="J169" i="13"/>
  <c r="K169" i="13"/>
  <c r="L169" i="13"/>
  <c r="M169" i="13"/>
  <c r="N169" i="13"/>
  <c r="O169" i="13"/>
  <c r="Q256" i="13"/>
  <c r="R256" i="13"/>
  <c r="B146" i="13"/>
  <c r="C146" i="13"/>
  <c r="D146" i="13"/>
  <c r="E146" i="13"/>
  <c r="F146" i="13"/>
  <c r="G146" i="13"/>
  <c r="H146" i="13"/>
  <c r="I146" i="13"/>
  <c r="J146" i="13"/>
  <c r="K146" i="13"/>
  <c r="L146" i="13"/>
  <c r="M146" i="13"/>
  <c r="N146" i="13"/>
  <c r="O146" i="13"/>
  <c r="Q257" i="13"/>
  <c r="R257" i="13"/>
  <c r="B215" i="13"/>
  <c r="C215" i="13"/>
  <c r="D215" i="13"/>
  <c r="E215" i="13"/>
  <c r="F215" i="13"/>
  <c r="G215" i="13"/>
  <c r="H215" i="13"/>
  <c r="I215" i="13"/>
  <c r="J215" i="13"/>
  <c r="K215" i="13"/>
  <c r="L215" i="13"/>
  <c r="M215" i="13"/>
  <c r="N215" i="13"/>
  <c r="O215" i="13"/>
  <c r="Q258" i="13"/>
  <c r="R258" i="13"/>
  <c r="B78" i="13"/>
  <c r="C78" i="13"/>
  <c r="D78" i="13"/>
  <c r="E78" i="13"/>
  <c r="F78" i="13"/>
  <c r="G78" i="13"/>
  <c r="H78" i="13"/>
  <c r="I78" i="13"/>
  <c r="J78" i="13"/>
  <c r="K78" i="13"/>
  <c r="L78" i="13"/>
  <c r="M78" i="13"/>
  <c r="N78" i="13"/>
  <c r="O78" i="13"/>
  <c r="Q259" i="13"/>
  <c r="R259" i="13"/>
  <c r="B123" i="13"/>
  <c r="C123" i="13"/>
  <c r="D123" i="13"/>
  <c r="E123" i="13"/>
  <c r="F123" i="13"/>
  <c r="G123" i="13"/>
  <c r="H123" i="13"/>
  <c r="I123" i="13"/>
  <c r="J123" i="13"/>
  <c r="K123" i="13"/>
  <c r="L123" i="13"/>
  <c r="M123" i="13"/>
  <c r="N123" i="13"/>
  <c r="O123" i="13"/>
  <c r="Q260" i="13"/>
  <c r="R260" i="13"/>
  <c r="B109" i="13"/>
  <c r="C109" i="13"/>
  <c r="D109" i="13"/>
  <c r="E109" i="13"/>
  <c r="F109" i="13"/>
  <c r="G109" i="13"/>
  <c r="H109" i="13"/>
  <c r="I109" i="13"/>
  <c r="J109" i="13"/>
  <c r="K109" i="13"/>
  <c r="L109" i="13"/>
  <c r="M109" i="13"/>
  <c r="N109" i="13"/>
  <c r="O109" i="13"/>
  <c r="Q261" i="13"/>
  <c r="R261" i="13"/>
  <c r="B98" i="13"/>
  <c r="C98" i="13"/>
  <c r="D98" i="13"/>
  <c r="E98" i="13"/>
  <c r="F98" i="13"/>
  <c r="G98" i="13"/>
  <c r="H98" i="13"/>
  <c r="I98" i="13"/>
  <c r="J98" i="13"/>
  <c r="K98" i="13"/>
  <c r="L98" i="13"/>
  <c r="M98" i="13"/>
  <c r="N98" i="13"/>
  <c r="O98" i="13"/>
  <c r="Q262" i="13"/>
  <c r="R262" i="13"/>
  <c r="J579" i="13"/>
  <c r="K579" i="13"/>
  <c r="L579" i="13"/>
  <c r="M579" i="13"/>
  <c r="N579" i="13"/>
  <c r="O579" i="13"/>
  <c r="J644" i="13"/>
  <c r="K644" i="13"/>
  <c r="L644" i="13"/>
  <c r="M644" i="13"/>
  <c r="N644" i="13"/>
  <c r="O644" i="13"/>
  <c r="J671" i="13"/>
  <c r="K671" i="13"/>
  <c r="L671" i="13"/>
  <c r="M671" i="13"/>
  <c r="N671" i="13"/>
  <c r="O671" i="13"/>
  <c r="J701" i="13"/>
  <c r="K701" i="13"/>
  <c r="L701" i="13"/>
  <c r="M701" i="13"/>
  <c r="N701" i="13"/>
  <c r="O701" i="13"/>
  <c r="J672" i="13"/>
  <c r="K672" i="13"/>
  <c r="L672" i="13"/>
  <c r="M672" i="13"/>
  <c r="N672" i="13"/>
  <c r="O672" i="13"/>
  <c r="J645" i="13"/>
  <c r="K645" i="13"/>
  <c r="L645" i="13"/>
  <c r="M645" i="13"/>
  <c r="N645" i="13"/>
  <c r="O645" i="13"/>
  <c r="J702" i="13"/>
  <c r="K702" i="13"/>
  <c r="L702" i="13"/>
  <c r="M702" i="13"/>
  <c r="N702" i="13"/>
  <c r="O702" i="13"/>
  <c r="J673" i="13"/>
  <c r="K673" i="13"/>
  <c r="L673" i="13"/>
  <c r="M673" i="13"/>
  <c r="N673" i="13"/>
  <c r="O673" i="13"/>
  <c r="J580" i="13"/>
  <c r="K580" i="13"/>
  <c r="L580" i="13"/>
  <c r="M580" i="13"/>
  <c r="N580" i="13"/>
  <c r="O580" i="13"/>
  <c r="J554" i="13"/>
  <c r="K554" i="13"/>
  <c r="L554" i="13"/>
  <c r="M554" i="13"/>
  <c r="N554" i="13"/>
  <c r="O554" i="13"/>
  <c r="J703" i="13"/>
  <c r="K703" i="13"/>
  <c r="L703" i="13"/>
  <c r="M703" i="13"/>
  <c r="N703" i="13"/>
  <c r="O703" i="13"/>
  <c r="J555" i="13"/>
  <c r="K555" i="13"/>
  <c r="L555" i="13"/>
  <c r="M555" i="13"/>
  <c r="N555" i="13"/>
  <c r="O555" i="13"/>
  <c r="J556" i="13"/>
  <c r="K556" i="13"/>
  <c r="L556" i="13"/>
  <c r="M556" i="13"/>
  <c r="N556" i="13"/>
  <c r="O556" i="13"/>
  <c r="J581" i="13"/>
  <c r="K581" i="13"/>
  <c r="L581" i="13"/>
  <c r="M581" i="13"/>
  <c r="N581" i="13"/>
  <c r="O581" i="13"/>
  <c r="J646" i="13"/>
  <c r="K646" i="13"/>
  <c r="L646" i="13"/>
  <c r="M646" i="13"/>
  <c r="N646" i="13"/>
  <c r="O646" i="13"/>
  <c r="J625" i="13"/>
  <c r="K625" i="13"/>
  <c r="L625" i="13"/>
  <c r="M625" i="13"/>
  <c r="N625" i="13"/>
  <c r="O625" i="13"/>
  <c r="J626" i="13"/>
  <c r="K626" i="13"/>
  <c r="L626" i="13"/>
  <c r="M626" i="13"/>
  <c r="N626" i="13"/>
  <c r="O626" i="13"/>
  <c r="J627" i="13"/>
  <c r="K627" i="13"/>
  <c r="L627" i="13"/>
  <c r="M627" i="13"/>
  <c r="N627" i="13"/>
  <c r="O627" i="13"/>
  <c r="J610" i="13"/>
  <c r="K610" i="13"/>
  <c r="L610" i="13"/>
  <c r="M610" i="13"/>
  <c r="N610" i="13"/>
  <c r="O610" i="13"/>
  <c r="J611" i="13"/>
  <c r="K611" i="13"/>
  <c r="L611" i="13"/>
  <c r="M611" i="13"/>
  <c r="N611" i="13"/>
  <c r="O611" i="13"/>
  <c r="J582" i="13"/>
  <c r="K582" i="13"/>
  <c r="L582" i="13"/>
  <c r="M582" i="13"/>
  <c r="N582" i="13"/>
  <c r="O582" i="13"/>
  <c r="J602" i="13"/>
  <c r="K602" i="13"/>
  <c r="L602" i="13"/>
  <c r="M602" i="13"/>
  <c r="N602" i="13"/>
  <c r="O602" i="13"/>
  <c r="J647" i="13"/>
  <c r="K647" i="13"/>
  <c r="L647" i="13"/>
  <c r="M647" i="13"/>
  <c r="N647" i="13"/>
  <c r="O647" i="13"/>
  <c r="J674" i="13"/>
  <c r="K674" i="13"/>
  <c r="L674" i="13"/>
  <c r="M674" i="13"/>
  <c r="N674" i="13"/>
  <c r="O674" i="13"/>
  <c r="J583" i="13"/>
  <c r="K583" i="13"/>
  <c r="L583" i="13"/>
  <c r="M583" i="13"/>
  <c r="N583" i="13"/>
  <c r="O583" i="13"/>
  <c r="J612" i="13"/>
  <c r="K612" i="13"/>
  <c r="L612" i="13"/>
  <c r="M612" i="13"/>
  <c r="N612" i="13"/>
  <c r="O612" i="13"/>
  <c r="J704" i="13"/>
  <c r="K704" i="13"/>
  <c r="L704" i="13"/>
  <c r="M704" i="13"/>
  <c r="N704" i="13"/>
  <c r="O704" i="13"/>
  <c r="J705" i="13"/>
  <c r="K705" i="13"/>
  <c r="L705" i="13"/>
  <c r="M705" i="13"/>
  <c r="N705" i="13"/>
  <c r="O705" i="13"/>
  <c r="J675" i="13"/>
  <c r="K675" i="13"/>
  <c r="L675" i="13"/>
  <c r="M675" i="13"/>
  <c r="N675" i="13"/>
  <c r="O675" i="13"/>
  <c r="J613" i="13"/>
  <c r="K613" i="13"/>
  <c r="L613" i="13"/>
  <c r="M613" i="13"/>
  <c r="N613" i="13"/>
  <c r="O613" i="13"/>
  <c r="J541" i="13"/>
  <c r="K541" i="13"/>
  <c r="L541" i="13"/>
  <c r="M541" i="13"/>
  <c r="N541" i="13"/>
  <c r="O541" i="13"/>
  <c r="J542" i="13"/>
  <c r="K542" i="13"/>
  <c r="L542" i="13"/>
  <c r="M542" i="13"/>
  <c r="N542" i="13"/>
  <c r="O542" i="13"/>
  <c r="J565" i="13"/>
  <c r="K565" i="13"/>
  <c r="L565" i="13"/>
  <c r="M565" i="13"/>
  <c r="N565" i="13"/>
  <c r="O565" i="13"/>
  <c r="J557" i="13"/>
  <c r="K557" i="13"/>
  <c r="L557" i="13"/>
  <c r="M557" i="13"/>
  <c r="N557" i="13"/>
  <c r="O557" i="13"/>
  <c r="J648" i="13"/>
  <c r="K648" i="13"/>
  <c r="L648" i="13"/>
  <c r="M648" i="13"/>
  <c r="N648" i="13"/>
  <c r="O648" i="13"/>
  <c r="J676" i="13"/>
  <c r="K676" i="13"/>
  <c r="L676" i="13"/>
  <c r="M676" i="13"/>
  <c r="N676" i="13"/>
  <c r="O676" i="13"/>
  <c r="J649" i="13"/>
  <c r="K649" i="13"/>
  <c r="L649" i="13"/>
  <c r="M649" i="13"/>
  <c r="N649" i="13"/>
  <c r="O649" i="13"/>
  <c r="J650" i="13"/>
  <c r="K650" i="13"/>
  <c r="L650" i="13"/>
  <c r="M650" i="13"/>
  <c r="N650" i="13"/>
  <c r="O650" i="13"/>
  <c r="J677" i="13"/>
  <c r="K677" i="13"/>
  <c r="L677" i="13"/>
  <c r="M677" i="13"/>
  <c r="N677" i="13"/>
  <c r="O677" i="13"/>
  <c r="J706" i="13"/>
  <c r="K706" i="13"/>
  <c r="L706" i="13"/>
  <c r="M706" i="13"/>
  <c r="N706" i="13"/>
  <c r="O706" i="13"/>
  <c r="J566" i="13"/>
  <c r="K566" i="13"/>
  <c r="L566" i="13"/>
  <c r="M566" i="13"/>
  <c r="N566" i="13"/>
  <c r="O566" i="13"/>
  <c r="J628" i="13"/>
  <c r="K628" i="13"/>
  <c r="L628" i="13"/>
  <c r="M628" i="13"/>
  <c r="N628" i="13"/>
  <c r="O628" i="13"/>
  <c r="J707" i="13"/>
  <c r="K707" i="13"/>
  <c r="L707" i="13"/>
  <c r="M707" i="13"/>
  <c r="N707" i="13"/>
  <c r="O707" i="13"/>
  <c r="J651" i="13"/>
  <c r="K651" i="13"/>
  <c r="L651" i="13"/>
  <c r="M651" i="13"/>
  <c r="N651" i="13"/>
  <c r="O651" i="13"/>
  <c r="J652" i="13"/>
  <c r="K652" i="13"/>
  <c r="L652" i="13"/>
  <c r="M652" i="13"/>
  <c r="N652" i="13"/>
  <c r="O652" i="13"/>
  <c r="J629" i="13"/>
  <c r="K629" i="13"/>
  <c r="L629" i="13"/>
  <c r="M629" i="13"/>
  <c r="N629" i="13"/>
  <c r="O629" i="13"/>
  <c r="J614" i="13"/>
  <c r="K614" i="13"/>
  <c r="L614" i="13"/>
  <c r="M614" i="13"/>
  <c r="N614" i="13"/>
  <c r="O614" i="13"/>
  <c r="J548" i="13"/>
  <c r="K548" i="13"/>
  <c r="L548" i="13"/>
  <c r="M548" i="13"/>
  <c r="N548" i="13"/>
  <c r="O548" i="13"/>
  <c r="J678" i="13"/>
  <c r="K678" i="13"/>
  <c r="L678" i="13"/>
  <c r="M678" i="13"/>
  <c r="N678" i="13"/>
  <c r="O678" i="13"/>
  <c r="J679" i="13"/>
  <c r="K679" i="13"/>
  <c r="L679" i="13"/>
  <c r="M679" i="13"/>
  <c r="N679" i="13"/>
  <c r="O679" i="13"/>
  <c r="J680" i="13"/>
  <c r="K680" i="13"/>
  <c r="L680" i="13"/>
  <c r="M680" i="13"/>
  <c r="N680" i="13"/>
  <c r="O680" i="13"/>
  <c r="J630" i="13"/>
  <c r="K630" i="13"/>
  <c r="L630" i="13"/>
  <c r="M630" i="13"/>
  <c r="N630" i="13"/>
  <c r="O630" i="13"/>
  <c r="J681" i="13"/>
  <c r="K681" i="13"/>
  <c r="L681" i="13"/>
  <c r="M681" i="13"/>
  <c r="N681" i="13"/>
  <c r="O681" i="13"/>
  <c r="J584" i="13"/>
  <c r="K584" i="13"/>
  <c r="L584" i="13"/>
  <c r="M584" i="13"/>
  <c r="N584" i="13"/>
  <c r="O584" i="13"/>
  <c r="J603" i="13"/>
  <c r="K603" i="13"/>
  <c r="L603" i="13"/>
  <c r="M603" i="13"/>
  <c r="N603" i="13"/>
  <c r="O603" i="13"/>
  <c r="J708" i="13"/>
  <c r="K708" i="13"/>
  <c r="L708" i="13"/>
  <c r="M708" i="13"/>
  <c r="N708" i="13"/>
  <c r="O708" i="13"/>
  <c r="J631" i="13"/>
  <c r="K631" i="13"/>
  <c r="L631" i="13"/>
  <c r="M631" i="13"/>
  <c r="N631" i="13"/>
  <c r="O631" i="13"/>
  <c r="J585" i="13"/>
  <c r="K585" i="13"/>
  <c r="L585" i="13"/>
  <c r="M585" i="13"/>
  <c r="N585" i="13"/>
  <c r="O585" i="13"/>
  <c r="J586" i="13"/>
  <c r="K586" i="13"/>
  <c r="L586" i="13"/>
  <c r="M586" i="13"/>
  <c r="N586" i="13"/>
  <c r="O586" i="13"/>
  <c r="J549" i="13"/>
  <c r="K549" i="13"/>
  <c r="L549" i="13"/>
  <c r="M549" i="13"/>
  <c r="N549" i="13"/>
  <c r="O549" i="13"/>
  <c r="J587" i="13"/>
  <c r="K587" i="13"/>
  <c r="L587" i="13"/>
  <c r="M587" i="13"/>
  <c r="N587" i="13"/>
  <c r="O587" i="13"/>
  <c r="J615" i="13"/>
  <c r="K615" i="13"/>
  <c r="L615" i="13"/>
  <c r="M615" i="13"/>
  <c r="N615" i="13"/>
  <c r="O615" i="13"/>
  <c r="J709" i="13"/>
  <c r="K709" i="13"/>
  <c r="L709" i="13"/>
  <c r="M709" i="13"/>
  <c r="N709" i="13"/>
  <c r="O709" i="13"/>
  <c r="J710" i="13"/>
  <c r="K710" i="13"/>
  <c r="L710" i="13"/>
  <c r="M710" i="13"/>
  <c r="N710" i="13"/>
  <c r="O710" i="13"/>
  <c r="J616" i="13"/>
  <c r="K616" i="13"/>
  <c r="L616" i="13"/>
  <c r="M616" i="13"/>
  <c r="N616" i="13"/>
  <c r="O616" i="13"/>
  <c r="J632" i="13"/>
  <c r="K632" i="13"/>
  <c r="L632" i="13"/>
  <c r="M632" i="13"/>
  <c r="N632" i="13"/>
  <c r="O632" i="13"/>
  <c r="J558" i="13"/>
  <c r="K558" i="13"/>
  <c r="L558" i="13"/>
  <c r="M558" i="13"/>
  <c r="N558" i="13"/>
  <c r="O558" i="13"/>
  <c r="J653" i="13"/>
  <c r="K653" i="13"/>
  <c r="L653" i="13"/>
  <c r="M653" i="13"/>
  <c r="N653" i="13"/>
  <c r="O653" i="13"/>
  <c r="J550" i="13"/>
  <c r="K550" i="13"/>
  <c r="L550" i="13"/>
  <c r="M550" i="13"/>
  <c r="N550" i="13"/>
  <c r="O550" i="13"/>
  <c r="J682" i="13"/>
  <c r="K682" i="13"/>
  <c r="L682" i="13"/>
  <c r="M682" i="13"/>
  <c r="N682" i="13"/>
  <c r="O682" i="13"/>
  <c r="J604" i="13"/>
  <c r="K604" i="13"/>
  <c r="L604" i="13"/>
  <c r="M604" i="13"/>
  <c r="N604" i="13"/>
  <c r="O604" i="13"/>
  <c r="J567" i="13"/>
  <c r="K567" i="13"/>
  <c r="L567" i="13"/>
  <c r="M567" i="13"/>
  <c r="N567" i="13"/>
  <c r="O567" i="13"/>
  <c r="J683" i="13"/>
  <c r="K683" i="13"/>
  <c r="L683" i="13"/>
  <c r="M683" i="13"/>
  <c r="N683" i="13"/>
  <c r="O683" i="13"/>
  <c r="J633" i="13"/>
  <c r="K633" i="13"/>
  <c r="L633" i="13"/>
  <c r="M633" i="13"/>
  <c r="N633" i="13"/>
  <c r="O633" i="13"/>
  <c r="J551" i="13"/>
  <c r="K551" i="13"/>
  <c r="L551" i="13"/>
  <c r="M551" i="13"/>
  <c r="N551" i="13"/>
  <c r="O551" i="13"/>
  <c r="J684" i="13"/>
  <c r="K684" i="13"/>
  <c r="L684" i="13"/>
  <c r="M684" i="13"/>
  <c r="N684" i="13"/>
  <c r="O684" i="13"/>
  <c r="J654" i="13"/>
  <c r="K654" i="13"/>
  <c r="L654" i="13"/>
  <c r="M654" i="13"/>
  <c r="N654" i="13"/>
  <c r="O654" i="13"/>
  <c r="J685" i="13"/>
  <c r="K685" i="13"/>
  <c r="L685" i="13"/>
  <c r="M685" i="13"/>
  <c r="N685" i="13"/>
  <c r="O685" i="13"/>
  <c r="J617" i="13"/>
  <c r="K617" i="13"/>
  <c r="L617" i="13"/>
  <c r="M617" i="13"/>
  <c r="N617" i="13"/>
  <c r="O617" i="13"/>
  <c r="J618" i="13"/>
  <c r="K618" i="13"/>
  <c r="L618" i="13"/>
  <c r="M618" i="13"/>
  <c r="N618" i="13"/>
  <c r="O618" i="13"/>
  <c r="J686" i="13"/>
  <c r="K686" i="13"/>
  <c r="L686" i="13"/>
  <c r="M686" i="13"/>
  <c r="N686" i="13"/>
  <c r="O686" i="13"/>
  <c r="J655" i="13"/>
  <c r="K655" i="13"/>
  <c r="L655" i="13"/>
  <c r="M655" i="13"/>
  <c r="N655" i="13"/>
  <c r="O655" i="13"/>
  <c r="J568" i="13"/>
  <c r="K568" i="13"/>
  <c r="L568" i="13"/>
  <c r="M568" i="13"/>
  <c r="N568" i="13"/>
  <c r="O568" i="13"/>
  <c r="J634" i="13"/>
  <c r="K634" i="13"/>
  <c r="L634" i="13"/>
  <c r="M634" i="13"/>
  <c r="N634" i="13"/>
  <c r="O634" i="13"/>
  <c r="J569" i="13"/>
  <c r="K569" i="13"/>
  <c r="L569" i="13"/>
  <c r="M569" i="13"/>
  <c r="N569" i="13"/>
  <c r="O569" i="13"/>
  <c r="J570" i="13"/>
  <c r="K570" i="13"/>
  <c r="L570" i="13"/>
  <c r="M570" i="13"/>
  <c r="N570" i="13"/>
  <c r="O570" i="13"/>
  <c r="J711" i="13"/>
  <c r="K711" i="13"/>
  <c r="L711" i="13"/>
  <c r="M711" i="13"/>
  <c r="N711" i="13"/>
  <c r="O711" i="13"/>
  <c r="J687" i="13"/>
  <c r="K687" i="13"/>
  <c r="L687" i="13"/>
  <c r="M687" i="13"/>
  <c r="N687" i="13"/>
  <c r="O687" i="13"/>
  <c r="J688" i="13"/>
  <c r="K688" i="13"/>
  <c r="L688" i="13"/>
  <c r="M688" i="13"/>
  <c r="N688" i="13"/>
  <c r="O688" i="13"/>
  <c r="J543" i="13"/>
  <c r="K543" i="13"/>
  <c r="L543" i="13"/>
  <c r="M543" i="13"/>
  <c r="N543" i="13"/>
  <c r="O543" i="13"/>
  <c r="J559" i="13"/>
  <c r="K559" i="13"/>
  <c r="L559" i="13"/>
  <c r="M559" i="13"/>
  <c r="N559" i="13"/>
  <c r="O559" i="13"/>
  <c r="J544" i="13"/>
  <c r="K544" i="13"/>
  <c r="L544" i="13"/>
  <c r="M544" i="13"/>
  <c r="N544" i="13"/>
  <c r="O544" i="13"/>
  <c r="J605" i="13"/>
  <c r="K605" i="13"/>
  <c r="L605" i="13"/>
  <c r="M605" i="13"/>
  <c r="N605" i="13"/>
  <c r="O605" i="13"/>
  <c r="J689" i="13"/>
  <c r="K689" i="13"/>
  <c r="L689" i="13"/>
  <c r="M689" i="13"/>
  <c r="N689" i="13"/>
  <c r="O689" i="13"/>
  <c r="J635" i="13"/>
  <c r="K635" i="13"/>
  <c r="L635" i="13"/>
  <c r="M635" i="13"/>
  <c r="N635" i="13"/>
  <c r="O635" i="13"/>
  <c r="J571" i="13"/>
  <c r="K571" i="13"/>
  <c r="L571" i="13"/>
  <c r="M571" i="13"/>
  <c r="N571" i="13"/>
  <c r="O571" i="13"/>
  <c r="J588" i="13"/>
  <c r="K588" i="13"/>
  <c r="L588" i="13"/>
  <c r="M588" i="13"/>
  <c r="N588" i="13"/>
  <c r="O588" i="13"/>
  <c r="J690" i="13"/>
  <c r="K690" i="13"/>
  <c r="L690" i="13"/>
  <c r="M690" i="13"/>
  <c r="N690" i="13"/>
  <c r="O690" i="13"/>
  <c r="J656" i="13"/>
  <c r="K656" i="13"/>
  <c r="L656" i="13"/>
  <c r="M656" i="13"/>
  <c r="N656" i="13"/>
  <c r="O656" i="13"/>
  <c r="J691" i="13"/>
  <c r="K691" i="13"/>
  <c r="L691" i="13"/>
  <c r="M691" i="13"/>
  <c r="N691" i="13"/>
  <c r="O691" i="13"/>
  <c r="J657" i="13"/>
  <c r="K657" i="13"/>
  <c r="L657" i="13"/>
  <c r="M657" i="13"/>
  <c r="N657" i="13"/>
  <c r="O657" i="13"/>
  <c r="J619" i="13"/>
  <c r="K619" i="13"/>
  <c r="L619" i="13"/>
  <c r="M619" i="13"/>
  <c r="N619" i="13"/>
  <c r="O619" i="13"/>
  <c r="J589" i="13"/>
  <c r="K589" i="13"/>
  <c r="L589" i="13"/>
  <c r="M589" i="13"/>
  <c r="N589" i="13"/>
  <c r="O589" i="13"/>
  <c r="J658" i="13"/>
  <c r="K658" i="13"/>
  <c r="L658" i="13"/>
  <c r="M658" i="13"/>
  <c r="N658" i="13"/>
  <c r="O658" i="13"/>
  <c r="J606" i="13"/>
  <c r="K606" i="13"/>
  <c r="L606" i="13"/>
  <c r="M606" i="13"/>
  <c r="N606" i="13"/>
  <c r="O606" i="13"/>
  <c r="J590" i="13"/>
  <c r="K590" i="13"/>
  <c r="L590" i="13"/>
  <c r="M590" i="13"/>
  <c r="N590" i="13"/>
  <c r="O590" i="13"/>
  <c r="J659" i="13"/>
  <c r="K659" i="13"/>
  <c r="L659" i="13"/>
  <c r="M659" i="13"/>
  <c r="N659" i="13"/>
  <c r="O659" i="13"/>
  <c r="J560" i="13"/>
  <c r="K560" i="13"/>
  <c r="L560" i="13"/>
  <c r="M560" i="13"/>
  <c r="N560" i="13"/>
  <c r="O560" i="13"/>
  <c r="J660" i="13"/>
  <c r="K660" i="13"/>
  <c r="L660" i="13"/>
  <c r="M660" i="13"/>
  <c r="N660" i="13"/>
  <c r="O660" i="13"/>
  <c r="J636" i="13"/>
  <c r="K636" i="13"/>
  <c r="L636" i="13"/>
  <c r="M636" i="13"/>
  <c r="N636" i="13"/>
  <c r="O636" i="13"/>
  <c r="J620" i="13"/>
  <c r="K620" i="13"/>
  <c r="L620" i="13"/>
  <c r="M620" i="13"/>
  <c r="N620" i="13"/>
  <c r="O620" i="13"/>
  <c r="J545" i="13"/>
  <c r="K545" i="13"/>
  <c r="L545" i="13"/>
  <c r="M545" i="13"/>
  <c r="N545" i="13"/>
  <c r="O545" i="13"/>
  <c r="J591" i="13"/>
  <c r="K591" i="13"/>
  <c r="L591" i="13"/>
  <c r="M591" i="13"/>
  <c r="N591" i="13"/>
  <c r="O591" i="13"/>
  <c r="J637" i="13"/>
  <c r="K637" i="13"/>
  <c r="L637" i="13"/>
  <c r="M637" i="13"/>
  <c r="N637" i="13"/>
  <c r="O637" i="13"/>
  <c r="J572" i="13"/>
  <c r="K572" i="13"/>
  <c r="L572" i="13"/>
  <c r="M572" i="13"/>
  <c r="N572" i="13"/>
  <c r="O572" i="13"/>
  <c r="J692" i="13"/>
  <c r="K692" i="13"/>
  <c r="L692" i="13"/>
  <c r="M692" i="13"/>
  <c r="N692" i="13"/>
  <c r="O692" i="13"/>
  <c r="J607" i="13"/>
  <c r="K607" i="13"/>
  <c r="L607" i="13"/>
  <c r="M607" i="13"/>
  <c r="N607" i="13"/>
  <c r="O607" i="13"/>
  <c r="J573" i="13"/>
  <c r="K573" i="13"/>
  <c r="L573" i="13"/>
  <c r="M573" i="13"/>
  <c r="N573" i="13"/>
  <c r="O573" i="13"/>
  <c r="J712" i="13"/>
  <c r="K712" i="13"/>
  <c r="L712" i="13"/>
  <c r="M712" i="13"/>
  <c r="N712" i="13"/>
  <c r="O712" i="13"/>
  <c r="J713" i="13"/>
  <c r="K713" i="13"/>
  <c r="L713" i="13"/>
  <c r="M713" i="13"/>
  <c r="N713" i="13"/>
  <c r="O713" i="13"/>
  <c r="J574" i="13"/>
  <c r="K574" i="13"/>
  <c r="L574" i="13"/>
  <c r="M574" i="13"/>
  <c r="N574" i="13"/>
  <c r="O574" i="13"/>
  <c r="J638" i="13"/>
  <c r="K638" i="13"/>
  <c r="L638" i="13"/>
  <c r="M638" i="13"/>
  <c r="N638" i="13"/>
  <c r="O638" i="13"/>
  <c r="J693" i="13"/>
  <c r="K693" i="13"/>
  <c r="L693" i="13"/>
  <c r="M693" i="13"/>
  <c r="N693" i="13"/>
  <c r="O693" i="13"/>
  <c r="J661" i="13"/>
  <c r="K661" i="13"/>
  <c r="L661" i="13"/>
  <c r="M661" i="13"/>
  <c r="N661" i="13"/>
  <c r="O661" i="13"/>
  <c r="J592" i="13"/>
  <c r="K592" i="13"/>
  <c r="L592" i="13"/>
  <c r="M592" i="13"/>
  <c r="N592" i="13"/>
  <c r="O592" i="13"/>
  <c r="J639" i="13"/>
  <c r="K639" i="13"/>
  <c r="L639" i="13"/>
  <c r="M639" i="13"/>
  <c r="N639" i="13"/>
  <c r="O639" i="13"/>
  <c r="J593" i="13"/>
  <c r="K593" i="13"/>
  <c r="L593" i="13"/>
  <c r="M593" i="13"/>
  <c r="N593" i="13"/>
  <c r="O593" i="13"/>
  <c r="J594" i="13"/>
  <c r="K594" i="13"/>
  <c r="L594" i="13"/>
  <c r="M594" i="13"/>
  <c r="N594" i="13"/>
  <c r="O594" i="13"/>
  <c r="J662" i="13"/>
  <c r="K662" i="13"/>
  <c r="L662" i="13"/>
  <c r="M662" i="13"/>
  <c r="N662" i="13"/>
  <c r="O662" i="13"/>
  <c r="J546" i="13"/>
  <c r="K546" i="13"/>
  <c r="L546" i="13"/>
  <c r="M546" i="13"/>
  <c r="N546" i="13"/>
  <c r="O546" i="13"/>
  <c r="J694" i="13"/>
  <c r="K694" i="13"/>
  <c r="L694" i="13"/>
  <c r="M694" i="13"/>
  <c r="N694" i="13"/>
  <c r="O694" i="13"/>
  <c r="J595" i="13"/>
  <c r="K595" i="13"/>
  <c r="L595" i="13"/>
  <c r="M595" i="13"/>
  <c r="N595" i="13"/>
  <c r="O595" i="13"/>
  <c r="J714" i="13"/>
  <c r="K714" i="13"/>
  <c r="L714" i="13"/>
  <c r="M714" i="13"/>
  <c r="N714" i="13"/>
  <c r="O714" i="13"/>
  <c r="J621" i="13"/>
  <c r="K621" i="13"/>
  <c r="L621" i="13"/>
  <c r="M621" i="13"/>
  <c r="N621" i="13"/>
  <c r="O621" i="13"/>
  <c r="J663" i="13"/>
  <c r="K663" i="13"/>
  <c r="L663" i="13"/>
  <c r="M663" i="13"/>
  <c r="N663" i="13"/>
  <c r="O663" i="13"/>
  <c r="J695" i="13"/>
  <c r="K695" i="13"/>
  <c r="L695" i="13"/>
  <c r="M695" i="13"/>
  <c r="N695" i="13"/>
  <c r="O695" i="13"/>
  <c r="J664" i="13"/>
  <c r="K664" i="13"/>
  <c r="L664" i="13"/>
  <c r="M664" i="13"/>
  <c r="N664" i="13"/>
  <c r="O664" i="13"/>
  <c r="J561" i="13"/>
  <c r="K561" i="13"/>
  <c r="L561" i="13"/>
  <c r="M561" i="13"/>
  <c r="N561" i="13"/>
  <c r="O561" i="13"/>
  <c r="J696" i="13"/>
  <c r="K696" i="13"/>
  <c r="L696" i="13"/>
  <c r="M696" i="13"/>
  <c r="N696" i="13"/>
  <c r="O696" i="13"/>
  <c r="J596" i="13"/>
  <c r="K596" i="13"/>
  <c r="L596" i="13"/>
  <c r="M596" i="13"/>
  <c r="N596" i="13"/>
  <c r="O596" i="13"/>
  <c r="J715" i="13"/>
  <c r="K715" i="13"/>
  <c r="L715" i="13"/>
  <c r="M715" i="13"/>
  <c r="N715" i="13"/>
  <c r="O715" i="13"/>
  <c r="J562" i="13"/>
  <c r="K562" i="13"/>
  <c r="L562" i="13"/>
  <c r="M562" i="13"/>
  <c r="N562" i="13"/>
  <c r="O562" i="13"/>
  <c r="J597" i="13"/>
  <c r="K597" i="13"/>
  <c r="L597" i="13"/>
  <c r="M597" i="13"/>
  <c r="N597" i="13"/>
  <c r="O597" i="13"/>
  <c r="J608" i="13"/>
  <c r="K608" i="13"/>
  <c r="L608" i="13"/>
  <c r="M608" i="13"/>
  <c r="N608" i="13"/>
  <c r="O608" i="13"/>
  <c r="J697" i="13"/>
  <c r="K697" i="13"/>
  <c r="L697" i="13"/>
  <c r="M697" i="13"/>
  <c r="N697" i="13"/>
  <c r="O697" i="13"/>
  <c r="J552" i="13"/>
  <c r="K552" i="13"/>
  <c r="L552" i="13"/>
  <c r="M552" i="13"/>
  <c r="N552" i="13"/>
  <c r="O552" i="13"/>
  <c r="J598" i="13"/>
  <c r="K598" i="13"/>
  <c r="L598" i="13"/>
  <c r="M598" i="13"/>
  <c r="N598" i="13"/>
  <c r="O598" i="13"/>
  <c r="J665" i="13"/>
  <c r="K665" i="13"/>
  <c r="L665" i="13"/>
  <c r="M665" i="13"/>
  <c r="N665" i="13"/>
  <c r="O665" i="13"/>
  <c r="J698" i="13"/>
  <c r="K698" i="13"/>
  <c r="L698" i="13"/>
  <c r="M698" i="13"/>
  <c r="N698" i="13"/>
  <c r="O698" i="13"/>
  <c r="J716" i="13"/>
  <c r="K716" i="13"/>
  <c r="L716" i="13"/>
  <c r="M716" i="13"/>
  <c r="N716" i="13"/>
  <c r="O716" i="13"/>
  <c r="J717" i="13"/>
  <c r="K717" i="13"/>
  <c r="L717" i="13"/>
  <c r="M717" i="13"/>
  <c r="N717" i="13"/>
  <c r="O717" i="13"/>
  <c r="J609" i="13"/>
  <c r="K609" i="13"/>
  <c r="L609" i="13"/>
  <c r="M609" i="13"/>
  <c r="N609" i="13"/>
  <c r="O609" i="13"/>
  <c r="J666" i="13"/>
  <c r="K666" i="13"/>
  <c r="L666" i="13"/>
  <c r="M666" i="13"/>
  <c r="N666" i="13"/>
  <c r="O666" i="13"/>
  <c r="J547" i="13"/>
  <c r="K547" i="13"/>
  <c r="L547" i="13"/>
  <c r="M547" i="13"/>
  <c r="N547" i="13"/>
  <c r="O547" i="13"/>
  <c r="J575" i="13"/>
  <c r="K575" i="13"/>
  <c r="L575" i="13"/>
  <c r="M575" i="13"/>
  <c r="N575" i="13"/>
  <c r="O575" i="13"/>
  <c r="J667" i="13"/>
  <c r="K667" i="13"/>
  <c r="L667" i="13"/>
  <c r="M667" i="13"/>
  <c r="N667" i="13"/>
  <c r="O667" i="13"/>
  <c r="J599" i="13"/>
  <c r="K599" i="13"/>
  <c r="L599" i="13"/>
  <c r="M599" i="13"/>
  <c r="N599" i="13"/>
  <c r="O599" i="13"/>
  <c r="J640" i="13"/>
  <c r="K640" i="13"/>
  <c r="L640" i="13"/>
  <c r="M640" i="13"/>
  <c r="N640" i="13"/>
  <c r="O640" i="13"/>
  <c r="J563" i="13"/>
  <c r="K563" i="13"/>
  <c r="L563" i="13"/>
  <c r="M563" i="13"/>
  <c r="N563" i="13"/>
  <c r="O563" i="13"/>
  <c r="J622" i="13"/>
  <c r="K622" i="13"/>
  <c r="L622" i="13"/>
  <c r="M622" i="13"/>
  <c r="N622" i="13"/>
  <c r="O622" i="13"/>
  <c r="J668" i="13"/>
  <c r="K668" i="13"/>
  <c r="L668" i="13"/>
  <c r="M668" i="13"/>
  <c r="N668" i="13"/>
  <c r="O668" i="13"/>
  <c r="J641" i="13"/>
  <c r="K641" i="13"/>
  <c r="L641" i="13"/>
  <c r="M641" i="13"/>
  <c r="N641" i="13"/>
  <c r="O641" i="13"/>
  <c r="J642" i="13"/>
  <c r="K642" i="13"/>
  <c r="L642" i="13"/>
  <c r="M642" i="13"/>
  <c r="N642" i="13"/>
  <c r="O642" i="13"/>
  <c r="J600" i="13"/>
  <c r="K600" i="13"/>
  <c r="L600" i="13"/>
  <c r="M600" i="13"/>
  <c r="N600" i="13"/>
  <c r="O600" i="13"/>
  <c r="J576" i="13"/>
  <c r="K576" i="13"/>
  <c r="L576" i="13"/>
  <c r="M576" i="13"/>
  <c r="N576" i="13"/>
  <c r="O576" i="13"/>
  <c r="J540" i="13"/>
  <c r="K540" i="13"/>
  <c r="L540" i="13"/>
  <c r="M540" i="13"/>
  <c r="N540" i="13"/>
  <c r="O540" i="13"/>
  <c r="J643" i="13"/>
  <c r="K643" i="13"/>
  <c r="L643" i="13"/>
  <c r="M643" i="13"/>
  <c r="N643" i="13"/>
  <c r="O643" i="13"/>
  <c r="J699" i="13"/>
  <c r="K699" i="13"/>
  <c r="L699" i="13"/>
  <c r="M699" i="13"/>
  <c r="N699" i="13"/>
  <c r="O699" i="13"/>
  <c r="J700" i="13"/>
  <c r="K700" i="13"/>
  <c r="L700" i="13"/>
  <c r="M700" i="13"/>
  <c r="N700" i="13"/>
  <c r="O700" i="13"/>
  <c r="J623" i="13"/>
  <c r="K623" i="13"/>
  <c r="L623" i="13"/>
  <c r="M623" i="13"/>
  <c r="N623" i="13"/>
  <c r="O623" i="13"/>
  <c r="J669" i="13"/>
  <c r="K669" i="13"/>
  <c r="L669" i="13"/>
  <c r="M669" i="13"/>
  <c r="N669" i="13"/>
  <c r="O669" i="13"/>
  <c r="J577" i="13"/>
  <c r="K577" i="13"/>
  <c r="L577" i="13"/>
  <c r="M577" i="13"/>
  <c r="N577" i="13"/>
  <c r="O577" i="13"/>
  <c r="J624" i="13"/>
  <c r="K624" i="13"/>
  <c r="L624" i="13"/>
  <c r="M624" i="13"/>
  <c r="N624" i="13"/>
  <c r="O624" i="13"/>
  <c r="J601" i="13"/>
  <c r="K601" i="13"/>
  <c r="L601" i="13"/>
  <c r="M601" i="13"/>
  <c r="N601" i="13"/>
  <c r="O601" i="13"/>
  <c r="J670" i="13"/>
  <c r="K670" i="13"/>
  <c r="L670" i="13"/>
  <c r="M670" i="13"/>
  <c r="N670" i="13"/>
  <c r="O670" i="13"/>
  <c r="J578" i="13"/>
  <c r="K578" i="13"/>
  <c r="L578" i="13"/>
  <c r="M578" i="13"/>
  <c r="N578" i="13"/>
  <c r="O578" i="13"/>
  <c r="J564" i="13"/>
  <c r="K564" i="13"/>
  <c r="L564" i="13"/>
  <c r="M564" i="13"/>
  <c r="N564" i="13"/>
  <c r="O564" i="13"/>
  <c r="J553" i="13"/>
  <c r="K553" i="13"/>
  <c r="L553" i="13"/>
  <c r="M553" i="13"/>
  <c r="N553" i="13"/>
  <c r="O553" i="13"/>
  <c r="J718" i="13"/>
  <c r="K718" i="13"/>
  <c r="L718" i="13"/>
  <c r="M718" i="13"/>
  <c r="N718" i="13"/>
  <c r="O718" i="13"/>
  <c r="J351" i="13"/>
  <c r="K351" i="13"/>
  <c r="L351" i="13"/>
  <c r="M351" i="13"/>
  <c r="N351" i="13"/>
  <c r="O351" i="13"/>
  <c r="J416" i="13"/>
  <c r="K416" i="13"/>
  <c r="L416" i="13"/>
  <c r="M416" i="13"/>
  <c r="N416" i="13"/>
  <c r="O416" i="13"/>
  <c r="J443" i="13"/>
  <c r="K443" i="13"/>
  <c r="L443" i="13"/>
  <c r="M443" i="13"/>
  <c r="N443" i="13"/>
  <c r="O443" i="13"/>
  <c r="J473" i="13"/>
  <c r="K473" i="13"/>
  <c r="L473" i="13"/>
  <c r="M473" i="13"/>
  <c r="N473" i="13"/>
  <c r="O473" i="13"/>
  <c r="J444" i="13"/>
  <c r="K444" i="13"/>
  <c r="L444" i="13"/>
  <c r="M444" i="13"/>
  <c r="N444" i="13"/>
  <c r="O444" i="13"/>
  <c r="J417" i="13"/>
  <c r="K417" i="13"/>
  <c r="L417" i="13"/>
  <c r="M417" i="13"/>
  <c r="N417" i="13"/>
  <c r="O417" i="13"/>
  <c r="J474" i="13"/>
  <c r="K474" i="13"/>
  <c r="L474" i="13"/>
  <c r="M474" i="13"/>
  <c r="N474" i="13"/>
  <c r="O474" i="13"/>
  <c r="J445" i="13"/>
  <c r="K445" i="13"/>
  <c r="L445" i="13"/>
  <c r="M445" i="13"/>
  <c r="N445" i="13"/>
  <c r="O445" i="13"/>
  <c r="J352" i="13"/>
  <c r="K352" i="13"/>
  <c r="L352" i="13"/>
  <c r="M352" i="13"/>
  <c r="N352" i="13"/>
  <c r="O352" i="13"/>
  <c r="J326" i="13"/>
  <c r="K326" i="13"/>
  <c r="L326" i="13"/>
  <c r="M326" i="13"/>
  <c r="N326" i="13"/>
  <c r="O326" i="13"/>
  <c r="J475" i="13"/>
  <c r="K475" i="13"/>
  <c r="L475" i="13"/>
  <c r="M475" i="13"/>
  <c r="N475" i="13"/>
  <c r="O475" i="13"/>
  <c r="J327" i="13"/>
  <c r="K327" i="13"/>
  <c r="L327" i="13"/>
  <c r="M327" i="13"/>
  <c r="N327" i="13"/>
  <c r="O327" i="13"/>
  <c r="J328" i="13"/>
  <c r="K328" i="13"/>
  <c r="L328" i="13"/>
  <c r="M328" i="13"/>
  <c r="N328" i="13"/>
  <c r="O328" i="13"/>
  <c r="J353" i="13"/>
  <c r="K353" i="13"/>
  <c r="L353" i="13"/>
  <c r="M353" i="13"/>
  <c r="N353" i="13"/>
  <c r="O353" i="13"/>
  <c r="J418" i="13"/>
  <c r="K418" i="13"/>
  <c r="L418" i="13"/>
  <c r="M418" i="13"/>
  <c r="N418" i="13"/>
  <c r="O418" i="13"/>
  <c r="J397" i="13"/>
  <c r="K397" i="13"/>
  <c r="L397" i="13"/>
  <c r="M397" i="13"/>
  <c r="N397" i="13"/>
  <c r="O397" i="13"/>
  <c r="J398" i="13"/>
  <c r="K398" i="13"/>
  <c r="L398" i="13"/>
  <c r="M398" i="13"/>
  <c r="N398" i="13"/>
  <c r="O398" i="13"/>
  <c r="J399" i="13"/>
  <c r="K399" i="13"/>
  <c r="L399" i="13"/>
  <c r="M399" i="13"/>
  <c r="N399" i="13"/>
  <c r="O399" i="13"/>
  <c r="J382" i="13"/>
  <c r="K382" i="13"/>
  <c r="L382" i="13"/>
  <c r="M382" i="13"/>
  <c r="N382" i="13"/>
  <c r="O382" i="13"/>
  <c r="J383" i="13"/>
  <c r="K383" i="13"/>
  <c r="L383" i="13"/>
  <c r="M383" i="13"/>
  <c r="N383" i="13"/>
  <c r="O383" i="13"/>
  <c r="J354" i="13"/>
  <c r="K354" i="13"/>
  <c r="L354" i="13"/>
  <c r="M354" i="13"/>
  <c r="N354" i="13"/>
  <c r="O354" i="13"/>
  <c r="J374" i="13"/>
  <c r="K374" i="13"/>
  <c r="L374" i="13"/>
  <c r="M374" i="13"/>
  <c r="N374" i="13"/>
  <c r="O374" i="13"/>
  <c r="J419" i="13"/>
  <c r="K419" i="13"/>
  <c r="L419" i="13"/>
  <c r="M419" i="13"/>
  <c r="N419" i="13"/>
  <c r="O419" i="13"/>
  <c r="J446" i="13"/>
  <c r="K446" i="13"/>
  <c r="L446" i="13"/>
  <c r="M446" i="13"/>
  <c r="N446" i="13"/>
  <c r="O446" i="13"/>
  <c r="J355" i="13"/>
  <c r="K355" i="13"/>
  <c r="L355" i="13"/>
  <c r="M355" i="13"/>
  <c r="N355" i="13"/>
  <c r="O355" i="13"/>
  <c r="J384" i="13"/>
  <c r="K384" i="13"/>
  <c r="L384" i="13"/>
  <c r="M384" i="13"/>
  <c r="N384" i="13"/>
  <c r="O384" i="13"/>
  <c r="J307" i="13"/>
  <c r="K307" i="13"/>
  <c r="L307" i="13"/>
  <c r="M307" i="13"/>
  <c r="N307" i="13"/>
  <c r="O307" i="13"/>
  <c r="J476" i="13"/>
  <c r="K476" i="13"/>
  <c r="L476" i="13"/>
  <c r="M476" i="13"/>
  <c r="N476" i="13"/>
  <c r="O476" i="13"/>
  <c r="J477" i="13"/>
  <c r="K477" i="13"/>
  <c r="L477" i="13"/>
  <c r="M477" i="13"/>
  <c r="N477" i="13"/>
  <c r="O477" i="13"/>
  <c r="J447" i="13"/>
  <c r="K447" i="13"/>
  <c r="L447" i="13"/>
  <c r="M447" i="13"/>
  <c r="N447" i="13"/>
  <c r="O447" i="13"/>
  <c r="J385" i="13"/>
  <c r="K385" i="13"/>
  <c r="L385" i="13"/>
  <c r="M385" i="13"/>
  <c r="N385" i="13"/>
  <c r="O385" i="13"/>
  <c r="J313" i="13"/>
  <c r="K313" i="13"/>
  <c r="L313" i="13"/>
  <c r="M313" i="13"/>
  <c r="N313" i="13"/>
  <c r="O313" i="13"/>
  <c r="J308" i="13"/>
  <c r="K308" i="13"/>
  <c r="L308" i="13"/>
  <c r="M308" i="13"/>
  <c r="N308" i="13"/>
  <c r="O308" i="13"/>
  <c r="J300" i="13"/>
  <c r="K300" i="13"/>
  <c r="L300" i="13"/>
  <c r="M300" i="13"/>
  <c r="N300" i="13"/>
  <c r="O300" i="13"/>
  <c r="J314" i="13"/>
  <c r="K314" i="13"/>
  <c r="L314" i="13"/>
  <c r="M314" i="13"/>
  <c r="N314" i="13"/>
  <c r="O314" i="13"/>
  <c r="J337" i="13"/>
  <c r="K337" i="13"/>
  <c r="L337" i="13"/>
  <c r="M337" i="13"/>
  <c r="N337" i="13"/>
  <c r="O337" i="13"/>
  <c r="J329" i="13"/>
  <c r="K329" i="13"/>
  <c r="L329" i="13"/>
  <c r="M329" i="13"/>
  <c r="N329" i="13"/>
  <c r="O329" i="13"/>
  <c r="J420" i="13"/>
  <c r="K420" i="13"/>
  <c r="L420" i="13"/>
  <c r="M420" i="13"/>
  <c r="N420" i="13"/>
  <c r="O420" i="13"/>
  <c r="J448" i="13"/>
  <c r="K448" i="13"/>
  <c r="L448" i="13"/>
  <c r="M448" i="13"/>
  <c r="N448" i="13"/>
  <c r="O448" i="13"/>
  <c r="J421" i="13"/>
  <c r="K421" i="13"/>
  <c r="L421" i="13"/>
  <c r="M421" i="13"/>
  <c r="N421" i="13"/>
  <c r="O421" i="13"/>
  <c r="J422" i="13"/>
  <c r="K422" i="13"/>
  <c r="L422" i="13"/>
  <c r="M422" i="13"/>
  <c r="N422" i="13"/>
  <c r="O422" i="13"/>
  <c r="J449" i="13"/>
  <c r="K449" i="13"/>
  <c r="L449" i="13"/>
  <c r="M449" i="13"/>
  <c r="N449" i="13"/>
  <c r="O449" i="13"/>
  <c r="J478" i="13"/>
  <c r="K478" i="13"/>
  <c r="L478" i="13"/>
  <c r="M478" i="13"/>
  <c r="N478" i="13"/>
  <c r="O478" i="13"/>
  <c r="J338" i="13"/>
  <c r="K338" i="13"/>
  <c r="L338" i="13"/>
  <c r="M338" i="13"/>
  <c r="N338" i="13"/>
  <c r="O338" i="13"/>
  <c r="J400" i="13"/>
  <c r="K400" i="13"/>
  <c r="L400" i="13"/>
  <c r="M400" i="13"/>
  <c r="N400" i="13"/>
  <c r="O400" i="13"/>
  <c r="J479" i="13"/>
  <c r="K479" i="13"/>
  <c r="L479" i="13"/>
  <c r="M479" i="13"/>
  <c r="N479" i="13"/>
  <c r="O479" i="13"/>
  <c r="J423" i="13"/>
  <c r="K423" i="13"/>
  <c r="L423" i="13"/>
  <c r="M423" i="13"/>
  <c r="N423" i="13"/>
  <c r="O423" i="13"/>
  <c r="J424" i="13"/>
  <c r="K424" i="13"/>
  <c r="L424" i="13"/>
  <c r="M424" i="13"/>
  <c r="N424" i="13"/>
  <c r="O424" i="13"/>
  <c r="J401" i="13"/>
  <c r="K401" i="13"/>
  <c r="L401" i="13"/>
  <c r="M401" i="13"/>
  <c r="N401" i="13"/>
  <c r="O401" i="13"/>
  <c r="J386" i="13"/>
  <c r="K386" i="13"/>
  <c r="L386" i="13"/>
  <c r="M386" i="13"/>
  <c r="N386" i="13"/>
  <c r="O386" i="13"/>
  <c r="J320" i="13"/>
  <c r="K320" i="13"/>
  <c r="L320" i="13"/>
  <c r="M320" i="13"/>
  <c r="N320" i="13"/>
  <c r="O320" i="13"/>
  <c r="J450" i="13"/>
  <c r="K450" i="13"/>
  <c r="L450" i="13"/>
  <c r="M450" i="13"/>
  <c r="N450" i="13"/>
  <c r="O450" i="13"/>
  <c r="J451" i="13"/>
  <c r="K451" i="13"/>
  <c r="L451" i="13"/>
  <c r="M451" i="13"/>
  <c r="N451" i="13"/>
  <c r="O451" i="13"/>
  <c r="J309" i="13"/>
  <c r="K309" i="13"/>
  <c r="L309" i="13"/>
  <c r="M309" i="13"/>
  <c r="N309" i="13"/>
  <c r="O309" i="13"/>
  <c r="J452" i="13"/>
  <c r="K452" i="13"/>
  <c r="L452" i="13"/>
  <c r="M452" i="13"/>
  <c r="N452" i="13"/>
  <c r="O452" i="13"/>
  <c r="J402" i="13"/>
  <c r="K402" i="13"/>
  <c r="L402" i="13"/>
  <c r="M402" i="13"/>
  <c r="N402" i="13"/>
  <c r="O402" i="13"/>
  <c r="J453" i="13"/>
  <c r="K453" i="13"/>
  <c r="L453" i="13"/>
  <c r="M453" i="13"/>
  <c r="N453" i="13"/>
  <c r="O453" i="13"/>
  <c r="J356" i="13"/>
  <c r="K356" i="13"/>
  <c r="L356" i="13"/>
  <c r="M356" i="13"/>
  <c r="N356" i="13"/>
  <c r="O356" i="13"/>
  <c r="J375" i="13"/>
  <c r="K375" i="13"/>
  <c r="L375" i="13"/>
  <c r="M375" i="13"/>
  <c r="N375" i="13"/>
  <c r="O375" i="13"/>
  <c r="J480" i="13"/>
  <c r="K480" i="13"/>
  <c r="L480" i="13"/>
  <c r="M480" i="13"/>
  <c r="N480" i="13"/>
  <c r="O480" i="13"/>
  <c r="J403" i="13"/>
  <c r="K403" i="13"/>
  <c r="L403" i="13"/>
  <c r="M403" i="13"/>
  <c r="N403" i="13"/>
  <c r="O403" i="13"/>
  <c r="J357" i="13"/>
  <c r="K357" i="13"/>
  <c r="L357" i="13"/>
  <c r="M357" i="13"/>
  <c r="N357" i="13"/>
  <c r="O357" i="13"/>
  <c r="J358" i="13"/>
  <c r="K358" i="13"/>
  <c r="L358" i="13"/>
  <c r="M358" i="13"/>
  <c r="N358" i="13"/>
  <c r="O358" i="13"/>
  <c r="J321" i="13"/>
  <c r="K321" i="13"/>
  <c r="L321" i="13"/>
  <c r="M321" i="13"/>
  <c r="N321" i="13"/>
  <c r="O321" i="13"/>
  <c r="J359" i="13"/>
  <c r="K359" i="13"/>
  <c r="L359" i="13"/>
  <c r="M359" i="13"/>
  <c r="N359" i="13"/>
  <c r="O359" i="13"/>
  <c r="J387" i="13"/>
  <c r="K387" i="13"/>
  <c r="L387" i="13"/>
  <c r="M387" i="13"/>
  <c r="N387" i="13"/>
  <c r="O387" i="13"/>
  <c r="J481" i="13"/>
  <c r="K481" i="13"/>
  <c r="L481" i="13"/>
  <c r="M481" i="13"/>
  <c r="N481" i="13"/>
  <c r="O481" i="13"/>
  <c r="J482" i="13"/>
  <c r="K482" i="13"/>
  <c r="L482" i="13"/>
  <c r="M482" i="13"/>
  <c r="N482" i="13"/>
  <c r="O482" i="13"/>
  <c r="J388" i="13"/>
  <c r="K388" i="13"/>
  <c r="L388" i="13"/>
  <c r="M388" i="13"/>
  <c r="N388" i="13"/>
  <c r="O388" i="13"/>
  <c r="J404" i="13"/>
  <c r="K404" i="13"/>
  <c r="L404" i="13"/>
  <c r="M404" i="13"/>
  <c r="N404" i="13"/>
  <c r="O404" i="13"/>
  <c r="J330" i="13"/>
  <c r="K330" i="13"/>
  <c r="L330" i="13"/>
  <c r="M330" i="13"/>
  <c r="N330" i="13"/>
  <c r="O330" i="13"/>
  <c r="J425" i="13"/>
  <c r="K425" i="13"/>
  <c r="L425" i="13"/>
  <c r="M425" i="13"/>
  <c r="N425" i="13"/>
  <c r="O425" i="13"/>
  <c r="J322" i="13"/>
  <c r="K322" i="13"/>
  <c r="L322" i="13"/>
  <c r="M322" i="13"/>
  <c r="N322" i="13"/>
  <c r="O322" i="13"/>
  <c r="J454" i="13"/>
  <c r="K454" i="13"/>
  <c r="L454" i="13"/>
  <c r="M454" i="13"/>
  <c r="N454" i="13"/>
  <c r="O454" i="13"/>
  <c r="J376" i="13"/>
  <c r="K376" i="13"/>
  <c r="L376" i="13"/>
  <c r="M376" i="13"/>
  <c r="N376" i="13"/>
  <c r="O376" i="13"/>
  <c r="J339" i="13"/>
  <c r="K339" i="13"/>
  <c r="L339" i="13"/>
  <c r="M339" i="13"/>
  <c r="N339" i="13"/>
  <c r="O339" i="13"/>
  <c r="J455" i="13"/>
  <c r="K455" i="13"/>
  <c r="L455" i="13"/>
  <c r="M455" i="13"/>
  <c r="N455" i="13"/>
  <c r="O455" i="13"/>
  <c r="J405" i="13"/>
  <c r="K405" i="13"/>
  <c r="L405" i="13"/>
  <c r="M405" i="13"/>
  <c r="N405" i="13"/>
  <c r="O405" i="13"/>
  <c r="J323" i="13"/>
  <c r="K323" i="13"/>
  <c r="L323" i="13"/>
  <c r="M323" i="13"/>
  <c r="N323" i="13"/>
  <c r="O323" i="13"/>
  <c r="J456" i="13"/>
  <c r="K456" i="13"/>
  <c r="L456" i="13"/>
  <c r="M456" i="13"/>
  <c r="N456" i="13"/>
  <c r="O456" i="13"/>
  <c r="J426" i="13"/>
  <c r="K426" i="13"/>
  <c r="L426" i="13"/>
  <c r="M426" i="13"/>
  <c r="N426" i="13"/>
  <c r="O426" i="13"/>
  <c r="J457" i="13"/>
  <c r="K457" i="13"/>
  <c r="L457" i="13"/>
  <c r="M457" i="13"/>
  <c r="N457" i="13"/>
  <c r="O457" i="13"/>
  <c r="J389" i="13"/>
  <c r="K389" i="13"/>
  <c r="L389" i="13"/>
  <c r="M389" i="13"/>
  <c r="N389" i="13"/>
  <c r="O389" i="13"/>
  <c r="J390" i="13"/>
  <c r="K390" i="13"/>
  <c r="L390" i="13"/>
  <c r="M390" i="13"/>
  <c r="N390" i="13"/>
  <c r="O390" i="13"/>
  <c r="J458" i="13"/>
  <c r="K458" i="13"/>
  <c r="L458" i="13"/>
  <c r="M458" i="13"/>
  <c r="N458" i="13"/>
  <c r="O458" i="13"/>
  <c r="J427" i="13"/>
  <c r="K427" i="13"/>
  <c r="L427" i="13"/>
  <c r="M427" i="13"/>
  <c r="N427" i="13"/>
  <c r="O427" i="13"/>
  <c r="J340" i="13"/>
  <c r="K340" i="13"/>
  <c r="L340" i="13"/>
  <c r="M340" i="13"/>
  <c r="N340" i="13"/>
  <c r="O340" i="13"/>
  <c r="J406" i="13"/>
  <c r="K406" i="13"/>
  <c r="L406" i="13"/>
  <c r="M406" i="13"/>
  <c r="N406" i="13"/>
  <c r="O406" i="13"/>
  <c r="J341" i="13"/>
  <c r="K341" i="13"/>
  <c r="L341" i="13"/>
  <c r="M341" i="13"/>
  <c r="N341" i="13"/>
  <c r="O341" i="13"/>
  <c r="J342" i="13"/>
  <c r="K342" i="13"/>
  <c r="L342" i="13"/>
  <c r="M342" i="13"/>
  <c r="N342" i="13"/>
  <c r="O342" i="13"/>
  <c r="J483" i="13"/>
  <c r="K483" i="13"/>
  <c r="L483" i="13"/>
  <c r="M483" i="13"/>
  <c r="N483" i="13"/>
  <c r="O483" i="13"/>
  <c r="J459" i="13"/>
  <c r="K459" i="13"/>
  <c r="L459" i="13"/>
  <c r="M459" i="13"/>
  <c r="N459" i="13"/>
  <c r="O459" i="13"/>
  <c r="J460" i="13"/>
  <c r="K460" i="13"/>
  <c r="L460" i="13"/>
  <c r="M460" i="13"/>
  <c r="N460" i="13"/>
  <c r="O460" i="13"/>
  <c r="J315" i="13"/>
  <c r="K315" i="13"/>
  <c r="L315" i="13"/>
  <c r="M315" i="13"/>
  <c r="N315" i="13"/>
  <c r="O315" i="13"/>
  <c r="J331" i="13"/>
  <c r="K331" i="13"/>
  <c r="L331" i="13"/>
  <c r="M331" i="13"/>
  <c r="N331" i="13"/>
  <c r="O331" i="13"/>
  <c r="J316" i="13"/>
  <c r="K316" i="13"/>
  <c r="L316" i="13"/>
  <c r="M316" i="13"/>
  <c r="N316" i="13"/>
  <c r="O316" i="13"/>
  <c r="J377" i="13"/>
  <c r="K377" i="13"/>
  <c r="L377" i="13"/>
  <c r="M377" i="13"/>
  <c r="N377" i="13"/>
  <c r="O377" i="13"/>
  <c r="J461" i="13"/>
  <c r="K461" i="13"/>
  <c r="L461" i="13"/>
  <c r="M461" i="13"/>
  <c r="N461" i="13"/>
  <c r="O461" i="13"/>
  <c r="J407" i="13"/>
  <c r="K407" i="13"/>
  <c r="L407" i="13"/>
  <c r="M407" i="13"/>
  <c r="N407" i="13"/>
  <c r="O407" i="13"/>
  <c r="J343" i="13"/>
  <c r="K343" i="13"/>
  <c r="L343" i="13"/>
  <c r="M343" i="13"/>
  <c r="N343" i="13"/>
  <c r="O343" i="13"/>
  <c r="J360" i="13"/>
  <c r="K360" i="13"/>
  <c r="L360" i="13"/>
  <c r="M360" i="13"/>
  <c r="N360" i="13"/>
  <c r="O360" i="13"/>
  <c r="J462" i="13"/>
  <c r="K462" i="13"/>
  <c r="L462" i="13"/>
  <c r="M462" i="13"/>
  <c r="N462" i="13"/>
  <c r="O462" i="13"/>
  <c r="J428" i="13"/>
  <c r="K428" i="13"/>
  <c r="L428" i="13"/>
  <c r="M428" i="13"/>
  <c r="N428" i="13"/>
  <c r="O428" i="13"/>
  <c r="J463" i="13"/>
  <c r="K463" i="13"/>
  <c r="L463" i="13"/>
  <c r="M463" i="13"/>
  <c r="N463" i="13"/>
  <c r="O463" i="13"/>
  <c r="J429" i="13"/>
  <c r="K429" i="13"/>
  <c r="L429" i="13"/>
  <c r="M429" i="13"/>
  <c r="N429" i="13"/>
  <c r="O429" i="13"/>
  <c r="J391" i="13"/>
  <c r="K391" i="13"/>
  <c r="L391" i="13"/>
  <c r="M391" i="13"/>
  <c r="N391" i="13"/>
  <c r="O391" i="13"/>
  <c r="J361" i="13"/>
  <c r="K361" i="13"/>
  <c r="L361" i="13"/>
  <c r="M361" i="13"/>
  <c r="N361" i="13"/>
  <c r="O361" i="13"/>
  <c r="J430" i="13"/>
  <c r="K430" i="13"/>
  <c r="L430" i="13"/>
  <c r="M430" i="13"/>
  <c r="N430" i="13"/>
  <c r="O430" i="13"/>
  <c r="J378" i="13"/>
  <c r="K378" i="13"/>
  <c r="L378" i="13"/>
  <c r="M378" i="13"/>
  <c r="N378" i="13"/>
  <c r="O378" i="13"/>
  <c r="J362" i="13"/>
  <c r="K362" i="13"/>
  <c r="L362" i="13"/>
  <c r="M362" i="13"/>
  <c r="N362" i="13"/>
  <c r="O362" i="13"/>
  <c r="J431" i="13"/>
  <c r="K431" i="13"/>
  <c r="L431" i="13"/>
  <c r="M431" i="13"/>
  <c r="N431" i="13"/>
  <c r="O431" i="13"/>
  <c r="J332" i="13"/>
  <c r="K332" i="13"/>
  <c r="L332" i="13"/>
  <c r="M332" i="13"/>
  <c r="N332" i="13"/>
  <c r="O332" i="13"/>
  <c r="J432" i="13"/>
  <c r="K432" i="13"/>
  <c r="L432" i="13"/>
  <c r="M432" i="13"/>
  <c r="N432" i="13"/>
  <c r="O432" i="13"/>
  <c r="J301" i="13"/>
  <c r="K301" i="13"/>
  <c r="L301" i="13"/>
  <c r="M301" i="13"/>
  <c r="N301" i="13"/>
  <c r="O301" i="13"/>
  <c r="J408" i="13"/>
  <c r="K408" i="13"/>
  <c r="L408" i="13"/>
  <c r="M408" i="13"/>
  <c r="N408" i="13"/>
  <c r="O408" i="13"/>
  <c r="J392" i="13"/>
  <c r="K392" i="13"/>
  <c r="L392" i="13"/>
  <c r="M392" i="13"/>
  <c r="N392" i="13"/>
  <c r="O392" i="13"/>
  <c r="J317" i="13"/>
  <c r="K317" i="13"/>
  <c r="L317" i="13"/>
  <c r="M317" i="13"/>
  <c r="N317" i="13"/>
  <c r="O317" i="13"/>
  <c r="J363" i="13"/>
  <c r="K363" i="13"/>
  <c r="L363" i="13"/>
  <c r="M363" i="13"/>
  <c r="N363" i="13"/>
  <c r="O363" i="13"/>
  <c r="J409" i="13"/>
  <c r="K409" i="13"/>
  <c r="L409" i="13"/>
  <c r="M409" i="13"/>
  <c r="N409" i="13"/>
  <c r="O409" i="13"/>
  <c r="J344" i="13"/>
  <c r="K344" i="13"/>
  <c r="L344" i="13"/>
  <c r="M344" i="13"/>
  <c r="N344" i="13"/>
  <c r="O344" i="13"/>
  <c r="J464" i="13"/>
  <c r="K464" i="13"/>
  <c r="L464" i="13"/>
  <c r="M464" i="13"/>
  <c r="N464" i="13"/>
  <c r="O464" i="13"/>
  <c r="J379" i="13"/>
  <c r="K379" i="13"/>
  <c r="L379" i="13"/>
  <c r="M379" i="13"/>
  <c r="N379" i="13"/>
  <c r="O379" i="13"/>
  <c r="J302" i="13"/>
  <c r="K302" i="13"/>
  <c r="L302" i="13"/>
  <c r="M302" i="13"/>
  <c r="N302" i="13"/>
  <c r="O302" i="13"/>
  <c r="J303" i="13"/>
  <c r="K303" i="13"/>
  <c r="L303" i="13"/>
  <c r="M303" i="13"/>
  <c r="N303" i="13"/>
  <c r="O303" i="13"/>
  <c r="J345" i="13"/>
  <c r="K345" i="13"/>
  <c r="L345" i="13"/>
  <c r="M345" i="13"/>
  <c r="N345" i="13"/>
  <c r="O345" i="13"/>
  <c r="J484" i="13"/>
  <c r="K484" i="13"/>
  <c r="L484" i="13"/>
  <c r="M484" i="13"/>
  <c r="N484" i="13"/>
  <c r="O484" i="13"/>
  <c r="J485" i="13"/>
  <c r="K485" i="13"/>
  <c r="L485" i="13"/>
  <c r="M485" i="13"/>
  <c r="N485" i="13"/>
  <c r="O485" i="13"/>
  <c r="J346" i="13"/>
  <c r="K346" i="13"/>
  <c r="L346" i="13"/>
  <c r="M346" i="13"/>
  <c r="N346" i="13"/>
  <c r="O346" i="13"/>
  <c r="J410" i="13"/>
  <c r="K410" i="13"/>
  <c r="L410" i="13"/>
  <c r="M410" i="13"/>
  <c r="N410" i="13"/>
  <c r="O410" i="13"/>
  <c r="J465" i="13"/>
  <c r="K465" i="13"/>
  <c r="L465" i="13"/>
  <c r="M465" i="13"/>
  <c r="N465" i="13"/>
  <c r="O465" i="13"/>
  <c r="J433" i="13"/>
  <c r="K433" i="13"/>
  <c r="L433" i="13"/>
  <c r="M433" i="13"/>
  <c r="N433" i="13"/>
  <c r="O433" i="13"/>
  <c r="J364" i="13"/>
  <c r="K364" i="13"/>
  <c r="L364" i="13"/>
  <c r="M364" i="13"/>
  <c r="N364" i="13"/>
  <c r="O364" i="13"/>
  <c r="J411" i="13"/>
  <c r="K411" i="13"/>
  <c r="L411" i="13"/>
  <c r="M411" i="13"/>
  <c r="N411" i="13"/>
  <c r="O411" i="13"/>
  <c r="J365" i="13"/>
  <c r="K365" i="13"/>
  <c r="L365" i="13"/>
  <c r="M365" i="13"/>
  <c r="N365" i="13"/>
  <c r="O365" i="13"/>
  <c r="J366" i="13"/>
  <c r="K366" i="13"/>
  <c r="L366" i="13"/>
  <c r="M366" i="13"/>
  <c r="N366" i="13"/>
  <c r="O366" i="13"/>
  <c r="J434" i="13"/>
  <c r="K434" i="13"/>
  <c r="L434" i="13"/>
  <c r="M434" i="13"/>
  <c r="N434" i="13"/>
  <c r="O434" i="13"/>
  <c r="J318" i="13"/>
  <c r="K318" i="13"/>
  <c r="L318" i="13"/>
  <c r="M318" i="13"/>
  <c r="N318" i="13"/>
  <c r="O318" i="13"/>
  <c r="J466" i="13"/>
  <c r="K466" i="13"/>
  <c r="L466" i="13"/>
  <c r="M466" i="13"/>
  <c r="N466" i="13"/>
  <c r="O466" i="13"/>
  <c r="J367" i="13"/>
  <c r="K367" i="13"/>
  <c r="L367" i="13"/>
  <c r="M367" i="13"/>
  <c r="N367" i="13"/>
  <c r="O367" i="13"/>
  <c r="J486" i="13"/>
  <c r="K486" i="13"/>
  <c r="L486" i="13"/>
  <c r="M486" i="13"/>
  <c r="N486" i="13"/>
  <c r="O486" i="13"/>
  <c r="J393" i="13"/>
  <c r="K393" i="13"/>
  <c r="L393" i="13"/>
  <c r="M393" i="13"/>
  <c r="N393" i="13"/>
  <c r="O393" i="13"/>
  <c r="J435" i="13"/>
  <c r="K435" i="13"/>
  <c r="L435" i="13"/>
  <c r="M435" i="13"/>
  <c r="N435" i="13"/>
  <c r="O435" i="13"/>
  <c r="J467" i="13"/>
  <c r="K467" i="13"/>
  <c r="L467" i="13"/>
  <c r="M467" i="13"/>
  <c r="N467" i="13"/>
  <c r="O467" i="13"/>
  <c r="J436" i="13"/>
  <c r="K436" i="13"/>
  <c r="L436" i="13"/>
  <c r="M436" i="13"/>
  <c r="N436" i="13"/>
  <c r="O436" i="13"/>
  <c r="J333" i="13"/>
  <c r="K333" i="13"/>
  <c r="L333" i="13"/>
  <c r="M333" i="13"/>
  <c r="N333" i="13"/>
  <c r="O333" i="13"/>
  <c r="J468" i="13"/>
  <c r="K468" i="13"/>
  <c r="L468" i="13"/>
  <c r="M468" i="13"/>
  <c r="N468" i="13"/>
  <c r="O468" i="13"/>
  <c r="J310" i="13"/>
  <c r="K310" i="13"/>
  <c r="L310" i="13"/>
  <c r="M310" i="13"/>
  <c r="N310" i="13"/>
  <c r="O310" i="13"/>
  <c r="J368" i="13"/>
  <c r="K368" i="13"/>
  <c r="L368" i="13"/>
  <c r="M368" i="13"/>
  <c r="N368" i="13"/>
  <c r="O368" i="13"/>
  <c r="J487" i="13"/>
  <c r="K487" i="13"/>
  <c r="L487" i="13"/>
  <c r="M487" i="13"/>
  <c r="N487" i="13"/>
  <c r="O487" i="13"/>
  <c r="J334" i="13"/>
  <c r="K334" i="13"/>
  <c r="L334" i="13"/>
  <c r="M334" i="13"/>
  <c r="N334" i="13"/>
  <c r="O334" i="13"/>
  <c r="J369" i="13"/>
  <c r="K369" i="13"/>
  <c r="L369" i="13"/>
  <c r="M369" i="13"/>
  <c r="N369" i="13"/>
  <c r="O369" i="13"/>
  <c r="J380" i="13"/>
  <c r="K380" i="13"/>
  <c r="L380" i="13"/>
  <c r="M380" i="13"/>
  <c r="N380" i="13"/>
  <c r="O380" i="13"/>
  <c r="J304" i="13"/>
  <c r="K304" i="13"/>
  <c r="L304" i="13"/>
  <c r="M304" i="13"/>
  <c r="N304" i="13"/>
  <c r="O304" i="13"/>
  <c r="J469" i="13"/>
  <c r="K469" i="13"/>
  <c r="L469" i="13"/>
  <c r="M469" i="13"/>
  <c r="N469" i="13"/>
  <c r="O469" i="13"/>
  <c r="J324" i="13"/>
  <c r="K324" i="13"/>
  <c r="L324" i="13"/>
  <c r="M324" i="13"/>
  <c r="N324" i="13"/>
  <c r="O324" i="13"/>
  <c r="J370" i="13"/>
  <c r="K370" i="13"/>
  <c r="L370" i="13"/>
  <c r="M370" i="13"/>
  <c r="N370" i="13"/>
  <c r="O370" i="13"/>
  <c r="J437" i="13"/>
  <c r="K437" i="13"/>
  <c r="L437" i="13"/>
  <c r="M437" i="13"/>
  <c r="N437" i="13"/>
  <c r="O437" i="13"/>
  <c r="J470" i="13"/>
  <c r="K470" i="13"/>
  <c r="L470" i="13"/>
  <c r="M470" i="13"/>
  <c r="N470" i="13"/>
  <c r="O470" i="13"/>
  <c r="J488" i="13"/>
  <c r="K488" i="13"/>
  <c r="L488" i="13"/>
  <c r="M488" i="13"/>
  <c r="N488" i="13"/>
  <c r="O488" i="13"/>
  <c r="J489" i="13"/>
  <c r="K489" i="13"/>
  <c r="L489" i="13"/>
  <c r="M489" i="13"/>
  <c r="N489" i="13"/>
  <c r="O489" i="13"/>
  <c r="J381" i="13"/>
  <c r="K381" i="13"/>
  <c r="L381" i="13"/>
  <c r="M381" i="13"/>
  <c r="N381" i="13"/>
  <c r="O381" i="13"/>
  <c r="J438" i="13"/>
  <c r="K438" i="13"/>
  <c r="L438" i="13"/>
  <c r="M438" i="13"/>
  <c r="N438" i="13"/>
  <c r="O438" i="13"/>
  <c r="J311" i="13"/>
  <c r="K311" i="13"/>
  <c r="L311" i="13"/>
  <c r="M311" i="13"/>
  <c r="N311" i="13"/>
  <c r="O311" i="13"/>
  <c r="J319" i="13"/>
  <c r="K319" i="13"/>
  <c r="L319" i="13"/>
  <c r="M319" i="13"/>
  <c r="N319" i="13"/>
  <c r="O319" i="13"/>
  <c r="J347" i="13"/>
  <c r="K347" i="13"/>
  <c r="L347" i="13"/>
  <c r="M347" i="13"/>
  <c r="N347" i="13"/>
  <c r="O347" i="13"/>
  <c r="J439" i="13"/>
  <c r="K439" i="13"/>
  <c r="L439" i="13"/>
  <c r="M439" i="13"/>
  <c r="N439" i="13"/>
  <c r="O439" i="13"/>
  <c r="J371" i="13"/>
  <c r="K371" i="13"/>
  <c r="L371" i="13"/>
  <c r="M371" i="13"/>
  <c r="N371" i="13"/>
  <c r="O371" i="13"/>
  <c r="J412" i="13"/>
  <c r="K412" i="13"/>
  <c r="L412" i="13"/>
  <c r="M412" i="13"/>
  <c r="N412" i="13"/>
  <c r="O412" i="13"/>
  <c r="J335" i="13"/>
  <c r="K335" i="13"/>
  <c r="L335" i="13"/>
  <c r="M335" i="13"/>
  <c r="N335" i="13"/>
  <c r="O335" i="13"/>
  <c r="J394" i="13"/>
  <c r="K394" i="13"/>
  <c r="L394" i="13"/>
  <c r="M394" i="13"/>
  <c r="N394" i="13"/>
  <c r="O394" i="13"/>
  <c r="J440" i="13"/>
  <c r="K440" i="13"/>
  <c r="L440" i="13"/>
  <c r="M440" i="13"/>
  <c r="N440" i="13"/>
  <c r="O440" i="13"/>
  <c r="J413" i="13"/>
  <c r="K413" i="13"/>
  <c r="L413" i="13"/>
  <c r="M413" i="13"/>
  <c r="N413" i="13"/>
  <c r="O413" i="13"/>
  <c r="J414" i="13"/>
  <c r="K414" i="13"/>
  <c r="L414" i="13"/>
  <c r="M414" i="13"/>
  <c r="N414" i="13"/>
  <c r="O414" i="13"/>
  <c r="J372" i="13"/>
  <c r="K372" i="13"/>
  <c r="L372" i="13"/>
  <c r="M372" i="13"/>
  <c r="N372" i="13"/>
  <c r="O372" i="13"/>
  <c r="J348" i="13"/>
  <c r="K348" i="13"/>
  <c r="L348" i="13"/>
  <c r="M348" i="13"/>
  <c r="N348" i="13"/>
  <c r="O348" i="13"/>
  <c r="J312" i="13"/>
  <c r="K312" i="13"/>
  <c r="L312" i="13"/>
  <c r="M312" i="13"/>
  <c r="N312" i="13"/>
  <c r="O312" i="13"/>
  <c r="J415" i="13"/>
  <c r="K415" i="13"/>
  <c r="L415" i="13"/>
  <c r="M415" i="13"/>
  <c r="N415" i="13"/>
  <c r="O415" i="13"/>
  <c r="J471" i="13"/>
  <c r="K471" i="13"/>
  <c r="L471" i="13"/>
  <c r="M471" i="13"/>
  <c r="N471" i="13"/>
  <c r="O471" i="13"/>
  <c r="J472" i="13"/>
  <c r="K472" i="13"/>
  <c r="L472" i="13"/>
  <c r="M472" i="13"/>
  <c r="N472" i="13"/>
  <c r="O472" i="13"/>
  <c r="J395" i="13"/>
  <c r="K395" i="13"/>
  <c r="L395" i="13"/>
  <c r="M395" i="13"/>
  <c r="N395" i="13"/>
  <c r="O395" i="13"/>
  <c r="J441" i="13"/>
  <c r="K441" i="13"/>
  <c r="L441" i="13"/>
  <c r="M441" i="13"/>
  <c r="N441" i="13"/>
  <c r="O441" i="13"/>
  <c r="J349" i="13"/>
  <c r="K349" i="13"/>
  <c r="L349" i="13"/>
  <c r="M349" i="13"/>
  <c r="N349" i="13"/>
  <c r="O349" i="13"/>
  <c r="J396" i="13"/>
  <c r="K396" i="13"/>
  <c r="L396" i="13"/>
  <c r="M396" i="13"/>
  <c r="N396" i="13"/>
  <c r="O396" i="13"/>
  <c r="J373" i="13"/>
  <c r="K373" i="13"/>
  <c r="L373" i="13"/>
  <c r="M373" i="13"/>
  <c r="N373" i="13"/>
  <c r="O373" i="13"/>
  <c r="J442" i="13"/>
  <c r="K442" i="13"/>
  <c r="L442" i="13"/>
  <c r="M442" i="13"/>
  <c r="N442" i="13"/>
  <c r="O442" i="13"/>
  <c r="J305" i="13"/>
  <c r="K305" i="13"/>
  <c r="L305" i="13"/>
  <c r="M305" i="13"/>
  <c r="N305" i="13"/>
  <c r="O305" i="13"/>
  <c r="J350" i="13"/>
  <c r="K350" i="13"/>
  <c r="L350" i="13"/>
  <c r="M350" i="13"/>
  <c r="N350" i="13"/>
  <c r="O350" i="13"/>
  <c r="J336" i="13"/>
  <c r="K336" i="13"/>
  <c r="L336" i="13"/>
  <c r="M336" i="13"/>
  <c r="N336" i="13"/>
  <c r="O336" i="13"/>
  <c r="J325" i="13"/>
  <c r="K325" i="13"/>
  <c r="L325" i="13"/>
  <c r="M325" i="13"/>
  <c r="N325" i="13"/>
  <c r="O325" i="13"/>
  <c r="K306" i="13"/>
  <c r="L306" i="13"/>
  <c r="M306" i="13"/>
  <c r="N306" i="13"/>
  <c r="O306" i="13"/>
  <c r="J306" i="13"/>
  <c r="R579" i="13"/>
  <c r="R644" i="13"/>
  <c r="R671" i="13"/>
  <c r="R701" i="13"/>
  <c r="R672" i="13"/>
  <c r="R645" i="13"/>
  <c r="R702" i="13"/>
  <c r="R673" i="13"/>
  <c r="R580" i="13"/>
  <c r="R554" i="13"/>
  <c r="R703" i="13"/>
  <c r="R555" i="13"/>
  <c r="R556" i="13"/>
  <c r="R581" i="13"/>
  <c r="R646" i="13"/>
  <c r="R625" i="13"/>
  <c r="R626" i="13"/>
  <c r="R627" i="13"/>
  <c r="R610" i="13"/>
  <c r="R611" i="13"/>
  <c r="R582" i="13"/>
  <c r="R602" i="13"/>
  <c r="R647" i="13"/>
  <c r="R674" i="13"/>
  <c r="R583" i="13"/>
  <c r="R612" i="13"/>
  <c r="R704" i="13"/>
  <c r="R705" i="13"/>
  <c r="R675" i="13"/>
  <c r="R613" i="13"/>
  <c r="R541" i="13"/>
  <c r="R542" i="13"/>
  <c r="R565" i="13"/>
  <c r="R557" i="13"/>
  <c r="R648" i="13"/>
  <c r="R676" i="13"/>
  <c r="R649" i="13"/>
  <c r="R650" i="13"/>
  <c r="R677" i="13"/>
  <c r="R706" i="13"/>
  <c r="R566" i="13"/>
  <c r="R628" i="13"/>
  <c r="R707" i="13"/>
  <c r="R651" i="13"/>
  <c r="R652" i="13"/>
  <c r="R629" i="13"/>
  <c r="R614" i="13"/>
  <c r="R548" i="13"/>
  <c r="R678" i="13"/>
  <c r="R679" i="13"/>
  <c r="R680" i="13"/>
  <c r="R630" i="13"/>
  <c r="R681" i="13"/>
  <c r="R584" i="13"/>
  <c r="R603" i="13"/>
  <c r="R708" i="13"/>
  <c r="R631" i="13"/>
  <c r="R585" i="13"/>
  <c r="R586" i="13"/>
  <c r="R549" i="13"/>
  <c r="R587" i="13"/>
  <c r="R615" i="13"/>
  <c r="R709" i="13"/>
  <c r="R710" i="13"/>
  <c r="R616" i="13"/>
  <c r="R632" i="13"/>
  <c r="R558" i="13"/>
  <c r="R653" i="13"/>
  <c r="R550" i="13"/>
  <c r="R682" i="13"/>
  <c r="R604" i="13"/>
  <c r="R567" i="13"/>
  <c r="R683" i="13"/>
  <c r="R633" i="13"/>
  <c r="R551" i="13"/>
  <c r="R684" i="13"/>
  <c r="R654" i="13"/>
  <c r="R685" i="13"/>
  <c r="R617" i="13"/>
  <c r="R618" i="13"/>
  <c r="R686" i="13"/>
  <c r="R655" i="13"/>
  <c r="R568" i="13"/>
  <c r="R634" i="13"/>
  <c r="R569" i="13"/>
  <c r="R570" i="13"/>
  <c r="R711" i="13"/>
  <c r="R687" i="13"/>
  <c r="R688" i="13"/>
  <c r="R543" i="13"/>
  <c r="R559" i="13"/>
  <c r="R544" i="13"/>
  <c r="R605" i="13"/>
  <c r="R689" i="13"/>
  <c r="R635" i="13"/>
  <c r="R571" i="13"/>
  <c r="R588" i="13"/>
  <c r="R690" i="13"/>
  <c r="R656" i="13"/>
  <c r="R691" i="13"/>
  <c r="R657" i="13"/>
  <c r="R619" i="13"/>
  <c r="R589" i="13"/>
  <c r="R658" i="13"/>
  <c r="R606" i="13"/>
  <c r="R590" i="13"/>
  <c r="R659" i="13"/>
  <c r="R560" i="13"/>
  <c r="R660" i="13"/>
  <c r="R636" i="13"/>
  <c r="R620" i="13"/>
  <c r="R545" i="13"/>
  <c r="R591" i="13"/>
  <c r="R637" i="13"/>
  <c r="R572" i="13"/>
  <c r="R692" i="13"/>
  <c r="R607" i="13"/>
  <c r="R573" i="13"/>
  <c r="R712" i="13"/>
  <c r="R713" i="13"/>
  <c r="R574" i="13"/>
  <c r="R638" i="13"/>
  <c r="R693" i="13"/>
  <c r="R661" i="13"/>
  <c r="R592" i="13"/>
  <c r="R639" i="13"/>
  <c r="R593" i="13"/>
  <c r="R594" i="13"/>
  <c r="R662" i="13"/>
  <c r="R546" i="13"/>
  <c r="R694" i="13"/>
  <c r="R595" i="13"/>
  <c r="R714" i="13"/>
  <c r="R621" i="13"/>
  <c r="R663" i="13"/>
  <c r="R695" i="13"/>
  <c r="R664" i="13"/>
  <c r="R561" i="13"/>
  <c r="R696" i="13"/>
  <c r="R596" i="13"/>
  <c r="R715" i="13"/>
  <c r="R562" i="13"/>
  <c r="R597" i="13"/>
  <c r="R608" i="13"/>
  <c r="R697" i="13"/>
  <c r="R552" i="13"/>
  <c r="R598" i="13"/>
  <c r="R665" i="13"/>
  <c r="R698" i="13"/>
  <c r="R716" i="13"/>
  <c r="R717" i="13"/>
  <c r="R609" i="13"/>
  <c r="R666" i="13"/>
  <c r="R547" i="13"/>
  <c r="R575" i="13"/>
  <c r="R667" i="13"/>
  <c r="R599" i="13"/>
  <c r="R640" i="13"/>
  <c r="R563" i="13"/>
  <c r="R622" i="13"/>
  <c r="R668" i="13"/>
  <c r="R641" i="13"/>
  <c r="R642" i="13"/>
  <c r="R600" i="13"/>
  <c r="R576" i="13"/>
  <c r="R540" i="13"/>
  <c r="R643" i="13"/>
  <c r="R699" i="13"/>
  <c r="R700" i="13"/>
  <c r="R623" i="13"/>
  <c r="R669" i="13"/>
  <c r="R577" i="13"/>
  <c r="R624" i="13"/>
  <c r="R601" i="13"/>
  <c r="R670" i="13"/>
  <c r="R578" i="13"/>
  <c r="R564" i="13"/>
  <c r="R553" i="13"/>
  <c r="R718" i="13"/>
  <c r="Q579" i="13"/>
  <c r="Q644" i="13"/>
  <c r="Q671" i="13"/>
  <c r="Q701" i="13"/>
  <c r="Q672" i="13"/>
  <c r="Q645" i="13"/>
  <c r="Q702" i="13"/>
  <c r="Q673" i="13"/>
  <c r="Q580" i="13"/>
  <c r="Q554" i="13"/>
  <c r="Q703" i="13"/>
  <c r="Q555" i="13"/>
  <c r="Q556" i="13"/>
  <c r="Q581" i="13"/>
  <c r="Q646" i="13"/>
  <c r="Q625" i="13"/>
  <c r="Q626" i="13"/>
  <c r="Q627" i="13"/>
  <c r="Q610" i="13"/>
  <c r="Q611" i="13"/>
  <c r="Q582" i="13"/>
  <c r="Q602" i="13"/>
  <c r="Q647" i="13"/>
  <c r="Q674" i="13"/>
  <c r="Q583" i="13"/>
  <c r="Q612" i="13"/>
  <c r="Q704" i="13"/>
  <c r="Q705" i="13"/>
  <c r="Q675" i="13"/>
  <c r="Q613" i="13"/>
  <c r="Q541" i="13"/>
  <c r="Q542" i="13"/>
  <c r="Q565" i="13"/>
  <c r="Q557" i="13"/>
  <c r="Q648" i="13"/>
  <c r="Q676" i="13"/>
  <c r="Q649" i="13"/>
  <c r="Q650" i="13"/>
  <c r="Q677" i="13"/>
  <c r="Q706" i="13"/>
  <c r="Q566" i="13"/>
  <c r="Q628" i="13"/>
  <c r="Q707" i="13"/>
  <c r="Q651" i="13"/>
  <c r="Q652" i="13"/>
  <c r="Q629" i="13"/>
  <c r="Q614" i="13"/>
  <c r="Q548" i="13"/>
  <c r="Q678" i="13"/>
  <c r="Q679" i="13"/>
  <c r="Q680" i="13"/>
  <c r="Q630" i="13"/>
  <c r="Q681" i="13"/>
  <c r="Q584" i="13"/>
  <c r="Q603" i="13"/>
  <c r="Q708" i="13"/>
  <c r="Q631" i="13"/>
  <c r="Q585" i="13"/>
  <c r="Q586" i="13"/>
  <c r="Q549" i="13"/>
  <c r="Q587" i="13"/>
  <c r="Q615" i="13"/>
  <c r="Q709" i="13"/>
  <c r="Q710" i="13"/>
  <c r="Q616" i="13"/>
  <c r="Q632" i="13"/>
  <c r="Q558" i="13"/>
  <c r="Q653" i="13"/>
  <c r="Q550" i="13"/>
  <c r="Q682" i="13"/>
  <c r="Q604" i="13"/>
  <c r="Q567" i="13"/>
  <c r="Q683" i="13"/>
  <c r="Q633" i="13"/>
  <c r="Q551" i="13"/>
  <c r="Q684" i="13"/>
  <c r="Q654" i="13"/>
  <c r="Q685" i="13"/>
  <c r="Q617" i="13"/>
  <c r="Q618" i="13"/>
  <c r="Q686" i="13"/>
  <c r="Q655" i="13"/>
  <c r="Q568" i="13"/>
  <c r="Q634" i="13"/>
  <c r="Q569" i="13"/>
  <c r="Q570" i="13"/>
  <c r="Q711" i="13"/>
  <c r="Q687" i="13"/>
  <c r="Q688" i="13"/>
  <c r="Q543" i="13"/>
  <c r="Q559" i="13"/>
  <c r="Q544" i="13"/>
  <c r="Q605" i="13"/>
  <c r="Q689" i="13"/>
  <c r="Q635" i="13"/>
  <c r="Q571" i="13"/>
  <c r="Q588" i="13"/>
  <c r="Q690" i="13"/>
  <c r="Q656" i="13"/>
  <c r="Q691" i="13"/>
  <c r="Q657" i="13"/>
  <c r="Q619" i="13"/>
  <c r="Q589" i="13"/>
  <c r="Q658" i="13"/>
  <c r="Q606" i="13"/>
  <c r="Q590" i="13"/>
  <c r="Q659" i="13"/>
  <c r="Q560" i="13"/>
  <c r="Q660" i="13"/>
  <c r="Q636" i="13"/>
  <c r="Q620" i="13"/>
  <c r="Q545" i="13"/>
  <c r="Q591" i="13"/>
  <c r="Q637" i="13"/>
  <c r="Q572" i="13"/>
  <c r="Q692" i="13"/>
  <c r="Q607" i="13"/>
  <c r="Q573" i="13"/>
  <c r="Q712" i="13"/>
  <c r="Q713" i="13"/>
  <c r="Q574" i="13"/>
  <c r="Q638" i="13"/>
  <c r="Q693" i="13"/>
  <c r="Q661" i="13"/>
  <c r="Q592" i="13"/>
  <c r="Q639" i="13"/>
  <c r="Q593" i="13"/>
  <c r="Q594" i="13"/>
  <c r="Q662" i="13"/>
  <c r="Q546" i="13"/>
  <c r="Q694" i="13"/>
  <c r="Q595" i="13"/>
  <c r="Q714" i="13"/>
  <c r="Q621" i="13"/>
  <c r="Q663" i="13"/>
  <c r="Q695" i="13"/>
  <c r="Q664" i="13"/>
  <c r="Q561" i="13"/>
  <c r="Q696" i="13"/>
  <c r="Q596" i="13"/>
  <c r="Q715" i="13"/>
  <c r="Q562" i="13"/>
  <c r="Q597" i="13"/>
  <c r="Q608" i="13"/>
  <c r="Q697" i="13"/>
  <c r="Q552" i="13"/>
  <c r="Q598" i="13"/>
  <c r="Q665" i="13"/>
  <c r="Q698" i="13"/>
  <c r="Q716" i="13"/>
  <c r="Q717" i="13"/>
  <c r="Q609" i="13"/>
  <c r="Q666" i="13"/>
  <c r="Q547" i="13"/>
  <c r="Q575" i="13"/>
  <c r="Q667" i="13"/>
  <c r="Q599" i="13"/>
  <c r="Q640" i="13"/>
  <c r="Q563" i="13"/>
  <c r="Q622" i="13"/>
  <c r="Q668" i="13"/>
  <c r="Q641" i="13"/>
  <c r="Q642" i="13"/>
  <c r="Q600" i="13"/>
  <c r="Q576" i="13"/>
  <c r="Q540" i="13"/>
  <c r="Q643" i="13"/>
  <c r="Q699" i="13"/>
  <c r="Q700" i="13"/>
  <c r="Q623" i="13"/>
  <c r="Q669" i="13"/>
  <c r="Q577" i="13"/>
  <c r="Q624" i="13"/>
  <c r="Q601" i="13"/>
  <c r="Q670" i="13"/>
  <c r="Q578" i="13"/>
  <c r="Q564" i="13"/>
  <c r="Q553" i="13"/>
  <c r="Q718" i="13"/>
  <c r="B646" i="13"/>
  <c r="C646" i="13"/>
  <c r="D646" i="13"/>
  <c r="E646" i="13"/>
  <c r="G646" i="13"/>
  <c r="H646" i="13"/>
  <c r="I646" i="13"/>
  <c r="B625" i="13"/>
  <c r="C625" i="13"/>
  <c r="D625" i="13"/>
  <c r="E625" i="13"/>
  <c r="G625" i="13"/>
  <c r="H625" i="13"/>
  <c r="I625" i="13"/>
  <c r="B626" i="13"/>
  <c r="C626" i="13"/>
  <c r="D626" i="13"/>
  <c r="E626" i="13"/>
  <c r="G626" i="13"/>
  <c r="H626" i="13"/>
  <c r="I626" i="13"/>
  <c r="B627" i="13"/>
  <c r="C627" i="13"/>
  <c r="D627" i="13"/>
  <c r="E627" i="13"/>
  <c r="G627" i="13"/>
  <c r="H627" i="13"/>
  <c r="I627" i="13"/>
  <c r="B610" i="13"/>
  <c r="C610" i="13"/>
  <c r="D610" i="13"/>
  <c r="E610" i="13"/>
  <c r="G610" i="13"/>
  <c r="H610" i="13"/>
  <c r="I610" i="13"/>
  <c r="B611" i="13"/>
  <c r="C611" i="13"/>
  <c r="D611" i="13"/>
  <c r="E611" i="13"/>
  <c r="G611" i="13"/>
  <c r="H611" i="13"/>
  <c r="I611" i="13"/>
  <c r="B582" i="13"/>
  <c r="C582" i="13"/>
  <c r="D582" i="13"/>
  <c r="E582" i="13"/>
  <c r="G582" i="13"/>
  <c r="H582" i="13"/>
  <c r="I582" i="13"/>
  <c r="B602" i="13"/>
  <c r="C602" i="13"/>
  <c r="D602" i="13"/>
  <c r="E602" i="13"/>
  <c r="G602" i="13"/>
  <c r="H602" i="13"/>
  <c r="I602" i="13"/>
  <c r="B647" i="13"/>
  <c r="C647" i="13"/>
  <c r="D647" i="13"/>
  <c r="E647" i="13"/>
  <c r="G647" i="13"/>
  <c r="H647" i="13"/>
  <c r="I647" i="13"/>
  <c r="B674" i="13"/>
  <c r="C674" i="13"/>
  <c r="D674" i="13"/>
  <c r="E674" i="13"/>
  <c r="G674" i="13"/>
  <c r="H674" i="13"/>
  <c r="I674" i="13"/>
  <c r="B583" i="13"/>
  <c r="C583" i="13"/>
  <c r="D583" i="13"/>
  <c r="E583" i="13"/>
  <c r="G583" i="13"/>
  <c r="H583" i="13"/>
  <c r="I583" i="13"/>
  <c r="B612" i="13"/>
  <c r="C612" i="13"/>
  <c r="D612" i="13"/>
  <c r="E612" i="13"/>
  <c r="G612" i="13"/>
  <c r="H612" i="13"/>
  <c r="I612" i="13"/>
  <c r="B704" i="13"/>
  <c r="C704" i="13"/>
  <c r="D704" i="13"/>
  <c r="E704" i="13"/>
  <c r="G704" i="13"/>
  <c r="H704" i="13"/>
  <c r="I704" i="13"/>
  <c r="B705" i="13"/>
  <c r="C705" i="13"/>
  <c r="D705" i="13"/>
  <c r="E705" i="13"/>
  <c r="G705" i="13"/>
  <c r="H705" i="13"/>
  <c r="I705" i="13"/>
  <c r="B675" i="13"/>
  <c r="C675" i="13"/>
  <c r="D675" i="13"/>
  <c r="E675" i="13"/>
  <c r="G675" i="13"/>
  <c r="H675" i="13"/>
  <c r="I675" i="13"/>
  <c r="B613" i="13"/>
  <c r="C613" i="13"/>
  <c r="D613" i="13"/>
  <c r="E613" i="13"/>
  <c r="G613" i="13"/>
  <c r="H613" i="13"/>
  <c r="I613" i="13"/>
  <c r="B541" i="13"/>
  <c r="C541" i="13"/>
  <c r="D541" i="13"/>
  <c r="E541" i="13"/>
  <c r="G541" i="13"/>
  <c r="H541" i="13"/>
  <c r="I541" i="13"/>
  <c r="B542" i="13"/>
  <c r="C542" i="13"/>
  <c r="D542" i="13"/>
  <c r="E542" i="13"/>
  <c r="G542" i="13"/>
  <c r="H542" i="13"/>
  <c r="I542" i="13"/>
  <c r="B565" i="13"/>
  <c r="C565" i="13"/>
  <c r="D565" i="13"/>
  <c r="E565" i="13"/>
  <c r="G565" i="13"/>
  <c r="H565" i="13"/>
  <c r="I565" i="13"/>
  <c r="B557" i="13"/>
  <c r="C557" i="13"/>
  <c r="D557" i="13"/>
  <c r="E557" i="13"/>
  <c r="G557" i="13"/>
  <c r="H557" i="13"/>
  <c r="I557" i="13"/>
  <c r="B648" i="13"/>
  <c r="C648" i="13"/>
  <c r="D648" i="13"/>
  <c r="E648" i="13"/>
  <c r="G648" i="13"/>
  <c r="H648" i="13"/>
  <c r="I648" i="13"/>
  <c r="B676" i="13"/>
  <c r="C676" i="13"/>
  <c r="D676" i="13"/>
  <c r="E676" i="13"/>
  <c r="G676" i="13"/>
  <c r="H676" i="13"/>
  <c r="I676" i="13"/>
  <c r="B649" i="13"/>
  <c r="C649" i="13"/>
  <c r="D649" i="13"/>
  <c r="E649" i="13"/>
  <c r="G649" i="13"/>
  <c r="H649" i="13"/>
  <c r="I649" i="13"/>
  <c r="B650" i="13"/>
  <c r="C650" i="13"/>
  <c r="D650" i="13"/>
  <c r="E650" i="13"/>
  <c r="G650" i="13"/>
  <c r="H650" i="13"/>
  <c r="I650" i="13"/>
  <c r="B677" i="13"/>
  <c r="C677" i="13"/>
  <c r="D677" i="13"/>
  <c r="E677" i="13"/>
  <c r="G677" i="13"/>
  <c r="H677" i="13"/>
  <c r="I677" i="13"/>
  <c r="B706" i="13"/>
  <c r="C706" i="13"/>
  <c r="D706" i="13"/>
  <c r="E706" i="13"/>
  <c r="G706" i="13"/>
  <c r="H706" i="13"/>
  <c r="I706" i="13"/>
  <c r="B566" i="13"/>
  <c r="C566" i="13"/>
  <c r="D566" i="13"/>
  <c r="E566" i="13"/>
  <c r="G566" i="13"/>
  <c r="H566" i="13"/>
  <c r="I566" i="13"/>
  <c r="B628" i="13"/>
  <c r="C628" i="13"/>
  <c r="D628" i="13"/>
  <c r="E628" i="13"/>
  <c r="G628" i="13"/>
  <c r="H628" i="13"/>
  <c r="I628" i="13"/>
  <c r="B707" i="13"/>
  <c r="C707" i="13"/>
  <c r="D707" i="13"/>
  <c r="E707" i="13"/>
  <c r="G707" i="13"/>
  <c r="H707" i="13"/>
  <c r="I707" i="13"/>
  <c r="B651" i="13"/>
  <c r="C651" i="13"/>
  <c r="D651" i="13"/>
  <c r="E651" i="13"/>
  <c r="G651" i="13"/>
  <c r="H651" i="13"/>
  <c r="I651" i="13"/>
  <c r="B652" i="13"/>
  <c r="C652" i="13"/>
  <c r="D652" i="13"/>
  <c r="E652" i="13"/>
  <c r="G652" i="13"/>
  <c r="H652" i="13"/>
  <c r="I652" i="13"/>
  <c r="B629" i="13"/>
  <c r="C629" i="13"/>
  <c r="D629" i="13"/>
  <c r="E629" i="13"/>
  <c r="G629" i="13"/>
  <c r="H629" i="13"/>
  <c r="I629" i="13"/>
  <c r="B614" i="13"/>
  <c r="C614" i="13"/>
  <c r="D614" i="13"/>
  <c r="E614" i="13"/>
  <c r="G614" i="13"/>
  <c r="H614" i="13"/>
  <c r="I614" i="13"/>
  <c r="B548" i="13"/>
  <c r="C548" i="13"/>
  <c r="D548" i="13"/>
  <c r="E548" i="13"/>
  <c r="G548" i="13"/>
  <c r="H548" i="13"/>
  <c r="I548" i="13"/>
  <c r="B678" i="13"/>
  <c r="C678" i="13"/>
  <c r="D678" i="13"/>
  <c r="E678" i="13"/>
  <c r="G678" i="13"/>
  <c r="H678" i="13"/>
  <c r="I678" i="13"/>
  <c r="B679" i="13"/>
  <c r="C679" i="13"/>
  <c r="D679" i="13"/>
  <c r="E679" i="13"/>
  <c r="G679" i="13"/>
  <c r="H679" i="13"/>
  <c r="I679" i="13"/>
  <c r="B680" i="13"/>
  <c r="C680" i="13"/>
  <c r="D680" i="13"/>
  <c r="E680" i="13"/>
  <c r="G680" i="13"/>
  <c r="H680" i="13"/>
  <c r="I680" i="13"/>
  <c r="B630" i="13"/>
  <c r="C630" i="13"/>
  <c r="D630" i="13"/>
  <c r="E630" i="13"/>
  <c r="G630" i="13"/>
  <c r="H630" i="13"/>
  <c r="I630" i="13"/>
  <c r="B681" i="13"/>
  <c r="C681" i="13"/>
  <c r="D681" i="13"/>
  <c r="E681" i="13"/>
  <c r="G681" i="13"/>
  <c r="H681" i="13"/>
  <c r="I681" i="13"/>
  <c r="B584" i="13"/>
  <c r="C584" i="13"/>
  <c r="D584" i="13"/>
  <c r="E584" i="13"/>
  <c r="G584" i="13"/>
  <c r="H584" i="13"/>
  <c r="I584" i="13"/>
  <c r="B603" i="13"/>
  <c r="C603" i="13"/>
  <c r="D603" i="13"/>
  <c r="E603" i="13"/>
  <c r="G603" i="13"/>
  <c r="H603" i="13"/>
  <c r="I603" i="13"/>
  <c r="B708" i="13"/>
  <c r="C708" i="13"/>
  <c r="D708" i="13"/>
  <c r="E708" i="13"/>
  <c r="G708" i="13"/>
  <c r="H708" i="13"/>
  <c r="I708" i="13"/>
  <c r="B631" i="13"/>
  <c r="C631" i="13"/>
  <c r="D631" i="13"/>
  <c r="E631" i="13"/>
  <c r="G631" i="13"/>
  <c r="H631" i="13"/>
  <c r="I631" i="13"/>
  <c r="B585" i="13"/>
  <c r="C585" i="13"/>
  <c r="D585" i="13"/>
  <c r="E585" i="13"/>
  <c r="G585" i="13"/>
  <c r="H585" i="13"/>
  <c r="I585" i="13"/>
  <c r="B586" i="13"/>
  <c r="C586" i="13"/>
  <c r="D586" i="13"/>
  <c r="E586" i="13"/>
  <c r="G586" i="13"/>
  <c r="H586" i="13"/>
  <c r="I586" i="13"/>
  <c r="B549" i="13"/>
  <c r="C549" i="13"/>
  <c r="D549" i="13"/>
  <c r="E549" i="13"/>
  <c r="G549" i="13"/>
  <c r="H549" i="13"/>
  <c r="I549" i="13"/>
  <c r="B587" i="13"/>
  <c r="C587" i="13"/>
  <c r="D587" i="13"/>
  <c r="E587" i="13"/>
  <c r="G587" i="13"/>
  <c r="H587" i="13"/>
  <c r="I587" i="13"/>
  <c r="B615" i="13"/>
  <c r="C615" i="13"/>
  <c r="D615" i="13"/>
  <c r="E615" i="13"/>
  <c r="G615" i="13"/>
  <c r="H615" i="13"/>
  <c r="I615" i="13"/>
  <c r="B709" i="13"/>
  <c r="C709" i="13"/>
  <c r="D709" i="13"/>
  <c r="E709" i="13"/>
  <c r="G709" i="13"/>
  <c r="H709" i="13"/>
  <c r="I709" i="13"/>
  <c r="B710" i="13"/>
  <c r="C710" i="13"/>
  <c r="D710" i="13"/>
  <c r="E710" i="13"/>
  <c r="G710" i="13"/>
  <c r="H710" i="13"/>
  <c r="I710" i="13"/>
  <c r="B616" i="13"/>
  <c r="C616" i="13"/>
  <c r="D616" i="13"/>
  <c r="E616" i="13"/>
  <c r="G616" i="13"/>
  <c r="H616" i="13"/>
  <c r="I616" i="13"/>
  <c r="B632" i="13"/>
  <c r="C632" i="13"/>
  <c r="D632" i="13"/>
  <c r="E632" i="13"/>
  <c r="G632" i="13"/>
  <c r="H632" i="13"/>
  <c r="I632" i="13"/>
  <c r="B558" i="13"/>
  <c r="C558" i="13"/>
  <c r="D558" i="13"/>
  <c r="E558" i="13"/>
  <c r="G558" i="13"/>
  <c r="H558" i="13"/>
  <c r="I558" i="13"/>
  <c r="B653" i="13"/>
  <c r="C653" i="13"/>
  <c r="D653" i="13"/>
  <c r="E653" i="13"/>
  <c r="G653" i="13"/>
  <c r="H653" i="13"/>
  <c r="I653" i="13"/>
  <c r="B550" i="13"/>
  <c r="C550" i="13"/>
  <c r="D550" i="13"/>
  <c r="E550" i="13"/>
  <c r="G550" i="13"/>
  <c r="H550" i="13"/>
  <c r="I550" i="13"/>
  <c r="B682" i="13"/>
  <c r="C682" i="13"/>
  <c r="D682" i="13"/>
  <c r="E682" i="13"/>
  <c r="G682" i="13"/>
  <c r="H682" i="13"/>
  <c r="I682" i="13"/>
  <c r="B604" i="13"/>
  <c r="C604" i="13"/>
  <c r="D604" i="13"/>
  <c r="E604" i="13"/>
  <c r="G604" i="13"/>
  <c r="H604" i="13"/>
  <c r="I604" i="13"/>
  <c r="B567" i="13"/>
  <c r="C567" i="13"/>
  <c r="D567" i="13"/>
  <c r="E567" i="13"/>
  <c r="G567" i="13"/>
  <c r="H567" i="13"/>
  <c r="I567" i="13"/>
  <c r="B683" i="13"/>
  <c r="C683" i="13"/>
  <c r="D683" i="13"/>
  <c r="E683" i="13"/>
  <c r="G683" i="13"/>
  <c r="H683" i="13"/>
  <c r="I683" i="13"/>
  <c r="B633" i="13"/>
  <c r="C633" i="13"/>
  <c r="D633" i="13"/>
  <c r="E633" i="13"/>
  <c r="G633" i="13"/>
  <c r="H633" i="13"/>
  <c r="I633" i="13"/>
  <c r="B551" i="13"/>
  <c r="C551" i="13"/>
  <c r="D551" i="13"/>
  <c r="E551" i="13"/>
  <c r="G551" i="13"/>
  <c r="H551" i="13"/>
  <c r="I551" i="13"/>
  <c r="B684" i="13"/>
  <c r="C684" i="13"/>
  <c r="D684" i="13"/>
  <c r="E684" i="13"/>
  <c r="G684" i="13"/>
  <c r="H684" i="13"/>
  <c r="I684" i="13"/>
  <c r="B654" i="13"/>
  <c r="C654" i="13"/>
  <c r="D654" i="13"/>
  <c r="E654" i="13"/>
  <c r="G654" i="13"/>
  <c r="H654" i="13"/>
  <c r="I654" i="13"/>
  <c r="B685" i="13"/>
  <c r="C685" i="13"/>
  <c r="D685" i="13"/>
  <c r="E685" i="13"/>
  <c r="G685" i="13"/>
  <c r="H685" i="13"/>
  <c r="I685" i="13"/>
  <c r="B617" i="13"/>
  <c r="C617" i="13"/>
  <c r="D617" i="13"/>
  <c r="E617" i="13"/>
  <c r="G617" i="13"/>
  <c r="H617" i="13"/>
  <c r="I617" i="13"/>
  <c r="B618" i="13"/>
  <c r="C618" i="13"/>
  <c r="D618" i="13"/>
  <c r="E618" i="13"/>
  <c r="G618" i="13"/>
  <c r="H618" i="13"/>
  <c r="I618" i="13"/>
  <c r="B686" i="13"/>
  <c r="C686" i="13"/>
  <c r="D686" i="13"/>
  <c r="E686" i="13"/>
  <c r="G686" i="13"/>
  <c r="H686" i="13"/>
  <c r="I686" i="13"/>
  <c r="B655" i="13"/>
  <c r="C655" i="13"/>
  <c r="D655" i="13"/>
  <c r="E655" i="13"/>
  <c r="G655" i="13"/>
  <c r="H655" i="13"/>
  <c r="I655" i="13"/>
  <c r="B568" i="13"/>
  <c r="C568" i="13"/>
  <c r="D568" i="13"/>
  <c r="E568" i="13"/>
  <c r="G568" i="13"/>
  <c r="H568" i="13"/>
  <c r="I568" i="13"/>
  <c r="B634" i="13"/>
  <c r="C634" i="13"/>
  <c r="D634" i="13"/>
  <c r="E634" i="13"/>
  <c r="G634" i="13"/>
  <c r="H634" i="13"/>
  <c r="I634" i="13"/>
  <c r="B569" i="13"/>
  <c r="C569" i="13"/>
  <c r="D569" i="13"/>
  <c r="E569" i="13"/>
  <c r="G569" i="13"/>
  <c r="H569" i="13"/>
  <c r="I569" i="13"/>
  <c r="B570" i="13"/>
  <c r="C570" i="13"/>
  <c r="D570" i="13"/>
  <c r="E570" i="13"/>
  <c r="G570" i="13"/>
  <c r="H570" i="13"/>
  <c r="I570" i="13"/>
  <c r="B711" i="13"/>
  <c r="C711" i="13"/>
  <c r="D711" i="13"/>
  <c r="E711" i="13"/>
  <c r="G711" i="13"/>
  <c r="H711" i="13"/>
  <c r="I711" i="13"/>
  <c r="B687" i="13"/>
  <c r="C687" i="13"/>
  <c r="D687" i="13"/>
  <c r="E687" i="13"/>
  <c r="G687" i="13"/>
  <c r="H687" i="13"/>
  <c r="I687" i="13"/>
  <c r="B688" i="13"/>
  <c r="C688" i="13"/>
  <c r="D688" i="13"/>
  <c r="E688" i="13"/>
  <c r="G688" i="13"/>
  <c r="H688" i="13"/>
  <c r="I688" i="13"/>
  <c r="B543" i="13"/>
  <c r="C543" i="13"/>
  <c r="D543" i="13"/>
  <c r="E543" i="13"/>
  <c r="G543" i="13"/>
  <c r="H543" i="13"/>
  <c r="I543" i="13"/>
  <c r="B559" i="13"/>
  <c r="C559" i="13"/>
  <c r="D559" i="13"/>
  <c r="E559" i="13"/>
  <c r="G559" i="13"/>
  <c r="H559" i="13"/>
  <c r="I559" i="13"/>
  <c r="B544" i="13"/>
  <c r="C544" i="13"/>
  <c r="D544" i="13"/>
  <c r="E544" i="13"/>
  <c r="G544" i="13"/>
  <c r="H544" i="13"/>
  <c r="I544" i="13"/>
  <c r="B605" i="13"/>
  <c r="C605" i="13"/>
  <c r="D605" i="13"/>
  <c r="E605" i="13"/>
  <c r="G605" i="13"/>
  <c r="H605" i="13"/>
  <c r="I605" i="13"/>
  <c r="B689" i="13"/>
  <c r="C689" i="13"/>
  <c r="D689" i="13"/>
  <c r="E689" i="13"/>
  <c r="G689" i="13"/>
  <c r="H689" i="13"/>
  <c r="I689" i="13"/>
  <c r="B635" i="13"/>
  <c r="C635" i="13"/>
  <c r="D635" i="13"/>
  <c r="E635" i="13"/>
  <c r="G635" i="13"/>
  <c r="H635" i="13"/>
  <c r="I635" i="13"/>
  <c r="B571" i="13"/>
  <c r="C571" i="13"/>
  <c r="D571" i="13"/>
  <c r="E571" i="13"/>
  <c r="G571" i="13"/>
  <c r="H571" i="13"/>
  <c r="I571" i="13"/>
  <c r="B588" i="13"/>
  <c r="C588" i="13"/>
  <c r="D588" i="13"/>
  <c r="E588" i="13"/>
  <c r="G588" i="13"/>
  <c r="H588" i="13"/>
  <c r="I588" i="13"/>
  <c r="B690" i="13"/>
  <c r="C690" i="13"/>
  <c r="D690" i="13"/>
  <c r="E690" i="13"/>
  <c r="G690" i="13"/>
  <c r="H690" i="13"/>
  <c r="I690" i="13"/>
  <c r="B656" i="13"/>
  <c r="C656" i="13"/>
  <c r="D656" i="13"/>
  <c r="E656" i="13"/>
  <c r="G656" i="13"/>
  <c r="H656" i="13"/>
  <c r="I656" i="13"/>
  <c r="B691" i="13"/>
  <c r="C691" i="13"/>
  <c r="D691" i="13"/>
  <c r="E691" i="13"/>
  <c r="G691" i="13"/>
  <c r="H691" i="13"/>
  <c r="I691" i="13"/>
  <c r="B657" i="13"/>
  <c r="C657" i="13"/>
  <c r="D657" i="13"/>
  <c r="E657" i="13"/>
  <c r="G657" i="13"/>
  <c r="H657" i="13"/>
  <c r="I657" i="13"/>
  <c r="B619" i="13"/>
  <c r="C619" i="13"/>
  <c r="D619" i="13"/>
  <c r="E619" i="13"/>
  <c r="G619" i="13"/>
  <c r="H619" i="13"/>
  <c r="I619" i="13"/>
  <c r="B589" i="13"/>
  <c r="C589" i="13"/>
  <c r="D589" i="13"/>
  <c r="E589" i="13"/>
  <c r="G589" i="13"/>
  <c r="H589" i="13"/>
  <c r="I589" i="13"/>
  <c r="B658" i="13"/>
  <c r="C658" i="13"/>
  <c r="D658" i="13"/>
  <c r="E658" i="13"/>
  <c r="G658" i="13"/>
  <c r="H658" i="13"/>
  <c r="I658" i="13"/>
  <c r="B606" i="13"/>
  <c r="C606" i="13"/>
  <c r="D606" i="13"/>
  <c r="E606" i="13"/>
  <c r="G606" i="13"/>
  <c r="H606" i="13"/>
  <c r="I606" i="13"/>
  <c r="B590" i="13"/>
  <c r="C590" i="13"/>
  <c r="D590" i="13"/>
  <c r="E590" i="13"/>
  <c r="G590" i="13"/>
  <c r="H590" i="13"/>
  <c r="I590" i="13"/>
  <c r="B659" i="13"/>
  <c r="C659" i="13"/>
  <c r="D659" i="13"/>
  <c r="E659" i="13"/>
  <c r="G659" i="13"/>
  <c r="H659" i="13"/>
  <c r="I659" i="13"/>
  <c r="B560" i="13"/>
  <c r="C560" i="13"/>
  <c r="D560" i="13"/>
  <c r="E560" i="13"/>
  <c r="G560" i="13"/>
  <c r="H560" i="13"/>
  <c r="I560" i="13"/>
  <c r="B660" i="13"/>
  <c r="C660" i="13"/>
  <c r="D660" i="13"/>
  <c r="E660" i="13"/>
  <c r="G660" i="13"/>
  <c r="H660" i="13"/>
  <c r="I660" i="13"/>
  <c r="B636" i="13"/>
  <c r="C636" i="13"/>
  <c r="D636" i="13"/>
  <c r="E636" i="13"/>
  <c r="G636" i="13"/>
  <c r="H636" i="13"/>
  <c r="I636" i="13"/>
  <c r="B620" i="13"/>
  <c r="C620" i="13"/>
  <c r="D620" i="13"/>
  <c r="E620" i="13"/>
  <c r="G620" i="13"/>
  <c r="H620" i="13"/>
  <c r="I620" i="13"/>
  <c r="B545" i="13"/>
  <c r="C545" i="13"/>
  <c r="D545" i="13"/>
  <c r="E545" i="13"/>
  <c r="G545" i="13"/>
  <c r="H545" i="13"/>
  <c r="I545" i="13"/>
  <c r="B591" i="13"/>
  <c r="C591" i="13"/>
  <c r="D591" i="13"/>
  <c r="E591" i="13"/>
  <c r="G591" i="13"/>
  <c r="H591" i="13"/>
  <c r="I591" i="13"/>
  <c r="B637" i="13"/>
  <c r="C637" i="13"/>
  <c r="D637" i="13"/>
  <c r="E637" i="13"/>
  <c r="G637" i="13"/>
  <c r="H637" i="13"/>
  <c r="I637" i="13"/>
  <c r="B572" i="13"/>
  <c r="C572" i="13"/>
  <c r="D572" i="13"/>
  <c r="E572" i="13"/>
  <c r="G572" i="13"/>
  <c r="H572" i="13"/>
  <c r="I572" i="13"/>
  <c r="B692" i="13"/>
  <c r="C692" i="13"/>
  <c r="D692" i="13"/>
  <c r="E692" i="13"/>
  <c r="G692" i="13"/>
  <c r="H692" i="13"/>
  <c r="I692" i="13"/>
  <c r="B607" i="13"/>
  <c r="C607" i="13"/>
  <c r="D607" i="13"/>
  <c r="E607" i="13"/>
  <c r="G607" i="13"/>
  <c r="H607" i="13"/>
  <c r="I607" i="13"/>
  <c r="B573" i="13"/>
  <c r="C573" i="13"/>
  <c r="D573" i="13"/>
  <c r="E573" i="13"/>
  <c r="G573" i="13"/>
  <c r="H573" i="13"/>
  <c r="I573" i="13"/>
  <c r="B712" i="13"/>
  <c r="C712" i="13"/>
  <c r="D712" i="13"/>
  <c r="E712" i="13"/>
  <c r="G712" i="13"/>
  <c r="H712" i="13"/>
  <c r="I712" i="13"/>
  <c r="B713" i="13"/>
  <c r="C713" i="13"/>
  <c r="D713" i="13"/>
  <c r="E713" i="13"/>
  <c r="G713" i="13"/>
  <c r="H713" i="13"/>
  <c r="I713" i="13"/>
  <c r="B574" i="13"/>
  <c r="C574" i="13"/>
  <c r="D574" i="13"/>
  <c r="E574" i="13"/>
  <c r="G574" i="13"/>
  <c r="H574" i="13"/>
  <c r="I574" i="13"/>
  <c r="B638" i="13"/>
  <c r="C638" i="13"/>
  <c r="D638" i="13"/>
  <c r="E638" i="13"/>
  <c r="G638" i="13"/>
  <c r="H638" i="13"/>
  <c r="I638" i="13"/>
  <c r="B693" i="13"/>
  <c r="C693" i="13"/>
  <c r="D693" i="13"/>
  <c r="E693" i="13"/>
  <c r="G693" i="13"/>
  <c r="H693" i="13"/>
  <c r="I693" i="13"/>
  <c r="B661" i="13"/>
  <c r="C661" i="13"/>
  <c r="D661" i="13"/>
  <c r="E661" i="13"/>
  <c r="G661" i="13"/>
  <c r="H661" i="13"/>
  <c r="I661" i="13"/>
  <c r="B592" i="13"/>
  <c r="C592" i="13"/>
  <c r="D592" i="13"/>
  <c r="E592" i="13"/>
  <c r="G592" i="13"/>
  <c r="H592" i="13"/>
  <c r="I592" i="13"/>
  <c r="B639" i="13"/>
  <c r="C639" i="13"/>
  <c r="D639" i="13"/>
  <c r="E639" i="13"/>
  <c r="G639" i="13"/>
  <c r="H639" i="13"/>
  <c r="I639" i="13"/>
  <c r="B593" i="13"/>
  <c r="C593" i="13"/>
  <c r="D593" i="13"/>
  <c r="E593" i="13"/>
  <c r="G593" i="13"/>
  <c r="H593" i="13"/>
  <c r="I593" i="13"/>
  <c r="B594" i="13"/>
  <c r="C594" i="13"/>
  <c r="D594" i="13"/>
  <c r="E594" i="13"/>
  <c r="G594" i="13"/>
  <c r="H594" i="13"/>
  <c r="I594" i="13"/>
  <c r="B662" i="13"/>
  <c r="C662" i="13"/>
  <c r="D662" i="13"/>
  <c r="E662" i="13"/>
  <c r="G662" i="13"/>
  <c r="H662" i="13"/>
  <c r="I662" i="13"/>
  <c r="B546" i="13"/>
  <c r="C546" i="13"/>
  <c r="D546" i="13"/>
  <c r="E546" i="13"/>
  <c r="G546" i="13"/>
  <c r="H546" i="13"/>
  <c r="I546" i="13"/>
  <c r="B694" i="13"/>
  <c r="C694" i="13"/>
  <c r="D694" i="13"/>
  <c r="E694" i="13"/>
  <c r="G694" i="13"/>
  <c r="H694" i="13"/>
  <c r="I694" i="13"/>
  <c r="B595" i="13"/>
  <c r="C595" i="13"/>
  <c r="D595" i="13"/>
  <c r="E595" i="13"/>
  <c r="G595" i="13"/>
  <c r="H595" i="13"/>
  <c r="I595" i="13"/>
  <c r="B714" i="13"/>
  <c r="C714" i="13"/>
  <c r="D714" i="13"/>
  <c r="E714" i="13"/>
  <c r="G714" i="13"/>
  <c r="H714" i="13"/>
  <c r="I714" i="13"/>
  <c r="B621" i="13"/>
  <c r="C621" i="13"/>
  <c r="D621" i="13"/>
  <c r="E621" i="13"/>
  <c r="G621" i="13"/>
  <c r="H621" i="13"/>
  <c r="I621" i="13"/>
  <c r="B663" i="13"/>
  <c r="C663" i="13"/>
  <c r="D663" i="13"/>
  <c r="E663" i="13"/>
  <c r="G663" i="13"/>
  <c r="H663" i="13"/>
  <c r="I663" i="13"/>
  <c r="B695" i="13"/>
  <c r="C695" i="13"/>
  <c r="D695" i="13"/>
  <c r="E695" i="13"/>
  <c r="G695" i="13"/>
  <c r="H695" i="13"/>
  <c r="I695" i="13"/>
  <c r="B664" i="13"/>
  <c r="C664" i="13"/>
  <c r="D664" i="13"/>
  <c r="E664" i="13"/>
  <c r="G664" i="13"/>
  <c r="H664" i="13"/>
  <c r="I664" i="13"/>
  <c r="B561" i="13"/>
  <c r="C561" i="13"/>
  <c r="D561" i="13"/>
  <c r="E561" i="13"/>
  <c r="G561" i="13"/>
  <c r="H561" i="13"/>
  <c r="I561" i="13"/>
  <c r="B696" i="13"/>
  <c r="C696" i="13"/>
  <c r="D696" i="13"/>
  <c r="E696" i="13"/>
  <c r="G696" i="13"/>
  <c r="H696" i="13"/>
  <c r="I696" i="13"/>
  <c r="B596" i="13"/>
  <c r="C596" i="13"/>
  <c r="D596" i="13"/>
  <c r="E596" i="13"/>
  <c r="G596" i="13"/>
  <c r="H596" i="13"/>
  <c r="I596" i="13"/>
  <c r="B715" i="13"/>
  <c r="C715" i="13"/>
  <c r="D715" i="13"/>
  <c r="E715" i="13"/>
  <c r="G715" i="13"/>
  <c r="H715" i="13"/>
  <c r="I715" i="13"/>
  <c r="B562" i="13"/>
  <c r="C562" i="13"/>
  <c r="D562" i="13"/>
  <c r="E562" i="13"/>
  <c r="G562" i="13"/>
  <c r="H562" i="13"/>
  <c r="I562" i="13"/>
  <c r="B597" i="13"/>
  <c r="C597" i="13"/>
  <c r="D597" i="13"/>
  <c r="E597" i="13"/>
  <c r="G597" i="13"/>
  <c r="H597" i="13"/>
  <c r="I597" i="13"/>
  <c r="B608" i="13"/>
  <c r="C608" i="13"/>
  <c r="D608" i="13"/>
  <c r="E608" i="13"/>
  <c r="G608" i="13"/>
  <c r="H608" i="13"/>
  <c r="I608" i="13"/>
  <c r="B697" i="13"/>
  <c r="C697" i="13"/>
  <c r="D697" i="13"/>
  <c r="E697" i="13"/>
  <c r="G697" i="13"/>
  <c r="H697" i="13"/>
  <c r="I697" i="13"/>
  <c r="B552" i="13"/>
  <c r="C552" i="13"/>
  <c r="D552" i="13"/>
  <c r="E552" i="13"/>
  <c r="G552" i="13"/>
  <c r="H552" i="13"/>
  <c r="I552" i="13"/>
  <c r="B598" i="13"/>
  <c r="C598" i="13"/>
  <c r="D598" i="13"/>
  <c r="E598" i="13"/>
  <c r="G598" i="13"/>
  <c r="H598" i="13"/>
  <c r="I598" i="13"/>
  <c r="B665" i="13"/>
  <c r="C665" i="13"/>
  <c r="D665" i="13"/>
  <c r="E665" i="13"/>
  <c r="G665" i="13"/>
  <c r="H665" i="13"/>
  <c r="I665" i="13"/>
  <c r="B698" i="13"/>
  <c r="C698" i="13"/>
  <c r="D698" i="13"/>
  <c r="E698" i="13"/>
  <c r="G698" i="13"/>
  <c r="H698" i="13"/>
  <c r="I698" i="13"/>
  <c r="B716" i="13"/>
  <c r="C716" i="13"/>
  <c r="D716" i="13"/>
  <c r="E716" i="13"/>
  <c r="G716" i="13"/>
  <c r="H716" i="13"/>
  <c r="I716" i="13"/>
  <c r="B717" i="13"/>
  <c r="C717" i="13"/>
  <c r="D717" i="13"/>
  <c r="E717" i="13"/>
  <c r="G717" i="13"/>
  <c r="H717" i="13"/>
  <c r="I717" i="13"/>
  <c r="B609" i="13"/>
  <c r="C609" i="13"/>
  <c r="D609" i="13"/>
  <c r="E609" i="13"/>
  <c r="G609" i="13"/>
  <c r="H609" i="13"/>
  <c r="I609" i="13"/>
  <c r="B666" i="13"/>
  <c r="C666" i="13"/>
  <c r="D666" i="13"/>
  <c r="E666" i="13"/>
  <c r="G666" i="13"/>
  <c r="H666" i="13"/>
  <c r="I666" i="13"/>
  <c r="B547" i="13"/>
  <c r="C547" i="13"/>
  <c r="D547" i="13"/>
  <c r="E547" i="13"/>
  <c r="G547" i="13"/>
  <c r="H547" i="13"/>
  <c r="I547" i="13"/>
  <c r="B575" i="13"/>
  <c r="C575" i="13"/>
  <c r="D575" i="13"/>
  <c r="E575" i="13"/>
  <c r="G575" i="13"/>
  <c r="H575" i="13"/>
  <c r="I575" i="13"/>
  <c r="B667" i="13"/>
  <c r="C667" i="13"/>
  <c r="D667" i="13"/>
  <c r="E667" i="13"/>
  <c r="G667" i="13"/>
  <c r="H667" i="13"/>
  <c r="I667" i="13"/>
  <c r="B599" i="13"/>
  <c r="C599" i="13"/>
  <c r="D599" i="13"/>
  <c r="E599" i="13"/>
  <c r="G599" i="13"/>
  <c r="H599" i="13"/>
  <c r="I599" i="13"/>
  <c r="B640" i="13"/>
  <c r="C640" i="13"/>
  <c r="D640" i="13"/>
  <c r="E640" i="13"/>
  <c r="G640" i="13"/>
  <c r="H640" i="13"/>
  <c r="I640" i="13"/>
  <c r="B563" i="13"/>
  <c r="C563" i="13"/>
  <c r="D563" i="13"/>
  <c r="E563" i="13"/>
  <c r="G563" i="13"/>
  <c r="H563" i="13"/>
  <c r="I563" i="13"/>
  <c r="B622" i="13"/>
  <c r="C622" i="13"/>
  <c r="D622" i="13"/>
  <c r="E622" i="13"/>
  <c r="G622" i="13"/>
  <c r="H622" i="13"/>
  <c r="I622" i="13"/>
  <c r="B668" i="13"/>
  <c r="C668" i="13"/>
  <c r="D668" i="13"/>
  <c r="E668" i="13"/>
  <c r="G668" i="13"/>
  <c r="H668" i="13"/>
  <c r="I668" i="13"/>
  <c r="B641" i="13"/>
  <c r="C641" i="13"/>
  <c r="D641" i="13"/>
  <c r="E641" i="13"/>
  <c r="G641" i="13"/>
  <c r="H641" i="13"/>
  <c r="I641" i="13"/>
  <c r="B642" i="13"/>
  <c r="C642" i="13"/>
  <c r="D642" i="13"/>
  <c r="E642" i="13"/>
  <c r="G642" i="13"/>
  <c r="H642" i="13"/>
  <c r="I642" i="13"/>
  <c r="B600" i="13"/>
  <c r="C600" i="13"/>
  <c r="D600" i="13"/>
  <c r="E600" i="13"/>
  <c r="G600" i="13"/>
  <c r="H600" i="13"/>
  <c r="I600" i="13"/>
  <c r="B576" i="13"/>
  <c r="C576" i="13"/>
  <c r="D576" i="13"/>
  <c r="E576" i="13"/>
  <c r="G576" i="13"/>
  <c r="H576" i="13"/>
  <c r="I576" i="13"/>
  <c r="B540" i="13"/>
  <c r="C540" i="13"/>
  <c r="D540" i="13"/>
  <c r="E540" i="13"/>
  <c r="G540" i="13"/>
  <c r="H540" i="13"/>
  <c r="I540" i="13"/>
  <c r="B643" i="13"/>
  <c r="C643" i="13"/>
  <c r="D643" i="13"/>
  <c r="E643" i="13"/>
  <c r="G643" i="13"/>
  <c r="H643" i="13"/>
  <c r="I643" i="13"/>
  <c r="B699" i="13"/>
  <c r="C699" i="13"/>
  <c r="D699" i="13"/>
  <c r="E699" i="13"/>
  <c r="G699" i="13"/>
  <c r="H699" i="13"/>
  <c r="I699" i="13"/>
  <c r="B700" i="13"/>
  <c r="C700" i="13"/>
  <c r="D700" i="13"/>
  <c r="E700" i="13"/>
  <c r="G700" i="13"/>
  <c r="H700" i="13"/>
  <c r="I700" i="13"/>
  <c r="B623" i="13"/>
  <c r="C623" i="13"/>
  <c r="D623" i="13"/>
  <c r="E623" i="13"/>
  <c r="G623" i="13"/>
  <c r="H623" i="13"/>
  <c r="I623" i="13"/>
  <c r="B669" i="13"/>
  <c r="C669" i="13"/>
  <c r="D669" i="13"/>
  <c r="E669" i="13"/>
  <c r="G669" i="13"/>
  <c r="H669" i="13"/>
  <c r="I669" i="13"/>
  <c r="B577" i="13"/>
  <c r="C577" i="13"/>
  <c r="D577" i="13"/>
  <c r="E577" i="13"/>
  <c r="G577" i="13"/>
  <c r="H577" i="13"/>
  <c r="I577" i="13"/>
  <c r="B624" i="13"/>
  <c r="C624" i="13"/>
  <c r="D624" i="13"/>
  <c r="E624" i="13"/>
  <c r="G624" i="13"/>
  <c r="H624" i="13"/>
  <c r="I624" i="13"/>
  <c r="B601" i="13"/>
  <c r="C601" i="13"/>
  <c r="D601" i="13"/>
  <c r="E601" i="13"/>
  <c r="G601" i="13"/>
  <c r="H601" i="13"/>
  <c r="I601" i="13"/>
  <c r="B670" i="13"/>
  <c r="C670" i="13"/>
  <c r="D670" i="13"/>
  <c r="E670" i="13"/>
  <c r="G670" i="13"/>
  <c r="H670" i="13"/>
  <c r="I670" i="13"/>
  <c r="B578" i="13"/>
  <c r="C578" i="13"/>
  <c r="D578" i="13"/>
  <c r="E578" i="13"/>
  <c r="G578" i="13"/>
  <c r="H578" i="13"/>
  <c r="I578" i="13"/>
  <c r="B564" i="13"/>
  <c r="C564" i="13"/>
  <c r="D564" i="13"/>
  <c r="E564" i="13"/>
  <c r="G564" i="13"/>
  <c r="H564" i="13"/>
  <c r="I564" i="13"/>
  <c r="B553" i="13"/>
  <c r="C553" i="13"/>
  <c r="D553" i="13"/>
  <c r="E553" i="13"/>
  <c r="G553" i="13"/>
  <c r="H553" i="13"/>
  <c r="I553" i="13"/>
  <c r="B718" i="13"/>
  <c r="C718" i="13"/>
  <c r="D718" i="13"/>
  <c r="E718" i="13"/>
  <c r="G718" i="13"/>
  <c r="H718" i="13"/>
  <c r="I718" i="13"/>
  <c r="I581" i="13"/>
  <c r="H581" i="13"/>
  <c r="G581" i="13"/>
  <c r="E581" i="13"/>
  <c r="D581" i="13"/>
  <c r="C581" i="13"/>
  <c r="B581" i="13"/>
  <c r="I556" i="13"/>
  <c r="H556" i="13"/>
  <c r="G556" i="13"/>
  <c r="E556" i="13"/>
  <c r="D556" i="13"/>
  <c r="C556" i="13"/>
  <c r="B556" i="13"/>
  <c r="I555" i="13"/>
  <c r="H555" i="13"/>
  <c r="G555" i="13"/>
  <c r="E555" i="13"/>
  <c r="D555" i="13"/>
  <c r="C555" i="13"/>
  <c r="B555" i="13"/>
  <c r="I703" i="13"/>
  <c r="H703" i="13"/>
  <c r="G703" i="13"/>
  <c r="E703" i="13"/>
  <c r="D703" i="13"/>
  <c r="C703" i="13"/>
  <c r="B703" i="13"/>
  <c r="I554" i="13"/>
  <c r="H554" i="13"/>
  <c r="G554" i="13"/>
  <c r="E554" i="13"/>
  <c r="D554" i="13"/>
  <c r="C554" i="13"/>
  <c r="B554" i="13"/>
  <c r="I580" i="13"/>
  <c r="H580" i="13"/>
  <c r="G580" i="13"/>
  <c r="E580" i="13"/>
  <c r="D580" i="13"/>
  <c r="C580" i="13"/>
  <c r="B580" i="13"/>
  <c r="I673" i="13"/>
  <c r="H673" i="13"/>
  <c r="G673" i="13"/>
  <c r="E673" i="13"/>
  <c r="D673" i="13"/>
  <c r="C673" i="13"/>
  <c r="B673" i="13"/>
  <c r="I702" i="13"/>
  <c r="H702" i="13"/>
  <c r="G702" i="13"/>
  <c r="E702" i="13"/>
  <c r="D702" i="13"/>
  <c r="C702" i="13"/>
  <c r="B702" i="13"/>
  <c r="I645" i="13"/>
  <c r="H645" i="13"/>
  <c r="G645" i="13"/>
  <c r="E645" i="13"/>
  <c r="D645" i="13"/>
  <c r="C645" i="13"/>
  <c r="B645" i="13"/>
  <c r="I672" i="13"/>
  <c r="H672" i="13"/>
  <c r="G672" i="13"/>
  <c r="E672" i="13"/>
  <c r="D672" i="13"/>
  <c r="C672" i="13"/>
  <c r="B672" i="13"/>
  <c r="I701" i="13"/>
  <c r="H701" i="13"/>
  <c r="G701" i="13"/>
  <c r="E701" i="13"/>
  <c r="D701" i="13"/>
  <c r="C701" i="13"/>
  <c r="B701" i="13"/>
  <c r="I671" i="13"/>
  <c r="H671" i="13"/>
  <c r="G671" i="13"/>
  <c r="E671" i="13"/>
  <c r="D671" i="13"/>
  <c r="C671" i="13"/>
  <c r="B671" i="13"/>
  <c r="I644" i="13"/>
  <c r="H644" i="13"/>
  <c r="G644" i="13"/>
  <c r="E644" i="13"/>
  <c r="D644" i="13"/>
  <c r="C644" i="13"/>
  <c r="B644" i="13"/>
  <c r="I579" i="13"/>
  <c r="H579" i="13"/>
  <c r="G579" i="13"/>
  <c r="E579" i="13"/>
  <c r="D579" i="13"/>
  <c r="C579" i="13"/>
  <c r="B579" i="13"/>
  <c r="Q351" i="13"/>
  <c r="R351" i="13"/>
  <c r="Q416" i="13"/>
  <c r="R416" i="13"/>
  <c r="Q443" i="13"/>
  <c r="R443" i="13"/>
  <c r="Q473" i="13"/>
  <c r="R473" i="13"/>
  <c r="Q444" i="13"/>
  <c r="R444" i="13"/>
  <c r="Q417" i="13"/>
  <c r="R417" i="13"/>
  <c r="Q474" i="13"/>
  <c r="R474" i="13"/>
  <c r="Q445" i="13"/>
  <c r="R445" i="13"/>
  <c r="Q352" i="13"/>
  <c r="R352" i="13"/>
  <c r="Q326" i="13"/>
  <c r="R326" i="13"/>
  <c r="Q475" i="13"/>
  <c r="R475" i="13"/>
  <c r="Q327" i="13"/>
  <c r="R327" i="13"/>
  <c r="Q328" i="13"/>
  <c r="R328" i="13"/>
  <c r="Q353" i="13"/>
  <c r="R353" i="13"/>
  <c r="Q418" i="13"/>
  <c r="R418" i="13"/>
  <c r="Q397" i="13"/>
  <c r="R397" i="13"/>
  <c r="Q398" i="13"/>
  <c r="R398" i="13"/>
  <c r="Q399" i="13"/>
  <c r="R399" i="13"/>
  <c r="Q382" i="13"/>
  <c r="R382" i="13"/>
  <c r="Q383" i="13"/>
  <c r="R383" i="13"/>
  <c r="Q354" i="13"/>
  <c r="R354" i="13"/>
  <c r="Q374" i="13"/>
  <c r="R374" i="13"/>
  <c r="Q419" i="13"/>
  <c r="R419" i="13"/>
  <c r="Q446" i="13"/>
  <c r="R446" i="13"/>
  <c r="Q355" i="13"/>
  <c r="R355" i="13"/>
  <c r="Q384" i="13"/>
  <c r="R384" i="13"/>
  <c r="Q307" i="13"/>
  <c r="R307" i="13"/>
  <c r="Q476" i="13"/>
  <c r="R476" i="13"/>
  <c r="Q477" i="13"/>
  <c r="R477" i="13"/>
  <c r="Q447" i="13"/>
  <c r="R447" i="13"/>
  <c r="Q385" i="13"/>
  <c r="R385" i="13"/>
  <c r="Q313" i="13"/>
  <c r="R313" i="13"/>
  <c r="Q308" i="13"/>
  <c r="R308" i="13"/>
  <c r="Q300" i="13"/>
  <c r="R300" i="13"/>
  <c r="Q314" i="13"/>
  <c r="R314" i="13"/>
  <c r="Q337" i="13"/>
  <c r="R337" i="13"/>
  <c r="Q329" i="13"/>
  <c r="R329" i="13"/>
  <c r="Q420" i="13"/>
  <c r="R420" i="13"/>
  <c r="Q448" i="13"/>
  <c r="R448" i="13"/>
  <c r="Q421" i="13"/>
  <c r="R421" i="13"/>
  <c r="Q422" i="13"/>
  <c r="R422" i="13"/>
  <c r="Q449" i="13"/>
  <c r="R449" i="13"/>
  <c r="Q478" i="13"/>
  <c r="R478" i="13"/>
  <c r="Q338" i="13"/>
  <c r="R338" i="13"/>
  <c r="Q400" i="13"/>
  <c r="R400" i="13"/>
  <c r="Q479" i="13"/>
  <c r="R479" i="13"/>
  <c r="Q423" i="13"/>
  <c r="R423" i="13"/>
  <c r="Q424" i="13"/>
  <c r="R424" i="13"/>
  <c r="Q401" i="13"/>
  <c r="R401" i="13"/>
  <c r="Q386" i="13"/>
  <c r="R386" i="13"/>
  <c r="Q320" i="13"/>
  <c r="R320" i="13"/>
  <c r="Q450" i="13"/>
  <c r="R450" i="13"/>
  <c r="Q451" i="13"/>
  <c r="R451" i="13"/>
  <c r="Q309" i="13"/>
  <c r="R309" i="13"/>
  <c r="Q452" i="13"/>
  <c r="R452" i="13"/>
  <c r="Q402" i="13"/>
  <c r="R402" i="13"/>
  <c r="Q453" i="13"/>
  <c r="R453" i="13"/>
  <c r="Q356" i="13"/>
  <c r="R356" i="13"/>
  <c r="Q375" i="13"/>
  <c r="R375" i="13"/>
  <c r="Q480" i="13"/>
  <c r="R480" i="13"/>
  <c r="Q403" i="13"/>
  <c r="R403" i="13"/>
  <c r="Q357" i="13"/>
  <c r="R357" i="13"/>
  <c r="Q358" i="13"/>
  <c r="R358" i="13"/>
  <c r="Q321" i="13"/>
  <c r="R321" i="13"/>
  <c r="Q359" i="13"/>
  <c r="R359" i="13"/>
  <c r="Q387" i="13"/>
  <c r="R387" i="13"/>
  <c r="Q481" i="13"/>
  <c r="R481" i="13"/>
  <c r="Q482" i="13"/>
  <c r="R482" i="13"/>
  <c r="Q388" i="13"/>
  <c r="R388" i="13"/>
  <c r="Q404" i="13"/>
  <c r="R404" i="13"/>
  <c r="Q330" i="13"/>
  <c r="R330" i="13"/>
  <c r="Q425" i="13"/>
  <c r="R425" i="13"/>
  <c r="Q322" i="13"/>
  <c r="R322" i="13"/>
  <c r="Q454" i="13"/>
  <c r="R454" i="13"/>
  <c r="Q376" i="13"/>
  <c r="R376" i="13"/>
  <c r="Q339" i="13"/>
  <c r="R339" i="13"/>
  <c r="Q455" i="13"/>
  <c r="R455" i="13"/>
  <c r="Q405" i="13"/>
  <c r="R405" i="13"/>
  <c r="Q323" i="13"/>
  <c r="R323" i="13"/>
  <c r="Q456" i="13"/>
  <c r="R456" i="13"/>
  <c r="Q426" i="13"/>
  <c r="R426" i="13"/>
  <c r="Q457" i="13"/>
  <c r="R457" i="13"/>
  <c r="Q389" i="13"/>
  <c r="R389" i="13"/>
  <c r="Q390" i="13"/>
  <c r="R390" i="13"/>
  <c r="Q458" i="13"/>
  <c r="R458" i="13"/>
  <c r="Q427" i="13"/>
  <c r="R427" i="13"/>
  <c r="Q340" i="13"/>
  <c r="R340" i="13"/>
  <c r="Q406" i="13"/>
  <c r="R406" i="13"/>
  <c r="Q341" i="13"/>
  <c r="R341" i="13"/>
  <c r="Q342" i="13"/>
  <c r="R342" i="13"/>
  <c r="Q483" i="13"/>
  <c r="R483" i="13"/>
  <c r="Q459" i="13"/>
  <c r="R459" i="13"/>
  <c r="Q460" i="13"/>
  <c r="R460" i="13"/>
  <c r="Q315" i="13"/>
  <c r="R315" i="13"/>
  <c r="Q331" i="13"/>
  <c r="R331" i="13"/>
  <c r="Q316" i="13"/>
  <c r="R316" i="13"/>
  <c r="Q377" i="13"/>
  <c r="R377" i="13"/>
  <c r="Q461" i="13"/>
  <c r="R461" i="13"/>
  <c r="Q407" i="13"/>
  <c r="R407" i="13"/>
  <c r="Q343" i="13"/>
  <c r="R343" i="13"/>
  <c r="Q360" i="13"/>
  <c r="R360" i="13"/>
  <c r="Q462" i="13"/>
  <c r="R462" i="13"/>
  <c r="Q428" i="13"/>
  <c r="R428" i="13"/>
  <c r="Q463" i="13"/>
  <c r="R463" i="13"/>
  <c r="Q429" i="13"/>
  <c r="R429" i="13"/>
  <c r="Q391" i="13"/>
  <c r="R391" i="13"/>
  <c r="Q361" i="13"/>
  <c r="R361" i="13"/>
  <c r="Q430" i="13"/>
  <c r="R430" i="13"/>
  <c r="Q378" i="13"/>
  <c r="R378" i="13"/>
  <c r="Q362" i="13"/>
  <c r="R362" i="13"/>
  <c r="Q431" i="13"/>
  <c r="R431" i="13"/>
  <c r="Q332" i="13"/>
  <c r="R332" i="13"/>
  <c r="Q432" i="13"/>
  <c r="R432" i="13"/>
  <c r="Q301" i="13"/>
  <c r="R301" i="13"/>
  <c r="Q408" i="13"/>
  <c r="R408" i="13"/>
  <c r="Q392" i="13"/>
  <c r="R392" i="13"/>
  <c r="Q317" i="13"/>
  <c r="R317" i="13"/>
  <c r="Q363" i="13"/>
  <c r="R363" i="13"/>
  <c r="Q409" i="13"/>
  <c r="R409" i="13"/>
  <c r="Q344" i="13"/>
  <c r="R344" i="13"/>
  <c r="Q464" i="13"/>
  <c r="R464" i="13"/>
  <c r="Q379" i="13"/>
  <c r="R379" i="13"/>
  <c r="Q302" i="13"/>
  <c r="R302" i="13"/>
  <c r="Q303" i="13"/>
  <c r="R303" i="13"/>
  <c r="Q345" i="13"/>
  <c r="R345" i="13"/>
  <c r="Q484" i="13"/>
  <c r="R484" i="13"/>
  <c r="Q485" i="13"/>
  <c r="R485" i="13"/>
  <c r="Q346" i="13"/>
  <c r="R346" i="13"/>
  <c r="Q410" i="13"/>
  <c r="R410" i="13"/>
  <c r="Q465" i="13"/>
  <c r="R465" i="13"/>
  <c r="Q433" i="13"/>
  <c r="R433" i="13"/>
  <c r="Q364" i="13"/>
  <c r="R364" i="13"/>
  <c r="Q411" i="13"/>
  <c r="R411" i="13"/>
  <c r="Q365" i="13"/>
  <c r="R365" i="13"/>
  <c r="Q366" i="13"/>
  <c r="R366" i="13"/>
  <c r="Q434" i="13"/>
  <c r="R434" i="13"/>
  <c r="Q318" i="13"/>
  <c r="R318" i="13"/>
  <c r="Q466" i="13"/>
  <c r="R466" i="13"/>
  <c r="Q367" i="13"/>
  <c r="R367" i="13"/>
  <c r="Q486" i="13"/>
  <c r="R486" i="13"/>
  <c r="Q393" i="13"/>
  <c r="R393" i="13"/>
  <c r="Q435" i="13"/>
  <c r="R435" i="13"/>
  <c r="Q467" i="13"/>
  <c r="R467" i="13"/>
  <c r="Q436" i="13"/>
  <c r="R436" i="13"/>
  <c r="Q333" i="13"/>
  <c r="R333" i="13"/>
  <c r="Q468" i="13"/>
  <c r="R468" i="13"/>
  <c r="Q310" i="13"/>
  <c r="R310" i="13"/>
  <c r="Q368" i="13"/>
  <c r="R368" i="13"/>
  <c r="Q487" i="13"/>
  <c r="R487" i="13"/>
  <c r="Q334" i="13"/>
  <c r="R334" i="13"/>
  <c r="Q369" i="13"/>
  <c r="R369" i="13"/>
  <c r="Q380" i="13"/>
  <c r="R380" i="13"/>
  <c r="Q304" i="13"/>
  <c r="R304" i="13"/>
  <c r="Q469" i="13"/>
  <c r="R469" i="13"/>
  <c r="Q324" i="13"/>
  <c r="R324" i="13"/>
  <c r="Q370" i="13"/>
  <c r="R370" i="13"/>
  <c r="Q437" i="13"/>
  <c r="R437" i="13"/>
  <c r="Q470" i="13"/>
  <c r="R470" i="13"/>
  <c r="Q488" i="13"/>
  <c r="R488" i="13"/>
  <c r="Q489" i="13"/>
  <c r="R489" i="13"/>
  <c r="Q381" i="13"/>
  <c r="R381" i="13"/>
  <c r="Q438" i="13"/>
  <c r="R438" i="13"/>
  <c r="Q311" i="13"/>
  <c r="R311" i="13"/>
  <c r="Q319" i="13"/>
  <c r="R319" i="13"/>
  <c r="Q347" i="13"/>
  <c r="R347" i="13"/>
  <c r="Q439" i="13"/>
  <c r="R439" i="13"/>
  <c r="Q371" i="13"/>
  <c r="R371" i="13"/>
  <c r="Q412" i="13"/>
  <c r="R412" i="13"/>
  <c r="Q335" i="13"/>
  <c r="R335" i="13"/>
  <c r="Q394" i="13"/>
  <c r="R394" i="13"/>
  <c r="Q440" i="13"/>
  <c r="R440" i="13"/>
  <c r="Q413" i="13"/>
  <c r="R413" i="13"/>
  <c r="Q414" i="13"/>
  <c r="R414" i="13"/>
  <c r="Q372" i="13"/>
  <c r="R372" i="13"/>
  <c r="Q348" i="13"/>
  <c r="R348" i="13"/>
  <c r="Q312" i="13"/>
  <c r="R312" i="13"/>
  <c r="Q415" i="13"/>
  <c r="R415" i="13"/>
  <c r="Q471" i="13"/>
  <c r="R471" i="13"/>
  <c r="Q472" i="13"/>
  <c r="R472" i="13"/>
  <c r="Q395" i="13"/>
  <c r="R395" i="13"/>
  <c r="Q441" i="13"/>
  <c r="R441" i="13"/>
  <c r="Q349" i="13"/>
  <c r="R349" i="13"/>
  <c r="Q396" i="13"/>
  <c r="R396" i="13"/>
  <c r="Q373" i="13"/>
  <c r="R373" i="13"/>
  <c r="Q442" i="13"/>
  <c r="R442" i="13"/>
  <c r="Q305" i="13"/>
  <c r="R305" i="13"/>
  <c r="Q350" i="13"/>
  <c r="R350" i="13"/>
  <c r="Q336" i="13"/>
  <c r="R336" i="13"/>
  <c r="Q325" i="13"/>
  <c r="R325" i="13"/>
  <c r="R306" i="13"/>
  <c r="Q306" i="13"/>
  <c r="B475" i="13"/>
  <c r="C475" i="13"/>
  <c r="D475" i="13"/>
  <c r="E475" i="13"/>
  <c r="G475" i="13"/>
  <c r="H475" i="13"/>
  <c r="I475" i="13"/>
  <c r="B327" i="13"/>
  <c r="C327" i="13"/>
  <c r="D327" i="13"/>
  <c r="E327" i="13"/>
  <c r="G327" i="13"/>
  <c r="H327" i="13"/>
  <c r="I327" i="13"/>
  <c r="B328" i="13"/>
  <c r="C328" i="13"/>
  <c r="D328" i="13"/>
  <c r="E328" i="13"/>
  <c r="G328" i="13"/>
  <c r="H328" i="13"/>
  <c r="I328" i="13"/>
  <c r="B353" i="13"/>
  <c r="C353" i="13"/>
  <c r="D353" i="13"/>
  <c r="E353" i="13"/>
  <c r="G353" i="13"/>
  <c r="H353" i="13"/>
  <c r="I353" i="13"/>
  <c r="B418" i="13"/>
  <c r="C418" i="13"/>
  <c r="D418" i="13"/>
  <c r="E418" i="13"/>
  <c r="G418" i="13"/>
  <c r="H418" i="13"/>
  <c r="I418" i="13"/>
  <c r="B397" i="13"/>
  <c r="C397" i="13"/>
  <c r="D397" i="13"/>
  <c r="E397" i="13"/>
  <c r="G397" i="13"/>
  <c r="H397" i="13"/>
  <c r="I397" i="13"/>
  <c r="B398" i="13"/>
  <c r="C398" i="13"/>
  <c r="D398" i="13"/>
  <c r="E398" i="13"/>
  <c r="G398" i="13"/>
  <c r="H398" i="13"/>
  <c r="I398" i="13"/>
  <c r="B399" i="13"/>
  <c r="C399" i="13"/>
  <c r="D399" i="13"/>
  <c r="E399" i="13"/>
  <c r="G399" i="13"/>
  <c r="H399" i="13"/>
  <c r="I399" i="13"/>
  <c r="B382" i="13"/>
  <c r="C382" i="13"/>
  <c r="D382" i="13"/>
  <c r="E382" i="13"/>
  <c r="G382" i="13"/>
  <c r="H382" i="13"/>
  <c r="I382" i="13"/>
  <c r="B383" i="13"/>
  <c r="C383" i="13"/>
  <c r="D383" i="13"/>
  <c r="E383" i="13"/>
  <c r="G383" i="13"/>
  <c r="H383" i="13"/>
  <c r="I383" i="13"/>
  <c r="B354" i="13"/>
  <c r="C354" i="13"/>
  <c r="D354" i="13"/>
  <c r="E354" i="13"/>
  <c r="G354" i="13"/>
  <c r="H354" i="13"/>
  <c r="I354" i="13"/>
  <c r="B374" i="13"/>
  <c r="C374" i="13"/>
  <c r="D374" i="13"/>
  <c r="E374" i="13"/>
  <c r="G374" i="13"/>
  <c r="H374" i="13"/>
  <c r="I374" i="13"/>
  <c r="B419" i="13"/>
  <c r="C419" i="13"/>
  <c r="D419" i="13"/>
  <c r="E419" i="13"/>
  <c r="G419" i="13"/>
  <c r="H419" i="13"/>
  <c r="I419" i="13"/>
  <c r="B446" i="13"/>
  <c r="C446" i="13"/>
  <c r="D446" i="13"/>
  <c r="E446" i="13"/>
  <c r="G446" i="13"/>
  <c r="H446" i="13"/>
  <c r="I446" i="13"/>
  <c r="B355" i="13"/>
  <c r="C355" i="13"/>
  <c r="D355" i="13"/>
  <c r="E355" i="13"/>
  <c r="G355" i="13"/>
  <c r="H355" i="13"/>
  <c r="I355" i="13"/>
  <c r="B384" i="13"/>
  <c r="C384" i="13"/>
  <c r="D384" i="13"/>
  <c r="E384" i="13"/>
  <c r="G384" i="13"/>
  <c r="H384" i="13"/>
  <c r="I384" i="13"/>
  <c r="B307" i="13"/>
  <c r="C307" i="13"/>
  <c r="D307" i="13"/>
  <c r="E307" i="13"/>
  <c r="G307" i="13"/>
  <c r="H307" i="13"/>
  <c r="I307" i="13"/>
  <c r="B476" i="13"/>
  <c r="C476" i="13"/>
  <c r="D476" i="13"/>
  <c r="E476" i="13"/>
  <c r="G476" i="13"/>
  <c r="H476" i="13"/>
  <c r="I476" i="13"/>
  <c r="B477" i="13"/>
  <c r="C477" i="13"/>
  <c r="D477" i="13"/>
  <c r="E477" i="13"/>
  <c r="G477" i="13"/>
  <c r="H477" i="13"/>
  <c r="I477" i="13"/>
  <c r="B447" i="13"/>
  <c r="C447" i="13"/>
  <c r="D447" i="13"/>
  <c r="E447" i="13"/>
  <c r="G447" i="13"/>
  <c r="H447" i="13"/>
  <c r="I447" i="13"/>
  <c r="B385" i="13"/>
  <c r="C385" i="13"/>
  <c r="D385" i="13"/>
  <c r="E385" i="13"/>
  <c r="G385" i="13"/>
  <c r="H385" i="13"/>
  <c r="I385" i="13"/>
  <c r="B313" i="13"/>
  <c r="C313" i="13"/>
  <c r="D313" i="13"/>
  <c r="E313" i="13"/>
  <c r="G313" i="13"/>
  <c r="H313" i="13"/>
  <c r="I313" i="13"/>
  <c r="B308" i="13"/>
  <c r="C308" i="13"/>
  <c r="D308" i="13"/>
  <c r="E308" i="13"/>
  <c r="G308" i="13"/>
  <c r="H308" i="13"/>
  <c r="I308" i="13"/>
  <c r="B300" i="13"/>
  <c r="C300" i="13"/>
  <c r="D300" i="13"/>
  <c r="E300" i="13"/>
  <c r="G300" i="13"/>
  <c r="H300" i="13"/>
  <c r="I300" i="13"/>
  <c r="B314" i="13"/>
  <c r="C314" i="13"/>
  <c r="D314" i="13"/>
  <c r="E314" i="13"/>
  <c r="G314" i="13"/>
  <c r="H314" i="13"/>
  <c r="I314" i="13"/>
  <c r="B337" i="13"/>
  <c r="C337" i="13"/>
  <c r="D337" i="13"/>
  <c r="E337" i="13"/>
  <c r="G337" i="13"/>
  <c r="H337" i="13"/>
  <c r="I337" i="13"/>
  <c r="B329" i="13"/>
  <c r="C329" i="13"/>
  <c r="D329" i="13"/>
  <c r="E329" i="13"/>
  <c r="G329" i="13"/>
  <c r="H329" i="13"/>
  <c r="I329" i="13"/>
  <c r="B420" i="13"/>
  <c r="C420" i="13"/>
  <c r="D420" i="13"/>
  <c r="E420" i="13"/>
  <c r="G420" i="13"/>
  <c r="H420" i="13"/>
  <c r="I420" i="13"/>
  <c r="B448" i="13"/>
  <c r="C448" i="13"/>
  <c r="D448" i="13"/>
  <c r="E448" i="13"/>
  <c r="G448" i="13"/>
  <c r="H448" i="13"/>
  <c r="I448" i="13"/>
  <c r="B421" i="13"/>
  <c r="C421" i="13"/>
  <c r="D421" i="13"/>
  <c r="E421" i="13"/>
  <c r="G421" i="13"/>
  <c r="H421" i="13"/>
  <c r="I421" i="13"/>
  <c r="B422" i="13"/>
  <c r="C422" i="13"/>
  <c r="D422" i="13"/>
  <c r="E422" i="13"/>
  <c r="G422" i="13"/>
  <c r="H422" i="13"/>
  <c r="I422" i="13"/>
  <c r="B449" i="13"/>
  <c r="C449" i="13"/>
  <c r="D449" i="13"/>
  <c r="E449" i="13"/>
  <c r="G449" i="13"/>
  <c r="H449" i="13"/>
  <c r="I449" i="13"/>
  <c r="B478" i="13"/>
  <c r="C478" i="13"/>
  <c r="D478" i="13"/>
  <c r="E478" i="13"/>
  <c r="G478" i="13"/>
  <c r="H478" i="13"/>
  <c r="I478" i="13"/>
  <c r="B338" i="13"/>
  <c r="C338" i="13"/>
  <c r="D338" i="13"/>
  <c r="E338" i="13"/>
  <c r="G338" i="13"/>
  <c r="H338" i="13"/>
  <c r="I338" i="13"/>
  <c r="B400" i="13"/>
  <c r="C400" i="13"/>
  <c r="D400" i="13"/>
  <c r="E400" i="13"/>
  <c r="G400" i="13"/>
  <c r="H400" i="13"/>
  <c r="I400" i="13"/>
  <c r="B479" i="13"/>
  <c r="C479" i="13"/>
  <c r="D479" i="13"/>
  <c r="E479" i="13"/>
  <c r="G479" i="13"/>
  <c r="H479" i="13"/>
  <c r="I479" i="13"/>
  <c r="B423" i="13"/>
  <c r="C423" i="13"/>
  <c r="D423" i="13"/>
  <c r="E423" i="13"/>
  <c r="G423" i="13"/>
  <c r="H423" i="13"/>
  <c r="I423" i="13"/>
  <c r="B424" i="13"/>
  <c r="C424" i="13"/>
  <c r="D424" i="13"/>
  <c r="E424" i="13"/>
  <c r="G424" i="13"/>
  <c r="H424" i="13"/>
  <c r="I424" i="13"/>
  <c r="B401" i="13"/>
  <c r="C401" i="13"/>
  <c r="D401" i="13"/>
  <c r="E401" i="13"/>
  <c r="G401" i="13"/>
  <c r="H401" i="13"/>
  <c r="I401" i="13"/>
  <c r="B386" i="13"/>
  <c r="C386" i="13"/>
  <c r="D386" i="13"/>
  <c r="E386" i="13"/>
  <c r="G386" i="13"/>
  <c r="H386" i="13"/>
  <c r="I386" i="13"/>
  <c r="B320" i="13"/>
  <c r="C320" i="13"/>
  <c r="D320" i="13"/>
  <c r="E320" i="13"/>
  <c r="G320" i="13"/>
  <c r="H320" i="13"/>
  <c r="I320" i="13"/>
  <c r="B450" i="13"/>
  <c r="C450" i="13"/>
  <c r="D450" i="13"/>
  <c r="E450" i="13"/>
  <c r="G450" i="13"/>
  <c r="H450" i="13"/>
  <c r="I450" i="13"/>
  <c r="B451" i="13"/>
  <c r="C451" i="13"/>
  <c r="D451" i="13"/>
  <c r="E451" i="13"/>
  <c r="G451" i="13"/>
  <c r="H451" i="13"/>
  <c r="I451" i="13"/>
  <c r="B309" i="13"/>
  <c r="C309" i="13"/>
  <c r="D309" i="13"/>
  <c r="E309" i="13"/>
  <c r="G309" i="13"/>
  <c r="H309" i="13"/>
  <c r="I309" i="13"/>
  <c r="B452" i="13"/>
  <c r="C452" i="13"/>
  <c r="D452" i="13"/>
  <c r="E452" i="13"/>
  <c r="G452" i="13"/>
  <c r="H452" i="13"/>
  <c r="I452" i="13"/>
  <c r="B402" i="13"/>
  <c r="C402" i="13"/>
  <c r="D402" i="13"/>
  <c r="E402" i="13"/>
  <c r="G402" i="13"/>
  <c r="H402" i="13"/>
  <c r="I402" i="13"/>
  <c r="B453" i="13"/>
  <c r="C453" i="13"/>
  <c r="D453" i="13"/>
  <c r="E453" i="13"/>
  <c r="G453" i="13"/>
  <c r="H453" i="13"/>
  <c r="I453" i="13"/>
  <c r="B356" i="13"/>
  <c r="C356" i="13"/>
  <c r="D356" i="13"/>
  <c r="E356" i="13"/>
  <c r="G356" i="13"/>
  <c r="H356" i="13"/>
  <c r="I356" i="13"/>
  <c r="B375" i="13"/>
  <c r="C375" i="13"/>
  <c r="D375" i="13"/>
  <c r="E375" i="13"/>
  <c r="G375" i="13"/>
  <c r="H375" i="13"/>
  <c r="I375" i="13"/>
  <c r="B480" i="13"/>
  <c r="C480" i="13"/>
  <c r="D480" i="13"/>
  <c r="E480" i="13"/>
  <c r="G480" i="13"/>
  <c r="H480" i="13"/>
  <c r="I480" i="13"/>
  <c r="B403" i="13"/>
  <c r="C403" i="13"/>
  <c r="D403" i="13"/>
  <c r="E403" i="13"/>
  <c r="G403" i="13"/>
  <c r="H403" i="13"/>
  <c r="I403" i="13"/>
  <c r="B357" i="13"/>
  <c r="C357" i="13"/>
  <c r="D357" i="13"/>
  <c r="E357" i="13"/>
  <c r="G357" i="13"/>
  <c r="H357" i="13"/>
  <c r="I357" i="13"/>
  <c r="B358" i="13"/>
  <c r="C358" i="13"/>
  <c r="D358" i="13"/>
  <c r="E358" i="13"/>
  <c r="G358" i="13"/>
  <c r="H358" i="13"/>
  <c r="I358" i="13"/>
  <c r="B321" i="13"/>
  <c r="C321" i="13"/>
  <c r="D321" i="13"/>
  <c r="E321" i="13"/>
  <c r="G321" i="13"/>
  <c r="H321" i="13"/>
  <c r="I321" i="13"/>
  <c r="B359" i="13"/>
  <c r="C359" i="13"/>
  <c r="D359" i="13"/>
  <c r="E359" i="13"/>
  <c r="G359" i="13"/>
  <c r="H359" i="13"/>
  <c r="I359" i="13"/>
  <c r="B387" i="13"/>
  <c r="C387" i="13"/>
  <c r="D387" i="13"/>
  <c r="E387" i="13"/>
  <c r="G387" i="13"/>
  <c r="H387" i="13"/>
  <c r="I387" i="13"/>
  <c r="B481" i="13"/>
  <c r="C481" i="13"/>
  <c r="D481" i="13"/>
  <c r="E481" i="13"/>
  <c r="G481" i="13"/>
  <c r="H481" i="13"/>
  <c r="I481" i="13"/>
  <c r="B482" i="13"/>
  <c r="C482" i="13"/>
  <c r="D482" i="13"/>
  <c r="E482" i="13"/>
  <c r="G482" i="13"/>
  <c r="H482" i="13"/>
  <c r="I482" i="13"/>
  <c r="B388" i="13"/>
  <c r="C388" i="13"/>
  <c r="D388" i="13"/>
  <c r="E388" i="13"/>
  <c r="G388" i="13"/>
  <c r="H388" i="13"/>
  <c r="I388" i="13"/>
  <c r="B404" i="13"/>
  <c r="C404" i="13"/>
  <c r="D404" i="13"/>
  <c r="E404" i="13"/>
  <c r="G404" i="13"/>
  <c r="H404" i="13"/>
  <c r="I404" i="13"/>
  <c r="B330" i="13"/>
  <c r="C330" i="13"/>
  <c r="D330" i="13"/>
  <c r="E330" i="13"/>
  <c r="G330" i="13"/>
  <c r="H330" i="13"/>
  <c r="I330" i="13"/>
  <c r="B425" i="13"/>
  <c r="C425" i="13"/>
  <c r="D425" i="13"/>
  <c r="E425" i="13"/>
  <c r="G425" i="13"/>
  <c r="H425" i="13"/>
  <c r="I425" i="13"/>
  <c r="B322" i="13"/>
  <c r="C322" i="13"/>
  <c r="D322" i="13"/>
  <c r="E322" i="13"/>
  <c r="G322" i="13"/>
  <c r="H322" i="13"/>
  <c r="I322" i="13"/>
  <c r="B454" i="13"/>
  <c r="C454" i="13"/>
  <c r="D454" i="13"/>
  <c r="E454" i="13"/>
  <c r="G454" i="13"/>
  <c r="H454" i="13"/>
  <c r="I454" i="13"/>
  <c r="B376" i="13"/>
  <c r="C376" i="13"/>
  <c r="D376" i="13"/>
  <c r="E376" i="13"/>
  <c r="G376" i="13"/>
  <c r="H376" i="13"/>
  <c r="I376" i="13"/>
  <c r="B339" i="13"/>
  <c r="C339" i="13"/>
  <c r="D339" i="13"/>
  <c r="E339" i="13"/>
  <c r="G339" i="13"/>
  <c r="H339" i="13"/>
  <c r="I339" i="13"/>
  <c r="B455" i="13"/>
  <c r="C455" i="13"/>
  <c r="D455" i="13"/>
  <c r="E455" i="13"/>
  <c r="G455" i="13"/>
  <c r="H455" i="13"/>
  <c r="I455" i="13"/>
  <c r="B405" i="13"/>
  <c r="C405" i="13"/>
  <c r="D405" i="13"/>
  <c r="E405" i="13"/>
  <c r="G405" i="13"/>
  <c r="H405" i="13"/>
  <c r="I405" i="13"/>
  <c r="B323" i="13"/>
  <c r="C323" i="13"/>
  <c r="D323" i="13"/>
  <c r="E323" i="13"/>
  <c r="G323" i="13"/>
  <c r="H323" i="13"/>
  <c r="I323" i="13"/>
  <c r="B456" i="13"/>
  <c r="C456" i="13"/>
  <c r="D456" i="13"/>
  <c r="E456" i="13"/>
  <c r="G456" i="13"/>
  <c r="H456" i="13"/>
  <c r="I456" i="13"/>
  <c r="B426" i="13"/>
  <c r="C426" i="13"/>
  <c r="D426" i="13"/>
  <c r="E426" i="13"/>
  <c r="G426" i="13"/>
  <c r="H426" i="13"/>
  <c r="I426" i="13"/>
  <c r="B457" i="13"/>
  <c r="C457" i="13"/>
  <c r="D457" i="13"/>
  <c r="E457" i="13"/>
  <c r="G457" i="13"/>
  <c r="H457" i="13"/>
  <c r="I457" i="13"/>
  <c r="B389" i="13"/>
  <c r="C389" i="13"/>
  <c r="D389" i="13"/>
  <c r="E389" i="13"/>
  <c r="G389" i="13"/>
  <c r="H389" i="13"/>
  <c r="I389" i="13"/>
  <c r="B390" i="13"/>
  <c r="C390" i="13"/>
  <c r="D390" i="13"/>
  <c r="E390" i="13"/>
  <c r="G390" i="13"/>
  <c r="H390" i="13"/>
  <c r="I390" i="13"/>
  <c r="B458" i="13"/>
  <c r="C458" i="13"/>
  <c r="D458" i="13"/>
  <c r="E458" i="13"/>
  <c r="G458" i="13"/>
  <c r="H458" i="13"/>
  <c r="I458" i="13"/>
  <c r="B427" i="13"/>
  <c r="C427" i="13"/>
  <c r="D427" i="13"/>
  <c r="E427" i="13"/>
  <c r="G427" i="13"/>
  <c r="H427" i="13"/>
  <c r="I427" i="13"/>
  <c r="B340" i="13"/>
  <c r="C340" i="13"/>
  <c r="D340" i="13"/>
  <c r="E340" i="13"/>
  <c r="G340" i="13"/>
  <c r="H340" i="13"/>
  <c r="I340" i="13"/>
  <c r="B406" i="13"/>
  <c r="C406" i="13"/>
  <c r="D406" i="13"/>
  <c r="E406" i="13"/>
  <c r="G406" i="13"/>
  <c r="H406" i="13"/>
  <c r="I406" i="13"/>
  <c r="B341" i="13"/>
  <c r="C341" i="13"/>
  <c r="D341" i="13"/>
  <c r="E341" i="13"/>
  <c r="G341" i="13"/>
  <c r="H341" i="13"/>
  <c r="I341" i="13"/>
  <c r="B342" i="13"/>
  <c r="C342" i="13"/>
  <c r="D342" i="13"/>
  <c r="E342" i="13"/>
  <c r="G342" i="13"/>
  <c r="H342" i="13"/>
  <c r="I342" i="13"/>
  <c r="B483" i="13"/>
  <c r="C483" i="13"/>
  <c r="D483" i="13"/>
  <c r="E483" i="13"/>
  <c r="G483" i="13"/>
  <c r="H483" i="13"/>
  <c r="I483" i="13"/>
  <c r="B459" i="13"/>
  <c r="C459" i="13"/>
  <c r="D459" i="13"/>
  <c r="E459" i="13"/>
  <c r="G459" i="13"/>
  <c r="H459" i="13"/>
  <c r="I459" i="13"/>
  <c r="B460" i="13"/>
  <c r="C460" i="13"/>
  <c r="D460" i="13"/>
  <c r="E460" i="13"/>
  <c r="G460" i="13"/>
  <c r="H460" i="13"/>
  <c r="I460" i="13"/>
  <c r="B315" i="13"/>
  <c r="C315" i="13"/>
  <c r="D315" i="13"/>
  <c r="E315" i="13"/>
  <c r="G315" i="13"/>
  <c r="H315" i="13"/>
  <c r="I315" i="13"/>
  <c r="B331" i="13"/>
  <c r="C331" i="13"/>
  <c r="D331" i="13"/>
  <c r="E331" i="13"/>
  <c r="G331" i="13"/>
  <c r="H331" i="13"/>
  <c r="I331" i="13"/>
  <c r="B316" i="13"/>
  <c r="C316" i="13"/>
  <c r="D316" i="13"/>
  <c r="E316" i="13"/>
  <c r="G316" i="13"/>
  <c r="H316" i="13"/>
  <c r="I316" i="13"/>
  <c r="B377" i="13"/>
  <c r="C377" i="13"/>
  <c r="D377" i="13"/>
  <c r="E377" i="13"/>
  <c r="G377" i="13"/>
  <c r="H377" i="13"/>
  <c r="I377" i="13"/>
  <c r="B461" i="13"/>
  <c r="C461" i="13"/>
  <c r="D461" i="13"/>
  <c r="E461" i="13"/>
  <c r="G461" i="13"/>
  <c r="H461" i="13"/>
  <c r="I461" i="13"/>
  <c r="B407" i="13"/>
  <c r="C407" i="13"/>
  <c r="D407" i="13"/>
  <c r="E407" i="13"/>
  <c r="G407" i="13"/>
  <c r="H407" i="13"/>
  <c r="I407" i="13"/>
  <c r="B343" i="13"/>
  <c r="C343" i="13"/>
  <c r="D343" i="13"/>
  <c r="E343" i="13"/>
  <c r="G343" i="13"/>
  <c r="H343" i="13"/>
  <c r="I343" i="13"/>
  <c r="B360" i="13"/>
  <c r="C360" i="13"/>
  <c r="D360" i="13"/>
  <c r="E360" i="13"/>
  <c r="G360" i="13"/>
  <c r="H360" i="13"/>
  <c r="I360" i="13"/>
  <c r="B462" i="13"/>
  <c r="C462" i="13"/>
  <c r="D462" i="13"/>
  <c r="E462" i="13"/>
  <c r="G462" i="13"/>
  <c r="H462" i="13"/>
  <c r="I462" i="13"/>
  <c r="B428" i="13"/>
  <c r="C428" i="13"/>
  <c r="D428" i="13"/>
  <c r="E428" i="13"/>
  <c r="G428" i="13"/>
  <c r="H428" i="13"/>
  <c r="I428" i="13"/>
  <c r="B463" i="13"/>
  <c r="C463" i="13"/>
  <c r="D463" i="13"/>
  <c r="E463" i="13"/>
  <c r="G463" i="13"/>
  <c r="H463" i="13"/>
  <c r="I463" i="13"/>
  <c r="B429" i="13"/>
  <c r="C429" i="13"/>
  <c r="D429" i="13"/>
  <c r="E429" i="13"/>
  <c r="G429" i="13"/>
  <c r="H429" i="13"/>
  <c r="I429" i="13"/>
  <c r="B391" i="13"/>
  <c r="C391" i="13"/>
  <c r="D391" i="13"/>
  <c r="E391" i="13"/>
  <c r="G391" i="13"/>
  <c r="H391" i="13"/>
  <c r="I391" i="13"/>
  <c r="B361" i="13"/>
  <c r="C361" i="13"/>
  <c r="D361" i="13"/>
  <c r="E361" i="13"/>
  <c r="G361" i="13"/>
  <c r="H361" i="13"/>
  <c r="I361" i="13"/>
  <c r="B430" i="13"/>
  <c r="C430" i="13"/>
  <c r="D430" i="13"/>
  <c r="E430" i="13"/>
  <c r="G430" i="13"/>
  <c r="H430" i="13"/>
  <c r="I430" i="13"/>
  <c r="B378" i="13"/>
  <c r="C378" i="13"/>
  <c r="D378" i="13"/>
  <c r="E378" i="13"/>
  <c r="G378" i="13"/>
  <c r="H378" i="13"/>
  <c r="I378" i="13"/>
  <c r="B362" i="13"/>
  <c r="C362" i="13"/>
  <c r="D362" i="13"/>
  <c r="E362" i="13"/>
  <c r="G362" i="13"/>
  <c r="H362" i="13"/>
  <c r="I362" i="13"/>
  <c r="B431" i="13"/>
  <c r="C431" i="13"/>
  <c r="D431" i="13"/>
  <c r="E431" i="13"/>
  <c r="G431" i="13"/>
  <c r="H431" i="13"/>
  <c r="I431" i="13"/>
  <c r="B332" i="13"/>
  <c r="C332" i="13"/>
  <c r="D332" i="13"/>
  <c r="E332" i="13"/>
  <c r="G332" i="13"/>
  <c r="H332" i="13"/>
  <c r="I332" i="13"/>
  <c r="B432" i="13"/>
  <c r="C432" i="13"/>
  <c r="D432" i="13"/>
  <c r="E432" i="13"/>
  <c r="G432" i="13"/>
  <c r="H432" i="13"/>
  <c r="I432" i="13"/>
  <c r="B301" i="13"/>
  <c r="C301" i="13"/>
  <c r="D301" i="13"/>
  <c r="E301" i="13"/>
  <c r="G301" i="13"/>
  <c r="H301" i="13"/>
  <c r="I301" i="13"/>
  <c r="B408" i="13"/>
  <c r="C408" i="13"/>
  <c r="D408" i="13"/>
  <c r="E408" i="13"/>
  <c r="G408" i="13"/>
  <c r="H408" i="13"/>
  <c r="I408" i="13"/>
  <c r="B392" i="13"/>
  <c r="C392" i="13"/>
  <c r="D392" i="13"/>
  <c r="E392" i="13"/>
  <c r="G392" i="13"/>
  <c r="H392" i="13"/>
  <c r="I392" i="13"/>
  <c r="B317" i="13"/>
  <c r="C317" i="13"/>
  <c r="D317" i="13"/>
  <c r="E317" i="13"/>
  <c r="G317" i="13"/>
  <c r="H317" i="13"/>
  <c r="I317" i="13"/>
  <c r="B363" i="13"/>
  <c r="C363" i="13"/>
  <c r="D363" i="13"/>
  <c r="E363" i="13"/>
  <c r="G363" i="13"/>
  <c r="H363" i="13"/>
  <c r="I363" i="13"/>
  <c r="B409" i="13"/>
  <c r="C409" i="13"/>
  <c r="D409" i="13"/>
  <c r="E409" i="13"/>
  <c r="G409" i="13"/>
  <c r="H409" i="13"/>
  <c r="I409" i="13"/>
  <c r="B344" i="13"/>
  <c r="C344" i="13"/>
  <c r="D344" i="13"/>
  <c r="E344" i="13"/>
  <c r="G344" i="13"/>
  <c r="H344" i="13"/>
  <c r="I344" i="13"/>
  <c r="B464" i="13"/>
  <c r="C464" i="13"/>
  <c r="D464" i="13"/>
  <c r="E464" i="13"/>
  <c r="G464" i="13"/>
  <c r="H464" i="13"/>
  <c r="I464" i="13"/>
  <c r="B379" i="13"/>
  <c r="C379" i="13"/>
  <c r="D379" i="13"/>
  <c r="E379" i="13"/>
  <c r="G379" i="13"/>
  <c r="H379" i="13"/>
  <c r="I379" i="13"/>
  <c r="B302" i="13"/>
  <c r="C302" i="13"/>
  <c r="D302" i="13"/>
  <c r="E302" i="13"/>
  <c r="G302" i="13"/>
  <c r="H302" i="13"/>
  <c r="I302" i="13"/>
  <c r="B303" i="13"/>
  <c r="C303" i="13"/>
  <c r="D303" i="13"/>
  <c r="E303" i="13"/>
  <c r="G303" i="13"/>
  <c r="H303" i="13"/>
  <c r="I303" i="13"/>
  <c r="B345" i="13"/>
  <c r="C345" i="13"/>
  <c r="D345" i="13"/>
  <c r="E345" i="13"/>
  <c r="G345" i="13"/>
  <c r="H345" i="13"/>
  <c r="I345" i="13"/>
  <c r="B484" i="13"/>
  <c r="C484" i="13"/>
  <c r="D484" i="13"/>
  <c r="E484" i="13"/>
  <c r="G484" i="13"/>
  <c r="H484" i="13"/>
  <c r="I484" i="13"/>
  <c r="B485" i="13"/>
  <c r="C485" i="13"/>
  <c r="D485" i="13"/>
  <c r="E485" i="13"/>
  <c r="G485" i="13"/>
  <c r="H485" i="13"/>
  <c r="I485" i="13"/>
  <c r="B346" i="13"/>
  <c r="C346" i="13"/>
  <c r="D346" i="13"/>
  <c r="E346" i="13"/>
  <c r="G346" i="13"/>
  <c r="H346" i="13"/>
  <c r="I346" i="13"/>
  <c r="B410" i="13"/>
  <c r="C410" i="13"/>
  <c r="D410" i="13"/>
  <c r="E410" i="13"/>
  <c r="G410" i="13"/>
  <c r="H410" i="13"/>
  <c r="I410" i="13"/>
  <c r="B465" i="13"/>
  <c r="C465" i="13"/>
  <c r="D465" i="13"/>
  <c r="E465" i="13"/>
  <c r="G465" i="13"/>
  <c r="H465" i="13"/>
  <c r="I465" i="13"/>
  <c r="B433" i="13"/>
  <c r="C433" i="13"/>
  <c r="D433" i="13"/>
  <c r="E433" i="13"/>
  <c r="G433" i="13"/>
  <c r="H433" i="13"/>
  <c r="I433" i="13"/>
  <c r="B364" i="13"/>
  <c r="C364" i="13"/>
  <c r="D364" i="13"/>
  <c r="E364" i="13"/>
  <c r="G364" i="13"/>
  <c r="H364" i="13"/>
  <c r="I364" i="13"/>
  <c r="B411" i="13"/>
  <c r="C411" i="13"/>
  <c r="D411" i="13"/>
  <c r="E411" i="13"/>
  <c r="G411" i="13"/>
  <c r="H411" i="13"/>
  <c r="I411" i="13"/>
  <c r="B365" i="13"/>
  <c r="C365" i="13"/>
  <c r="D365" i="13"/>
  <c r="E365" i="13"/>
  <c r="G365" i="13"/>
  <c r="H365" i="13"/>
  <c r="I365" i="13"/>
  <c r="B366" i="13"/>
  <c r="C366" i="13"/>
  <c r="D366" i="13"/>
  <c r="E366" i="13"/>
  <c r="G366" i="13"/>
  <c r="H366" i="13"/>
  <c r="I366" i="13"/>
  <c r="B434" i="13"/>
  <c r="C434" i="13"/>
  <c r="D434" i="13"/>
  <c r="E434" i="13"/>
  <c r="G434" i="13"/>
  <c r="H434" i="13"/>
  <c r="I434" i="13"/>
  <c r="B318" i="13"/>
  <c r="C318" i="13"/>
  <c r="D318" i="13"/>
  <c r="E318" i="13"/>
  <c r="G318" i="13"/>
  <c r="H318" i="13"/>
  <c r="I318" i="13"/>
  <c r="B466" i="13"/>
  <c r="C466" i="13"/>
  <c r="D466" i="13"/>
  <c r="E466" i="13"/>
  <c r="G466" i="13"/>
  <c r="H466" i="13"/>
  <c r="I466" i="13"/>
  <c r="B367" i="13"/>
  <c r="C367" i="13"/>
  <c r="D367" i="13"/>
  <c r="E367" i="13"/>
  <c r="G367" i="13"/>
  <c r="H367" i="13"/>
  <c r="I367" i="13"/>
  <c r="B486" i="13"/>
  <c r="C486" i="13"/>
  <c r="D486" i="13"/>
  <c r="E486" i="13"/>
  <c r="G486" i="13"/>
  <c r="H486" i="13"/>
  <c r="I486" i="13"/>
  <c r="B393" i="13"/>
  <c r="C393" i="13"/>
  <c r="D393" i="13"/>
  <c r="E393" i="13"/>
  <c r="G393" i="13"/>
  <c r="H393" i="13"/>
  <c r="I393" i="13"/>
  <c r="B435" i="13"/>
  <c r="C435" i="13"/>
  <c r="D435" i="13"/>
  <c r="E435" i="13"/>
  <c r="G435" i="13"/>
  <c r="H435" i="13"/>
  <c r="I435" i="13"/>
  <c r="B467" i="13"/>
  <c r="C467" i="13"/>
  <c r="D467" i="13"/>
  <c r="E467" i="13"/>
  <c r="G467" i="13"/>
  <c r="H467" i="13"/>
  <c r="I467" i="13"/>
  <c r="B436" i="13"/>
  <c r="C436" i="13"/>
  <c r="D436" i="13"/>
  <c r="E436" i="13"/>
  <c r="G436" i="13"/>
  <c r="H436" i="13"/>
  <c r="I436" i="13"/>
  <c r="B333" i="13"/>
  <c r="C333" i="13"/>
  <c r="D333" i="13"/>
  <c r="E333" i="13"/>
  <c r="G333" i="13"/>
  <c r="H333" i="13"/>
  <c r="I333" i="13"/>
  <c r="B468" i="13"/>
  <c r="C468" i="13"/>
  <c r="D468" i="13"/>
  <c r="E468" i="13"/>
  <c r="G468" i="13"/>
  <c r="H468" i="13"/>
  <c r="I468" i="13"/>
  <c r="B310" i="13"/>
  <c r="C310" i="13"/>
  <c r="D310" i="13"/>
  <c r="E310" i="13"/>
  <c r="G310" i="13"/>
  <c r="H310" i="13"/>
  <c r="I310" i="13"/>
  <c r="B368" i="13"/>
  <c r="C368" i="13"/>
  <c r="D368" i="13"/>
  <c r="E368" i="13"/>
  <c r="G368" i="13"/>
  <c r="H368" i="13"/>
  <c r="I368" i="13"/>
  <c r="B487" i="13"/>
  <c r="C487" i="13"/>
  <c r="D487" i="13"/>
  <c r="E487" i="13"/>
  <c r="G487" i="13"/>
  <c r="H487" i="13"/>
  <c r="I487" i="13"/>
  <c r="B334" i="13"/>
  <c r="C334" i="13"/>
  <c r="D334" i="13"/>
  <c r="E334" i="13"/>
  <c r="G334" i="13"/>
  <c r="H334" i="13"/>
  <c r="I334" i="13"/>
  <c r="B369" i="13"/>
  <c r="C369" i="13"/>
  <c r="D369" i="13"/>
  <c r="E369" i="13"/>
  <c r="G369" i="13"/>
  <c r="H369" i="13"/>
  <c r="I369" i="13"/>
  <c r="B380" i="13"/>
  <c r="C380" i="13"/>
  <c r="D380" i="13"/>
  <c r="E380" i="13"/>
  <c r="G380" i="13"/>
  <c r="H380" i="13"/>
  <c r="I380" i="13"/>
  <c r="B304" i="13"/>
  <c r="C304" i="13"/>
  <c r="D304" i="13"/>
  <c r="E304" i="13"/>
  <c r="G304" i="13"/>
  <c r="H304" i="13"/>
  <c r="I304" i="13"/>
  <c r="B469" i="13"/>
  <c r="C469" i="13"/>
  <c r="D469" i="13"/>
  <c r="E469" i="13"/>
  <c r="G469" i="13"/>
  <c r="H469" i="13"/>
  <c r="I469" i="13"/>
  <c r="B324" i="13"/>
  <c r="C324" i="13"/>
  <c r="D324" i="13"/>
  <c r="E324" i="13"/>
  <c r="G324" i="13"/>
  <c r="H324" i="13"/>
  <c r="I324" i="13"/>
  <c r="B370" i="13"/>
  <c r="C370" i="13"/>
  <c r="D370" i="13"/>
  <c r="E370" i="13"/>
  <c r="G370" i="13"/>
  <c r="H370" i="13"/>
  <c r="I370" i="13"/>
  <c r="B437" i="13"/>
  <c r="C437" i="13"/>
  <c r="D437" i="13"/>
  <c r="E437" i="13"/>
  <c r="G437" i="13"/>
  <c r="H437" i="13"/>
  <c r="I437" i="13"/>
  <c r="B470" i="13"/>
  <c r="C470" i="13"/>
  <c r="D470" i="13"/>
  <c r="E470" i="13"/>
  <c r="G470" i="13"/>
  <c r="H470" i="13"/>
  <c r="I470" i="13"/>
  <c r="B488" i="13"/>
  <c r="C488" i="13"/>
  <c r="D488" i="13"/>
  <c r="E488" i="13"/>
  <c r="G488" i="13"/>
  <c r="H488" i="13"/>
  <c r="I488" i="13"/>
  <c r="B489" i="13"/>
  <c r="C489" i="13"/>
  <c r="D489" i="13"/>
  <c r="E489" i="13"/>
  <c r="G489" i="13"/>
  <c r="H489" i="13"/>
  <c r="I489" i="13"/>
  <c r="B381" i="13"/>
  <c r="C381" i="13"/>
  <c r="D381" i="13"/>
  <c r="E381" i="13"/>
  <c r="G381" i="13"/>
  <c r="H381" i="13"/>
  <c r="I381" i="13"/>
  <c r="B438" i="13"/>
  <c r="C438" i="13"/>
  <c r="D438" i="13"/>
  <c r="E438" i="13"/>
  <c r="G438" i="13"/>
  <c r="H438" i="13"/>
  <c r="I438" i="13"/>
  <c r="B311" i="13"/>
  <c r="C311" i="13"/>
  <c r="D311" i="13"/>
  <c r="E311" i="13"/>
  <c r="G311" i="13"/>
  <c r="H311" i="13"/>
  <c r="I311" i="13"/>
  <c r="B319" i="13"/>
  <c r="C319" i="13"/>
  <c r="D319" i="13"/>
  <c r="E319" i="13"/>
  <c r="G319" i="13"/>
  <c r="H319" i="13"/>
  <c r="I319" i="13"/>
  <c r="B347" i="13"/>
  <c r="C347" i="13"/>
  <c r="D347" i="13"/>
  <c r="E347" i="13"/>
  <c r="G347" i="13"/>
  <c r="H347" i="13"/>
  <c r="I347" i="13"/>
  <c r="B439" i="13"/>
  <c r="C439" i="13"/>
  <c r="D439" i="13"/>
  <c r="E439" i="13"/>
  <c r="G439" i="13"/>
  <c r="H439" i="13"/>
  <c r="I439" i="13"/>
  <c r="B371" i="13"/>
  <c r="C371" i="13"/>
  <c r="D371" i="13"/>
  <c r="E371" i="13"/>
  <c r="G371" i="13"/>
  <c r="H371" i="13"/>
  <c r="I371" i="13"/>
  <c r="B412" i="13"/>
  <c r="C412" i="13"/>
  <c r="D412" i="13"/>
  <c r="E412" i="13"/>
  <c r="G412" i="13"/>
  <c r="H412" i="13"/>
  <c r="I412" i="13"/>
  <c r="B335" i="13"/>
  <c r="C335" i="13"/>
  <c r="D335" i="13"/>
  <c r="E335" i="13"/>
  <c r="G335" i="13"/>
  <c r="H335" i="13"/>
  <c r="I335" i="13"/>
  <c r="B394" i="13"/>
  <c r="C394" i="13"/>
  <c r="D394" i="13"/>
  <c r="E394" i="13"/>
  <c r="G394" i="13"/>
  <c r="H394" i="13"/>
  <c r="I394" i="13"/>
  <c r="B440" i="13"/>
  <c r="C440" i="13"/>
  <c r="D440" i="13"/>
  <c r="E440" i="13"/>
  <c r="G440" i="13"/>
  <c r="H440" i="13"/>
  <c r="I440" i="13"/>
  <c r="B413" i="13"/>
  <c r="C413" i="13"/>
  <c r="D413" i="13"/>
  <c r="E413" i="13"/>
  <c r="G413" i="13"/>
  <c r="H413" i="13"/>
  <c r="I413" i="13"/>
  <c r="B414" i="13"/>
  <c r="C414" i="13"/>
  <c r="D414" i="13"/>
  <c r="E414" i="13"/>
  <c r="G414" i="13"/>
  <c r="H414" i="13"/>
  <c r="I414" i="13"/>
  <c r="B372" i="13"/>
  <c r="C372" i="13"/>
  <c r="D372" i="13"/>
  <c r="E372" i="13"/>
  <c r="G372" i="13"/>
  <c r="H372" i="13"/>
  <c r="I372" i="13"/>
  <c r="B348" i="13"/>
  <c r="C348" i="13"/>
  <c r="D348" i="13"/>
  <c r="E348" i="13"/>
  <c r="G348" i="13"/>
  <c r="H348" i="13"/>
  <c r="I348" i="13"/>
  <c r="B312" i="13"/>
  <c r="C312" i="13"/>
  <c r="D312" i="13"/>
  <c r="E312" i="13"/>
  <c r="G312" i="13"/>
  <c r="H312" i="13"/>
  <c r="I312" i="13"/>
  <c r="B415" i="13"/>
  <c r="C415" i="13"/>
  <c r="D415" i="13"/>
  <c r="E415" i="13"/>
  <c r="G415" i="13"/>
  <c r="H415" i="13"/>
  <c r="I415" i="13"/>
  <c r="B471" i="13"/>
  <c r="C471" i="13"/>
  <c r="D471" i="13"/>
  <c r="E471" i="13"/>
  <c r="G471" i="13"/>
  <c r="H471" i="13"/>
  <c r="I471" i="13"/>
  <c r="B472" i="13"/>
  <c r="C472" i="13"/>
  <c r="D472" i="13"/>
  <c r="E472" i="13"/>
  <c r="G472" i="13"/>
  <c r="H472" i="13"/>
  <c r="I472" i="13"/>
  <c r="B395" i="13"/>
  <c r="C395" i="13"/>
  <c r="D395" i="13"/>
  <c r="E395" i="13"/>
  <c r="G395" i="13"/>
  <c r="H395" i="13"/>
  <c r="I395" i="13"/>
  <c r="B441" i="13"/>
  <c r="C441" i="13"/>
  <c r="D441" i="13"/>
  <c r="E441" i="13"/>
  <c r="G441" i="13"/>
  <c r="H441" i="13"/>
  <c r="I441" i="13"/>
  <c r="B349" i="13"/>
  <c r="C349" i="13"/>
  <c r="D349" i="13"/>
  <c r="E349" i="13"/>
  <c r="G349" i="13"/>
  <c r="H349" i="13"/>
  <c r="I349" i="13"/>
  <c r="B396" i="13"/>
  <c r="C396" i="13"/>
  <c r="D396" i="13"/>
  <c r="E396" i="13"/>
  <c r="G396" i="13"/>
  <c r="H396" i="13"/>
  <c r="I396" i="13"/>
  <c r="B373" i="13"/>
  <c r="C373" i="13"/>
  <c r="D373" i="13"/>
  <c r="E373" i="13"/>
  <c r="G373" i="13"/>
  <c r="H373" i="13"/>
  <c r="I373" i="13"/>
  <c r="B442" i="13"/>
  <c r="C442" i="13"/>
  <c r="D442" i="13"/>
  <c r="E442" i="13"/>
  <c r="G442" i="13"/>
  <c r="H442" i="13"/>
  <c r="I442" i="13"/>
  <c r="B305" i="13"/>
  <c r="C305" i="13"/>
  <c r="D305" i="13"/>
  <c r="E305" i="13"/>
  <c r="G305" i="13"/>
  <c r="H305" i="13"/>
  <c r="I305" i="13"/>
  <c r="B350" i="13"/>
  <c r="C350" i="13"/>
  <c r="D350" i="13"/>
  <c r="E350" i="13"/>
  <c r="G350" i="13"/>
  <c r="H350" i="13"/>
  <c r="I350" i="13"/>
  <c r="B336" i="13"/>
  <c r="C336" i="13"/>
  <c r="D336" i="13"/>
  <c r="E336" i="13"/>
  <c r="G336" i="13"/>
  <c r="H336" i="13"/>
  <c r="I336" i="13"/>
  <c r="B325" i="13"/>
  <c r="C325" i="13"/>
  <c r="D325" i="13"/>
  <c r="E325" i="13"/>
  <c r="G325" i="13"/>
  <c r="H325" i="13"/>
  <c r="I325" i="13"/>
  <c r="B351" i="13"/>
  <c r="C351" i="13"/>
  <c r="D351" i="13"/>
  <c r="G351" i="13"/>
  <c r="H351" i="13"/>
  <c r="I351" i="13"/>
  <c r="B416" i="13"/>
  <c r="C416" i="13"/>
  <c r="D416" i="13"/>
  <c r="E416" i="13"/>
  <c r="G416" i="13"/>
  <c r="H416" i="13"/>
  <c r="I416" i="13"/>
  <c r="B443" i="13"/>
  <c r="C443" i="13"/>
  <c r="D443" i="13"/>
  <c r="E443" i="13"/>
  <c r="G443" i="13"/>
  <c r="H443" i="13"/>
  <c r="I443" i="13"/>
  <c r="B473" i="13"/>
  <c r="C473" i="13"/>
  <c r="D473" i="13"/>
  <c r="E473" i="13"/>
  <c r="G473" i="13"/>
  <c r="H473" i="13"/>
  <c r="I473" i="13"/>
  <c r="B444" i="13"/>
  <c r="C444" i="13"/>
  <c r="D444" i="13"/>
  <c r="E444" i="13"/>
  <c r="G444" i="13"/>
  <c r="H444" i="13"/>
  <c r="I444" i="13"/>
  <c r="B417" i="13"/>
  <c r="C417" i="13"/>
  <c r="D417" i="13"/>
  <c r="E417" i="13"/>
  <c r="G417" i="13"/>
  <c r="H417" i="13"/>
  <c r="I417" i="13"/>
  <c r="B474" i="13"/>
  <c r="C474" i="13"/>
  <c r="D474" i="13"/>
  <c r="E474" i="13"/>
  <c r="G474" i="13"/>
  <c r="H474" i="13"/>
  <c r="I474" i="13"/>
  <c r="B445" i="13"/>
  <c r="C445" i="13"/>
  <c r="D445" i="13"/>
  <c r="E445" i="13"/>
  <c r="G445" i="13"/>
  <c r="H445" i="13"/>
  <c r="I445" i="13"/>
  <c r="B352" i="13"/>
  <c r="C352" i="13"/>
  <c r="D352" i="13"/>
  <c r="E352" i="13"/>
  <c r="G352" i="13"/>
  <c r="H352" i="13"/>
  <c r="I352" i="13"/>
  <c r="B326" i="13"/>
  <c r="C326" i="13"/>
  <c r="D326" i="13"/>
  <c r="E326" i="13"/>
  <c r="G326" i="13"/>
  <c r="H326" i="13"/>
  <c r="I326" i="13"/>
  <c r="I306" i="13"/>
  <c r="H306" i="13"/>
  <c r="G306" i="13"/>
  <c r="E306" i="13"/>
  <c r="D306" i="13"/>
  <c r="C306" i="13"/>
  <c r="B306" i="13"/>
  <c r="D79" i="13"/>
  <c r="E79" i="13"/>
  <c r="J4" i="16"/>
  <c r="K4" i="16"/>
  <c r="L4" i="16"/>
  <c r="J4" i="17"/>
  <c r="J4" i="18"/>
  <c r="K4" i="18"/>
  <c r="J4" i="19"/>
  <c r="K4" i="19"/>
  <c r="I4" i="19"/>
  <c r="I4" i="18"/>
  <c r="I4" i="17"/>
  <c r="I4" i="16"/>
  <c r="J4" i="14"/>
  <c r="K4" i="14"/>
  <c r="I4" i="14"/>
  <c r="R200" i="19"/>
  <c r="Q200" i="19"/>
  <c r="P200" i="19"/>
  <c r="O200" i="19"/>
  <c r="N200" i="19"/>
  <c r="M200" i="19"/>
  <c r="L200" i="19"/>
  <c r="K200" i="19"/>
  <c r="G118" i="19" s="1" a="1"/>
  <c r="G118" i="19" s="1"/>
  <c r="AE118" i="1" s="1"/>
  <c r="J200" i="19"/>
  <c r="I200" i="19"/>
  <c r="R199" i="19"/>
  <c r="Q199" i="19"/>
  <c r="P199" i="19"/>
  <c r="O199" i="19"/>
  <c r="N199" i="19"/>
  <c r="M199" i="19"/>
  <c r="L199" i="19"/>
  <c r="K199" i="19"/>
  <c r="J199" i="19"/>
  <c r="I199" i="19"/>
  <c r="R200" i="18"/>
  <c r="Q200" i="18"/>
  <c r="P200" i="18"/>
  <c r="O200" i="18"/>
  <c r="N200" i="18"/>
  <c r="M200" i="18"/>
  <c r="L200" i="18"/>
  <c r="K200" i="18"/>
  <c r="J200" i="18"/>
  <c r="I200" i="18"/>
  <c r="R199" i="18"/>
  <c r="Q199" i="18"/>
  <c r="P199" i="18"/>
  <c r="O199" i="18"/>
  <c r="N199" i="18"/>
  <c r="M199" i="18"/>
  <c r="L199" i="18"/>
  <c r="K199" i="18"/>
  <c r="J199" i="18"/>
  <c r="I199" i="18"/>
  <c r="R200" i="17"/>
  <c r="Q200" i="17"/>
  <c r="P200" i="17"/>
  <c r="O200" i="17"/>
  <c r="N200" i="17"/>
  <c r="M200" i="17"/>
  <c r="L200" i="17"/>
  <c r="K200" i="17"/>
  <c r="G165" i="17" s="1" a="1"/>
  <c r="G165" i="17" s="1"/>
  <c r="AD165" i="1" s="1"/>
  <c r="J200" i="17"/>
  <c r="I200" i="17"/>
  <c r="R199" i="17"/>
  <c r="Q199" i="17"/>
  <c r="P199" i="17"/>
  <c r="O199" i="17"/>
  <c r="N199" i="17"/>
  <c r="M199" i="17"/>
  <c r="L199" i="17"/>
  <c r="K199" i="17"/>
  <c r="J199" i="17"/>
  <c r="I199" i="17"/>
  <c r="F155" i="17" s="1" a="1"/>
  <c r="F155" i="17" s="1"/>
  <c r="W155" i="1" s="1"/>
  <c r="J199" i="16"/>
  <c r="K199" i="16"/>
  <c r="L199" i="16"/>
  <c r="M199" i="16"/>
  <c r="N199" i="16"/>
  <c r="O199" i="16"/>
  <c r="P199" i="16"/>
  <c r="Q199" i="16"/>
  <c r="R199" i="16"/>
  <c r="J200" i="16"/>
  <c r="K200" i="16"/>
  <c r="L200" i="16"/>
  <c r="M200" i="16"/>
  <c r="N200" i="16"/>
  <c r="O200" i="16"/>
  <c r="P200" i="16"/>
  <c r="Q200" i="16"/>
  <c r="R200" i="16"/>
  <c r="J209" i="16"/>
  <c r="I206" i="16"/>
  <c r="I200" i="16"/>
  <c r="I199" i="16"/>
  <c r="J200" i="14"/>
  <c r="K200" i="14"/>
  <c r="I200" i="14"/>
  <c r="J199" i="14"/>
  <c r="K199" i="14"/>
  <c r="I199" i="14"/>
  <c r="D195" i="19"/>
  <c r="D194" i="19"/>
  <c r="D193" i="19"/>
  <c r="D192" i="19"/>
  <c r="D191" i="19"/>
  <c r="D190" i="19"/>
  <c r="D189" i="19"/>
  <c r="D188" i="19"/>
  <c r="D187" i="19"/>
  <c r="D186" i="19"/>
  <c r="D185" i="19"/>
  <c r="D184" i="19"/>
  <c r="D183" i="19"/>
  <c r="D182" i="19"/>
  <c r="D181" i="19"/>
  <c r="D180" i="19"/>
  <c r="D179" i="19"/>
  <c r="D178" i="19"/>
  <c r="D177" i="19"/>
  <c r="D176" i="19"/>
  <c r="D175" i="19"/>
  <c r="D174"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D7" i="19"/>
  <c r="D6" i="19"/>
  <c r="D195" i="18"/>
  <c r="D194" i="18"/>
  <c r="D193" i="18"/>
  <c r="D192" i="18"/>
  <c r="D191" i="18"/>
  <c r="D190" i="18"/>
  <c r="D18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6" i="16"/>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Q200" i="14"/>
  <c r="P200" i="14"/>
  <c r="O200" i="14"/>
  <c r="N200" i="14"/>
  <c r="M200" i="14"/>
  <c r="L200" i="14"/>
  <c r="Q199" i="14"/>
  <c r="P199" i="14"/>
  <c r="O199" i="14"/>
  <c r="N199" i="14"/>
  <c r="M199" i="14"/>
  <c r="L199" i="14"/>
  <c r="Q200" i="2"/>
  <c r="I200" i="2"/>
  <c r="J200" i="2"/>
  <c r="K199" i="2"/>
  <c r="K200" i="2"/>
  <c r="L200" i="2"/>
  <c r="M200" i="2"/>
  <c r="N200" i="2"/>
  <c r="O200" i="2"/>
  <c r="P200" i="2"/>
  <c r="L199" i="2"/>
  <c r="M199" i="2"/>
  <c r="N199" i="2"/>
  <c r="O199" i="2"/>
  <c r="P199" i="2"/>
  <c r="J199" i="2"/>
  <c r="Q199" i="2"/>
  <c r="I199" i="2"/>
  <c r="F46" i="9"/>
  <c r="F126" i="18" l="1" a="1"/>
  <c r="F126" i="18" s="1"/>
  <c r="Y126" i="1" s="1"/>
  <c r="G125" i="16" a="1"/>
  <c r="G125" i="16" s="1"/>
  <c r="AG125" i="1" s="1"/>
  <c r="F6" i="19" a="1"/>
  <c r="F6" i="19" s="1"/>
  <c r="X6" i="1" s="1"/>
  <c r="F176" i="19" a="1"/>
  <c r="F176" i="19" s="1"/>
  <c r="X176" i="1" s="1"/>
  <c r="G140" i="16" a="1"/>
  <c r="G140" i="16" s="1"/>
  <c r="AG140" i="1" s="1"/>
  <c r="F191" i="18" a="1"/>
  <c r="F191" i="18" s="1"/>
  <c r="Y191" i="1" s="1"/>
  <c r="G21" i="18" a="1"/>
  <c r="G21" i="18" s="1"/>
  <c r="AF21" i="1" s="1"/>
  <c r="F138" i="2" a="1"/>
  <c r="F138" i="2" s="1"/>
  <c r="U138" i="1" s="1"/>
  <c r="G182" i="17" a="1"/>
  <c r="G182" i="17" s="1"/>
  <c r="AD182" i="1" s="1"/>
  <c r="F142" i="19" a="1"/>
  <c r="F142" i="19" s="1"/>
  <c r="X142" i="1" s="1"/>
  <c r="F166" i="19" a="1"/>
  <c r="F166" i="19" s="1"/>
  <c r="X166" i="1" s="1"/>
  <c r="G172" i="16" a="1"/>
  <c r="G172" i="16" s="1"/>
  <c r="AG172" i="1" s="1"/>
  <c r="F188" i="19" a="1"/>
  <c r="F188" i="19" s="1"/>
  <c r="X188" i="1" s="1"/>
  <c r="G114" i="19" a="1"/>
  <c r="G114" i="19" s="1"/>
  <c r="AE114" i="1" s="1"/>
  <c r="G104" i="16" a="1"/>
  <c r="G104" i="16" s="1"/>
  <c r="AG104" i="1" s="1"/>
  <c r="F184" i="19" a="1"/>
  <c r="F184" i="19" s="1"/>
  <c r="X184" i="1" s="1"/>
  <c r="F174" i="19" a="1"/>
  <c r="F174" i="19" s="1"/>
  <c r="X174" i="1" s="1"/>
  <c r="F164" i="19" a="1"/>
  <c r="F164" i="19" s="1"/>
  <c r="X164" i="1" s="1"/>
  <c r="G133" i="19" a="1"/>
  <c r="G133" i="19" s="1"/>
  <c r="AE133" i="1" s="1"/>
  <c r="G110" i="19" a="1"/>
  <c r="G110" i="19" s="1"/>
  <c r="AE110" i="1" s="1"/>
  <c r="F155" i="18" a="1"/>
  <c r="F155" i="18" s="1"/>
  <c r="Y155" i="1" s="1"/>
  <c r="G195" i="14" a="1"/>
  <c r="G195" i="14" s="1"/>
  <c r="AC195" i="1" s="1"/>
  <c r="G179" i="2" a="1"/>
  <c r="G179" i="2" s="1"/>
  <c r="AB179" i="1" s="1"/>
  <c r="G47" i="14" a="1"/>
  <c r="G47" i="14" s="1"/>
  <c r="AC47" i="1" s="1"/>
  <c r="F149" i="14" a="1"/>
  <c r="F149" i="14" s="1"/>
  <c r="V149" i="1" s="1"/>
  <c r="F116" i="16" a="1"/>
  <c r="F116" i="16" s="1"/>
  <c r="Z116" i="1" s="1"/>
  <c r="G195" i="16" a="1"/>
  <c r="G195" i="16" s="1"/>
  <c r="AG195" i="1" s="1"/>
  <c r="F192" i="19" a="1"/>
  <c r="F192" i="19" s="1"/>
  <c r="X192" i="1" s="1"/>
  <c r="F182" i="19" a="1"/>
  <c r="F182" i="19" s="1"/>
  <c r="X182" i="1" s="1"/>
  <c r="F172" i="19" a="1"/>
  <c r="F172" i="19" s="1"/>
  <c r="X172" i="1" s="1"/>
  <c r="F160" i="19" a="1"/>
  <c r="F160" i="19" s="1"/>
  <c r="X160" i="1" s="1"/>
  <c r="F126" i="19" a="1"/>
  <c r="F126" i="19" s="1"/>
  <c r="X126" i="1" s="1"/>
  <c r="F90" i="19" a="1"/>
  <c r="F90" i="19" s="1"/>
  <c r="X90" i="1" s="1"/>
  <c r="G83" i="18" a="1"/>
  <c r="G83" i="18" s="1"/>
  <c r="AF83" i="1" s="1"/>
  <c r="F194" i="14" a="1"/>
  <c r="F194" i="14" s="1"/>
  <c r="V194" i="1" s="1"/>
  <c r="G121" i="17" a="1"/>
  <c r="G121" i="17" s="1"/>
  <c r="AD121" i="1" s="1"/>
  <c r="F195" i="2" a="1"/>
  <c r="F195" i="2" s="1"/>
  <c r="U195" i="1" s="1"/>
  <c r="F190" i="19" a="1"/>
  <c r="F190" i="19" s="1"/>
  <c r="X190" i="1" s="1"/>
  <c r="F180" i="19" a="1"/>
  <c r="F180" i="19" s="1"/>
  <c r="X180" i="1" s="1"/>
  <c r="F168" i="19" a="1"/>
  <c r="F168" i="19" s="1"/>
  <c r="X168" i="1" s="1"/>
  <c r="F156" i="19" a="1"/>
  <c r="F156" i="19" s="1"/>
  <c r="X156" i="1" s="1"/>
  <c r="F66" i="19" a="1"/>
  <c r="F66" i="19" s="1"/>
  <c r="X66" i="1" s="1"/>
  <c r="G9" i="18" a="1"/>
  <c r="G9" i="18" s="1"/>
  <c r="AF9" i="1" s="1"/>
  <c r="F151" i="17" a="1"/>
  <c r="F151" i="17" s="1"/>
  <c r="W151" i="1" s="1"/>
  <c r="G15" i="14" a="1"/>
  <c r="G15" i="14" s="1"/>
  <c r="AC15" i="1" s="1"/>
  <c r="G111" i="14" a="1"/>
  <c r="G111" i="14" s="1"/>
  <c r="AC111" i="1" s="1"/>
  <c r="F114" i="2" a="1"/>
  <c r="F114" i="2" s="1"/>
  <c r="U114" i="1" s="1"/>
  <c r="G176" i="14" a="1"/>
  <c r="G176" i="14" s="1"/>
  <c r="AC176" i="1" s="1"/>
  <c r="G180" i="16" a="1"/>
  <c r="G180" i="16" s="1"/>
  <c r="AG180" i="1" s="1"/>
  <c r="F187" i="16" a="1"/>
  <c r="F187" i="16" s="1"/>
  <c r="Z187" i="1" s="1"/>
  <c r="G164" i="16" a="1"/>
  <c r="G164" i="16" s="1"/>
  <c r="AG164" i="1" s="1"/>
  <c r="G133" i="16" a="1"/>
  <c r="G133" i="16" s="1"/>
  <c r="AG133" i="1" s="1"/>
  <c r="F29" i="16" a="1"/>
  <c r="F29" i="16" s="1"/>
  <c r="Z29" i="1" s="1"/>
  <c r="F158" i="19" a="1"/>
  <c r="F158" i="19" s="1"/>
  <c r="X158" i="1" s="1"/>
  <c r="F139" i="19" a="1"/>
  <c r="F139" i="19" s="1"/>
  <c r="X139" i="1" s="1"/>
  <c r="F84" i="19" a="1"/>
  <c r="F84" i="19" s="1"/>
  <c r="X84" i="1" s="1"/>
  <c r="F187" i="18" a="1"/>
  <c r="F187" i="18" s="1"/>
  <c r="Y187" i="1" s="1"/>
  <c r="F135" i="18" a="1"/>
  <c r="F135" i="18" s="1"/>
  <c r="Y135" i="1" s="1"/>
  <c r="G70" i="18" a="1"/>
  <c r="G70" i="18" s="1"/>
  <c r="AF70" i="1" s="1"/>
  <c r="F193" i="17" a="1"/>
  <c r="F193" i="17" s="1"/>
  <c r="W193" i="1" s="1"/>
  <c r="F177" i="17" a="1"/>
  <c r="F177" i="17" s="1"/>
  <c r="W177" i="1" s="1"/>
  <c r="G163" i="17" a="1"/>
  <c r="G163" i="17" s="1"/>
  <c r="AD163" i="1" s="1"/>
  <c r="F149" i="17" a="1"/>
  <c r="F149" i="17" s="1"/>
  <c r="W149" i="1" s="1"/>
  <c r="G137" i="17" a="1"/>
  <c r="G137" i="17" s="1"/>
  <c r="AD137" i="1" s="1"/>
  <c r="F51" i="17" a="1"/>
  <c r="F51" i="17" s="1"/>
  <c r="W51" i="1" s="1"/>
  <c r="F26" i="14" a="1"/>
  <c r="F26" i="14" s="1"/>
  <c r="V26" i="1" s="1"/>
  <c r="F54" i="14" a="1"/>
  <c r="F54" i="14" s="1"/>
  <c r="V54" i="1" s="1"/>
  <c r="F86" i="14" a="1"/>
  <c r="F86" i="14" s="1"/>
  <c r="V86" i="1" s="1"/>
  <c r="G117" i="14" a="1"/>
  <c r="G117" i="14" s="1"/>
  <c r="AC117" i="1" s="1"/>
  <c r="G155" i="14" a="1"/>
  <c r="G155" i="14" s="1"/>
  <c r="AC155" i="1" s="1"/>
  <c r="G187" i="14" a="1"/>
  <c r="G187" i="14" s="1"/>
  <c r="AC187" i="1" s="1"/>
  <c r="F174" i="2" a="1"/>
  <c r="F174" i="2" s="1"/>
  <c r="U174" i="1" s="1"/>
  <c r="F145" i="2" a="1"/>
  <c r="F145" i="2" s="1"/>
  <c r="U145" i="1" s="1"/>
  <c r="F104" i="2" a="1"/>
  <c r="F104" i="2" s="1"/>
  <c r="U104" i="1" s="1"/>
  <c r="F57" i="14" a="1"/>
  <c r="F57" i="14" s="1"/>
  <c r="V57" i="1" s="1"/>
  <c r="F102" i="17" a="1"/>
  <c r="F102" i="17" s="1"/>
  <c r="W102" i="1" s="1"/>
  <c r="G79" i="14" a="1"/>
  <c r="G79" i="14" s="1"/>
  <c r="AC79" i="1" s="1"/>
  <c r="F152" i="2" a="1"/>
  <c r="F152" i="2" s="1"/>
  <c r="U152" i="1" s="1"/>
  <c r="G118" i="2" a="1"/>
  <c r="G118" i="2" s="1"/>
  <c r="AB118" i="1" s="1"/>
  <c r="G184" i="16" a="1"/>
  <c r="G184" i="16" s="1"/>
  <c r="AG184" i="1" s="1"/>
  <c r="F151" i="16" a="1"/>
  <c r="F151" i="16" s="1"/>
  <c r="Z151" i="1" s="1"/>
  <c r="F171" i="18" a="1"/>
  <c r="F171" i="18" s="1"/>
  <c r="Y171" i="1" s="1"/>
  <c r="G45" i="18" a="1"/>
  <c r="G45" i="18" s="1"/>
  <c r="AF45" i="1" s="1"/>
  <c r="F188" i="17" a="1"/>
  <c r="F188" i="17" s="1"/>
  <c r="W188" i="1" s="1"/>
  <c r="G174" i="17" a="1"/>
  <c r="G174" i="17" s="1"/>
  <c r="AD174" i="1" s="1"/>
  <c r="F162" i="17" a="1"/>
  <c r="F162" i="17" s="1"/>
  <c r="W162" i="1" s="1"/>
  <c r="F145" i="17" a="1"/>
  <c r="F145" i="17" s="1"/>
  <c r="W145" i="1" s="1"/>
  <c r="F129" i="17" a="1"/>
  <c r="F129" i="17" s="1"/>
  <c r="W129" i="1" s="1"/>
  <c r="F19" i="17" a="1"/>
  <c r="F19" i="17" s="1"/>
  <c r="W19" i="1" s="1"/>
  <c r="G31" i="14" a="1"/>
  <c r="G31" i="14" s="1"/>
  <c r="AC31" i="1" s="1"/>
  <c r="F67" i="14" a="1"/>
  <c r="F67" i="14" s="1"/>
  <c r="V67" i="1" s="1"/>
  <c r="F99" i="14" a="1"/>
  <c r="F99" i="14" s="1"/>
  <c r="V99" i="1" s="1"/>
  <c r="F124" i="14" a="1"/>
  <c r="F124" i="14" s="1"/>
  <c r="V124" i="1" s="1"/>
  <c r="F162" i="14" a="1"/>
  <c r="F162" i="14" s="1"/>
  <c r="V162" i="1" s="1"/>
  <c r="G163" i="2" a="1"/>
  <c r="G163" i="2" s="1"/>
  <c r="AB163" i="1" s="1"/>
  <c r="F135" i="17" a="1"/>
  <c r="F135" i="17" s="1"/>
  <c r="W135" i="1" s="1"/>
  <c r="G25" i="17" a="1"/>
  <c r="G25" i="17" s="1"/>
  <c r="AD25" i="1" s="1"/>
  <c r="F142" i="18" a="1"/>
  <c r="F142" i="18" s="1"/>
  <c r="Y142" i="1" s="1"/>
  <c r="G33" i="18" a="1"/>
  <c r="G33" i="18" s="1"/>
  <c r="AF33" i="1" s="1"/>
  <c r="F18" i="19" a="1"/>
  <c r="F18" i="19" s="1"/>
  <c r="X18" i="1" s="1"/>
  <c r="G136" i="19" a="1"/>
  <c r="G136" i="19" s="1"/>
  <c r="AE136" i="1" s="1"/>
  <c r="F141" i="17" a="1"/>
  <c r="F141" i="17" s="1"/>
  <c r="W141" i="1" s="1"/>
  <c r="F181" i="14" a="1"/>
  <c r="F181" i="14" s="1"/>
  <c r="V181" i="1" s="1"/>
  <c r="F109" i="2" a="1"/>
  <c r="F109" i="2" s="1"/>
  <c r="U109" i="1" s="1"/>
  <c r="F178" i="14" a="1"/>
  <c r="F178" i="14" s="1"/>
  <c r="V178" i="1" s="1"/>
  <c r="G176" i="16" a="1"/>
  <c r="G176" i="16" s="1"/>
  <c r="AG176" i="1" s="1"/>
  <c r="G149" i="16" a="1"/>
  <c r="G149" i="16" s="1"/>
  <c r="AG149" i="1" s="1"/>
  <c r="G195" i="17" a="1"/>
  <c r="G195" i="17" s="1"/>
  <c r="AD195" i="1" s="1"/>
  <c r="F145" i="19" a="1"/>
  <c r="F145" i="19" s="1"/>
  <c r="X145" i="1" s="1"/>
  <c r="F130" i="19" a="1"/>
  <c r="F130" i="19" s="1"/>
  <c r="X130" i="1" s="1"/>
  <c r="G165" i="18" a="1"/>
  <c r="G165" i="18" s="1"/>
  <c r="AF165" i="1" s="1"/>
  <c r="G109" i="18" a="1"/>
  <c r="G109" i="18" s="1"/>
  <c r="AF109" i="1" s="1"/>
  <c r="F185" i="17" a="1"/>
  <c r="F185" i="17" s="1"/>
  <c r="W185" i="1" s="1"/>
  <c r="F172" i="17" a="1"/>
  <c r="F172" i="17" s="1"/>
  <c r="W172" i="1" s="1"/>
  <c r="G143" i="17" a="1"/>
  <c r="G143" i="17" s="1"/>
  <c r="AD143" i="1" s="1"/>
  <c r="F10" i="14" a="1"/>
  <c r="F10" i="14" s="1"/>
  <c r="V10" i="1" s="1"/>
  <c r="F42" i="14" a="1"/>
  <c r="F42" i="14" s="1"/>
  <c r="V42" i="1" s="1"/>
  <c r="F73" i="14" a="1"/>
  <c r="F73" i="14" s="1"/>
  <c r="V73" i="1" s="1"/>
  <c r="F105" i="14" a="1"/>
  <c r="F105" i="14" s="1"/>
  <c r="V105" i="1" s="1"/>
  <c r="G136" i="14" a="1"/>
  <c r="G136" i="14" s="1"/>
  <c r="AC136" i="1" s="1"/>
  <c r="G168" i="14" a="1"/>
  <c r="G168" i="14" s="1"/>
  <c r="AC168" i="1" s="1"/>
  <c r="F190" i="2" a="1"/>
  <c r="F190" i="2" s="1"/>
  <c r="U190" i="1" s="1"/>
  <c r="F158" i="2" a="1"/>
  <c r="F158" i="2" s="1"/>
  <c r="U158" i="1" s="1"/>
  <c r="F123" i="2" a="1"/>
  <c r="F123" i="2" s="1"/>
  <c r="U123" i="1" s="1"/>
  <c r="F65" i="16" a="1"/>
  <c r="F65" i="16" s="1"/>
  <c r="Z65" i="1" s="1"/>
  <c r="F99" i="16" a="1"/>
  <c r="F99" i="16" s="1"/>
  <c r="Z99" i="1" s="1"/>
  <c r="F120" i="16" a="1"/>
  <c r="F120" i="16" s="1"/>
  <c r="Z120" i="1" s="1"/>
  <c r="F128" i="16" a="1"/>
  <c r="F128" i="16" s="1"/>
  <c r="Z128" i="1" s="1"/>
  <c r="F135" i="16" a="1"/>
  <c r="F135" i="16" s="1"/>
  <c r="Z135" i="1" s="1"/>
  <c r="F158" i="16" a="1"/>
  <c r="F158" i="16" s="1"/>
  <c r="Z158" i="1" s="1"/>
  <c r="F167" i="16" a="1"/>
  <c r="F167" i="16" s="1"/>
  <c r="Z167" i="1" s="1"/>
  <c r="F175" i="16" a="1"/>
  <c r="F175" i="16" s="1"/>
  <c r="Z175" i="1" s="1"/>
  <c r="F183" i="16" a="1"/>
  <c r="F183" i="16" s="1"/>
  <c r="Z183" i="1" s="1"/>
  <c r="F191" i="16" a="1"/>
  <c r="F191" i="16" s="1"/>
  <c r="Z191" i="1" s="1"/>
  <c r="F163" i="16" a="1"/>
  <c r="F163" i="16" s="1"/>
  <c r="Z163" i="1" s="1"/>
  <c r="F124" i="16" a="1"/>
  <c r="F124" i="16" s="1"/>
  <c r="Z124" i="1" s="1"/>
  <c r="G113" i="16" a="1"/>
  <c r="G113" i="16" s="1"/>
  <c r="AG113" i="1" s="1"/>
  <c r="G97" i="16" a="1"/>
  <c r="G97" i="16" s="1"/>
  <c r="AG97" i="1" s="1"/>
  <c r="F6" i="16" a="1"/>
  <c r="F6" i="16" s="1"/>
  <c r="Z6" i="1" s="1"/>
  <c r="F6" i="14" a="1"/>
  <c r="F6" i="14" s="1"/>
  <c r="V6" i="1" s="1"/>
  <c r="G11" i="14" a="1"/>
  <c r="G11" i="14" s="1"/>
  <c r="AC11" i="1" s="1"/>
  <c r="F22" i="14" a="1"/>
  <c r="F22" i="14" s="1"/>
  <c r="V22" i="1" s="1"/>
  <c r="G27" i="14" a="1"/>
  <c r="G27" i="14" s="1"/>
  <c r="AC27" i="1" s="1"/>
  <c r="F38" i="14" a="1"/>
  <c r="F38" i="14" s="1"/>
  <c r="V38" i="1" s="1"/>
  <c r="G43" i="14" a="1"/>
  <c r="G43" i="14" s="1"/>
  <c r="AC43" i="1" s="1"/>
  <c r="F49" i="14" a="1"/>
  <c r="F49" i="14" s="1"/>
  <c r="V49" i="1" s="1"/>
  <c r="G55" i="14" a="1"/>
  <c r="G55" i="14" s="1"/>
  <c r="AC55" i="1" s="1"/>
  <c r="F62" i="14" a="1"/>
  <c r="F62" i="14" s="1"/>
  <c r="V62" i="1" s="1"/>
  <c r="F75" i="14" a="1"/>
  <c r="F75" i="14" s="1"/>
  <c r="V75" i="1" s="1"/>
  <c r="F81" i="14" a="1"/>
  <c r="F81" i="14" s="1"/>
  <c r="V81" i="1" s="1"/>
  <c r="G87" i="14" a="1"/>
  <c r="G87" i="14" s="1"/>
  <c r="AC87" i="1" s="1"/>
  <c r="F94" i="14" a="1"/>
  <c r="F94" i="14" s="1"/>
  <c r="V94" i="1" s="1"/>
  <c r="F107" i="14" a="1"/>
  <c r="F107" i="14" s="1"/>
  <c r="V107" i="1" s="1"/>
  <c r="F113" i="14" a="1"/>
  <c r="F113" i="14" s="1"/>
  <c r="V113" i="1" s="1"/>
  <c r="F119" i="14" a="1"/>
  <c r="F119" i="14" s="1"/>
  <c r="V119" i="1" s="1"/>
  <c r="F126" i="14" a="1"/>
  <c r="F126" i="14" s="1"/>
  <c r="V126" i="1" s="1"/>
  <c r="F132" i="14" a="1"/>
  <c r="F132" i="14" s="1"/>
  <c r="V132" i="1" s="1"/>
  <c r="F138" i="14" a="1"/>
  <c r="F138" i="14" s="1"/>
  <c r="V138" i="1" s="1"/>
  <c r="G144" i="14" a="1"/>
  <c r="G144" i="14" s="1"/>
  <c r="AC144" i="1" s="1"/>
  <c r="F157" i="14" a="1"/>
  <c r="F157" i="14" s="1"/>
  <c r="V157" i="1" s="1"/>
  <c r="G163" i="14" a="1"/>
  <c r="G163" i="14" s="1"/>
  <c r="AC163" i="1" s="1"/>
  <c r="F170" i="14" a="1"/>
  <c r="F170" i="14" s="1"/>
  <c r="V170" i="1" s="1"/>
  <c r="F189" i="14" a="1"/>
  <c r="F189" i="14" s="1"/>
  <c r="V189" i="1" s="1"/>
  <c r="F194" i="2" a="1"/>
  <c r="F194" i="2" s="1"/>
  <c r="U194" i="1" s="1"/>
  <c r="G183" i="2" a="1"/>
  <c r="G183" i="2" s="1"/>
  <c r="AB183" i="1" s="1"/>
  <c r="F178" i="2" a="1"/>
  <c r="F178" i="2" s="1"/>
  <c r="U178" i="1" s="1"/>
  <c r="G167" i="2" a="1"/>
  <c r="G167" i="2" s="1"/>
  <c r="AB167" i="1" s="1"/>
  <c r="F162" i="2" a="1"/>
  <c r="F162" i="2" s="1"/>
  <c r="U162" i="1" s="1"/>
  <c r="G150" i="2" a="1"/>
  <c r="G150" i="2" s="1"/>
  <c r="AB150" i="1" s="1"/>
  <c r="F143" i="2" a="1"/>
  <c r="F143" i="2" s="1"/>
  <c r="U143" i="1" s="1"/>
  <c r="F136" i="2" a="1"/>
  <c r="F136" i="2" s="1"/>
  <c r="U136" i="1" s="1"/>
  <c r="F129" i="2" a="1"/>
  <c r="F129" i="2" s="1"/>
  <c r="U129" i="1" s="1"/>
  <c r="F121" i="2" a="1"/>
  <c r="F121" i="2" s="1"/>
  <c r="U121" i="1" s="1"/>
  <c r="F111" i="2" a="1"/>
  <c r="F111" i="2" s="1"/>
  <c r="U111" i="1" s="1"/>
  <c r="F102" i="2" a="1"/>
  <c r="F102" i="2" s="1"/>
  <c r="U102" i="1" s="1"/>
  <c r="G193" i="14" a="1"/>
  <c r="G193" i="14" s="1"/>
  <c r="AC193" i="1" s="1"/>
  <c r="G190" i="14" a="1"/>
  <c r="G190" i="14" s="1"/>
  <c r="AC190" i="1" s="1"/>
  <c r="G185" i="14" a="1"/>
  <c r="G185" i="14" s="1"/>
  <c r="AC185" i="1" s="1"/>
  <c r="G182" i="14" a="1"/>
  <c r="G182" i="14" s="1"/>
  <c r="AC182" i="1" s="1"/>
  <c r="G177" i="14" a="1"/>
  <c r="G177" i="14" s="1"/>
  <c r="AC177" i="1" s="1"/>
  <c r="G174" i="14" a="1"/>
  <c r="G174" i="14" s="1"/>
  <c r="AC174" i="1" s="1"/>
  <c r="G169" i="14" a="1"/>
  <c r="G169" i="14" s="1"/>
  <c r="AC169" i="1" s="1"/>
  <c r="G166" i="14" a="1"/>
  <c r="G166" i="14" s="1"/>
  <c r="AC166" i="1" s="1"/>
  <c r="G161" i="14" a="1"/>
  <c r="G161" i="14" s="1"/>
  <c r="AC161" i="1" s="1"/>
  <c r="G158" i="14" a="1"/>
  <c r="G158" i="14" s="1"/>
  <c r="AC158" i="1" s="1"/>
  <c r="G153" i="14" a="1"/>
  <c r="G153" i="14" s="1"/>
  <c r="AC153" i="1" s="1"/>
  <c r="G150" i="14" a="1"/>
  <c r="G150" i="14" s="1"/>
  <c r="AC150" i="1" s="1"/>
  <c r="G145" i="14" a="1"/>
  <c r="G145" i="14" s="1"/>
  <c r="AC145" i="1" s="1"/>
  <c r="G142" i="14" a="1"/>
  <c r="G142" i="14" s="1"/>
  <c r="AC142" i="1" s="1"/>
  <c r="G137" i="14" a="1"/>
  <c r="G137" i="14" s="1"/>
  <c r="AC137" i="1" s="1"/>
  <c r="G130" i="14" a="1"/>
  <c r="G130" i="14" s="1"/>
  <c r="AC130" i="1" s="1"/>
  <c r="G125" i="14" a="1"/>
  <c r="G125" i="14" s="1"/>
  <c r="AC125" i="1" s="1"/>
  <c r="G123" i="14" a="1"/>
  <c r="G123" i="14" s="1"/>
  <c r="AC123" i="1" s="1"/>
  <c r="G114" i="14" a="1"/>
  <c r="G114" i="14" s="1"/>
  <c r="AC114" i="1" s="1"/>
  <c r="G109" i="14" a="1"/>
  <c r="G109" i="14" s="1"/>
  <c r="AC109" i="1" s="1"/>
  <c r="G106" i="14" a="1"/>
  <c r="G106" i="14" s="1"/>
  <c r="AC106" i="1" s="1"/>
  <c r="G104" i="14" a="1"/>
  <c r="G104" i="14" s="1"/>
  <c r="AC104" i="1" s="1"/>
  <c r="G101" i="14" a="1"/>
  <c r="G101" i="14" s="1"/>
  <c r="AC101" i="1" s="1"/>
  <c r="G98" i="14" a="1"/>
  <c r="G98" i="14" s="1"/>
  <c r="AC98" i="1" s="1"/>
  <c r="G96" i="14" a="1"/>
  <c r="G96" i="14" s="1"/>
  <c r="AC96" i="1" s="1"/>
  <c r="G93" i="14" a="1"/>
  <c r="G93" i="14" s="1"/>
  <c r="AC93" i="1" s="1"/>
  <c r="G90" i="14" a="1"/>
  <c r="G90" i="14" s="1"/>
  <c r="AC90" i="1" s="1"/>
  <c r="G88" i="14" a="1"/>
  <c r="G88" i="14" s="1"/>
  <c r="AC88" i="1" s="1"/>
  <c r="G85" i="14" a="1"/>
  <c r="G85" i="14" s="1"/>
  <c r="AC85" i="1" s="1"/>
  <c r="G82" i="14" a="1"/>
  <c r="G82" i="14" s="1"/>
  <c r="AC82" i="1" s="1"/>
  <c r="G80" i="14" a="1"/>
  <c r="G80" i="14" s="1"/>
  <c r="AC80" i="1" s="1"/>
  <c r="G77" i="14" a="1"/>
  <c r="G77" i="14" s="1"/>
  <c r="AC77" i="1" s="1"/>
  <c r="G74" i="14" a="1"/>
  <c r="G74" i="14" s="1"/>
  <c r="AC74" i="1" s="1"/>
  <c r="G72" i="14" a="1"/>
  <c r="G72" i="14" s="1"/>
  <c r="AC72" i="1" s="1"/>
  <c r="G69" i="14" a="1"/>
  <c r="G69" i="14" s="1"/>
  <c r="AC69" i="1" s="1"/>
  <c r="G66" i="14" a="1"/>
  <c r="G66" i="14" s="1"/>
  <c r="AC66" i="1" s="1"/>
  <c r="G64" i="14" a="1"/>
  <c r="G64" i="14" s="1"/>
  <c r="AC64" i="1" s="1"/>
  <c r="G61" i="14" a="1"/>
  <c r="G61" i="14" s="1"/>
  <c r="AC61" i="1" s="1"/>
  <c r="G58" i="14" a="1"/>
  <c r="G58" i="14" s="1"/>
  <c r="AC58" i="1" s="1"/>
  <c r="G56" i="14" a="1"/>
  <c r="G56" i="14" s="1"/>
  <c r="AC56" i="1" s="1"/>
  <c r="G53" i="14" a="1"/>
  <c r="G53" i="14" s="1"/>
  <c r="AC53" i="1" s="1"/>
  <c r="G50" i="14" a="1"/>
  <c r="G50" i="14" s="1"/>
  <c r="AC50" i="1" s="1"/>
  <c r="G48" i="14" a="1"/>
  <c r="G48" i="14" s="1"/>
  <c r="AC48" i="1" s="1"/>
  <c r="G44" i="14" a="1"/>
  <c r="G44" i="14" s="1"/>
  <c r="AC44" i="1" s="1"/>
  <c r="G40" i="14" a="1"/>
  <c r="G40" i="14" s="1"/>
  <c r="AC40" i="1" s="1"/>
  <c r="G36" i="14" a="1"/>
  <c r="G36" i="14" s="1"/>
  <c r="AC36" i="1" s="1"/>
  <c r="G32" i="14" a="1"/>
  <c r="G32" i="14" s="1"/>
  <c r="AC32" i="1" s="1"/>
  <c r="G28" i="14" a="1"/>
  <c r="G28" i="14" s="1"/>
  <c r="AC28" i="1" s="1"/>
  <c r="G24" i="14" a="1"/>
  <c r="G24" i="14" s="1"/>
  <c r="AC24" i="1" s="1"/>
  <c r="G20" i="14" a="1"/>
  <c r="G20" i="14" s="1"/>
  <c r="AC20" i="1" s="1"/>
  <c r="G16" i="14" a="1"/>
  <c r="G16" i="14" s="1"/>
  <c r="AC16" i="1" s="1"/>
  <c r="G12" i="14" a="1"/>
  <c r="G12" i="14" s="1"/>
  <c r="AC12" i="1" s="1"/>
  <c r="G8" i="14" a="1"/>
  <c r="G8" i="14" s="1"/>
  <c r="AC8" i="1" s="1"/>
  <c r="G191" i="14" a="1"/>
  <c r="G191" i="14" s="1"/>
  <c r="AC191" i="1" s="1"/>
  <c r="G188" i="14" a="1"/>
  <c r="G188" i="14" s="1"/>
  <c r="AC188" i="1" s="1"/>
  <c r="G183" i="14" a="1"/>
  <c r="G183" i="14" s="1"/>
  <c r="AC183" i="1" s="1"/>
  <c r="G180" i="14" a="1"/>
  <c r="G180" i="14" s="1"/>
  <c r="AC180" i="1" s="1"/>
  <c r="G175" i="14" a="1"/>
  <c r="G175" i="14" s="1"/>
  <c r="AC175" i="1" s="1"/>
  <c r="G172" i="14" a="1"/>
  <c r="G172" i="14" s="1"/>
  <c r="AC172" i="1" s="1"/>
  <c r="G167" i="14" a="1"/>
  <c r="G167" i="14" s="1"/>
  <c r="AC167" i="1" s="1"/>
  <c r="G164" i="14" a="1"/>
  <c r="G164" i="14" s="1"/>
  <c r="AC164" i="1" s="1"/>
  <c r="G159" i="14" a="1"/>
  <c r="G159" i="14" s="1"/>
  <c r="AC159" i="1" s="1"/>
  <c r="G156" i="14" a="1"/>
  <c r="G156" i="14" s="1"/>
  <c r="AC156" i="1" s="1"/>
  <c r="G151" i="14" a="1"/>
  <c r="G151" i="14" s="1"/>
  <c r="AC151" i="1" s="1"/>
  <c r="G148" i="14" a="1"/>
  <c r="G148" i="14" s="1"/>
  <c r="AC148" i="1" s="1"/>
  <c r="G143" i="14" a="1"/>
  <c r="G143" i="14" s="1"/>
  <c r="AC143" i="1" s="1"/>
  <c r="G140" i="14" a="1"/>
  <c r="G140" i="14" s="1"/>
  <c r="AC140" i="1" s="1"/>
  <c r="G134" i="14" a="1"/>
  <c r="G134" i="14" s="1"/>
  <c r="AC134" i="1" s="1"/>
  <c r="G131" i="14" a="1"/>
  <c r="G131" i="14" s="1"/>
  <c r="AC131" i="1" s="1"/>
  <c r="G128" i="14" a="1"/>
  <c r="G128" i="14" s="1"/>
  <c r="AC128" i="1" s="1"/>
  <c r="G121" i="14" a="1"/>
  <c r="G121" i="14" s="1"/>
  <c r="AC121" i="1" s="1"/>
  <c r="G118" i="14" a="1"/>
  <c r="G118" i="14" s="1"/>
  <c r="AC118" i="1" s="1"/>
  <c r="G115" i="14" a="1"/>
  <c r="G115" i="14" s="1"/>
  <c r="AC115" i="1" s="1"/>
  <c r="G112" i="14" a="1"/>
  <c r="G112" i="14" s="1"/>
  <c r="AC112" i="1" s="1"/>
  <c r="G107" i="14" a="1"/>
  <c r="G107" i="14" s="1"/>
  <c r="AC107" i="1" s="1"/>
  <c r="G99" i="14" a="1"/>
  <c r="G99" i="14" s="1"/>
  <c r="AC99" i="1" s="1"/>
  <c r="G91" i="14" a="1"/>
  <c r="G91" i="14" s="1"/>
  <c r="AC91" i="1" s="1"/>
  <c r="G83" i="14" a="1"/>
  <c r="G83" i="14" s="1"/>
  <c r="AC83" i="1" s="1"/>
  <c r="G75" i="14" a="1"/>
  <c r="G75" i="14" s="1"/>
  <c r="AC75" i="1" s="1"/>
  <c r="G67" i="14" a="1"/>
  <c r="G67" i="14" s="1"/>
  <c r="AC67" i="1" s="1"/>
  <c r="G59" i="14" a="1"/>
  <c r="G59" i="14" s="1"/>
  <c r="AC59" i="1" s="1"/>
  <c r="G51" i="14" a="1"/>
  <c r="G51" i="14" s="1"/>
  <c r="AC51" i="1" s="1"/>
  <c r="G45" i="14" a="1"/>
  <c r="G45" i="14" s="1"/>
  <c r="AC45" i="1" s="1"/>
  <c r="G41" i="14" a="1"/>
  <c r="G41" i="14" s="1"/>
  <c r="AC41" i="1" s="1"/>
  <c r="G37" i="14" a="1"/>
  <c r="G37" i="14" s="1"/>
  <c r="AC37" i="1" s="1"/>
  <c r="G33" i="14" a="1"/>
  <c r="G33" i="14" s="1"/>
  <c r="AC33" i="1" s="1"/>
  <c r="G29" i="14" a="1"/>
  <c r="G29" i="14" s="1"/>
  <c r="AC29" i="1" s="1"/>
  <c r="G25" i="14" a="1"/>
  <c r="G25" i="14" s="1"/>
  <c r="AC25" i="1" s="1"/>
  <c r="G21" i="14" a="1"/>
  <c r="G21" i="14" s="1"/>
  <c r="AC21" i="1" s="1"/>
  <c r="G17" i="14" a="1"/>
  <c r="G17" i="14" s="1"/>
  <c r="AC17" i="1" s="1"/>
  <c r="G13" i="14" a="1"/>
  <c r="G13" i="14" s="1"/>
  <c r="AC13" i="1" s="1"/>
  <c r="G9" i="14" a="1"/>
  <c r="G9" i="14" s="1"/>
  <c r="AC9" i="1" s="1"/>
  <c r="G194" i="14" a="1"/>
  <c r="G194" i="14" s="1"/>
  <c r="AC194" i="1" s="1"/>
  <c r="G189" i="14" a="1"/>
  <c r="G189" i="14" s="1"/>
  <c r="AC189" i="1" s="1"/>
  <c r="G186" i="14" a="1"/>
  <c r="G186" i="14" s="1"/>
  <c r="AC186" i="1" s="1"/>
  <c r="G181" i="14" a="1"/>
  <c r="G181" i="14" s="1"/>
  <c r="AC181" i="1" s="1"/>
  <c r="G178" i="14" a="1"/>
  <c r="G178" i="14" s="1"/>
  <c r="AC178" i="1" s="1"/>
  <c r="G173" i="14" a="1"/>
  <c r="G173" i="14" s="1"/>
  <c r="AC173" i="1" s="1"/>
  <c r="G170" i="14" a="1"/>
  <c r="G170" i="14" s="1"/>
  <c r="AC170" i="1" s="1"/>
  <c r="G165" i="14" a="1"/>
  <c r="G165" i="14" s="1"/>
  <c r="AC165" i="1" s="1"/>
  <c r="G162" i="14" a="1"/>
  <c r="G162" i="14" s="1"/>
  <c r="AC162" i="1" s="1"/>
  <c r="G157" i="14" a="1"/>
  <c r="G157" i="14" s="1"/>
  <c r="AC157" i="1" s="1"/>
  <c r="G154" i="14" a="1"/>
  <c r="G154" i="14" s="1"/>
  <c r="AC154" i="1" s="1"/>
  <c r="G149" i="14" a="1"/>
  <c r="G149" i="14" s="1"/>
  <c r="AC149" i="1" s="1"/>
  <c r="G146" i="14" a="1"/>
  <c r="G146" i="14" s="1"/>
  <c r="AC146" i="1" s="1"/>
  <c r="G141" i="14" a="1"/>
  <c r="G141" i="14" s="1"/>
  <c r="AC141" i="1" s="1"/>
  <c r="G138" i="14" a="1"/>
  <c r="G138" i="14" s="1"/>
  <c r="AC138" i="1" s="1"/>
  <c r="G135" i="14" a="1"/>
  <c r="G135" i="14" s="1"/>
  <c r="AC135" i="1" s="1"/>
  <c r="G132" i="14" a="1"/>
  <c r="G132" i="14" s="1"/>
  <c r="AC132" i="1" s="1"/>
  <c r="G129" i="14" a="1"/>
  <c r="G129" i="14" s="1"/>
  <c r="AC129" i="1" s="1"/>
  <c r="G126" i="14" a="1"/>
  <c r="G126" i="14" s="1"/>
  <c r="AC126" i="1" s="1"/>
  <c r="G124" i="14" a="1"/>
  <c r="G124" i="14" s="1"/>
  <c r="AC124" i="1" s="1"/>
  <c r="G119" i="14" a="1"/>
  <c r="G119" i="14" s="1"/>
  <c r="AC119" i="1" s="1"/>
  <c r="G116" i="14" a="1"/>
  <c r="G116" i="14" s="1"/>
  <c r="AC116" i="1" s="1"/>
  <c r="G113" i="14" a="1"/>
  <c r="G113" i="14" s="1"/>
  <c r="AC113" i="1" s="1"/>
  <c r="G110" i="14" a="1"/>
  <c r="G110" i="14" s="1"/>
  <c r="AC110" i="1" s="1"/>
  <c r="G108" i="14" a="1"/>
  <c r="G108" i="14" s="1"/>
  <c r="AC108" i="1" s="1"/>
  <c r="G105" i="14" a="1"/>
  <c r="G105" i="14" s="1"/>
  <c r="AC105" i="1" s="1"/>
  <c r="G102" i="14" a="1"/>
  <c r="G102" i="14" s="1"/>
  <c r="AC102" i="1" s="1"/>
  <c r="G100" i="14" a="1"/>
  <c r="G100" i="14" s="1"/>
  <c r="AC100" i="1" s="1"/>
  <c r="G97" i="14" a="1"/>
  <c r="G97" i="14" s="1"/>
  <c r="AC97" i="1" s="1"/>
  <c r="G94" i="14" a="1"/>
  <c r="G94" i="14" s="1"/>
  <c r="AC94" i="1" s="1"/>
  <c r="G92" i="14" a="1"/>
  <c r="G92" i="14" s="1"/>
  <c r="AC92" i="1" s="1"/>
  <c r="G89" i="14" a="1"/>
  <c r="G89" i="14" s="1"/>
  <c r="AC89" i="1" s="1"/>
  <c r="G86" i="14" a="1"/>
  <c r="G86" i="14" s="1"/>
  <c r="AC86" i="1" s="1"/>
  <c r="G84" i="14" a="1"/>
  <c r="G84" i="14" s="1"/>
  <c r="AC84" i="1" s="1"/>
  <c r="G81" i="14" a="1"/>
  <c r="G81" i="14" s="1"/>
  <c r="AC81" i="1" s="1"/>
  <c r="G78" i="14" a="1"/>
  <c r="G78" i="14" s="1"/>
  <c r="AC78" i="1" s="1"/>
  <c r="G76" i="14" a="1"/>
  <c r="G76" i="14" s="1"/>
  <c r="AC76" i="1" s="1"/>
  <c r="G73" i="14" a="1"/>
  <c r="G73" i="14" s="1"/>
  <c r="AC73" i="1" s="1"/>
  <c r="G70" i="14" a="1"/>
  <c r="G70" i="14" s="1"/>
  <c r="AC70" i="1" s="1"/>
  <c r="G68" i="14" a="1"/>
  <c r="G68" i="14" s="1"/>
  <c r="AC68" i="1" s="1"/>
  <c r="G65" i="14" a="1"/>
  <c r="G65" i="14" s="1"/>
  <c r="AC65" i="1" s="1"/>
  <c r="G62" i="14" a="1"/>
  <c r="G62" i="14" s="1"/>
  <c r="AC62" i="1" s="1"/>
  <c r="G60" i="14" a="1"/>
  <c r="G60" i="14" s="1"/>
  <c r="AC60" i="1" s="1"/>
  <c r="G57" i="14" a="1"/>
  <c r="G57" i="14" s="1"/>
  <c r="AC57" i="1" s="1"/>
  <c r="G54" i="14" a="1"/>
  <c r="G54" i="14" s="1"/>
  <c r="AC54" i="1" s="1"/>
  <c r="G52" i="14" a="1"/>
  <c r="G52" i="14" s="1"/>
  <c r="AC52" i="1" s="1"/>
  <c r="G49" i="14" a="1"/>
  <c r="G49" i="14" s="1"/>
  <c r="AC49" i="1" s="1"/>
  <c r="G46" i="14" a="1"/>
  <c r="G46" i="14" s="1"/>
  <c r="AC46" i="1" s="1"/>
  <c r="G42" i="14" a="1"/>
  <c r="G42" i="14" s="1"/>
  <c r="AC42" i="1" s="1"/>
  <c r="G38" i="14" a="1"/>
  <c r="G38" i="14" s="1"/>
  <c r="AC38" i="1" s="1"/>
  <c r="G34" i="14" a="1"/>
  <c r="G34" i="14" s="1"/>
  <c r="AC34" i="1" s="1"/>
  <c r="G30" i="14" a="1"/>
  <c r="G30" i="14" s="1"/>
  <c r="AC30" i="1" s="1"/>
  <c r="G26" i="14" a="1"/>
  <c r="G26" i="14" s="1"/>
  <c r="AC26" i="1" s="1"/>
  <c r="G22" i="14" a="1"/>
  <c r="G22" i="14" s="1"/>
  <c r="AC22" i="1" s="1"/>
  <c r="G18" i="14" a="1"/>
  <c r="G18" i="14" s="1"/>
  <c r="AC18" i="1" s="1"/>
  <c r="G14" i="14" a="1"/>
  <c r="G14" i="14" s="1"/>
  <c r="AC14" i="1" s="1"/>
  <c r="G10" i="14" a="1"/>
  <c r="G10" i="14" s="1"/>
  <c r="AC10" i="1" s="1"/>
  <c r="G6" i="14" a="1"/>
  <c r="G6" i="14" s="1"/>
  <c r="AC6" i="1" s="1"/>
  <c r="F144" i="16" a="1"/>
  <c r="F144" i="16" s="1"/>
  <c r="Z144" i="1" s="1"/>
  <c r="F108" i="16" a="1"/>
  <c r="F108" i="16" s="1"/>
  <c r="Z108" i="1" s="1"/>
  <c r="G7" i="14" a="1"/>
  <c r="G7" i="14" s="1"/>
  <c r="AC7" i="1" s="1"/>
  <c r="F18" i="14" a="1"/>
  <c r="F18" i="14" s="1"/>
  <c r="V18" i="1" s="1"/>
  <c r="G23" i="14" a="1"/>
  <c r="G23" i="14" s="1"/>
  <c r="AC23" i="1" s="1"/>
  <c r="F34" i="14" a="1"/>
  <c r="F34" i="14" s="1"/>
  <c r="V34" i="1" s="1"/>
  <c r="G39" i="14" a="1"/>
  <c r="G39" i="14" s="1"/>
  <c r="AC39" i="1" s="1"/>
  <c r="F51" i="14" a="1"/>
  <c r="F51" i="14" s="1"/>
  <c r="V51" i="1" s="1"/>
  <c r="G63" i="14" a="1"/>
  <c r="G63" i="14" s="1"/>
  <c r="AC63" i="1" s="1"/>
  <c r="F70" i="14" a="1"/>
  <c r="F70" i="14" s="1"/>
  <c r="V70" i="1" s="1"/>
  <c r="F83" i="14" a="1"/>
  <c r="F83" i="14" s="1"/>
  <c r="V83" i="1" s="1"/>
  <c r="F89" i="14" a="1"/>
  <c r="F89" i="14" s="1"/>
  <c r="V89" i="1" s="1"/>
  <c r="G95" i="14" a="1"/>
  <c r="G95" i="14" s="1"/>
  <c r="AC95" i="1" s="1"/>
  <c r="F102" i="14" a="1"/>
  <c r="F102" i="14" s="1"/>
  <c r="V102" i="1" s="1"/>
  <c r="G120" i="14" a="1"/>
  <c r="G120" i="14" s="1"/>
  <c r="AC120" i="1" s="1"/>
  <c r="G127" i="14" a="1"/>
  <c r="G127" i="14" s="1"/>
  <c r="AC127" i="1" s="1"/>
  <c r="G133" i="14" a="1"/>
  <c r="G133" i="14" s="1"/>
  <c r="AC133" i="1" s="1"/>
  <c r="G139" i="14" a="1"/>
  <c r="G139" i="14" s="1"/>
  <c r="AC139" i="1" s="1"/>
  <c r="F146" i="14" a="1"/>
  <c r="F146" i="14" s="1"/>
  <c r="V146" i="1" s="1"/>
  <c r="G152" i="14" a="1"/>
  <c r="G152" i="14" s="1"/>
  <c r="AC152" i="1" s="1"/>
  <c r="F165" i="14" a="1"/>
  <c r="F165" i="14" s="1"/>
  <c r="V165" i="1" s="1"/>
  <c r="G171" i="14" a="1"/>
  <c r="G171" i="14" s="1"/>
  <c r="AC171" i="1" s="1"/>
  <c r="G184" i="14" a="1"/>
  <c r="G184" i="14" s="1"/>
  <c r="AC184" i="1" s="1"/>
  <c r="G187" i="2" a="1"/>
  <c r="G187" i="2" s="1"/>
  <c r="AB187" i="1" s="1"/>
  <c r="F182" i="2" a="1"/>
  <c r="F182" i="2" s="1"/>
  <c r="U182" i="1" s="1"/>
  <c r="G171" i="2" a="1"/>
  <c r="G171" i="2" s="1"/>
  <c r="AB171" i="1" s="1"/>
  <c r="F166" i="2" a="1"/>
  <c r="F166" i="2" s="1"/>
  <c r="U166" i="1" s="1"/>
  <c r="G155" i="2" a="1"/>
  <c r="G155" i="2" s="1"/>
  <c r="AB155" i="1" s="1"/>
  <c r="G148" i="2" a="1"/>
  <c r="G148" i="2" s="1"/>
  <c r="AB148" i="1" s="1"/>
  <c r="G141" i="2" a="1"/>
  <c r="G141" i="2" s="1"/>
  <c r="AB141" i="1" s="1"/>
  <c r="G134" i="2" a="1"/>
  <c r="G134" i="2" s="1"/>
  <c r="AB134" i="1" s="1"/>
  <c r="F127" i="2" a="1"/>
  <c r="F127" i="2" s="1"/>
  <c r="U127" i="1" s="1"/>
  <c r="G111" i="16" a="1"/>
  <c r="G111" i="16" s="1"/>
  <c r="AG111" i="1" s="1"/>
  <c r="G147" i="16" a="1"/>
  <c r="G147" i="16" s="1"/>
  <c r="AG147" i="1" s="1"/>
  <c r="J206" i="16" a="1"/>
  <c r="J206" i="16" s="1"/>
  <c r="G192" i="16" a="1"/>
  <c r="G192" i="16" s="1"/>
  <c r="AG192" i="1" s="1"/>
  <c r="F171" i="16" a="1"/>
  <c r="F171" i="16" s="1"/>
  <c r="Z171" i="1" s="1"/>
  <c r="F160" i="16" a="1"/>
  <c r="F160" i="16" s="1"/>
  <c r="Z160" i="1" s="1"/>
  <c r="F132" i="16" a="1"/>
  <c r="F132" i="16" s="1"/>
  <c r="Z132" i="1" s="1"/>
  <c r="G121" i="16" a="1"/>
  <c r="G121" i="16" s="1"/>
  <c r="AG121" i="1" s="1"/>
  <c r="F79" i="16" a="1"/>
  <c r="F79" i="16" s="1"/>
  <c r="Z79" i="1" s="1"/>
  <c r="F6" i="2" a="1"/>
  <c r="F6" i="2" s="1"/>
  <c r="F11" i="2" a="1"/>
  <c r="F11" i="2" s="1"/>
  <c r="U11" i="1" s="1"/>
  <c r="F14" i="2" a="1"/>
  <c r="F14" i="2" s="1"/>
  <c r="U14" i="1" s="1"/>
  <c r="F19" i="2" a="1"/>
  <c r="F19" i="2" s="1"/>
  <c r="U19" i="1" s="1"/>
  <c r="F22" i="2" a="1"/>
  <c r="F22" i="2" s="1"/>
  <c r="U22" i="1" s="1"/>
  <c r="F27" i="2" a="1"/>
  <c r="F27" i="2" s="1"/>
  <c r="U27" i="1" s="1"/>
  <c r="F30" i="2" a="1"/>
  <c r="F30" i="2" s="1"/>
  <c r="U30" i="1" s="1"/>
  <c r="F35" i="2" a="1"/>
  <c r="F35" i="2" s="1"/>
  <c r="U35" i="1" s="1"/>
  <c r="F38" i="2" a="1"/>
  <c r="F38" i="2" s="1"/>
  <c r="U38" i="1" s="1"/>
  <c r="F43" i="2" a="1"/>
  <c r="F43" i="2" s="1"/>
  <c r="U43" i="1" s="1"/>
  <c r="F46" i="2" a="1"/>
  <c r="F46" i="2" s="1"/>
  <c r="U46" i="1" s="1"/>
  <c r="F51" i="2" a="1"/>
  <c r="F51" i="2" s="1"/>
  <c r="U51" i="1" s="1"/>
  <c r="F54" i="2" a="1"/>
  <c r="F54" i="2" s="1"/>
  <c r="U54" i="1" s="1"/>
  <c r="F59" i="2" a="1"/>
  <c r="F59" i="2" s="1"/>
  <c r="U59" i="1" s="1"/>
  <c r="F62" i="2" a="1"/>
  <c r="F62" i="2" s="1"/>
  <c r="U62" i="1" s="1"/>
  <c r="F65" i="2" a="1"/>
  <c r="F65" i="2" s="1"/>
  <c r="U65" i="1" s="1"/>
  <c r="F68" i="2" a="1"/>
  <c r="F68" i="2" s="1"/>
  <c r="U68" i="1" s="1"/>
  <c r="F70" i="2" a="1"/>
  <c r="F70" i="2" s="1"/>
  <c r="U70" i="1" s="1"/>
  <c r="F75" i="2" a="1"/>
  <c r="F75" i="2" s="1"/>
  <c r="U75" i="1" s="1"/>
  <c r="F78" i="2" a="1"/>
  <c r="F78" i="2" s="1"/>
  <c r="U78" i="1" s="1"/>
  <c r="F81" i="2" a="1"/>
  <c r="F81" i="2" s="1"/>
  <c r="U81" i="1" s="1"/>
  <c r="F84" i="2" a="1"/>
  <c r="F84" i="2" s="1"/>
  <c r="U84" i="1" s="1"/>
  <c r="F86" i="2" a="1"/>
  <c r="F86" i="2" s="1"/>
  <c r="U86" i="1" s="1"/>
  <c r="F91" i="2" a="1"/>
  <c r="F91" i="2" s="1"/>
  <c r="U91" i="1" s="1"/>
  <c r="F99" i="2" a="1"/>
  <c r="F99" i="2" s="1"/>
  <c r="U99" i="1" s="1"/>
  <c r="F101" i="2" a="1"/>
  <c r="F101" i="2" s="1"/>
  <c r="U101" i="1" s="1"/>
  <c r="F108" i="2" a="1"/>
  <c r="F108" i="2" s="1"/>
  <c r="U108" i="1" s="1"/>
  <c r="F110" i="2" a="1"/>
  <c r="F110" i="2" s="1"/>
  <c r="U110" i="1" s="1"/>
  <c r="F115" i="2" a="1"/>
  <c r="F115" i="2" s="1"/>
  <c r="U115" i="1" s="1"/>
  <c r="F117" i="2" a="1"/>
  <c r="F117" i="2" s="1"/>
  <c r="U117" i="1" s="1"/>
  <c r="F124" i="2" a="1"/>
  <c r="F124" i="2" s="1"/>
  <c r="U124" i="1" s="1"/>
  <c r="F8" i="2" a="1"/>
  <c r="F8" i="2" s="1"/>
  <c r="U8" i="1" s="1"/>
  <c r="F13" i="2" a="1"/>
  <c r="F13" i="2" s="1"/>
  <c r="U13" i="1" s="1"/>
  <c r="F16" i="2" a="1"/>
  <c r="F16" i="2" s="1"/>
  <c r="U16" i="1" s="1"/>
  <c r="F21" i="2" a="1"/>
  <c r="F21" i="2" s="1"/>
  <c r="U21" i="1" s="1"/>
  <c r="F24" i="2" a="1"/>
  <c r="F24" i="2" s="1"/>
  <c r="U24" i="1" s="1"/>
  <c r="F29" i="2" a="1"/>
  <c r="F29" i="2" s="1"/>
  <c r="U29" i="1" s="1"/>
  <c r="F32" i="2" a="1"/>
  <c r="F32" i="2" s="1"/>
  <c r="U32" i="1" s="1"/>
  <c r="F37" i="2" a="1"/>
  <c r="F37" i="2" s="1"/>
  <c r="U37" i="1" s="1"/>
  <c r="F40" i="2" a="1"/>
  <c r="F40" i="2" s="1"/>
  <c r="U40" i="1" s="1"/>
  <c r="F45" i="2" a="1"/>
  <c r="F45" i="2" s="1"/>
  <c r="U45" i="1" s="1"/>
  <c r="F7" i="2" a="1"/>
  <c r="F7" i="2" s="1"/>
  <c r="U7" i="1" s="1"/>
  <c r="F10" i="2" a="1"/>
  <c r="F10" i="2" s="1"/>
  <c r="U10" i="1" s="1"/>
  <c r="F15" i="2" a="1"/>
  <c r="F15" i="2" s="1"/>
  <c r="U15" i="1" s="1"/>
  <c r="F18" i="2" a="1"/>
  <c r="F18" i="2" s="1"/>
  <c r="U18" i="1" s="1"/>
  <c r="F23" i="2" a="1"/>
  <c r="F23" i="2" s="1"/>
  <c r="U23" i="1" s="1"/>
  <c r="F26" i="2" a="1"/>
  <c r="F26" i="2" s="1"/>
  <c r="U26" i="1" s="1"/>
  <c r="F31" i="2" a="1"/>
  <c r="F31" i="2" s="1"/>
  <c r="U31" i="1" s="1"/>
  <c r="F34" i="2" a="1"/>
  <c r="F34" i="2" s="1"/>
  <c r="U34" i="1" s="1"/>
  <c r="F39" i="2" a="1"/>
  <c r="F39" i="2" s="1"/>
  <c r="U39" i="1" s="1"/>
  <c r="F42" i="2" a="1"/>
  <c r="F42" i="2" s="1"/>
  <c r="U42" i="1" s="1"/>
  <c r="F47" i="2" a="1"/>
  <c r="F47" i="2" s="1"/>
  <c r="U47" i="1" s="1"/>
  <c r="F50" i="2" a="1"/>
  <c r="F50" i="2" s="1"/>
  <c r="U50" i="1" s="1"/>
  <c r="F55" i="2" a="1"/>
  <c r="F55" i="2" s="1"/>
  <c r="U55" i="1" s="1"/>
  <c r="F58" i="2" a="1"/>
  <c r="F58" i="2" s="1"/>
  <c r="U58" i="1" s="1"/>
  <c r="F64" i="2" a="1"/>
  <c r="F64" i="2" s="1"/>
  <c r="U64" i="1" s="1"/>
  <c r="F69" i="2" a="1"/>
  <c r="F69" i="2" s="1"/>
  <c r="U69" i="1" s="1"/>
  <c r="F71" i="2" a="1"/>
  <c r="F71" i="2" s="1"/>
  <c r="U71" i="1" s="1"/>
  <c r="F20" i="2" a="1"/>
  <c r="F20" i="2" s="1"/>
  <c r="U20" i="1" s="1"/>
  <c r="F33" i="2" a="1"/>
  <c r="F33" i="2" s="1"/>
  <c r="U33" i="1" s="1"/>
  <c r="F53" i="2" a="1"/>
  <c r="F53" i="2" s="1"/>
  <c r="U53" i="1" s="1"/>
  <c r="F56" i="2" a="1"/>
  <c r="F56" i="2" s="1"/>
  <c r="U56" i="1" s="1"/>
  <c r="F72" i="2" a="1"/>
  <c r="F72" i="2" s="1"/>
  <c r="U72" i="1" s="1"/>
  <c r="F76" i="2" a="1"/>
  <c r="F76" i="2" s="1"/>
  <c r="U76" i="1" s="1"/>
  <c r="F80" i="2" a="1"/>
  <c r="F80" i="2" s="1"/>
  <c r="U80" i="1" s="1"/>
  <c r="F82" i="2" a="1"/>
  <c r="F82" i="2" s="1"/>
  <c r="U82" i="1" s="1"/>
  <c r="F87" i="2" a="1"/>
  <c r="F87" i="2" s="1"/>
  <c r="U87" i="1" s="1"/>
  <c r="F89" i="2" a="1"/>
  <c r="F89" i="2" s="1"/>
  <c r="U89" i="1" s="1"/>
  <c r="F98" i="2" a="1"/>
  <c r="F98" i="2" s="1"/>
  <c r="U98" i="1" s="1"/>
  <c r="F100" i="2" a="1"/>
  <c r="F100" i="2" s="1"/>
  <c r="U100" i="1" s="1"/>
  <c r="F105" i="2" a="1"/>
  <c r="F105" i="2" s="1"/>
  <c r="U105" i="1" s="1"/>
  <c r="F107" i="2" a="1"/>
  <c r="F107" i="2" s="1"/>
  <c r="U107" i="1" s="1"/>
  <c r="F112" i="2" a="1"/>
  <c r="F112" i="2" s="1"/>
  <c r="U112" i="1" s="1"/>
  <c r="F119" i="2" a="1"/>
  <c r="F119" i="2" s="1"/>
  <c r="U119" i="1" s="1"/>
  <c r="F126" i="2" a="1"/>
  <c r="F126" i="2" s="1"/>
  <c r="U126" i="1" s="1"/>
  <c r="F131" i="2" a="1"/>
  <c r="F131" i="2" s="1"/>
  <c r="U131" i="1" s="1"/>
  <c r="F133" i="2" a="1"/>
  <c r="F133" i="2" s="1"/>
  <c r="U133" i="1" s="1"/>
  <c r="F140" i="2" a="1"/>
  <c r="F140" i="2" s="1"/>
  <c r="U140" i="1" s="1"/>
  <c r="F142" i="2" a="1"/>
  <c r="F142" i="2" s="1"/>
  <c r="U142" i="1" s="1"/>
  <c r="F147" i="2" a="1"/>
  <c r="F147" i="2" s="1"/>
  <c r="U147" i="1" s="1"/>
  <c r="F149" i="2" a="1"/>
  <c r="F149" i="2" s="1"/>
  <c r="U149" i="1" s="1"/>
  <c r="F157" i="2" a="1"/>
  <c r="F157" i="2" s="1"/>
  <c r="U157" i="1" s="1"/>
  <c r="F161" i="2" a="1"/>
  <c r="F161" i="2" s="1"/>
  <c r="U161" i="1" s="1"/>
  <c r="F165" i="2" a="1"/>
  <c r="F165" i="2" s="1"/>
  <c r="U165" i="1" s="1"/>
  <c r="F169" i="2" a="1"/>
  <c r="F169" i="2" s="1"/>
  <c r="U169" i="1" s="1"/>
  <c r="F173" i="2" a="1"/>
  <c r="F173" i="2" s="1"/>
  <c r="U173" i="1" s="1"/>
  <c r="F177" i="2" a="1"/>
  <c r="F177" i="2" s="1"/>
  <c r="U177" i="1" s="1"/>
  <c r="F181" i="2" a="1"/>
  <c r="F181" i="2" s="1"/>
  <c r="U181" i="1" s="1"/>
  <c r="F185" i="2" a="1"/>
  <c r="F185" i="2" s="1"/>
  <c r="U185" i="1" s="1"/>
  <c r="F189" i="2" a="1"/>
  <c r="F189" i="2" s="1"/>
  <c r="U189" i="1" s="1"/>
  <c r="F193" i="2" a="1"/>
  <c r="F193" i="2" s="1"/>
  <c r="U193" i="1" s="1"/>
  <c r="F9" i="2" a="1"/>
  <c r="F9" i="2" s="1"/>
  <c r="U9" i="1" s="1"/>
  <c r="F28" i="2" a="1"/>
  <c r="F28" i="2" s="1"/>
  <c r="U28" i="1" s="1"/>
  <c r="F41" i="2" a="1"/>
  <c r="F41" i="2" s="1"/>
  <c r="U41" i="1" s="1"/>
  <c r="F57" i="2" a="1"/>
  <c r="F57" i="2" s="1"/>
  <c r="U57" i="1" s="1"/>
  <c r="F60" i="2" a="1"/>
  <c r="F60" i="2" s="1"/>
  <c r="U60" i="1" s="1"/>
  <c r="F63" i="2" a="1"/>
  <c r="F63" i="2" s="1"/>
  <c r="U63" i="1" s="1"/>
  <c r="F66" i="2" a="1"/>
  <c r="F66" i="2" s="1"/>
  <c r="U66" i="1" s="1"/>
  <c r="F77" i="2" a="1"/>
  <c r="F77" i="2" s="1"/>
  <c r="U77" i="1" s="1"/>
  <c r="F83" i="2" a="1"/>
  <c r="F83" i="2" s="1"/>
  <c r="U83" i="1" s="1"/>
  <c r="F85" i="2" a="1"/>
  <c r="F85" i="2" s="1"/>
  <c r="U85" i="1" s="1"/>
  <c r="F90" i="2" a="1"/>
  <c r="F90" i="2" s="1"/>
  <c r="U90" i="1" s="1"/>
  <c r="F94" i="2" a="1"/>
  <c r="F94" i="2" s="1"/>
  <c r="U94" i="1" s="1"/>
  <c r="F96" i="2" a="1"/>
  <c r="F96" i="2" s="1"/>
  <c r="U96" i="1" s="1"/>
  <c r="F103" i="2" a="1"/>
  <c r="F103" i="2" s="1"/>
  <c r="U103" i="1" s="1"/>
  <c r="F122" i="2" a="1"/>
  <c r="F122" i="2" s="1"/>
  <c r="U122" i="1" s="1"/>
  <c r="F128" i="2" a="1"/>
  <c r="F128" i="2" s="1"/>
  <c r="U128" i="1" s="1"/>
  <c r="F130" i="2" a="1"/>
  <c r="F130" i="2" s="1"/>
  <c r="U130" i="1" s="1"/>
  <c r="F135" i="2" a="1"/>
  <c r="F135" i="2" s="1"/>
  <c r="U135" i="1" s="1"/>
  <c r="F137" i="2" a="1"/>
  <c r="F137" i="2" s="1"/>
  <c r="U137" i="1" s="1"/>
  <c r="F144" i="2" a="1"/>
  <c r="F144" i="2" s="1"/>
  <c r="U144" i="1" s="1"/>
  <c r="F146" i="2" a="1"/>
  <c r="F146" i="2" s="1"/>
  <c r="U146" i="1" s="1"/>
  <c r="F151" i="2" a="1"/>
  <c r="F151" i="2" s="1"/>
  <c r="U151" i="1" s="1"/>
  <c r="F153" i="2" a="1"/>
  <c r="F153" i="2" s="1"/>
  <c r="U153" i="1" s="1"/>
  <c r="F156" i="2" a="1"/>
  <c r="F156" i="2" s="1"/>
  <c r="U156" i="1" s="1"/>
  <c r="F160" i="2" a="1"/>
  <c r="F160" i="2" s="1"/>
  <c r="U160" i="1" s="1"/>
  <c r="F164" i="2" a="1"/>
  <c r="F164" i="2" s="1"/>
  <c r="U164" i="1" s="1"/>
  <c r="F168" i="2" a="1"/>
  <c r="F168" i="2" s="1"/>
  <c r="U168" i="1" s="1"/>
  <c r="F172" i="2" a="1"/>
  <c r="F172" i="2" s="1"/>
  <c r="U172" i="1" s="1"/>
  <c r="F176" i="2" a="1"/>
  <c r="F176" i="2" s="1"/>
  <c r="U176" i="1" s="1"/>
  <c r="F180" i="2" a="1"/>
  <c r="F180" i="2" s="1"/>
  <c r="U180" i="1" s="1"/>
  <c r="F184" i="2" a="1"/>
  <c r="F184" i="2" s="1"/>
  <c r="U184" i="1" s="1"/>
  <c r="F188" i="2" a="1"/>
  <c r="F188" i="2" s="1"/>
  <c r="U188" i="1" s="1"/>
  <c r="F192" i="2" a="1"/>
  <c r="F192" i="2" s="1"/>
  <c r="U192" i="1" s="1"/>
  <c r="F17" i="2" a="1"/>
  <c r="F17" i="2" s="1"/>
  <c r="U17" i="1" s="1"/>
  <c r="F36" i="2" a="1"/>
  <c r="F36" i="2" s="1"/>
  <c r="U36" i="1" s="1"/>
  <c r="F48" i="2" a="1"/>
  <c r="F48" i="2" s="1"/>
  <c r="U48" i="1" s="1"/>
  <c r="F61" i="2" a="1"/>
  <c r="F61" i="2" s="1"/>
  <c r="U61" i="1" s="1"/>
  <c r="F67" i="2" a="1"/>
  <c r="F67" i="2" s="1"/>
  <c r="U67" i="1" s="1"/>
  <c r="F73" i="2" a="1"/>
  <c r="F73" i="2" s="1"/>
  <c r="U73" i="1" s="1"/>
  <c r="F79" i="2" a="1"/>
  <c r="F79" i="2" s="1"/>
  <c r="U79" i="1" s="1"/>
  <c r="F88" i="2" a="1"/>
  <c r="F88" i="2" s="1"/>
  <c r="U88" i="1" s="1"/>
  <c r="F92" i="2" a="1"/>
  <c r="F92" i="2" s="1"/>
  <c r="U92" i="1" s="1"/>
  <c r="F106" i="2" a="1"/>
  <c r="F106" i="2" s="1"/>
  <c r="U106" i="1" s="1"/>
  <c r="F113" i="2" a="1"/>
  <c r="F113" i="2" s="1"/>
  <c r="U113" i="1" s="1"/>
  <c r="F118" i="2" a="1"/>
  <c r="F118" i="2" s="1"/>
  <c r="U118" i="1" s="1"/>
  <c r="F120" i="2" a="1"/>
  <c r="F120" i="2" s="1"/>
  <c r="U120" i="1" s="1"/>
  <c r="F125" i="2" a="1"/>
  <c r="F125" i="2" s="1"/>
  <c r="U125" i="1" s="1"/>
  <c r="F132" i="2" a="1"/>
  <c r="F132" i="2" s="1"/>
  <c r="U132" i="1" s="1"/>
  <c r="F134" i="2" a="1"/>
  <c r="F134" i="2" s="1"/>
  <c r="U134" i="1" s="1"/>
  <c r="F139" i="2" a="1"/>
  <c r="F139" i="2" s="1"/>
  <c r="U139" i="1" s="1"/>
  <c r="F141" i="2" a="1"/>
  <c r="F141" i="2" s="1"/>
  <c r="U141" i="1" s="1"/>
  <c r="F148" i="2" a="1"/>
  <c r="F148" i="2" s="1"/>
  <c r="U148" i="1" s="1"/>
  <c r="F150" i="2" a="1"/>
  <c r="F150" i="2" s="1"/>
  <c r="U150" i="1" s="1"/>
  <c r="F155" i="2" a="1"/>
  <c r="F155" i="2" s="1"/>
  <c r="U155" i="1" s="1"/>
  <c r="F159" i="2" a="1"/>
  <c r="F159" i="2" s="1"/>
  <c r="U159" i="1" s="1"/>
  <c r="F163" i="2" a="1"/>
  <c r="F163" i="2" s="1"/>
  <c r="U163" i="1" s="1"/>
  <c r="F167" i="2" a="1"/>
  <c r="F167" i="2" s="1"/>
  <c r="U167" i="1" s="1"/>
  <c r="F171" i="2" a="1"/>
  <c r="F171" i="2" s="1"/>
  <c r="U171" i="1" s="1"/>
  <c r="F175" i="2" a="1"/>
  <c r="F175" i="2" s="1"/>
  <c r="U175" i="1" s="1"/>
  <c r="F179" i="2" a="1"/>
  <c r="F179" i="2" s="1"/>
  <c r="U179" i="1" s="1"/>
  <c r="F183" i="2" a="1"/>
  <c r="F183" i="2" s="1"/>
  <c r="U183" i="1" s="1"/>
  <c r="F187" i="2" a="1"/>
  <c r="F187" i="2" s="1"/>
  <c r="U187" i="1" s="1"/>
  <c r="F191" i="2" a="1"/>
  <c r="F191" i="2" s="1"/>
  <c r="U191" i="1" s="1"/>
  <c r="F12" i="2" a="1"/>
  <c r="F12" i="2" s="1"/>
  <c r="U12" i="1" s="1"/>
  <c r="F25" i="2" a="1"/>
  <c r="F25" i="2" s="1"/>
  <c r="U25" i="1" s="1"/>
  <c r="F44" i="2" a="1"/>
  <c r="F44" i="2" s="1"/>
  <c r="U44" i="1" s="1"/>
  <c r="F49" i="2" a="1"/>
  <c r="F49" i="2" s="1"/>
  <c r="U49" i="1" s="1"/>
  <c r="F52" i="2" a="1"/>
  <c r="F52" i="2" s="1"/>
  <c r="U52" i="1" s="1"/>
  <c r="F74" i="2" a="1"/>
  <c r="F74" i="2" s="1"/>
  <c r="U74" i="1" s="1"/>
  <c r="F93" i="2" a="1"/>
  <c r="F93" i="2" s="1"/>
  <c r="U93" i="1" s="1"/>
  <c r="F95" i="2" a="1"/>
  <c r="F95" i="2" s="1"/>
  <c r="U95" i="1" s="1"/>
  <c r="F97" i="2" a="1"/>
  <c r="F97" i="2" s="1"/>
  <c r="U97" i="1" s="1"/>
  <c r="G9" i="2" a="1"/>
  <c r="G9" i="2" s="1"/>
  <c r="AB9" i="1" s="1"/>
  <c r="G12" i="2" a="1"/>
  <c r="G12" i="2" s="1"/>
  <c r="AB12" i="1" s="1"/>
  <c r="G17" i="2" a="1"/>
  <c r="G17" i="2" s="1"/>
  <c r="AB17" i="1" s="1"/>
  <c r="G20" i="2" a="1"/>
  <c r="G20" i="2" s="1"/>
  <c r="AB20" i="1" s="1"/>
  <c r="G25" i="2" a="1"/>
  <c r="G25" i="2" s="1"/>
  <c r="AB25" i="1" s="1"/>
  <c r="G28" i="2" a="1"/>
  <c r="G28" i="2" s="1"/>
  <c r="AB28" i="1" s="1"/>
  <c r="G33" i="2" a="1"/>
  <c r="G33" i="2" s="1"/>
  <c r="AB33" i="1" s="1"/>
  <c r="G36" i="2" a="1"/>
  <c r="G36" i="2" s="1"/>
  <c r="AB36" i="1" s="1"/>
  <c r="G41" i="2" a="1"/>
  <c r="G41" i="2" s="1"/>
  <c r="AB41" i="1" s="1"/>
  <c r="G44" i="2" a="1"/>
  <c r="G44" i="2" s="1"/>
  <c r="AB44" i="1" s="1"/>
  <c r="G49" i="2" a="1"/>
  <c r="G49" i="2" s="1"/>
  <c r="AB49" i="1" s="1"/>
  <c r="G52" i="2" a="1"/>
  <c r="G52" i="2" s="1"/>
  <c r="AB52" i="1" s="1"/>
  <c r="G57" i="2" a="1"/>
  <c r="G57" i="2" s="1"/>
  <c r="AB57" i="1" s="1"/>
  <c r="G60" i="2" a="1"/>
  <c r="G60" i="2" s="1"/>
  <c r="AB60" i="1" s="1"/>
  <c r="G63" i="2" a="1"/>
  <c r="G63" i="2" s="1"/>
  <c r="AB63" i="1" s="1"/>
  <c r="G66" i="2" a="1"/>
  <c r="G66" i="2" s="1"/>
  <c r="AB66" i="1" s="1"/>
  <c r="G73" i="2" a="1"/>
  <c r="G73" i="2" s="1"/>
  <c r="AB73" i="1" s="1"/>
  <c r="G76" i="2" a="1"/>
  <c r="G76" i="2" s="1"/>
  <c r="AB76" i="1" s="1"/>
  <c r="G79" i="2" a="1"/>
  <c r="G79" i="2" s="1"/>
  <c r="AB79" i="1" s="1"/>
  <c r="G82" i="2" a="1"/>
  <c r="G82" i="2" s="1"/>
  <c r="AB82" i="1" s="1"/>
  <c r="G89" i="2" a="1"/>
  <c r="G89" i="2" s="1"/>
  <c r="AB89" i="1" s="1"/>
  <c r="G92" i="2" a="1"/>
  <c r="G92" i="2" s="1"/>
  <c r="AB92" i="1" s="1"/>
  <c r="G94" i="2" a="1"/>
  <c r="G94" i="2" s="1"/>
  <c r="AB94" i="1" s="1"/>
  <c r="G97" i="2" a="1"/>
  <c r="G97" i="2" s="1"/>
  <c r="AB97" i="1" s="1"/>
  <c r="G104" i="2" a="1"/>
  <c r="G104" i="2" s="1"/>
  <c r="AB104" i="1" s="1"/>
  <c r="G106" i="2" a="1"/>
  <c r="G106" i="2" s="1"/>
  <c r="AB106" i="1" s="1"/>
  <c r="G111" i="2" a="1"/>
  <c r="G111" i="2" s="1"/>
  <c r="AB111" i="1" s="1"/>
  <c r="G113" i="2" a="1"/>
  <c r="G113" i="2" s="1"/>
  <c r="AB113" i="1" s="1"/>
  <c r="G120" i="2" a="1"/>
  <c r="G120" i="2" s="1"/>
  <c r="AB120" i="1" s="1"/>
  <c r="G122" i="2" a="1"/>
  <c r="G122" i="2" s="1"/>
  <c r="AB122" i="1" s="1"/>
  <c r="G6" i="2" a="1"/>
  <c r="G6" i="2" s="1"/>
  <c r="G11" i="2" a="1"/>
  <c r="G11" i="2" s="1"/>
  <c r="AB11" i="1" s="1"/>
  <c r="G14" i="2" a="1"/>
  <c r="G14" i="2" s="1"/>
  <c r="AB14" i="1" s="1"/>
  <c r="G19" i="2" a="1"/>
  <c r="G19" i="2" s="1"/>
  <c r="AB19" i="1" s="1"/>
  <c r="G22" i="2" a="1"/>
  <c r="G22" i="2" s="1"/>
  <c r="AB22" i="1" s="1"/>
  <c r="G27" i="2" a="1"/>
  <c r="G27" i="2" s="1"/>
  <c r="AB27" i="1" s="1"/>
  <c r="G30" i="2" a="1"/>
  <c r="G30" i="2" s="1"/>
  <c r="AB30" i="1" s="1"/>
  <c r="G35" i="2" a="1"/>
  <c r="G35" i="2" s="1"/>
  <c r="AB35" i="1" s="1"/>
  <c r="G38" i="2" a="1"/>
  <c r="G38" i="2" s="1"/>
  <c r="AB38" i="1" s="1"/>
  <c r="G43" i="2" a="1"/>
  <c r="G43" i="2" s="1"/>
  <c r="AB43" i="1" s="1"/>
  <c r="G46" i="2" a="1"/>
  <c r="G46" i="2" s="1"/>
  <c r="AB46" i="1" s="1"/>
  <c r="G8" i="2" a="1"/>
  <c r="G8" i="2" s="1"/>
  <c r="AB8" i="1" s="1"/>
  <c r="G13" i="2" a="1"/>
  <c r="G13" i="2" s="1"/>
  <c r="AB13" i="1" s="1"/>
  <c r="G16" i="2" a="1"/>
  <c r="G16" i="2" s="1"/>
  <c r="AB16" i="1" s="1"/>
  <c r="G21" i="2" a="1"/>
  <c r="G21" i="2" s="1"/>
  <c r="AB21" i="1" s="1"/>
  <c r="G24" i="2" a="1"/>
  <c r="G24" i="2" s="1"/>
  <c r="AB24" i="1" s="1"/>
  <c r="G29" i="2" a="1"/>
  <c r="G29" i="2" s="1"/>
  <c r="AB29" i="1" s="1"/>
  <c r="G32" i="2" a="1"/>
  <c r="G32" i="2" s="1"/>
  <c r="AB32" i="1" s="1"/>
  <c r="G37" i="2" a="1"/>
  <c r="G37" i="2" s="1"/>
  <c r="AB37" i="1" s="1"/>
  <c r="G40" i="2" a="1"/>
  <c r="G40" i="2" s="1"/>
  <c r="AB40" i="1" s="1"/>
  <c r="G45" i="2" a="1"/>
  <c r="G45" i="2" s="1"/>
  <c r="AB45" i="1" s="1"/>
  <c r="G48" i="2" a="1"/>
  <c r="G48" i="2" s="1"/>
  <c r="AB48" i="1" s="1"/>
  <c r="G53" i="2" a="1"/>
  <c r="G53" i="2" s="1"/>
  <c r="AB53" i="1" s="1"/>
  <c r="G56" i="2" a="1"/>
  <c r="G56" i="2" s="1"/>
  <c r="AB56" i="1" s="1"/>
  <c r="G61" i="2" a="1"/>
  <c r="G61" i="2" s="1"/>
  <c r="AB61" i="1" s="1"/>
  <c r="G67" i="2" a="1"/>
  <c r="G67" i="2" s="1"/>
  <c r="AB67" i="1" s="1"/>
  <c r="G7" i="2" a="1"/>
  <c r="G7" i="2" s="1"/>
  <c r="AB7" i="1" s="1"/>
  <c r="G26" i="2" a="1"/>
  <c r="G26" i="2" s="1"/>
  <c r="AB26" i="1" s="1"/>
  <c r="G39" i="2" a="1"/>
  <c r="G39" i="2" s="1"/>
  <c r="AB39" i="1" s="1"/>
  <c r="G59" i="2" a="1"/>
  <c r="G59" i="2" s="1"/>
  <c r="AB59" i="1" s="1"/>
  <c r="G62" i="2" a="1"/>
  <c r="G62" i="2" s="1"/>
  <c r="AB62" i="1" s="1"/>
  <c r="G65" i="2" a="1"/>
  <c r="G65" i="2" s="1"/>
  <c r="AB65" i="1" s="1"/>
  <c r="G68" i="2" a="1"/>
  <c r="G68" i="2" s="1"/>
  <c r="AB68" i="1" s="1"/>
  <c r="G74" i="2" a="1"/>
  <c r="G74" i="2" s="1"/>
  <c r="AB74" i="1" s="1"/>
  <c r="G78" i="2" a="1"/>
  <c r="G78" i="2" s="1"/>
  <c r="AB78" i="1" s="1"/>
  <c r="G84" i="2" a="1"/>
  <c r="G84" i="2" s="1"/>
  <c r="AB84" i="1" s="1"/>
  <c r="G91" i="2" a="1"/>
  <c r="G91" i="2" s="1"/>
  <c r="AB91" i="1" s="1"/>
  <c r="G93" i="2" a="1"/>
  <c r="G93" i="2" s="1"/>
  <c r="AB93" i="1" s="1"/>
  <c r="G95" i="2" a="1"/>
  <c r="G95" i="2" s="1"/>
  <c r="AB95" i="1" s="1"/>
  <c r="G102" i="2" a="1"/>
  <c r="G102" i="2" s="1"/>
  <c r="AB102" i="1" s="1"/>
  <c r="G109" i="2" a="1"/>
  <c r="G109" i="2" s="1"/>
  <c r="AB109" i="1" s="1"/>
  <c r="G114" i="2" a="1"/>
  <c r="G114" i="2" s="1"/>
  <c r="AB114" i="1" s="1"/>
  <c r="G116" i="2" a="1"/>
  <c r="G116" i="2" s="1"/>
  <c r="AB116" i="1" s="1"/>
  <c r="G121" i="2" a="1"/>
  <c r="G121" i="2" s="1"/>
  <c r="AB121" i="1" s="1"/>
  <c r="G123" i="2" a="1"/>
  <c r="G123" i="2" s="1"/>
  <c r="AB123" i="1" s="1"/>
  <c r="G127" i="2" a="1"/>
  <c r="G127" i="2" s="1"/>
  <c r="AB127" i="1" s="1"/>
  <c r="G129" i="2" a="1"/>
  <c r="G129" i="2" s="1"/>
  <c r="AB129" i="1" s="1"/>
  <c r="G136" i="2" a="1"/>
  <c r="G136" i="2" s="1"/>
  <c r="AB136" i="1" s="1"/>
  <c r="G138" i="2" a="1"/>
  <c r="G138" i="2" s="1"/>
  <c r="AB138" i="1" s="1"/>
  <c r="G143" i="2" a="1"/>
  <c r="G143" i="2" s="1"/>
  <c r="AB143" i="1" s="1"/>
  <c r="G145" i="2" a="1"/>
  <c r="G145" i="2" s="1"/>
  <c r="AB145" i="1" s="1"/>
  <c r="G152" i="2" a="1"/>
  <c r="G152" i="2" s="1"/>
  <c r="AB152" i="1" s="1"/>
  <c r="G154" i="2" a="1"/>
  <c r="G154" i="2" s="1"/>
  <c r="AB154" i="1" s="1"/>
  <c r="G158" i="2" a="1"/>
  <c r="G158" i="2" s="1"/>
  <c r="AB158" i="1" s="1"/>
  <c r="G162" i="2" a="1"/>
  <c r="G162" i="2" s="1"/>
  <c r="AB162" i="1" s="1"/>
  <c r="G166" i="2" a="1"/>
  <c r="G166" i="2" s="1"/>
  <c r="AB166" i="1" s="1"/>
  <c r="G170" i="2" a="1"/>
  <c r="G170" i="2" s="1"/>
  <c r="AB170" i="1" s="1"/>
  <c r="G174" i="2" a="1"/>
  <c r="G174" i="2" s="1"/>
  <c r="AB174" i="1" s="1"/>
  <c r="G178" i="2" a="1"/>
  <c r="G178" i="2" s="1"/>
  <c r="AB178" i="1" s="1"/>
  <c r="G182" i="2" a="1"/>
  <c r="G182" i="2" s="1"/>
  <c r="AB182" i="1" s="1"/>
  <c r="G186" i="2" a="1"/>
  <c r="G186" i="2" s="1"/>
  <c r="AB186" i="1" s="1"/>
  <c r="G190" i="2" a="1"/>
  <c r="G190" i="2" s="1"/>
  <c r="AB190" i="1" s="1"/>
  <c r="G194" i="2" a="1"/>
  <c r="G194" i="2" s="1"/>
  <c r="AB194" i="1" s="1"/>
  <c r="G15" i="2" a="1"/>
  <c r="G15" i="2" s="1"/>
  <c r="AB15" i="1" s="1"/>
  <c r="G34" i="2" a="1"/>
  <c r="G34" i="2" s="1"/>
  <c r="AB34" i="1" s="1"/>
  <c r="G47" i="2" a="1"/>
  <c r="G47" i="2" s="1"/>
  <c r="AB47" i="1" s="1"/>
  <c r="G50" i="2" a="1"/>
  <c r="G50" i="2" s="1"/>
  <c r="AB50" i="1" s="1"/>
  <c r="G69" i="2" a="1"/>
  <c r="G69" i="2" s="1"/>
  <c r="AB69" i="1" s="1"/>
  <c r="G72" i="2" a="1"/>
  <c r="G72" i="2" s="1"/>
  <c r="AB72" i="1" s="1"/>
  <c r="G80" i="2" a="1"/>
  <c r="G80" i="2" s="1"/>
  <c r="AB80" i="1" s="1"/>
  <c r="G87" i="2" a="1"/>
  <c r="G87" i="2" s="1"/>
  <c r="AB87" i="1" s="1"/>
  <c r="G98" i="2" a="1"/>
  <c r="G98" i="2" s="1"/>
  <c r="AB98" i="1" s="1"/>
  <c r="G100" i="2" a="1"/>
  <c r="G100" i="2" s="1"/>
  <c r="AB100" i="1" s="1"/>
  <c r="G105" i="2" a="1"/>
  <c r="G105" i="2" s="1"/>
  <c r="AB105" i="1" s="1"/>
  <c r="G107" i="2" a="1"/>
  <c r="G107" i="2" s="1"/>
  <c r="AB107" i="1" s="1"/>
  <c r="G110" i="2" a="1"/>
  <c r="G110" i="2" s="1"/>
  <c r="AB110" i="1" s="1"/>
  <c r="G112" i="2" a="1"/>
  <c r="G112" i="2" s="1"/>
  <c r="AB112" i="1" s="1"/>
  <c r="G117" i="2" a="1"/>
  <c r="G117" i="2" s="1"/>
  <c r="AB117" i="1" s="1"/>
  <c r="G119" i="2" a="1"/>
  <c r="G119" i="2" s="1"/>
  <c r="AB119" i="1" s="1"/>
  <c r="G124" i="2" a="1"/>
  <c r="G124" i="2" s="1"/>
  <c r="AB124" i="1" s="1"/>
  <c r="G126" i="2" a="1"/>
  <c r="G126" i="2" s="1"/>
  <c r="AB126" i="1" s="1"/>
  <c r="G131" i="2" a="1"/>
  <c r="G131" i="2" s="1"/>
  <c r="AB131" i="1" s="1"/>
  <c r="G133" i="2" a="1"/>
  <c r="G133" i="2" s="1"/>
  <c r="AB133" i="1" s="1"/>
  <c r="G140" i="2" a="1"/>
  <c r="G140" i="2" s="1"/>
  <c r="AB140" i="1" s="1"/>
  <c r="G142" i="2" a="1"/>
  <c r="G142" i="2" s="1"/>
  <c r="AB142" i="1" s="1"/>
  <c r="G147" i="2" a="1"/>
  <c r="G147" i="2" s="1"/>
  <c r="AB147" i="1" s="1"/>
  <c r="G149" i="2" a="1"/>
  <c r="G149" i="2" s="1"/>
  <c r="AB149" i="1" s="1"/>
  <c r="G157" i="2" a="1"/>
  <c r="G157" i="2" s="1"/>
  <c r="AB157" i="1" s="1"/>
  <c r="G161" i="2" a="1"/>
  <c r="G161" i="2" s="1"/>
  <c r="AB161" i="1" s="1"/>
  <c r="G165" i="2" a="1"/>
  <c r="G165" i="2" s="1"/>
  <c r="AB165" i="1" s="1"/>
  <c r="G169" i="2" a="1"/>
  <c r="G169" i="2" s="1"/>
  <c r="AB169" i="1" s="1"/>
  <c r="G173" i="2" a="1"/>
  <c r="G173" i="2" s="1"/>
  <c r="AB173" i="1" s="1"/>
  <c r="G177" i="2" a="1"/>
  <c r="G177" i="2" s="1"/>
  <c r="AB177" i="1" s="1"/>
  <c r="G181" i="2" a="1"/>
  <c r="G181" i="2" s="1"/>
  <c r="AB181" i="1" s="1"/>
  <c r="G185" i="2" a="1"/>
  <c r="G185" i="2" s="1"/>
  <c r="AB185" i="1" s="1"/>
  <c r="G189" i="2" a="1"/>
  <c r="G189" i="2" s="1"/>
  <c r="AB189" i="1" s="1"/>
  <c r="G193" i="2" a="1"/>
  <c r="G193" i="2" s="1"/>
  <c r="AB193" i="1" s="1"/>
  <c r="G10" i="2" a="1"/>
  <c r="G10" i="2" s="1"/>
  <c r="AB10" i="1" s="1"/>
  <c r="G23" i="2" a="1"/>
  <c r="G23" i="2" s="1"/>
  <c r="AB23" i="1" s="1"/>
  <c r="G42" i="2" a="1"/>
  <c r="G42" i="2" s="1"/>
  <c r="AB42" i="1" s="1"/>
  <c r="G51" i="2" a="1"/>
  <c r="G51" i="2" s="1"/>
  <c r="AB51" i="1" s="1"/>
  <c r="G54" i="2" a="1"/>
  <c r="G54" i="2" s="1"/>
  <c r="AB54" i="1" s="1"/>
  <c r="G70" i="2" a="1"/>
  <c r="G70" i="2" s="1"/>
  <c r="AB70" i="1" s="1"/>
  <c r="G75" i="2" a="1"/>
  <c r="G75" i="2" s="1"/>
  <c r="AB75" i="1" s="1"/>
  <c r="G77" i="2" a="1"/>
  <c r="G77" i="2" s="1"/>
  <c r="AB77" i="1" s="1"/>
  <c r="G81" i="2" a="1"/>
  <c r="G81" i="2" s="1"/>
  <c r="AB81" i="1" s="1"/>
  <c r="G83" i="2" a="1"/>
  <c r="G83" i="2" s="1"/>
  <c r="AB83" i="1" s="1"/>
  <c r="G85" i="2" a="1"/>
  <c r="G85" i="2" s="1"/>
  <c r="AB85" i="1" s="1"/>
  <c r="G90" i="2" a="1"/>
  <c r="G90" i="2" s="1"/>
  <c r="AB90" i="1" s="1"/>
  <c r="G96" i="2" a="1"/>
  <c r="G96" i="2" s="1"/>
  <c r="AB96" i="1" s="1"/>
  <c r="G101" i="2" a="1"/>
  <c r="G101" i="2" s="1"/>
  <c r="AB101" i="1" s="1"/>
  <c r="G103" i="2" a="1"/>
  <c r="G103" i="2" s="1"/>
  <c r="AB103" i="1" s="1"/>
  <c r="G108" i="2" a="1"/>
  <c r="G108" i="2" s="1"/>
  <c r="AB108" i="1" s="1"/>
  <c r="G115" i="2" a="1"/>
  <c r="G115" i="2" s="1"/>
  <c r="AB115" i="1" s="1"/>
  <c r="G128" i="2" a="1"/>
  <c r="G128" i="2" s="1"/>
  <c r="AB128" i="1" s="1"/>
  <c r="G130" i="2" a="1"/>
  <c r="G130" i="2" s="1"/>
  <c r="AB130" i="1" s="1"/>
  <c r="G135" i="2" a="1"/>
  <c r="G135" i="2" s="1"/>
  <c r="AB135" i="1" s="1"/>
  <c r="G137" i="2" a="1"/>
  <c r="G137" i="2" s="1"/>
  <c r="AB137" i="1" s="1"/>
  <c r="G144" i="2" a="1"/>
  <c r="G144" i="2" s="1"/>
  <c r="AB144" i="1" s="1"/>
  <c r="G146" i="2" a="1"/>
  <c r="G146" i="2" s="1"/>
  <c r="AB146" i="1" s="1"/>
  <c r="G151" i="2" a="1"/>
  <c r="G151" i="2" s="1"/>
  <c r="AB151" i="1" s="1"/>
  <c r="G153" i="2" a="1"/>
  <c r="G153" i="2" s="1"/>
  <c r="AB153" i="1" s="1"/>
  <c r="G156" i="2" a="1"/>
  <c r="G156" i="2" s="1"/>
  <c r="AB156" i="1" s="1"/>
  <c r="G160" i="2" a="1"/>
  <c r="G160" i="2" s="1"/>
  <c r="AB160" i="1" s="1"/>
  <c r="G164" i="2" a="1"/>
  <c r="G164" i="2" s="1"/>
  <c r="AB164" i="1" s="1"/>
  <c r="G168" i="2" a="1"/>
  <c r="G168" i="2" s="1"/>
  <c r="AB168" i="1" s="1"/>
  <c r="G172" i="2" a="1"/>
  <c r="G172" i="2" s="1"/>
  <c r="AB172" i="1" s="1"/>
  <c r="G176" i="2" a="1"/>
  <c r="G176" i="2" s="1"/>
  <c r="AB176" i="1" s="1"/>
  <c r="G180" i="2" a="1"/>
  <c r="G180" i="2" s="1"/>
  <c r="AB180" i="1" s="1"/>
  <c r="G184" i="2" a="1"/>
  <c r="G184" i="2" s="1"/>
  <c r="AB184" i="1" s="1"/>
  <c r="G188" i="2" a="1"/>
  <c r="G188" i="2" s="1"/>
  <c r="AB188" i="1" s="1"/>
  <c r="G192" i="2" a="1"/>
  <c r="G192" i="2" s="1"/>
  <c r="AB192" i="1" s="1"/>
  <c r="G195" i="2" a="1"/>
  <c r="G195" i="2" s="1"/>
  <c r="AB195" i="1" s="1"/>
  <c r="G18" i="2" a="1"/>
  <c r="G18" i="2" s="1"/>
  <c r="AB18" i="1" s="1"/>
  <c r="G31" i="2" a="1"/>
  <c r="G31" i="2" s="1"/>
  <c r="AB31" i="1" s="1"/>
  <c r="G55" i="2" a="1"/>
  <c r="G55" i="2" s="1"/>
  <c r="AB55" i="1" s="1"/>
  <c r="G58" i="2" a="1"/>
  <c r="G58" i="2" s="1"/>
  <c r="AB58" i="1" s="1"/>
  <c r="G64" i="2" a="1"/>
  <c r="G64" i="2" s="1"/>
  <c r="AB64" i="1" s="1"/>
  <c r="G71" i="2" a="1"/>
  <c r="G71" i="2" s="1"/>
  <c r="AB71" i="1" s="1"/>
  <c r="G86" i="2" a="1"/>
  <c r="G86" i="2" s="1"/>
  <c r="AB86" i="1" s="1"/>
  <c r="G88" i="2" a="1"/>
  <c r="G88" i="2" s="1"/>
  <c r="AB88" i="1" s="1"/>
  <c r="G99" i="2" a="1"/>
  <c r="G99" i="2" s="1"/>
  <c r="AB99" i="1" s="1"/>
  <c r="F192" i="14" a="1"/>
  <c r="F192" i="14" s="1"/>
  <c r="V192" i="1" s="1"/>
  <c r="F187" i="14" a="1"/>
  <c r="F187" i="14" s="1"/>
  <c r="V187" i="1" s="1"/>
  <c r="F184" i="14" a="1"/>
  <c r="F184" i="14" s="1"/>
  <c r="V184" i="1" s="1"/>
  <c r="F179" i="14" a="1"/>
  <c r="F179" i="14" s="1"/>
  <c r="V179" i="1" s="1"/>
  <c r="F176" i="14" a="1"/>
  <c r="F176" i="14" s="1"/>
  <c r="V176" i="1" s="1"/>
  <c r="F171" i="14" a="1"/>
  <c r="F171" i="14" s="1"/>
  <c r="V171" i="1" s="1"/>
  <c r="F168" i="14" a="1"/>
  <c r="F168" i="14" s="1"/>
  <c r="V168" i="1" s="1"/>
  <c r="F163" i="14" a="1"/>
  <c r="F163" i="14" s="1"/>
  <c r="V163" i="1" s="1"/>
  <c r="F160" i="14" a="1"/>
  <c r="F160" i="14" s="1"/>
  <c r="V160" i="1" s="1"/>
  <c r="F155" i="14" a="1"/>
  <c r="F155" i="14" s="1"/>
  <c r="V155" i="1" s="1"/>
  <c r="F152" i="14" a="1"/>
  <c r="F152" i="14" s="1"/>
  <c r="V152" i="1" s="1"/>
  <c r="F147" i="14" a="1"/>
  <c r="F147" i="14" s="1"/>
  <c r="V147" i="1" s="1"/>
  <c r="F144" i="14" a="1"/>
  <c r="F144" i="14" s="1"/>
  <c r="V144" i="1" s="1"/>
  <c r="F139" i="14" a="1"/>
  <c r="F139" i="14" s="1"/>
  <c r="V139" i="1" s="1"/>
  <c r="F136" i="14" a="1"/>
  <c r="F136" i="14" s="1"/>
  <c r="V136" i="1" s="1"/>
  <c r="F133" i="14" a="1"/>
  <c r="F133" i="14" s="1"/>
  <c r="V133" i="1" s="1"/>
  <c r="F127" i="14" a="1"/>
  <c r="F127" i="14" s="1"/>
  <c r="V127" i="1" s="1"/>
  <c r="F122" i="14" a="1"/>
  <c r="F122" i="14" s="1"/>
  <c r="V122" i="1" s="1"/>
  <c r="F120" i="14" a="1"/>
  <c r="F120" i="14" s="1"/>
  <c r="V120" i="1" s="1"/>
  <c r="F117" i="14" a="1"/>
  <c r="F117" i="14" s="1"/>
  <c r="V117" i="1" s="1"/>
  <c r="F111" i="14" a="1"/>
  <c r="F111" i="14" s="1"/>
  <c r="V111" i="1" s="1"/>
  <c r="F108" i="14" a="1"/>
  <c r="F108" i="14" s="1"/>
  <c r="V108" i="1" s="1"/>
  <c r="F100" i="14" a="1"/>
  <c r="F100" i="14" s="1"/>
  <c r="V100" i="1" s="1"/>
  <c r="F92" i="14" a="1"/>
  <c r="F92" i="14" s="1"/>
  <c r="V92" i="1" s="1"/>
  <c r="F84" i="14" a="1"/>
  <c r="F84" i="14" s="1"/>
  <c r="V84" i="1" s="1"/>
  <c r="F76" i="14" a="1"/>
  <c r="F76" i="14" s="1"/>
  <c r="V76" i="1" s="1"/>
  <c r="F68" i="14" a="1"/>
  <c r="F68" i="14" s="1"/>
  <c r="V68" i="1" s="1"/>
  <c r="F60" i="14" a="1"/>
  <c r="F60" i="14" s="1"/>
  <c r="V60" i="1" s="1"/>
  <c r="F52" i="14" a="1"/>
  <c r="F52" i="14" s="1"/>
  <c r="V52" i="1" s="1"/>
  <c r="F43" i="14" a="1"/>
  <c r="F43" i="14" s="1"/>
  <c r="V43" i="1" s="1"/>
  <c r="F39" i="14" a="1"/>
  <c r="F39" i="14" s="1"/>
  <c r="V39" i="1" s="1"/>
  <c r="F35" i="14" a="1"/>
  <c r="F35" i="14" s="1"/>
  <c r="V35" i="1" s="1"/>
  <c r="F31" i="14" a="1"/>
  <c r="F31" i="14" s="1"/>
  <c r="V31" i="1" s="1"/>
  <c r="F27" i="14" a="1"/>
  <c r="F27" i="14" s="1"/>
  <c r="V27" i="1" s="1"/>
  <c r="F23" i="14" a="1"/>
  <c r="F23" i="14" s="1"/>
  <c r="V23" i="1" s="1"/>
  <c r="F19" i="14" a="1"/>
  <c r="F19" i="14" s="1"/>
  <c r="V19" i="1" s="1"/>
  <c r="F15" i="14" a="1"/>
  <c r="F15" i="14" s="1"/>
  <c r="V15" i="1" s="1"/>
  <c r="F11" i="14" a="1"/>
  <c r="F11" i="14" s="1"/>
  <c r="V11" i="1" s="1"/>
  <c r="F7" i="14" a="1"/>
  <c r="F7" i="14" s="1"/>
  <c r="V7" i="1" s="1"/>
  <c r="F193" i="14" a="1"/>
  <c r="F193" i="14" s="1"/>
  <c r="V193" i="1" s="1"/>
  <c r="F190" i="14" a="1"/>
  <c r="F190" i="14" s="1"/>
  <c r="V190" i="1" s="1"/>
  <c r="F185" i="14" a="1"/>
  <c r="F185" i="14" s="1"/>
  <c r="V185" i="1" s="1"/>
  <c r="F182" i="14" a="1"/>
  <c r="F182" i="14" s="1"/>
  <c r="V182" i="1" s="1"/>
  <c r="F177" i="14" a="1"/>
  <c r="F177" i="14" s="1"/>
  <c r="V177" i="1" s="1"/>
  <c r="F174" i="14" a="1"/>
  <c r="F174" i="14" s="1"/>
  <c r="V174" i="1" s="1"/>
  <c r="F169" i="14" a="1"/>
  <c r="F169" i="14" s="1"/>
  <c r="V169" i="1" s="1"/>
  <c r="F166" i="14" a="1"/>
  <c r="F166" i="14" s="1"/>
  <c r="V166" i="1" s="1"/>
  <c r="F161" i="14" a="1"/>
  <c r="F161" i="14" s="1"/>
  <c r="V161" i="1" s="1"/>
  <c r="F158" i="14" a="1"/>
  <c r="F158" i="14" s="1"/>
  <c r="V158" i="1" s="1"/>
  <c r="F153" i="14" a="1"/>
  <c r="F153" i="14" s="1"/>
  <c r="V153" i="1" s="1"/>
  <c r="F150" i="14" a="1"/>
  <c r="F150" i="14" s="1"/>
  <c r="V150" i="1" s="1"/>
  <c r="F145" i="14" a="1"/>
  <c r="F145" i="14" s="1"/>
  <c r="V145" i="1" s="1"/>
  <c r="F142" i="14" a="1"/>
  <c r="F142" i="14" s="1"/>
  <c r="V142" i="1" s="1"/>
  <c r="F137" i="14" a="1"/>
  <c r="F137" i="14" s="1"/>
  <c r="V137" i="1" s="1"/>
  <c r="F130" i="14" a="1"/>
  <c r="F130" i="14" s="1"/>
  <c r="V130" i="1" s="1"/>
  <c r="F125" i="14" a="1"/>
  <c r="F125" i="14" s="1"/>
  <c r="V125" i="1" s="1"/>
  <c r="F123" i="14" a="1"/>
  <c r="F123" i="14" s="1"/>
  <c r="V123" i="1" s="1"/>
  <c r="F114" i="14" a="1"/>
  <c r="F114" i="14" s="1"/>
  <c r="V114" i="1" s="1"/>
  <c r="F109" i="14" a="1"/>
  <c r="F109" i="14" s="1"/>
  <c r="V109" i="1" s="1"/>
  <c r="F106" i="14" a="1"/>
  <c r="F106" i="14" s="1"/>
  <c r="V106" i="1" s="1"/>
  <c r="F103" i="14" a="1"/>
  <c r="F103" i="14" s="1"/>
  <c r="V103" i="1" s="1"/>
  <c r="F101" i="14" a="1"/>
  <c r="F101" i="14" s="1"/>
  <c r="V101" i="1" s="1"/>
  <c r="F98" i="14" a="1"/>
  <c r="F98" i="14" s="1"/>
  <c r="V98" i="1" s="1"/>
  <c r="F95" i="14" a="1"/>
  <c r="F95" i="14" s="1"/>
  <c r="V95" i="1" s="1"/>
  <c r="F93" i="14" a="1"/>
  <c r="F93" i="14" s="1"/>
  <c r="V93" i="1" s="1"/>
  <c r="F90" i="14" a="1"/>
  <c r="F90" i="14" s="1"/>
  <c r="V90" i="1" s="1"/>
  <c r="F87" i="14" a="1"/>
  <c r="F87" i="14" s="1"/>
  <c r="V87" i="1" s="1"/>
  <c r="F85" i="14" a="1"/>
  <c r="F85" i="14" s="1"/>
  <c r="V85" i="1" s="1"/>
  <c r="F82" i="14" a="1"/>
  <c r="F82" i="14" s="1"/>
  <c r="V82" i="1" s="1"/>
  <c r="F79" i="14" a="1"/>
  <c r="F79" i="14" s="1"/>
  <c r="V79" i="1" s="1"/>
  <c r="F77" i="14" a="1"/>
  <c r="F77" i="14" s="1"/>
  <c r="V77" i="1" s="1"/>
  <c r="F74" i="14" a="1"/>
  <c r="F74" i="14" s="1"/>
  <c r="V74" i="1" s="1"/>
  <c r="F71" i="14" a="1"/>
  <c r="F71" i="14" s="1"/>
  <c r="V71" i="1" s="1"/>
  <c r="F69" i="14" a="1"/>
  <c r="F69" i="14" s="1"/>
  <c r="V69" i="1" s="1"/>
  <c r="F66" i="14" a="1"/>
  <c r="F66" i="14" s="1"/>
  <c r="V66" i="1" s="1"/>
  <c r="F63" i="14" a="1"/>
  <c r="F63" i="14" s="1"/>
  <c r="V63" i="1" s="1"/>
  <c r="F61" i="14" a="1"/>
  <c r="F61" i="14" s="1"/>
  <c r="V61" i="1" s="1"/>
  <c r="F58" i="14" a="1"/>
  <c r="F58" i="14" s="1"/>
  <c r="V58" i="1" s="1"/>
  <c r="F55" i="14" a="1"/>
  <c r="F55" i="14" s="1"/>
  <c r="V55" i="1" s="1"/>
  <c r="F53" i="14" a="1"/>
  <c r="F53" i="14" s="1"/>
  <c r="V53" i="1" s="1"/>
  <c r="F50" i="14" a="1"/>
  <c r="F50" i="14" s="1"/>
  <c r="V50" i="1" s="1"/>
  <c r="F47" i="14" a="1"/>
  <c r="F47" i="14" s="1"/>
  <c r="V47" i="1" s="1"/>
  <c r="F44" i="14" a="1"/>
  <c r="F44" i="14" s="1"/>
  <c r="V44" i="1" s="1"/>
  <c r="F40" i="14" a="1"/>
  <c r="F40" i="14" s="1"/>
  <c r="V40" i="1" s="1"/>
  <c r="F36" i="14" a="1"/>
  <c r="F36" i="14" s="1"/>
  <c r="V36" i="1" s="1"/>
  <c r="F32" i="14" a="1"/>
  <c r="F32" i="14" s="1"/>
  <c r="V32" i="1" s="1"/>
  <c r="F28" i="14" a="1"/>
  <c r="F28" i="14" s="1"/>
  <c r="V28" i="1" s="1"/>
  <c r="F24" i="14" a="1"/>
  <c r="F24" i="14" s="1"/>
  <c r="V24" i="1" s="1"/>
  <c r="F20" i="14" a="1"/>
  <c r="F20" i="14" s="1"/>
  <c r="V20" i="1" s="1"/>
  <c r="F16" i="14" a="1"/>
  <c r="F16" i="14" s="1"/>
  <c r="V16" i="1" s="1"/>
  <c r="F12" i="14" a="1"/>
  <c r="F12" i="14" s="1"/>
  <c r="V12" i="1" s="1"/>
  <c r="F8" i="14" a="1"/>
  <c r="F8" i="14" s="1"/>
  <c r="V8" i="1" s="1"/>
  <c r="F191" i="14" a="1"/>
  <c r="F191" i="14" s="1"/>
  <c r="V191" i="1" s="1"/>
  <c r="F188" i="14" a="1"/>
  <c r="F188" i="14" s="1"/>
  <c r="V188" i="1" s="1"/>
  <c r="F183" i="14" a="1"/>
  <c r="F183" i="14" s="1"/>
  <c r="V183" i="1" s="1"/>
  <c r="F180" i="14" a="1"/>
  <c r="F180" i="14" s="1"/>
  <c r="V180" i="1" s="1"/>
  <c r="F175" i="14" a="1"/>
  <c r="F175" i="14" s="1"/>
  <c r="V175" i="1" s="1"/>
  <c r="F172" i="14" a="1"/>
  <c r="F172" i="14" s="1"/>
  <c r="V172" i="1" s="1"/>
  <c r="F167" i="14" a="1"/>
  <c r="F167" i="14" s="1"/>
  <c r="V167" i="1" s="1"/>
  <c r="F164" i="14" a="1"/>
  <c r="F164" i="14" s="1"/>
  <c r="V164" i="1" s="1"/>
  <c r="F159" i="14" a="1"/>
  <c r="F159" i="14" s="1"/>
  <c r="V159" i="1" s="1"/>
  <c r="F156" i="14" a="1"/>
  <c r="F156" i="14" s="1"/>
  <c r="V156" i="1" s="1"/>
  <c r="F151" i="14" a="1"/>
  <c r="F151" i="14" s="1"/>
  <c r="V151" i="1" s="1"/>
  <c r="F148" i="14" a="1"/>
  <c r="F148" i="14" s="1"/>
  <c r="V148" i="1" s="1"/>
  <c r="F143" i="14" a="1"/>
  <c r="F143" i="14" s="1"/>
  <c r="V143" i="1" s="1"/>
  <c r="F140" i="14" a="1"/>
  <c r="F140" i="14" s="1"/>
  <c r="V140" i="1" s="1"/>
  <c r="F134" i="14" a="1"/>
  <c r="F134" i="14" s="1"/>
  <c r="V134" i="1" s="1"/>
  <c r="F131" i="14" a="1"/>
  <c r="F131" i="14" s="1"/>
  <c r="V131" i="1" s="1"/>
  <c r="F128" i="14" a="1"/>
  <c r="F128" i="14" s="1"/>
  <c r="V128" i="1" s="1"/>
  <c r="F121" i="14" a="1"/>
  <c r="F121" i="14" s="1"/>
  <c r="V121" i="1" s="1"/>
  <c r="F118" i="14" a="1"/>
  <c r="F118" i="14" s="1"/>
  <c r="V118" i="1" s="1"/>
  <c r="F115" i="14" a="1"/>
  <c r="F115" i="14" s="1"/>
  <c r="V115" i="1" s="1"/>
  <c r="F112" i="14" a="1"/>
  <c r="F112" i="14" s="1"/>
  <c r="V112" i="1" s="1"/>
  <c r="F104" i="14" a="1"/>
  <c r="F104" i="14" s="1"/>
  <c r="V104" i="1" s="1"/>
  <c r="F96" i="14" a="1"/>
  <c r="F96" i="14" s="1"/>
  <c r="V96" i="1" s="1"/>
  <c r="F88" i="14" a="1"/>
  <c r="F88" i="14" s="1"/>
  <c r="V88" i="1" s="1"/>
  <c r="F80" i="14" a="1"/>
  <c r="F80" i="14" s="1"/>
  <c r="V80" i="1" s="1"/>
  <c r="F72" i="14" a="1"/>
  <c r="F72" i="14" s="1"/>
  <c r="V72" i="1" s="1"/>
  <c r="F64" i="14" a="1"/>
  <c r="F64" i="14" s="1"/>
  <c r="V64" i="1" s="1"/>
  <c r="F56" i="14" a="1"/>
  <c r="F56" i="14" s="1"/>
  <c r="V56" i="1" s="1"/>
  <c r="F48" i="14" a="1"/>
  <c r="F48" i="14" s="1"/>
  <c r="V48" i="1" s="1"/>
  <c r="F45" i="14" a="1"/>
  <c r="F45" i="14" s="1"/>
  <c r="V45" i="1" s="1"/>
  <c r="F41" i="14" a="1"/>
  <c r="F41" i="14" s="1"/>
  <c r="V41" i="1" s="1"/>
  <c r="F37" i="14" a="1"/>
  <c r="F37" i="14" s="1"/>
  <c r="V37" i="1" s="1"/>
  <c r="F33" i="14" a="1"/>
  <c r="F33" i="14" s="1"/>
  <c r="V33" i="1" s="1"/>
  <c r="F29" i="14" a="1"/>
  <c r="F29" i="14" s="1"/>
  <c r="V29" i="1" s="1"/>
  <c r="F25" i="14" a="1"/>
  <c r="F25" i="14" s="1"/>
  <c r="V25" i="1" s="1"/>
  <c r="F21" i="14" a="1"/>
  <c r="F21" i="14" s="1"/>
  <c r="V21" i="1" s="1"/>
  <c r="F17" i="14" a="1"/>
  <c r="F17" i="14" s="1"/>
  <c r="V17" i="1" s="1"/>
  <c r="F13" i="14" a="1"/>
  <c r="F13" i="14" s="1"/>
  <c r="V13" i="1" s="1"/>
  <c r="F9" i="14" a="1"/>
  <c r="F9" i="14" s="1"/>
  <c r="V9" i="1" s="1"/>
  <c r="G188" i="16" a="1"/>
  <c r="G188" i="16" s="1"/>
  <c r="AG188" i="1" s="1"/>
  <c r="F179" i="16" a="1"/>
  <c r="F179" i="16" s="1"/>
  <c r="Z179" i="1" s="1"/>
  <c r="G168" i="16" a="1"/>
  <c r="G168" i="16" s="1"/>
  <c r="AG168" i="1" s="1"/>
  <c r="G156" i="16" a="1"/>
  <c r="G156" i="16" s="1"/>
  <c r="AG156" i="1" s="1"/>
  <c r="F142" i="16" a="1"/>
  <c r="F142" i="16" s="1"/>
  <c r="Z142" i="1" s="1"/>
  <c r="G129" i="16" a="1"/>
  <c r="G129" i="16" s="1"/>
  <c r="AG129" i="1" s="1"/>
  <c r="G117" i="16" a="1"/>
  <c r="G117" i="16" s="1"/>
  <c r="AG117" i="1" s="1"/>
  <c r="F106" i="16" a="1"/>
  <c r="F106" i="16" s="1"/>
  <c r="Z106" i="1" s="1"/>
  <c r="F72" i="16" a="1"/>
  <c r="F72" i="16" s="1"/>
  <c r="Z72" i="1" s="1"/>
  <c r="F195" i="14" a="1"/>
  <c r="F195" i="14" s="1"/>
  <c r="V195" i="1" s="1"/>
  <c r="F14" i="14" a="1"/>
  <c r="F14" i="14" s="1"/>
  <c r="V14" i="1" s="1"/>
  <c r="G19" i="14" a="1"/>
  <c r="G19" i="14" s="1"/>
  <c r="AC19" i="1" s="1"/>
  <c r="F30" i="14" a="1"/>
  <c r="F30" i="14" s="1"/>
  <c r="V30" i="1" s="1"/>
  <c r="G35" i="14" a="1"/>
  <c r="G35" i="14" s="1"/>
  <c r="AC35" i="1" s="1"/>
  <c r="F46" i="14" a="1"/>
  <c r="F46" i="14" s="1"/>
  <c r="V46" i="1" s="1"/>
  <c r="F59" i="14" a="1"/>
  <c r="F59" i="14" s="1"/>
  <c r="V59" i="1" s="1"/>
  <c r="F65" i="14" a="1"/>
  <c r="F65" i="14" s="1"/>
  <c r="V65" i="1" s="1"/>
  <c r="G71" i="14" a="1"/>
  <c r="G71" i="14" s="1"/>
  <c r="AC71" i="1" s="1"/>
  <c r="F78" i="14" a="1"/>
  <c r="F78" i="14" s="1"/>
  <c r="V78" i="1" s="1"/>
  <c r="F91" i="14" a="1"/>
  <c r="F91" i="14" s="1"/>
  <c r="V91" i="1" s="1"/>
  <c r="F97" i="14" a="1"/>
  <c r="F97" i="14" s="1"/>
  <c r="V97" i="1" s="1"/>
  <c r="G103" i="14" a="1"/>
  <c r="G103" i="14" s="1"/>
  <c r="AC103" i="1" s="1"/>
  <c r="F110" i="14" a="1"/>
  <c r="F110" i="14" s="1"/>
  <c r="V110" i="1" s="1"/>
  <c r="F116" i="14" a="1"/>
  <c r="F116" i="14" s="1"/>
  <c r="V116" i="1" s="1"/>
  <c r="G122" i="14" a="1"/>
  <c r="G122" i="14" s="1"/>
  <c r="AC122" i="1" s="1"/>
  <c r="F129" i="14" a="1"/>
  <c r="F129" i="14" s="1"/>
  <c r="V129" i="1" s="1"/>
  <c r="F135" i="14" a="1"/>
  <c r="F135" i="14" s="1"/>
  <c r="V135" i="1" s="1"/>
  <c r="F141" i="14" a="1"/>
  <c r="F141" i="14" s="1"/>
  <c r="V141" i="1" s="1"/>
  <c r="G147" i="14" a="1"/>
  <c r="G147" i="14" s="1"/>
  <c r="AC147" i="1" s="1"/>
  <c r="F154" i="14" a="1"/>
  <c r="F154" i="14" s="1"/>
  <c r="V154" i="1" s="1"/>
  <c r="G160" i="14" a="1"/>
  <c r="G160" i="14" s="1"/>
  <c r="AC160" i="1" s="1"/>
  <c r="F173" i="14" a="1"/>
  <c r="F173" i="14" s="1"/>
  <c r="V173" i="1" s="1"/>
  <c r="G179" i="14" a="1"/>
  <c r="G179" i="14" s="1"/>
  <c r="AC179" i="1" s="1"/>
  <c r="F186" i="14" a="1"/>
  <c r="F186" i="14" s="1"/>
  <c r="V186" i="1" s="1"/>
  <c r="G192" i="14" a="1"/>
  <c r="G192" i="14" s="1"/>
  <c r="AC192" i="1" s="1"/>
  <c r="G191" i="2" a="1"/>
  <c r="G191" i="2" s="1"/>
  <c r="AB191" i="1" s="1"/>
  <c r="F186" i="2" a="1"/>
  <c r="F186" i="2" s="1"/>
  <c r="U186" i="1" s="1"/>
  <c r="G175" i="2" a="1"/>
  <c r="G175" i="2" s="1"/>
  <c r="AB175" i="1" s="1"/>
  <c r="F170" i="2" a="1"/>
  <c r="F170" i="2" s="1"/>
  <c r="U170" i="1" s="1"/>
  <c r="G159" i="2" a="1"/>
  <c r="G159" i="2" s="1"/>
  <c r="AB159" i="1" s="1"/>
  <c r="F154" i="2" a="1"/>
  <c r="F154" i="2" s="1"/>
  <c r="U154" i="1" s="1"/>
  <c r="G139" i="2" a="1"/>
  <c r="G139" i="2" s="1"/>
  <c r="AB139" i="1" s="1"/>
  <c r="G132" i="2" a="1"/>
  <c r="G132" i="2" s="1"/>
  <c r="AB132" i="1" s="1"/>
  <c r="G125" i="2" a="1"/>
  <c r="G125" i="2" s="1"/>
  <c r="AB125" i="1" s="1"/>
  <c r="F116" i="2" a="1"/>
  <c r="F116" i="2" s="1"/>
  <c r="U116" i="1" s="1"/>
  <c r="F194" i="19" a="1"/>
  <c r="F194" i="19" s="1"/>
  <c r="X194" i="1" s="1"/>
  <c r="F186" i="19" a="1"/>
  <c r="F186" i="19" s="1"/>
  <c r="X186" i="1" s="1"/>
  <c r="F178" i="19" a="1"/>
  <c r="F178" i="19" s="1"/>
  <c r="X178" i="1" s="1"/>
  <c r="F170" i="19" a="1"/>
  <c r="F170" i="19" s="1"/>
  <c r="X170" i="1" s="1"/>
  <c r="F162" i="19" a="1"/>
  <c r="F162" i="19" s="1"/>
  <c r="X162" i="1" s="1"/>
  <c r="F148" i="19" a="1"/>
  <c r="F148" i="19" s="1"/>
  <c r="X148" i="1" s="1"/>
  <c r="F122" i="19" a="1"/>
  <c r="F122" i="19" s="1"/>
  <c r="X122" i="1" s="1"/>
  <c r="F95" i="19" a="1"/>
  <c r="F95" i="19" s="1"/>
  <c r="X95" i="1" s="1"/>
  <c r="G181" i="18" a="1"/>
  <c r="G181" i="18" s="1"/>
  <c r="AF181" i="1" s="1"/>
  <c r="G92" i="18" a="1"/>
  <c r="G92" i="18" s="1"/>
  <c r="AF92" i="1" s="1"/>
  <c r="G190" i="17" a="1"/>
  <c r="G190" i="17" s="1"/>
  <c r="AD190" i="1" s="1"/>
  <c r="F180" i="17" a="1"/>
  <c r="F180" i="17" s="1"/>
  <c r="W180" i="1" s="1"/>
  <c r="F169" i="17" a="1"/>
  <c r="F169" i="17" s="1"/>
  <c r="W169" i="1" s="1"/>
  <c r="G156" i="17" a="1"/>
  <c r="G156" i="17" s="1"/>
  <c r="AD156" i="1" s="1"/>
  <c r="F147" i="17" a="1"/>
  <c r="F147" i="17" s="1"/>
  <c r="W147" i="1" s="1"/>
  <c r="G139" i="17" a="1"/>
  <c r="G139" i="17" s="1"/>
  <c r="AD139" i="1" s="1"/>
  <c r="G125" i="17" a="1"/>
  <c r="G125" i="17" s="1"/>
  <c r="AD125" i="1" s="1"/>
  <c r="F98" i="17" a="1"/>
  <c r="F98" i="17" s="1"/>
  <c r="W98" i="1" s="1"/>
  <c r="G44" i="17" a="1"/>
  <c r="G44" i="17" s="1"/>
  <c r="AD44" i="1" s="1"/>
  <c r="G12" i="17" a="1"/>
  <c r="G12" i="17" s="1"/>
  <c r="AD12" i="1" s="1"/>
  <c r="F82" i="17" a="1"/>
  <c r="F82" i="17" s="1"/>
  <c r="W82" i="1" s="1"/>
  <c r="F38" i="17" a="1"/>
  <c r="F38" i="17" s="1"/>
  <c r="W38" i="1" s="1"/>
  <c r="F6" i="17" a="1"/>
  <c r="F6" i="17" s="1"/>
  <c r="W6" i="1" s="1"/>
  <c r="G117" i="17" a="1"/>
  <c r="G117" i="17" s="1"/>
  <c r="AD117" i="1" s="1"/>
  <c r="G57" i="17" a="1"/>
  <c r="G57" i="17" s="1"/>
  <c r="AD57" i="1" s="1"/>
  <c r="G23" i="16" a="1"/>
  <c r="G23" i="16" s="1"/>
  <c r="AG23" i="1" s="1"/>
  <c r="F61" i="16" a="1"/>
  <c r="F61" i="16" s="1"/>
  <c r="Z61" i="1" s="1"/>
  <c r="F22" i="17" a="1"/>
  <c r="F22" i="17" s="1"/>
  <c r="W22" i="1" s="1"/>
  <c r="G39" i="18" a="1"/>
  <c r="G39" i="18" s="1"/>
  <c r="AF39" i="1" s="1"/>
  <c r="F81" i="19" a="1"/>
  <c r="F81" i="19" s="1"/>
  <c r="X81" i="1" s="1"/>
  <c r="G6" i="19" a="1"/>
  <c r="G6" i="19" s="1"/>
  <c r="AE6" i="1" s="1"/>
  <c r="G9" i="19" a="1"/>
  <c r="G9" i="19" s="1"/>
  <c r="AE9" i="1" s="1"/>
  <c r="G16" i="19" a="1"/>
  <c r="G16" i="19" s="1"/>
  <c r="AE16" i="1" s="1"/>
  <c r="G18" i="19" a="1"/>
  <c r="G18" i="19" s="1"/>
  <c r="G21" i="19" a="1"/>
  <c r="G21" i="19" s="1"/>
  <c r="AE21" i="1" s="1"/>
  <c r="G28" i="19" a="1"/>
  <c r="G28" i="19" s="1"/>
  <c r="AE28" i="1" s="1"/>
  <c r="G31" i="19" a="1"/>
  <c r="G31" i="19" s="1"/>
  <c r="AE31" i="1" s="1"/>
  <c r="G40" i="19" a="1"/>
  <c r="G40" i="19" s="1"/>
  <c r="AE40" i="1" s="1"/>
  <c r="G43" i="19" a="1"/>
  <c r="G43" i="19" s="1"/>
  <c r="AE43" i="1" s="1"/>
  <c r="G46" i="19" a="1"/>
  <c r="G46" i="19" s="1"/>
  <c r="AE46" i="1" s="1"/>
  <c r="G49" i="19" a="1"/>
  <c r="G49" i="19" s="1"/>
  <c r="AE49" i="1" s="1"/>
  <c r="G52" i="19" a="1"/>
  <c r="G52" i="19" s="1"/>
  <c r="AE52" i="1" s="1"/>
  <c r="G55" i="19" a="1"/>
  <c r="G55" i="19" s="1"/>
  <c r="AE55" i="1" s="1"/>
  <c r="G58" i="19" a="1"/>
  <c r="G58" i="19" s="1"/>
  <c r="AE58" i="1" s="1"/>
  <c r="G61" i="19" a="1"/>
  <c r="G61" i="19" s="1"/>
  <c r="AE61" i="1" s="1"/>
  <c r="G64" i="19" a="1"/>
  <c r="G64" i="19" s="1"/>
  <c r="AE64" i="1" s="1"/>
  <c r="G66" i="19" a="1"/>
  <c r="G66" i="19" s="1"/>
  <c r="AE66" i="1" s="1"/>
  <c r="G69" i="19" a="1"/>
  <c r="G69" i="19" s="1"/>
  <c r="AE69" i="1" s="1"/>
  <c r="G76" i="19" a="1"/>
  <c r="G76" i="19" s="1"/>
  <c r="AE76" i="1" s="1"/>
  <c r="G81" i="19" a="1"/>
  <c r="G81" i="19" s="1"/>
  <c r="AE81" i="1" s="1"/>
  <c r="G84" i="19" a="1"/>
  <c r="G84" i="19" s="1"/>
  <c r="AE84" i="1" s="1"/>
  <c r="G87" i="19" a="1"/>
  <c r="G87" i="19" s="1"/>
  <c r="AE87" i="1" s="1"/>
  <c r="G90" i="19" a="1"/>
  <c r="G90" i="19" s="1"/>
  <c r="G93" i="19" a="1"/>
  <c r="G93" i="19" s="1"/>
  <c r="G96" i="19" a="1"/>
  <c r="G96" i="19" s="1"/>
  <c r="AE96" i="1" s="1"/>
  <c r="G103" i="19" a="1"/>
  <c r="G103" i="19" s="1"/>
  <c r="AE103" i="1" s="1"/>
  <c r="G106" i="19" a="1"/>
  <c r="G106" i="19" s="1"/>
  <c r="AE106" i="1" s="1"/>
  <c r="G109" i="19" a="1"/>
  <c r="G109" i="19" s="1"/>
  <c r="AE109" i="1" s="1"/>
  <c r="G112" i="19" a="1"/>
  <c r="G112" i="19" s="1"/>
  <c r="AE112" i="1" s="1"/>
  <c r="G119" i="19" a="1"/>
  <c r="G119" i="19" s="1"/>
  <c r="AE119" i="1" s="1"/>
  <c r="G122" i="19" a="1"/>
  <c r="G122" i="19" s="1"/>
  <c r="G125" i="19" a="1"/>
  <c r="G125" i="19" s="1"/>
  <c r="G128" i="19" a="1"/>
  <c r="G128" i="19" s="1"/>
  <c r="AE128" i="1" s="1"/>
  <c r="G12" i="19" a="1"/>
  <c r="G12" i="19" s="1"/>
  <c r="AE12" i="1" s="1"/>
  <c r="G15" i="19" a="1"/>
  <c r="G15" i="19" s="1"/>
  <c r="AE15" i="1" s="1"/>
  <c r="G24" i="19" a="1"/>
  <c r="G24" i="19" s="1"/>
  <c r="AE24" i="1" s="1"/>
  <c r="G27" i="19" a="1"/>
  <c r="G27" i="19" s="1"/>
  <c r="AE27" i="1" s="1"/>
  <c r="G30" i="19" a="1"/>
  <c r="G30" i="19" s="1"/>
  <c r="AE30" i="1" s="1"/>
  <c r="G33" i="19" a="1"/>
  <c r="G33" i="19" s="1"/>
  <c r="AE33" i="1" s="1"/>
  <c r="G36" i="19" a="1"/>
  <c r="G36" i="19" s="1"/>
  <c r="AE36" i="1" s="1"/>
  <c r="G39" i="19" a="1"/>
  <c r="G39" i="19" s="1"/>
  <c r="AE39" i="1" s="1"/>
  <c r="G42" i="19" a="1"/>
  <c r="G42" i="19" s="1"/>
  <c r="AE42" i="1" s="1"/>
  <c r="G45" i="19" a="1"/>
  <c r="G45" i="19" s="1"/>
  <c r="AE45" i="1" s="1"/>
  <c r="G51" i="19" a="1"/>
  <c r="G51" i="19" s="1"/>
  <c r="AE51" i="1" s="1"/>
  <c r="G54" i="19" a="1"/>
  <c r="G54" i="19" s="1"/>
  <c r="AE54" i="1" s="1"/>
  <c r="G57" i="19" a="1"/>
  <c r="G57" i="19" s="1"/>
  <c r="AE57" i="1" s="1"/>
  <c r="G63" i="19" a="1"/>
  <c r="G63" i="19" s="1"/>
  <c r="AE63" i="1" s="1"/>
  <c r="G72" i="19" a="1"/>
  <c r="G72" i="19" s="1"/>
  <c r="AE72" i="1" s="1"/>
  <c r="G75" i="19" a="1"/>
  <c r="G75" i="19" s="1"/>
  <c r="AE75" i="1" s="1"/>
  <c r="G78" i="19" a="1"/>
  <c r="G78" i="19" s="1"/>
  <c r="AE78" i="1" s="1"/>
  <c r="G83" i="19" a="1"/>
  <c r="G83" i="19" s="1"/>
  <c r="AE83" i="1" s="1"/>
  <c r="G86" i="19" a="1"/>
  <c r="G86" i="19" s="1"/>
  <c r="AE86" i="1" s="1"/>
  <c r="G89" i="19" a="1"/>
  <c r="G89" i="19" s="1"/>
  <c r="AE89" i="1" s="1"/>
  <c r="G92" i="19" a="1"/>
  <c r="G92" i="19" s="1"/>
  <c r="AE92" i="1" s="1"/>
  <c r="G48" i="19" a="1"/>
  <c r="G48" i="19" s="1"/>
  <c r="AE48" i="1" s="1"/>
  <c r="G60" i="19" a="1"/>
  <c r="G60" i="19" s="1"/>
  <c r="AE60" i="1" s="1"/>
  <c r="G82" i="19" a="1"/>
  <c r="G82" i="19" s="1"/>
  <c r="AE82" i="1" s="1"/>
  <c r="G85" i="19" a="1"/>
  <c r="G85" i="19" s="1"/>
  <c r="AE85" i="1" s="1"/>
  <c r="G95" i="19" a="1"/>
  <c r="G95" i="19" s="1"/>
  <c r="G97" i="19" a="1"/>
  <c r="G97" i="19" s="1"/>
  <c r="G99" i="19" a="1"/>
  <c r="G99" i="19" s="1"/>
  <c r="AE99" i="1" s="1"/>
  <c r="G101" i="19" a="1"/>
  <c r="G101" i="19" s="1"/>
  <c r="AE101" i="1" s="1"/>
  <c r="G105" i="19" a="1"/>
  <c r="G105" i="19" s="1"/>
  <c r="AE105" i="1" s="1"/>
  <c r="G126" i="19" a="1"/>
  <c r="G126" i="19" s="1"/>
  <c r="G130" i="19" a="1"/>
  <c r="G130" i="19" s="1"/>
  <c r="AE130" i="1" s="1"/>
  <c r="G132" i="19" a="1"/>
  <c r="G132" i="19" s="1"/>
  <c r="AE132" i="1" s="1"/>
  <c r="G139" i="19" a="1"/>
  <c r="G139" i="19" s="1"/>
  <c r="AE139" i="1" s="1"/>
  <c r="G142" i="19" a="1"/>
  <c r="G142" i="19" s="1"/>
  <c r="G145" i="19" a="1"/>
  <c r="G145" i="19" s="1"/>
  <c r="AE145" i="1" s="1"/>
  <c r="G148" i="19" a="1"/>
  <c r="G148" i="19" s="1"/>
  <c r="AE148" i="1" s="1"/>
  <c r="G138" i="19" a="1"/>
  <c r="G138" i="19" s="1"/>
  <c r="AE138" i="1" s="1"/>
  <c r="G144" i="19" a="1"/>
  <c r="G144" i="19" s="1"/>
  <c r="AE144" i="1" s="1"/>
  <c r="G154" i="19" a="1"/>
  <c r="G154" i="19" s="1"/>
  <c r="AE154" i="1" s="1"/>
  <c r="G156" i="19" a="1"/>
  <c r="G156" i="19" s="1"/>
  <c r="G158" i="19" a="1"/>
  <c r="G158" i="19" s="1"/>
  <c r="G159" i="19" a="1"/>
  <c r="G159" i="19" s="1"/>
  <c r="AE159" i="1" s="1"/>
  <c r="G161" i="19" a="1"/>
  <c r="G161" i="19" s="1"/>
  <c r="AE161" i="1" s="1"/>
  <c r="G163" i="19" a="1"/>
  <c r="G163" i="19" s="1"/>
  <c r="AE163" i="1" s="1"/>
  <c r="G165" i="19" a="1"/>
  <c r="G165" i="19" s="1"/>
  <c r="AE165" i="1" s="1"/>
  <c r="G166" i="19" a="1"/>
  <c r="G166" i="19" s="1"/>
  <c r="AE166" i="1" s="1"/>
  <c r="G168" i="19" a="1"/>
  <c r="G168" i="19" s="1"/>
  <c r="AE168" i="1" s="1"/>
  <c r="G170" i="19" a="1"/>
  <c r="G170" i="19" s="1"/>
  <c r="AE170" i="1" s="1"/>
  <c r="G171" i="19" a="1"/>
  <c r="G171" i="19" s="1"/>
  <c r="AE171" i="1" s="1"/>
  <c r="G173" i="19" a="1"/>
  <c r="G173" i="19" s="1"/>
  <c r="AE173" i="1" s="1"/>
  <c r="G175" i="19" a="1"/>
  <c r="G175" i="19" s="1"/>
  <c r="AE175" i="1" s="1"/>
  <c r="G176" i="19" a="1"/>
  <c r="G176" i="19" s="1"/>
  <c r="AE176" i="1" s="1"/>
  <c r="G178" i="19" a="1"/>
  <c r="G178" i="19" s="1"/>
  <c r="G180" i="19" a="1"/>
  <c r="G180" i="19" s="1"/>
  <c r="AE180" i="1" s="1"/>
  <c r="G181" i="19" a="1"/>
  <c r="G181" i="19" s="1"/>
  <c r="AE181" i="1" s="1"/>
  <c r="G183" i="19" a="1"/>
  <c r="G183" i="19" s="1"/>
  <c r="AE183" i="1" s="1"/>
  <c r="G185" i="19" a="1"/>
  <c r="G185" i="19" s="1"/>
  <c r="AE185" i="1" s="1"/>
  <c r="G187" i="19" a="1"/>
  <c r="G187" i="19" s="1"/>
  <c r="AE187" i="1" s="1"/>
  <c r="G188" i="19" a="1"/>
  <c r="G188" i="19" s="1"/>
  <c r="AE188" i="1" s="1"/>
  <c r="G190" i="19" a="1"/>
  <c r="G190" i="19" s="1"/>
  <c r="AE190" i="1" s="1"/>
  <c r="G192" i="19" a="1"/>
  <c r="G192" i="19" s="1"/>
  <c r="AE192" i="1" s="1"/>
  <c r="G194" i="19" a="1"/>
  <c r="G194" i="19" s="1"/>
  <c r="AE194" i="1" s="1"/>
  <c r="G11" i="19" a="1"/>
  <c r="G11" i="19" s="1"/>
  <c r="AE11" i="1" s="1"/>
  <c r="G14" i="19" a="1"/>
  <c r="G14" i="19" s="1"/>
  <c r="AE14" i="1" s="1"/>
  <c r="G17" i="19" a="1"/>
  <c r="G17" i="19" s="1"/>
  <c r="AE17" i="1" s="1"/>
  <c r="G23" i="19" a="1"/>
  <c r="G23" i="19" s="1"/>
  <c r="AE23" i="1" s="1"/>
  <c r="G29" i="19" a="1"/>
  <c r="G29" i="19" s="1"/>
  <c r="AE29" i="1" s="1"/>
  <c r="G38" i="19" a="1"/>
  <c r="G38" i="19" s="1"/>
  <c r="AE38" i="1" s="1"/>
  <c r="G53" i="19" a="1"/>
  <c r="G53" i="19" s="1"/>
  <c r="AE53" i="1" s="1"/>
  <c r="G68" i="19" a="1"/>
  <c r="G68" i="19" s="1"/>
  <c r="AE68" i="1" s="1"/>
  <c r="G71" i="19" a="1"/>
  <c r="G71" i="19" s="1"/>
  <c r="AE71" i="1" s="1"/>
  <c r="G77" i="19" a="1"/>
  <c r="G77" i="19" s="1"/>
  <c r="AE77" i="1" s="1"/>
  <c r="G7" i="19" a="1"/>
  <c r="G7" i="19" s="1"/>
  <c r="AE7" i="1" s="1"/>
  <c r="G10" i="19" a="1"/>
  <c r="G10" i="19" s="1"/>
  <c r="AE10" i="1" s="1"/>
  <c r="G13" i="19" a="1"/>
  <c r="G13" i="19" s="1"/>
  <c r="AE13" i="1" s="1"/>
  <c r="G19" i="19" a="1"/>
  <c r="G19" i="19" s="1"/>
  <c r="AE19" i="1" s="1"/>
  <c r="G22" i="19" a="1"/>
  <c r="G22" i="19" s="1"/>
  <c r="AE22" i="1" s="1"/>
  <c r="G25" i="19" a="1"/>
  <c r="G25" i="19" s="1"/>
  <c r="AE25" i="1" s="1"/>
  <c r="G34" i="19" a="1"/>
  <c r="G34" i="19" s="1"/>
  <c r="AE34" i="1" s="1"/>
  <c r="G37" i="19" a="1"/>
  <c r="G37" i="19" s="1"/>
  <c r="AE37" i="1" s="1"/>
  <c r="G67" i="19" a="1"/>
  <c r="G67" i="19" s="1"/>
  <c r="AE67" i="1" s="1"/>
  <c r="G70" i="19" a="1"/>
  <c r="G70" i="19" s="1"/>
  <c r="AE70" i="1" s="1"/>
  <c r="G73" i="19" a="1"/>
  <c r="G73" i="19" s="1"/>
  <c r="AE73" i="1" s="1"/>
  <c r="G79" i="19" a="1"/>
  <c r="G79" i="19" s="1"/>
  <c r="AE79" i="1" s="1"/>
  <c r="G88" i="19" a="1"/>
  <c r="G88" i="19" s="1"/>
  <c r="AE88" i="1" s="1"/>
  <c r="G91" i="19" a="1"/>
  <c r="G91" i="19" s="1"/>
  <c r="AE91" i="1" s="1"/>
  <c r="G107" i="19" a="1"/>
  <c r="G107" i="19" s="1"/>
  <c r="AE107" i="1" s="1"/>
  <c r="G111" i="19" a="1"/>
  <c r="G111" i="19" s="1"/>
  <c r="AE111" i="1" s="1"/>
  <c r="G113" i="19" a="1"/>
  <c r="G113" i="19" s="1"/>
  <c r="AE113" i="1" s="1"/>
  <c r="G115" i="19" a="1"/>
  <c r="G115" i="19" s="1"/>
  <c r="AE115" i="1" s="1"/>
  <c r="G117" i="19" a="1"/>
  <c r="G117" i="19" s="1"/>
  <c r="AE117" i="1" s="1"/>
  <c r="G121" i="19" a="1"/>
  <c r="G121" i="19" s="1"/>
  <c r="G135" i="19" a="1"/>
  <c r="G135" i="19" s="1"/>
  <c r="AE135" i="1" s="1"/>
  <c r="G141" i="19" a="1"/>
  <c r="G141" i="19" s="1"/>
  <c r="AE141" i="1" s="1"/>
  <c r="G151" i="19" a="1"/>
  <c r="G151" i="19" s="1"/>
  <c r="AE151" i="1" s="1"/>
  <c r="G155" i="19" a="1"/>
  <c r="G155" i="19" s="1"/>
  <c r="AE155" i="1" s="1"/>
  <c r="G157" i="19" a="1"/>
  <c r="G157" i="19" s="1"/>
  <c r="AE157" i="1" s="1"/>
  <c r="G160" i="19" a="1"/>
  <c r="G160" i="19" s="1"/>
  <c r="G162" i="19" a="1"/>
  <c r="G162" i="19" s="1"/>
  <c r="AE162" i="1" s="1"/>
  <c r="G164" i="19" a="1"/>
  <c r="G164" i="19" s="1"/>
  <c r="G167" i="19" a="1"/>
  <c r="G167" i="19" s="1"/>
  <c r="AE167" i="1" s="1"/>
  <c r="G169" i="19" a="1"/>
  <c r="G169" i="19" s="1"/>
  <c r="G172" i="19" a="1"/>
  <c r="G172" i="19" s="1"/>
  <c r="G174" i="19" a="1"/>
  <c r="G174" i="19" s="1"/>
  <c r="AE174" i="1" s="1"/>
  <c r="G177" i="19" a="1"/>
  <c r="G177" i="19" s="1"/>
  <c r="AE177" i="1" s="1"/>
  <c r="G179" i="19" a="1"/>
  <c r="G179" i="19" s="1"/>
  <c r="AE179" i="1" s="1"/>
  <c r="G182" i="19" a="1"/>
  <c r="G182" i="19" s="1"/>
  <c r="AE182" i="1" s="1"/>
  <c r="G184" i="19" a="1"/>
  <c r="G184" i="19" s="1"/>
  <c r="G186" i="19" a="1"/>
  <c r="G186" i="19" s="1"/>
  <c r="AE186" i="1" s="1"/>
  <c r="G189" i="19" a="1"/>
  <c r="G189" i="19" s="1"/>
  <c r="AE189" i="1" s="1"/>
  <c r="G191" i="19" a="1"/>
  <c r="G191" i="19" s="1"/>
  <c r="AE191" i="1" s="1"/>
  <c r="G193" i="19" a="1"/>
  <c r="G193" i="19" s="1"/>
  <c r="AE193" i="1" s="1"/>
  <c r="G8" i="19" a="1"/>
  <c r="G8" i="19" s="1"/>
  <c r="AE8" i="1" s="1"/>
  <c r="G20" i="19" a="1"/>
  <c r="G20" i="19" s="1"/>
  <c r="AE20" i="1" s="1"/>
  <c r="G26" i="19" a="1"/>
  <c r="G26" i="19" s="1"/>
  <c r="AE26" i="1" s="1"/>
  <c r="G35" i="19" a="1"/>
  <c r="G35" i="19" s="1"/>
  <c r="AE35" i="1" s="1"/>
  <c r="G41" i="19" a="1"/>
  <c r="G41" i="19" s="1"/>
  <c r="AE41" i="1" s="1"/>
  <c r="G50" i="19" a="1"/>
  <c r="G50" i="19" s="1"/>
  <c r="AE50" i="1" s="1"/>
  <c r="G65" i="19" a="1"/>
  <c r="G65" i="19" s="1"/>
  <c r="AE65" i="1" s="1"/>
  <c r="G74" i="19" a="1"/>
  <c r="G74" i="19" s="1"/>
  <c r="AE74" i="1" s="1"/>
  <c r="G147" i="19" a="1"/>
  <c r="G147" i="19" s="1"/>
  <c r="AE147" i="1" s="1"/>
  <c r="F133" i="19" a="1"/>
  <c r="F133" i="19" s="1"/>
  <c r="F110" i="19" a="1"/>
  <c r="F110" i="19" s="1"/>
  <c r="G102" i="19" a="1"/>
  <c r="G102" i="19" s="1"/>
  <c r="AE102" i="1" s="1"/>
  <c r="G195" i="19" a="1"/>
  <c r="G195" i="19" s="1"/>
  <c r="AE195" i="1" s="1"/>
  <c r="F189" i="19" a="1"/>
  <c r="F189" i="19" s="1"/>
  <c r="X189" i="1" s="1"/>
  <c r="F185" i="19" a="1"/>
  <c r="F185" i="19" s="1"/>
  <c r="X185" i="1" s="1"/>
  <c r="F179" i="19" a="1"/>
  <c r="F179" i="19" s="1"/>
  <c r="X179" i="1" s="1"/>
  <c r="F175" i="19" a="1"/>
  <c r="F175" i="19" s="1"/>
  <c r="X175" i="1" s="1"/>
  <c r="F171" i="19" a="1"/>
  <c r="F171" i="19" s="1"/>
  <c r="X171" i="1" s="1"/>
  <c r="F165" i="19" a="1"/>
  <c r="F165" i="19" s="1"/>
  <c r="X165" i="1" s="1"/>
  <c r="F161" i="19" a="1"/>
  <c r="F161" i="19" s="1"/>
  <c r="F155" i="19" a="1"/>
  <c r="F155" i="19" s="1"/>
  <c r="X155" i="1" s="1"/>
  <c r="G152" i="19" a="1"/>
  <c r="G152" i="19" s="1"/>
  <c r="AE152" i="1" s="1"/>
  <c r="G146" i="19" a="1"/>
  <c r="G146" i="19" s="1"/>
  <c r="AE146" i="1" s="1"/>
  <c r="G143" i="19" a="1"/>
  <c r="G143" i="19" s="1"/>
  <c r="AE143" i="1" s="1"/>
  <c r="F132" i="19" a="1"/>
  <c r="F132" i="19" s="1"/>
  <c r="X132" i="1" s="1"/>
  <c r="F128" i="19" a="1"/>
  <c r="F128" i="19" s="1"/>
  <c r="G124" i="19" a="1"/>
  <c r="G124" i="19" s="1"/>
  <c r="AE124" i="1" s="1"/>
  <c r="G120" i="19" a="1"/>
  <c r="G120" i="19" s="1"/>
  <c r="AE120" i="1" s="1"/>
  <c r="G116" i="19" a="1"/>
  <c r="G116" i="19" s="1"/>
  <c r="AE116" i="1" s="1"/>
  <c r="F101" i="19" a="1"/>
  <c r="F101" i="19" s="1"/>
  <c r="F97" i="19" a="1"/>
  <c r="F97" i="19" s="1"/>
  <c r="X97" i="1" s="1"/>
  <c r="F93" i="19" a="1"/>
  <c r="F93" i="19" s="1"/>
  <c r="X93" i="1" s="1"/>
  <c r="F87" i="19" a="1"/>
  <c r="F87" i="19" s="1"/>
  <c r="X87" i="1" s="1"/>
  <c r="G59" i="19" a="1"/>
  <c r="G59" i="19" s="1"/>
  <c r="AE59" i="1" s="1"/>
  <c r="G47" i="19" a="1"/>
  <c r="G47" i="19" s="1"/>
  <c r="AE47" i="1" s="1"/>
  <c r="F12" i="19" a="1"/>
  <c r="F12" i="19" s="1"/>
  <c r="F15" i="19" a="1"/>
  <c r="F15" i="19" s="1"/>
  <c r="F24" i="19" a="1"/>
  <c r="F24" i="19" s="1"/>
  <c r="F27" i="19" a="1"/>
  <c r="F27" i="19" s="1"/>
  <c r="F30" i="19" a="1"/>
  <c r="F30" i="19" s="1"/>
  <c r="F33" i="19" a="1"/>
  <c r="F33" i="19" s="1"/>
  <c r="F36" i="19" a="1"/>
  <c r="F36" i="19" s="1"/>
  <c r="F39" i="19" a="1"/>
  <c r="F39" i="19" s="1"/>
  <c r="F42" i="19" a="1"/>
  <c r="F42" i="19" s="1"/>
  <c r="F45" i="19" a="1"/>
  <c r="F45" i="19" s="1"/>
  <c r="F51" i="19" a="1"/>
  <c r="F51" i="19" s="1"/>
  <c r="F54" i="19" a="1"/>
  <c r="F54" i="19" s="1"/>
  <c r="X54" i="1" s="1"/>
  <c r="F57" i="19" a="1"/>
  <c r="F57" i="19" s="1"/>
  <c r="F63" i="19" a="1"/>
  <c r="F63" i="19" s="1"/>
  <c r="F72" i="19" a="1"/>
  <c r="F72" i="19" s="1"/>
  <c r="F75" i="19" a="1"/>
  <c r="F75" i="19" s="1"/>
  <c r="X75" i="1" s="1"/>
  <c r="F78" i="19" a="1"/>
  <c r="F78" i="19" s="1"/>
  <c r="X78" i="1" s="1"/>
  <c r="F83" i="19" a="1"/>
  <c r="F83" i="19" s="1"/>
  <c r="F86" i="19" a="1"/>
  <c r="F86" i="19" s="1"/>
  <c r="X86" i="1" s="1"/>
  <c r="F89" i="19" a="1"/>
  <c r="F89" i="19" s="1"/>
  <c r="F92" i="19" a="1"/>
  <c r="F92" i="19" s="1"/>
  <c r="F99" i="19" a="1"/>
  <c r="F99" i="19" s="1"/>
  <c r="X99" i="1" s="1"/>
  <c r="F102" i="19" a="1"/>
  <c r="F102" i="19" s="1"/>
  <c r="X102" i="1" s="1"/>
  <c r="F105" i="19" a="1"/>
  <c r="F105" i="19" s="1"/>
  <c r="X105" i="1" s="1"/>
  <c r="F108" i="19" a="1"/>
  <c r="F108" i="19" s="1"/>
  <c r="X108" i="1" s="1"/>
  <c r="F115" i="19" a="1"/>
  <c r="F115" i="19" s="1"/>
  <c r="X115" i="1" s="1"/>
  <c r="F118" i="19" a="1"/>
  <c r="F118" i="19" s="1"/>
  <c r="X118" i="1" s="1"/>
  <c r="F121" i="19" a="1"/>
  <c r="F121" i="19" s="1"/>
  <c r="X121" i="1" s="1"/>
  <c r="F124" i="19" a="1"/>
  <c r="F124" i="19" s="1"/>
  <c r="F131" i="19" a="1"/>
  <c r="F131" i="19" s="1"/>
  <c r="X131" i="1" s="1"/>
  <c r="F8" i="19" a="1"/>
  <c r="F8" i="19" s="1"/>
  <c r="X8" i="1" s="1"/>
  <c r="F11" i="19" a="1"/>
  <c r="F11" i="19" s="1"/>
  <c r="X11" i="1" s="1"/>
  <c r="F14" i="19" a="1"/>
  <c r="F14" i="19" s="1"/>
  <c r="F17" i="19" a="1"/>
  <c r="F17" i="19" s="1"/>
  <c r="F20" i="19" a="1"/>
  <c r="F20" i="19" s="1"/>
  <c r="F23" i="19" a="1"/>
  <c r="F23" i="19" s="1"/>
  <c r="X23" i="1" s="1"/>
  <c r="F26" i="19" a="1"/>
  <c r="F26" i="19" s="1"/>
  <c r="F29" i="19" a="1"/>
  <c r="F29" i="19" s="1"/>
  <c r="X29" i="1" s="1"/>
  <c r="F35" i="19" a="1"/>
  <c r="F35" i="19" s="1"/>
  <c r="X35" i="1" s="1"/>
  <c r="F38" i="19" a="1"/>
  <c r="F38" i="19" s="1"/>
  <c r="X38" i="1" s="1"/>
  <c r="F41" i="19" a="1"/>
  <c r="F41" i="19" s="1"/>
  <c r="X41" i="1" s="1"/>
  <c r="F48" i="19" a="1"/>
  <c r="F48" i="19" s="1"/>
  <c r="F50" i="19" a="1"/>
  <c r="F50" i="19" s="1"/>
  <c r="F53" i="19" a="1"/>
  <c r="F53" i="19" s="1"/>
  <c r="X53" i="1" s="1"/>
  <c r="F60" i="19" a="1"/>
  <c r="F60" i="19" s="1"/>
  <c r="X60" i="1" s="1"/>
  <c r="F65" i="19" a="1"/>
  <c r="F65" i="19" s="1"/>
  <c r="X65" i="1" s="1"/>
  <c r="F68" i="19" a="1"/>
  <c r="F68" i="19" s="1"/>
  <c r="F71" i="19" a="1"/>
  <c r="F71" i="19" s="1"/>
  <c r="X71" i="1" s="1"/>
  <c r="F74" i="19" a="1"/>
  <c r="F74" i="19" s="1"/>
  <c r="F77" i="19" a="1"/>
  <c r="F77" i="19" s="1"/>
  <c r="X77" i="1" s="1"/>
  <c r="F80" i="19" a="1"/>
  <c r="F80" i="19" s="1"/>
  <c r="X80" i="1" s="1"/>
  <c r="F82" i="19" a="1"/>
  <c r="F82" i="19" s="1"/>
  <c r="X82" i="1" s="1"/>
  <c r="F85" i="19" a="1"/>
  <c r="F85" i="19" s="1"/>
  <c r="X85" i="1" s="1"/>
  <c r="F7" i="19" a="1"/>
  <c r="F7" i="19" s="1"/>
  <c r="F10" i="19" a="1"/>
  <c r="F10" i="19" s="1"/>
  <c r="X10" i="1" s="1"/>
  <c r="F13" i="19" a="1"/>
  <c r="F13" i="19" s="1"/>
  <c r="F19" i="19" a="1"/>
  <c r="F19" i="19" s="1"/>
  <c r="F22" i="19" a="1"/>
  <c r="F22" i="19" s="1"/>
  <c r="F25" i="19" a="1"/>
  <c r="F25" i="19" s="1"/>
  <c r="F34" i="19" a="1"/>
  <c r="F34" i="19" s="1"/>
  <c r="F37" i="19" a="1"/>
  <c r="F37" i="19" s="1"/>
  <c r="F67" i="19" a="1"/>
  <c r="F67" i="19" s="1"/>
  <c r="F70" i="19" a="1"/>
  <c r="F70" i="19" s="1"/>
  <c r="F73" i="19" a="1"/>
  <c r="F73" i="19" s="1"/>
  <c r="X73" i="1" s="1"/>
  <c r="F79" i="19" a="1"/>
  <c r="F79" i="19" s="1"/>
  <c r="F88" i="19" a="1"/>
  <c r="F88" i="19" s="1"/>
  <c r="F91" i="19" a="1"/>
  <c r="F91" i="19" s="1"/>
  <c r="F103" i="19" a="1"/>
  <c r="F103" i="19" s="1"/>
  <c r="F107" i="19" a="1"/>
  <c r="F107" i="19" s="1"/>
  <c r="X107" i="1" s="1"/>
  <c r="F109" i="19" a="1"/>
  <c r="F109" i="19" s="1"/>
  <c r="X109" i="1" s="1"/>
  <c r="F111" i="19" a="1"/>
  <c r="F111" i="19" s="1"/>
  <c r="X111" i="1" s="1"/>
  <c r="F113" i="19" a="1"/>
  <c r="F113" i="19" s="1"/>
  <c r="X113" i="1" s="1"/>
  <c r="F117" i="19" a="1"/>
  <c r="F117" i="19" s="1"/>
  <c r="F135" i="19" a="1"/>
  <c r="F135" i="19" s="1"/>
  <c r="F138" i="19" a="1"/>
  <c r="F138" i="19" s="1"/>
  <c r="X138" i="1" s="1"/>
  <c r="F141" i="19" a="1"/>
  <c r="F141" i="19" s="1"/>
  <c r="X141" i="1" s="1"/>
  <c r="F144" i="19" a="1"/>
  <c r="F144" i="19" s="1"/>
  <c r="X144" i="1" s="1"/>
  <c r="F151" i="19" a="1"/>
  <c r="F151" i="19" s="1"/>
  <c r="X151" i="1" s="1"/>
  <c r="F154" i="19" a="1"/>
  <c r="F154" i="19" s="1"/>
  <c r="X154" i="1" s="1"/>
  <c r="F195" i="19" a="1"/>
  <c r="F195" i="19" s="1"/>
  <c r="X195" i="1" s="1"/>
  <c r="F150" i="19" a="1"/>
  <c r="F150" i="19" s="1"/>
  <c r="X150" i="1" s="1"/>
  <c r="F153" i="19" a="1"/>
  <c r="F153" i="19" s="1"/>
  <c r="X153" i="1" s="1"/>
  <c r="F32" i="19" a="1"/>
  <c r="F32" i="19" s="1"/>
  <c r="X32" i="1" s="1"/>
  <c r="F44" i="19" a="1"/>
  <c r="F44" i="19" s="1"/>
  <c r="X44" i="1" s="1"/>
  <c r="F47" i="19" a="1"/>
  <c r="F47" i="19" s="1"/>
  <c r="X47" i="1" s="1"/>
  <c r="F56" i="19" a="1"/>
  <c r="F56" i="19" s="1"/>
  <c r="X56" i="1" s="1"/>
  <c r="F62" i="19" a="1"/>
  <c r="F62" i="19" s="1"/>
  <c r="X62" i="1" s="1"/>
  <c r="F16" i="19" a="1"/>
  <c r="F16" i="19" s="1"/>
  <c r="X16" i="1" s="1"/>
  <c r="F28" i="19" a="1"/>
  <c r="F28" i="19" s="1"/>
  <c r="F31" i="19" a="1"/>
  <c r="F31" i="19" s="1"/>
  <c r="F40" i="19" a="1"/>
  <c r="F40" i="19" s="1"/>
  <c r="F43" i="19" a="1"/>
  <c r="F43" i="19" s="1"/>
  <c r="F46" i="19" a="1"/>
  <c r="F46" i="19" s="1"/>
  <c r="F49" i="19" a="1"/>
  <c r="F49" i="19" s="1"/>
  <c r="F52" i="19" a="1"/>
  <c r="F52" i="19" s="1"/>
  <c r="F55" i="19" a="1"/>
  <c r="F55" i="19" s="1"/>
  <c r="F58" i="19" a="1"/>
  <c r="F58" i="19" s="1"/>
  <c r="F61" i="19" a="1"/>
  <c r="F61" i="19" s="1"/>
  <c r="X61" i="1" s="1"/>
  <c r="F64" i="19" a="1"/>
  <c r="F64" i="19" s="1"/>
  <c r="F76" i="19" a="1"/>
  <c r="F76" i="19" s="1"/>
  <c r="X76" i="1" s="1"/>
  <c r="F94" i="19" a="1"/>
  <c r="F94" i="19" s="1"/>
  <c r="X94" i="1" s="1"/>
  <c r="F96" i="19" a="1"/>
  <c r="F96" i="19" s="1"/>
  <c r="X96" i="1" s="1"/>
  <c r="F98" i="19" a="1"/>
  <c r="F98" i="19" s="1"/>
  <c r="X98" i="1" s="1"/>
  <c r="F100" i="19" a="1"/>
  <c r="F100" i="19" s="1"/>
  <c r="X100" i="1" s="1"/>
  <c r="F104" i="19" a="1"/>
  <c r="F104" i="19" s="1"/>
  <c r="X104" i="1" s="1"/>
  <c r="F119" i="19" a="1"/>
  <c r="F119" i="19" s="1"/>
  <c r="X119" i="1" s="1"/>
  <c r="F123" i="19" a="1"/>
  <c r="F123" i="19" s="1"/>
  <c r="X123" i="1" s="1"/>
  <c r="F125" i="19" a="1"/>
  <c r="F125" i="19" s="1"/>
  <c r="X125" i="1" s="1"/>
  <c r="F127" i="19" a="1"/>
  <c r="F127" i="19" s="1"/>
  <c r="X127" i="1" s="1"/>
  <c r="F129" i="19" a="1"/>
  <c r="F129" i="19" s="1"/>
  <c r="X129" i="1" s="1"/>
  <c r="F134" i="19" a="1"/>
  <c r="F134" i="19" s="1"/>
  <c r="X134" i="1" s="1"/>
  <c r="F137" i="19" a="1"/>
  <c r="F137" i="19" s="1"/>
  <c r="X137" i="1" s="1"/>
  <c r="F140" i="19" a="1"/>
  <c r="F140" i="19" s="1"/>
  <c r="X140" i="1" s="1"/>
  <c r="F147" i="19" a="1"/>
  <c r="F147" i="19" s="1"/>
  <c r="F59" i="19" a="1"/>
  <c r="F59" i="19" s="1"/>
  <c r="X59" i="1" s="1"/>
  <c r="G153" i="19" a="1"/>
  <c r="G153" i="19" s="1"/>
  <c r="AE153" i="1" s="1"/>
  <c r="G150" i="19" a="1"/>
  <c r="G150" i="19" s="1"/>
  <c r="AE150" i="1" s="1"/>
  <c r="F136" i="19" a="1"/>
  <c r="F136" i="19" s="1"/>
  <c r="G129" i="19" a="1"/>
  <c r="G129" i="19" s="1"/>
  <c r="AE129" i="1" s="1"/>
  <c r="F114" i="19" a="1"/>
  <c r="F114" i="19" s="1"/>
  <c r="F106" i="19" a="1"/>
  <c r="F106" i="19" s="1"/>
  <c r="X106" i="1" s="1"/>
  <c r="G98" i="19" a="1"/>
  <c r="G98" i="19" s="1"/>
  <c r="AE98" i="1" s="1"/>
  <c r="G94" i="19" a="1"/>
  <c r="G94" i="19" s="1"/>
  <c r="AE94" i="1" s="1"/>
  <c r="G62" i="19" a="1"/>
  <c r="G62" i="19" s="1"/>
  <c r="AE62" i="1" s="1"/>
  <c r="F193" i="19" a="1"/>
  <c r="F193" i="19" s="1"/>
  <c r="F191" i="19" a="1"/>
  <c r="F191" i="19" s="1"/>
  <c r="X191" i="1" s="1"/>
  <c r="F187" i="19" a="1"/>
  <c r="F187" i="19" s="1"/>
  <c r="F183" i="19" a="1"/>
  <c r="F183" i="19" s="1"/>
  <c r="F181" i="19" a="1"/>
  <c r="F181" i="19" s="1"/>
  <c r="F177" i="19" a="1"/>
  <c r="F177" i="19" s="1"/>
  <c r="F173" i="19" a="1"/>
  <c r="F173" i="19" s="1"/>
  <c r="F169" i="19" a="1"/>
  <c r="F169" i="19" s="1"/>
  <c r="X169" i="1" s="1"/>
  <c r="F167" i="19" a="1"/>
  <c r="F167" i="19" s="1"/>
  <c r="F163" i="19" a="1"/>
  <c r="F163" i="19" s="1"/>
  <c r="X163" i="1" s="1"/>
  <c r="F159" i="19" a="1"/>
  <c r="F159" i="19" s="1"/>
  <c r="X159" i="1" s="1"/>
  <c r="F157" i="19" a="1"/>
  <c r="F157" i="19" s="1"/>
  <c r="X157" i="1" s="1"/>
  <c r="G149" i="19" a="1"/>
  <c r="G149" i="19" s="1"/>
  <c r="AE149" i="1" s="1"/>
  <c r="F152" i="19" a="1"/>
  <c r="F152" i="19" s="1"/>
  <c r="X152" i="1" s="1"/>
  <c r="F149" i="19" a="1"/>
  <c r="F149" i="19" s="1"/>
  <c r="X149" i="1" s="1"/>
  <c r="F146" i="19" a="1"/>
  <c r="F146" i="19" s="1"/>
  <c r="X146" i="1" s="1"/>
  <c r="F143" i="19" a="1"/>
  <c r="F143" i="19" s="1"/>
  <c r="G140" i="19" a="1"/>
  <c r="G140" i="19" s="1"/>
  <c r="AE140" i="1" s="1"/>
  <c r="G137" i="19" a="1"/>
  <c r="G137" i="19" s="1"/>
  <c r="AE137" i="1" s="1"/>
  <c r="G134" i="19" a="1"/>
  <c r="G134" i="19" s="1"/>
  <c r="AE134" i="1" s="1"/>
  <c r="G131" i="19" a="1"/>
  <c r="G131" i="19" s="1"/>
  <c r="AE131" i="1" s="1"/>
  <c r="G127" i="19" a="1"/>
  <c r="G127" i="19" s="1"/>
  <c r="AE127" i="1" s="1"/>
  <c r="G123" i="19" a="1"/>
  <c r="G123" i="19" s="1"/>
  <c r="AE123" i="1" s="1"/>
  <c r="F120" i="19" a="1"/>
  <c r="F120" i="19" s="1"/>
  <c r="X120" i="1" s="1"/>
  <c r="F116" i="19" a="1"/>
  <c r="F116" i="19" s="1"/>
  <c r="X116" i="1" s="1"/>
  <c r="F112" i="19" a="1"/>
  <c r="F112" i="19" s="1"/>
  <c r="X112" i="1" s="1"/>
  <c r="G108" i="19" a="1"/>
  <c r="G108" i="19" s="1"/>
  <c r="AE108" i="1" s="1"/>
  <c r="G104" i="19" a="1"/>
  <c r="G104" i="19" s="1"/>
  <c r="AE104" i="1" s="1"/>
  <c r="G100" i="19" a="1"/>
  <c r="G100" i="19" s="1"/>
  <c r="G80" i="19" a="1"/>
  <c r="G80" i="19" s="1"/>
  <c r="AE80" i="1" s="1"/>
  <c r="F69" i="19" a="1"/>
  <c r="F69" i="19" s="1"/>
  <c r="X69" i="1" s="1"/>
  <c r="G56" i="19" a="1"/>
  <c r="G56" i="19" s="1"/>
  <c r="AE56" i="1" s="1"/>
  <c r="G44" i="19" a="1"/>
  <c r="G44" i="19" s="1"/>
  <c r="G32" i="19" a="1"/>
  <c r="G32" i="19" s="1"/>
  <c r="AE32" i="1" s="1"/>
  <c r="F21" i="19" a="1"/>
  <c r="F21" i="19" s="1"/>
  <c r="X21" i="1" s="1"/>
  <c r="F9" i="19" a="1"/>
  <c r="F9" i="19" s="1"/>
  <c r="X9" i="1" s="1"/>
  <c r="F8" i="18" a="1"/>
  <c r="F8" i="18" s="1"/>
  <c r="Y8" i="1" s="1"/>
  <c r="F11" i="18" a="1"/>
  <c r="F11" i="18" s="1"/>
  <c r="Y11" i="1" s="1"/>
  <c r="F14" i="18" a="1"/>
  <c r="F14" i="18" s="1"/>
  <c r="Y14" i="1" s="1"/>
  <c r="F17" i="18" a="1"/>
  <c r="F17" i="18" s="1"/>
  <c r="F20" i="18" a="1"/>
  <c r="F20" i="18" s="1"/>
  <c r="Y20" i="1" s="1"/>
  <c r="F23" i="18" a="1"/>
  <c r="F23" i="18" s="1"/>
  <c r="Y23" i="1" s="1"/>
  <c r="F26" i="18" a="1"/>
  <c r="F26" i="18" s="1"/>
  <c r="Y26" i="1" s="1"/>
  <c r="F29" i="18" a="1"/>
  <c r="F29" i="18" s="1"/>
  <c r="Y29" i="1" s="1"/>
  <c r="F32" i="18" a="1"/>
  <c r="F32" i="18" s="1"/>
  <c r="Y32" i="1" s="1"/>
  <c r="F34" i="18" a="1"/>
  <c r="F34" i="18" s="1"/>
  <c r="Y34" i="1" s="1"/>
  <c r="F37" i="18" a="1"/>
  <c r="F37" i="18" s="1"/>
  <c r="Y37" i="1" s="1"/>
  <c r="F44" i="18" a="1"/>
  <c r="F44" i="18" s="1"/>
  <c r="F46" i="18" a="1"/>
  <c r="F46" i="18" s="1"/>
  <c r="Y46" i="1" s="1"/>
  <c r="F49" i="18" a="1"/>
  <c r="F49" i="18" s="1"/>
  <c r="Y49" i="1" s="1"/>
  <c r="F52" i="18" a="1"/>
  <c r="F52" i="18" s="1"/>
  <c r="Y52" i="1" s="1"/>
  <c r="F55" i="18" a="1"/>
  <c r="F55" i="18" s="1"/>
  <c r="Y55" i="1" s="1"/>
  <c r="F58" i="18" a="1"/>
  <c r="F58" i="18" s="1"/>
  <c r="Y58" i="1" s="1"/>
  <c r="F61" i="18" a="1"/>
  <c r="F61" i="18" s="1"/>
  <c r="Y61" i="1" s="1"/>
  <c r="F63" i="18" a="1"/>
  <c r="F63" i="18" s="1"/>
  <c r="Y63" i="1" s="1"/>
  <c r="F72" i="18" a="1"/>
  <c r="F72" i="18" s="1"/>
  <c r="F77" i="18" a="1"/>
  <c r="F77" i="18" s="1"/>
  <c r="Y77" i="1" s="1"/>
  <c r="F79" i="18" a="1"/>
  <c r="F79" i="18" s="1"/>
  <c r="Y79" i="1" s="1"/>
  <c r="F88" i="18" a="1"/>
  <c r="F88" i="18" s="1"/>
  <c r="Y88" i="1" s="1"/>
  <c r="F93" i="18" a="1"/>
  <c r="F93" i="18" s="1"/>
  <c r="Y93" i="1" s="1"/>
  <c r="F101" i="18" a="1"/>
  <c r="F101" i="18" s="1"/>
  <c r="Y101" i="1" s="1"/>
  <c r="F109" i="18" a="1"/>
  <c r="F109" i="18" s="1"/>
  <c r="Y109" i="1" s="1"/>
  <c r="F117" i="18" a="1"/>
  <c r="F117" i="18" s="1"/>
  <c r="Y117" i="1" s="1"/>
  <c r="F125" i="18" a="1"/>
  <c r="F125" i="18" s="1"/>
  <c r="Y125" i="1" s="1"/>
  <c r="F133" i="18" a="1"/>
  <c r="F133" i="18" s="1"/>
  <c r="Y133" i="1" s="1"/>
  <c r="F7" i="18" a="1"/>
  <c r="F7" i="18" s="1"/>
  <c r="Y7" i="1" s="1"/>
  <c r="F10" i="18" a="1"/>
  <c r="F10" i="18" s="1"/>
  <c r="Y10" i="1" s="1"/>
  <c r="F13" i="18" a="1"/>
  <c r="F13" i="18" s="1"/>
  <c r="Y13" i="1" s="1"/>
  <c r="F19" i="18" a="1"/>
  <c r="F19" i="18" s="1"/>
  <c r="Y19" i="1" s="1"/>
  <c r="F22" i="18" a="1"/>
  <c r="F22" i="18" s="1"/>
  <c r="Y22" i="1" s="1"/>
  <c r="F25" i="18" a="1"/>
  <c r="F25" i="18" s="1"/>
  <c r="Y25" i="1" s="1"/>
  <c r="F31" i="18" a="1"/>
  <c r="F31" i="18" s="1"/>
  <c r="F40" i="18" a="1"/>
  <c r="F40" i="18" s="1"/>
  <c r="Y40" i="1" s="1"/>
  <c r="F43" i="18" a="1"/>
  <c r="F43" i="18" s="1"/>
  <c r="Y43" i="1" s="1"/>
  <c r="F51" i="18" a="1"/>
  <c r="F51" i="18" s="1"/>
  <c r="Y51" i="1" s="1"/>
  <c r="F54" i="18" a="1"/>
  <c r="F54" i="18" s="1"/>
  <c r="Y54" i="1" s="1"/>
  <c r="F57" i="18" a="1"/>
  <c r="F57" i="18" s="1"/>
  <c r="Y57" i="1" s="1"/>
  <c r="F65" i="18" a="1"/>
  <c r="F65" i="18" s="1"/>
  <c r="Y65" i="1" s="1"/>
  <c r="F68" i="18" a="1"/>
  <c r="F68" i="18" s="1"/>
  <c r="Y68" i="1" s="1"/>
  <c r="F71" i="18" a="1"/>
  <c r="F71" i="18" s="1"/>
  <c r="F74" i="18" a="1"/>
  <c r="F74" i="18" s="1"/>
  <c r="Y74" i="1" s="1"/>
  <c r="F81" i="18" a="1"/>
  <c r="F81" i="18" s="1"/>
  <c r="Y81" i="1" s="1"/>
  <c r="F84" i="18" a="1"/>
  <c r="F84" i="18" s="1"/>
  <c r="Y84" i="1" s="1"/>
  <c r="F16" i="18" a="1"/>
  <c r="F16" i="18" s="1"/>
  <c r="F28" i="18" a="1"/>
  <c r="F28" i="18" s="1"/>
  <c r="Y28" i="1" s="1"/>
  <c r="F50" i="18" a="1"/>
  <c r="F50" i="18" s="1"/>
  <c r="Y50" i="1" s="1"/>
  <c r="F53" i="18" a="1"/>
  <c r="F53" i="18" s="1"/>
  <c r="Y53" i="1" s="1"/>
  <c r="F62" i="18" a="1"/>
  <c r="F62" i="18" s="1"/>
  <c r="Y62" i="1" s="1"/>
  <c r="F78" i="18" a="1"/>
  <c r="F78" i="18" s="1"/>
  <c r="Y78" i="1" s="1"/>
  <c r="F95" i="18" a="1"/>
  <c r="F95" i="18" s="1"/>
  <c r="Y95" i="1" s="1"/>
  <c r="F97" i="18" a="1"/>
  <c r="F97" i="18" s="1"/>
  <c r="Y97" i="1" s="1"/>
  <c r="F99" i="18" a="1"/>
  <c r="F99" i="18" s="1"/>
  <c r="F108" i="18" a="1"/>
  <c r="F108" i="18" s="1"/>
  <c r="Y108" i="1" s="1"/>
  <c r="F112" i="18" a="1"/>
  <c r="F112" i="18" s="1"/>
  <c r="Y112" i="1" s="1"/>
  <c r="F114" i="18" a="1"/>
  <c r="F114" i="18" s="1"/>
  <c r="Y114" i="1" s="1"/>
  <c r="F118" i="18" a="1"/>
  <c r="F118" i="18" s="1"/>
  <c r="Y118" i="1" s="1"/>
  <c r="F127" i="18" a="1"/>
  <c r="F127" i="18" s="1"/>
  <c r="Y127" i="1" s="1"/>
  <c r="F129" i="18" a="1"/>
  <c r="F129" i="18" s="1"/>
  <c r="Y129" i="1" s="1"/>
  <c r="F131" i="18" a="1"/>
  <c r="F131" i="18" s="1"/>
  <c r="Y131" i="1" s="1"/>
  <c r="F141" i="18" a="1"/>
  <c r="F141" i="18" s="1"/>
  <c r="F149" i="18" a="1"/>
  <c r="F149" i="18" s="1"/>
  <c r="Y149" i="1" s="1"/>
  <c r="F158" i="18" a="1"/>
  <c r="F158" i="18" s="1"/>
  <c r="Y158" i="1" s="1"/>
  <c r="F162" i="18" a="1"/>
  <c r="F162" i="18" s="1"/>
  <c r="Y162" i="1" s="1"/>
  <c r="F166" i="18" a="1"/>
  <c r="F166" i="18" s="1"/>
  <c r="Y166" i="1" s="1"/>
  <c r="F170" i="18" a="1"/>
  <c r="F170" i="18" s="1"/>
  <c r="Y170" i="1" s="1"/>
  <c r="F174" i="18" a="1"/>
  <c r="F174" i="18" s="1"/>
  <c r="Y174" i="1" s="1"/>
  <c r="F178" i="18" a="1"/>
  <c r="F178" i="18" s="1"/>
  <c r="Y178" i="1" s="1"/>
  <c r="F182" i="18" a="1"/>
  <c r="F182" i="18" s="1"/>
  <c r="F186" i="18" a="1"/>
  <c r="F186" i="18" s="1"/>
  <c r="Y186" i="1" s="1"/>
  <c r="F190" i="18" a="1"/>
  <c r="F190" i="18" s="1"/>
  <c r="Y190" i="1" s="1"/>
  <c r="F194" i="18" a="1"/>
  <c r="F194" i="18" s="1"/>
  <c r="Y194" i="1" s="1"/>
  <c r="F193" i="18" a="1"/>
  <c r="F193" i="18" s="1"/>
  <c r="Y193" i="1" s="1"/>
  <c r="F195" i="18" a="1"/>
  <c r="F195" i="18" s="1"/>
  <c r="Y195" i="1" s="1"/>
  <c r="F35" i="18" a="1"/>
  <c r="F35" i="18" s="1"/>
  <c r="Y35" i="1" s="1"/>
  <c r="F38" i="18" a="1"/>
  <c r="F38" i="18" s="1"/>
  <c r="Y38" i="1" s="1"/>
  <c r="F41" i="18" a="1"/>
  <c r="F41" i="18" s="1"/>
  <c r="F47" i="18" a="1"/>
  <c r="F47" i="18" s="1"/>
  <c r="Y47" i="1" s="1"/>
  <c r="F56" i="18" a="1"/>
  <c r="F56" i="18" s="1"/>
  <c r="Y56" i="1" s="1"/>
  <c r="F59" i="18" a="1"/>
  <c r="F59" i="18" s="1"/>
  <c r="Y59" i="1" s="1"/>
  <c r="F66" i="18" a="1"/>
  <c r="F66" i="18" s="1"/>
  <c r="Y66" i="1" s="1"/>
  <c r="F69" i="18" a="1"/>
  <c r="F69" i="18" s="1"/>
  <c r="Y69" i="1" s="1"/>
  <c r="F75" i="18" a="1"/>
  <c r="F75" i="18" s="1"/>
  <c r="Y75" i="1" s="1"/>
  <c r="F82" i="18" a="1"/>
  <c r="F82" i="18" s="1"/>
  <c r="Y82" i="1" s="1"/>
  <c r="F85" i="18" a="1"/>
  <c r="F85" i="18" s="1"/>
  <c r="F87" i="18" a="1"/>
  <c r="F87" i="18" s="1"/>
  <c r="Y87" i="1" s="1"/>
  <c r="F89" i="18" a="1"/>
  <c r="F89" i="18" s="1"/>
  <c r="Y89" i="1" s="1"/>
  <c r="F91" i="18" a="1"/>
  <c r="F91" i="18" s="1"/>
  <c r="Y91" i="1" s="1"/>
  <c r="F100" i="18" a="1"/>
  <c r="F100" i="18" s="1"/>
  <c r="Y100" i="1" s="1"/>
  <c r="F104" i="18" a="1"/>
  <c r="F104" i="18" s="1"/>
  <c r="Y104" i="1" s="1"/>
  <c r="F106" i="18" a="1"/>
  <c r="F106" i="18" s="1"/>
  <c r="Y106" i="1" s="1"/>
  <c r="F110" i="18" a="1"/>
  <c r="F110" i="18" s="1"/>
  <c r="Y110" i="1" s="1"/>
  <c r="F119" i="18" a="1"/>
  <c r="F119" i="18" s="1"/>
  <c r="Y119" i="1" s="1"/>
  <c r="F121" i="18" a="1"/>
  <c r="F121" i="18" s="1"/>
  <c r="Y121" i="1" s="1"/>
  <c r="F123" i="18" a="1"/>
  <c r="F123" i="18" s="1"/>
  <c r="Y123" i="1" s="1"/>
  <c r="F132" i="18" a="1"/>
  <c r="F132" i="18" s="1"/>
  <c r="Y132" i="1" s="1"/>
  <c r="F136" i="18" a="1"/>
  <c r="F136" i="18" s="1"/>
  <c r="Y136" i="1" s="1"/>
  <c r="F138" i="18" a="1"/>
  <c r="F138" i="18" s="1"/>
  <c r="Y138" i="1" s="1"/>
  <c r="F140" i="18" a="1"/>
  <c r="F140" i="18" s="1"/>
  <c r="Y140" i="1" s="1"/>
  <c r="F143" i="18" a="1"/>
  <c r="F143" i="18" s="1"/>
  <c r="Y143" i="1" s="1"/>
  <c r="F146" i="18" a="1"/>
  <c r="F146" i="18" s="1"/>
  <c r="Y146" i="1" s="1"/>
  <c r="F148" i="18" a="1"/>
  <c r="F148" i="18" s="1"/>
  <c r="Y148" i="1" s="1"/>
  <c r="F151" i="18" a="1"/>
  <c r="F151" i="18" s="1"/>
  <c r="Y151" i="1" s="1"/>
  <c r="F154" i="18" a="1"/>
  <c r="F154" i="18" s="1"/>
  <c r="Y154" i="1" s="1"/>
  <c r="F157" i="18" a="1"/>
  <c r="F157" i="18" s="1"/>
  <c r="F161" i="18" a="1"/>
  <c r="F161" i="18" s="1"/>
  <c r="Y161" i="1" s="1"/>
  <c r="F165" i="18" a="1"/>
  <c r="F165" i="18" s="1"/>
  <c r="Y165" i="1" s="1"/>
  <c r="F169" i="18" a="1"/>
  <c r="F169" i="18" s="1"/>
  <c r="Y169" i="1" s="1"/>
  <c r="F173" i="18" a="1"/>
  <c r="F173" i="18" s="1"/>
  <c r="Y173" i="1" s="1"/>
  <c r="F177" i="18" a="1"/>
  <c r="F177" i="18" s="1"/>
  <c r="Y177" i="1" s="1"/>
  <c r="F181" i="18" a="1"/>
  <c r="F181" i="18" s="1"/>
  <c r="Y181" i="1" s="1"/>
  <c r="F185" i="18" a="1"/>
  <c r="F185" i="18" s="1"/>
  <c r="Y185" i="1" s="1"/>
  <c r="F189" i="18" a="1"/>
  <c r="F189" i="18" s="1"/>
  <c r="Y189" i="1" s="1"/>
  <c r="F6" i="18" a="1"/>
  <c r="F6" i="18" s="1"/>
  <c r="Y6" i="1" s="1"/>
  <c r="F9" i="18" a="1"/>
  <c r="F9" i="18" s="1"/>
  <c r="Y9" i="1" s="1"/>
  <c r="F18" i="18" a="1"/>
  <c r="F18" i="18" s="1"/>
  <c r="Y18" i="1" s="1"/>
  <c r="F21" i="18" a="1"/>
  <c r="F21" i="18" s="1"/>
  <c r="F30" i="18" a="1"/>
  <c r="F30" i="18" s="1"/>
  <c r="Y30" i="1" s="1"/>
  <c r="F33" i="18" a="1"/>
  <c r="F33" i="18" s="1"/>
  <c r="Y33" i="1" s="1"/>
  <c r="F36" i="18" a="1"/>
  <c r="F36" i="18" s="1"/>
  <c r="Y36" i="1" s="1"/>
  <c r="F39" i="18" a="1"/>
  <c r="F39" i="18" s="1"/>
  <c r="Y39" i="1" s="1"/>
  <c r="F42" i="18" a="1"/>
  <c r="F42" i="18" s="1"/>
  <c r="Y42" i="1" s="1"/>
  <c r="F45" i="18" a="1"/>
  <c r="F45" i="18" s="1"/>
  <c r="Y45" i="1" s="1"/>
  <c r="F48" i="18" a="1"/>
  <c r="F48" i="18" s="1"/>
  <c r="Y48" i="1" s="1"/>
  <c r="F60" i="18" a="1"/>
  <c r="F60" i="18" s="1"/>
  <c r="Y60" i="1" s="1"/>
  <c r="F67" i="18" a="1"/>
  <c r="F67" i="18" s="1"/>
  <c r="Y67" i="1" s="1"/>
  <c r="F70" i="18" a="1"/>
  <c r="F70" i="18" s="1"/>
  <c r="Y70" i="1" s="1"/>
  <c r="F73" i="18" a="1"/>
  <c r="F73" i="18" s="1"/>
  <c r="Y73" i="1" s="1"/>
  <c r="F76" i="18" a="1"/>
  <c r="F76" i="18" s="1"/>
  <c r="Y76" i="1" s="1"/>
  <c r="F83" i="18" a="1"/>
  <c r="F83" i="18" s="1"/>
  <c r="Y83" i="1" s="1"/>
  <c r="F92" i="18" a="1"/>
  <c r="F92" i="18" s="1"/>
  <c r="Y92" i="1" s="1"/>
  <c r="F96" i="18" a="1"/>
  <c r="F96" i="18" s="1"/>
  <c r="Y96" i="1" s="1"/>
  <c r="F98" i="18" a="1"/>
  <c r="F98" i="18" s="1"/>
  <c r="Y98" i="1" s="1"/>
  <c r="F102" i="18" a="1"/>
  <c r="F102" i="18" s="1"/>
  <c r="Y102" i="1" s="1"/>
  <c r="F111" i="18" a="1"/>
  <c r="F111" i="18" s="1"/>
  <c r="Y111" i="1" s="1"/>
  <c r="F113" i="18" a="1"/>
  <c r="F113" i="18" s="1"/>
  <c r="Y113" i="1" s="1"/>
  <c r="F115" i="18" a="1"/>
  <c r="F115" i="18" s="1"/>
  <c r="F124" i="18" a="1"/>
  <c r="F124" i="18" s="1"/>
  <c r="Y124" i="1" s="1"/>
  <c r="F128" i="18" a="1"/>
  <c r="F128" i="18" s="1"/>
  <c r="Y128" i="1" s="1"/>
  <c r="F130" i="18" a="1"/>
  <c r="F130" i="18" s="1"/>
  <c r="Y130" i="1" s="1"/>
  <c r="F134" i="18" a="1"/>
  <c r="F134" i="18" s="1"/>
  <c r="F145" i="18" a="1"/>
  <c r="F145" i="18" s="1"/>
  <c r="Y145" i="1" s="1"/>
  <c r="F153" i="18" a="1"/>
  <c r="F153" i="18" s="1"/>
  <c r="Y153" i="1" s="1"/>
  <c r="F156" i="18" a="1"/>
  <c r="F156" i="18" s="1"/>
  <c r="Y156" i="1" s="1"/>
  <c r="F160" i="18" a="1"/>
  <c r="F160" i="18" s="1"/>
  <c r="Y160" i="1" s="1"/>
  <c r="F164" i="18" a="1"/>
  <c r="F164" i="18" s="1"/>
  <c r="Y164" i="1" s="1"/>
  <c r="F168" i="18" a="1"/>
  <c r="F168" i="18" s="1"/>
  <c r="Y168" i="1" s="1"/>
  <c r="F172" i="18" a="1"/>
  <c r="F172" i="18" s="1"/>
  <c r="Y172" i="1" s="1"/>
  <c r="F176" i="18" a="1"/>
  <c r="F176" i="18" s="1"/>
  <c r="Y176" i="1" s="1"/>
  <c r="F180" i="18" a="1"/>
  <c r="F180" i="18" s="1"/>
  <c r="Y180" i="1" s="1"/>
  <c r="F184" i="18" a="1"/>
  <c r="F184" i="18" s="1"/>
  <c r="Y184" i="1" s="1"/>
  <c r="F192" i="18" a="1"/>
  <c r="F192" i="18" s="1"/>
  <c r="Y192" i="1" s="1"/>
  <c r="G185" i="18" a="1"/>
  <c r="G185" i="18" s="1"/>
  <c r="AF185" i="1" s="1"/>
  <c r="F175" i="18" a="1"/>
  <c r="F175" i="18" s="1"/>
  <c r="Y175" i="1" s="1"/>
  <c r="G169" i="18" a="1"/>
  <c r="G169" i="18" s="1"/>
  <c r="AF169" i="1" s="1"/>
  <c r="F159" i="18" a="1"/>
  <c r="F159" i="18" s="1"/>
  <c r="Y159" i="1" s="1"/>
  <c r="G153" i="18" a="1"/>
  <c r="G153" i="18" s="1"/>
  <c r="F147" i="18" a="1"/>
  <c r="F147" i="18" s="1"/>
  <c r="Y147" i="1" s="1"/>
  <c r="G124" i="18" a="1"/>
  <c r="G124" i="18" s="1"/>
  <c r="AF124" i="1" s="1"/>
  <c r="F116" i="18" a="1"/>
  <c r="F116" i="18" s="1"/>
  <c r="Y116" i="1" s="1"/>
  <c r="F107" i="18" a="1"/>
  <c r="F107" i="18" s="1"/>
  <c r="G98" i="18" a="1"/>
  <c r="G98" i="18" s="1"/>
  <c r="AF98" i="1" s="1"/>
  <c r="F90" i="18" a="1"/>
  <c r="F90" i="18" s="1"/>
  <c r="Y90" i="1" s="1"/>
  <c r="F80" i="18" a="1"/>
  <c r="F80" i="18" s="1"/>
  <c r="Y80" i="1" s="1"/>
  <c r="G67" i="18" a="1"/>
  <c r="G67" i="18" s="1"/>
  <c r="G42" i="18" a="1"/>
  <c r="G42" i="18" s="1"/>
  <c r="AF42" i="1" s="1"/>
  <c r="G30" i="18" a="1"/>
  <c r="G30" i="18" s="1"/>
  <c r="AF30" i="1" s="1"/>
  <c r="G18" i="18" a="1"/>
  <c r="G18" i="18" s="1"/>
  <c r="AF18" i="1" s="1"/>
  <c r="G6" i="18" a="1"/>
  <c r="G6" i="18" s="1"/>
  <c r="AF6" i="1" s="1"/>
  <c r="G173" i="18" a="1"/>
  <c r="G173" i="18" s="1"/>
  <c r="AF173" i="1" s="1"/>
  <c r="G157" i="18" a="1"/>
  <c r="G157" i="18" s="1"/>
  <c r="AF157" i="1" s="1"/>
  <c r="F152" i="18" a="1"/>
  <c r="F152" i="18" s="1"/>
  <c r="Y152" i="1" s="1"/>
  <c r="F139" i="18" a="1"/>
  <c r="F139" i="18" s="1"/>
  <c r="G130" i="18" a="1"/>
  <c r="G130" i="18" s="1"/>
  <c r="AF130" i="1" s="1"/>
  <c r="F122" i="18" a="1"/>
  <c r="F122" i="18" s="1"/>
  <c r="Y122" i="1" s="1"/>
  <c r="G113" i="18" a="1"/>
  <c r="G113" i="18" s="1"/>
  <c r="AF113" i="1" s="1"/>
  <c r="F105" i="18" a="1"/>
  <c r="F105" i="18" s="1"/>
  <c r="G76" i="18" a="1"/>
  <c r="G76" i="18" s="1"/>
  <c r="AF76" i="1" s="1"/>
  <c r="F64" i="18" a="1"/>
  <c r="F64" i="18" s="1"/>
  <c r="Y64" i="1" s="1"/>
  <c r="F27" i="18" a="1"/>
  <c r="F27" i="18" s="1"/>
  <c r="Y27" i="1" s="1"/>
  <c r="F15" i="18" a="1"/>
  <c r="F15" i="18" s="1"/>
  <c r="G12" i="18" a="1"/>
  <c r="G12" i="18" s="1"/>
  <c r="AF12" i="1" s="1"/>
  <c r="G15" i="18" a="1"/>
  <c r="G15" i="18" s="1"/>
  <c r="AF15" i="1" s="1"/>
  <c r="G24" i="18" a="1"/>
  <c r="G24" i="18" s="1"/>
  <c r="AF24" i="1" s="1"/>
  <c r="G27" i="18" a="1"/>
  <c r="G27" i="18" s="1"/>
  <c r="AF27" i="1" s="1"/>
  <c r="G35" i="18" a="1"/>
  <c r="G35" i="18" s="1"/>
  <c r="AF35" i="1" s="1"/>
  <c r="G38" i="18" a="1"/>
  <c r="G38" i="18" s="1"/>
  <c r="AF38" i="1" s="1"/>
  <c r="G41" i="18" a="1"/>
  <c r="G41" i="18" s="1"/>
  <c r="AF41" i="1" s="1"/>
  <c r="G47" i="18" a="1"/>
  <c r="G47" i="18" s="1"/>
  <c r="G56" i="18" a="1"/>
  <c r="G56" i="18" s="1"/>
  <c r="AF56" i="1" s="1"/>
  <c r="G59" i="18" a="1"/>
  <c r="G59" i="18" s="1"/>
  <c r="AF59" i="1" s="1"/>
  <c r="G64" i="18" a="1"/>
  <c r="G64" i="18" s="1"/>
  <c r="AF64" i="1" s="1"/>
  <c r="G66" i="18" a="1"/>
  <c r="G66" i="18" s="1"/>
  <c r="AF66" i="1" s="1"/>
  <c r="G69" i="18" a="1"/>
  <c r="G69" i="18" s="1"/>
  <c r="AF69" i="1" s="1"/>
  <c r="G75" i="18" a="1"/>
  <c r="G75" i="18" s="1"/>
  <c r="AF75" i="1" s="1"/>
  <c r="G80" i="18" a="1"/>
  <c r="G80" i="18" s="1"/>
  <c r="AF80" i="1" s="1"/>
  <c r="G82" i="18" a="1"/>
  <c r="G82" i="18" s="1"/>
  <c r="AF82" i="1" s="1"/>
  <c r="G85" i="18" a="1"/>
  <c r="G85" i="18" s="1"/>
  <c r="AF85" i="1" s="1"/>
  <c r="G91" i="18" a="1"/>
  <c r="G91" i="18" s="1"/>
  <c r="AF91" i="1" s="1"/>
  <c r="G94" i="18" a="1"/>
  <c r="G94" i="18" s="1"/>
  <c r="AF94" i="1" s="1"/>
  <c r="G96" i="18" a="1"/>
  <c r="G96" i="18" s="1"/>
  <c r="G99" i="18" a="1"/>
  <c r="G99" i="18" s="1"/>
  <c r="AF99" i="1" s="1"/>
  <c r="G102" i="18" a="1"/>
  <c r="G102" i="18" s="1"/>
  <c r="AF102" i="1" s="1"/>
  <c r="G104" i="18" a="1"/>
  <c r="G104" i="18" s="1"/>
  <c r="AF104" i="1" s="1"/>
  <c r="G107" i="18" a="1"/>
  <c r="G107" i="18" s="1"/>
  <c r="AF107" i="1" s="1"/>
  <c r="G110" i="18" a="1"/>
  <c r="G110" i="18" s="1"/>
  <c r="AF110" i="1" s="1"/>
  <c r="G112" i="18" a="1"/>
  <c r="G112" i="18" s="1"/>
  <c r="AF112" i="1" s="1"/>
  <c r="G115" i="18" a="1"/>
  <c r="G115" i="18" s="1"/>
  <c r="AF115" i="1" s="1"/>
  <c r="G118" i="18" a="1"/>
  <c r="G118" i="18" s="1"/>
  <c r="AF118" i="1" s="1"/>
  <c r="G120" i="18" a="1"/>
  <c r="G120" i="18" s="1"/>
  <c r="AF120" i="1" s="1"/>
  <c r="G123" i="18" a="1"/>
  <c r="G123" i="18" s="1"/>
  <c r="AF123" i="1" s="1"/>
  <c r="G126" i="18" a="1"/>
  <c r="G126" i="18" s="1"/>
  <c r="AF126" i="1" s="1"/>
  <c r="G128" i="18" a="1"/>
  <c r="G128" i="18" s="1"/>
  <c r="AF128" i="1" s="1"/>
  <c r="G131" i="18" a="1"/>
  <c r="G131" i="18" s="1"/>
  <c r="AF131" i="1" s="1"/>
  <c r="G134" i="18" a="1"/>
  <c r="G134" i="18" s="1"/>
  <c r="AF134" i="1" s="1"/>
  <c r="G136" i="18" a="1"/>
  <c r="G136" i="18" s="1"/>
  <c r="AF136" i="1" s="1"/>
  <c r="G8" i="18" a="1"/>
  <c r="G8" i="18" s="1"/>
  <c r="AF8" i="1" s="1"/>
  <c r="G11" i="18" a="1"/>
  <c r="G11" i="18" s="1"/>
  <c r="AF11" i="1" s="1"/>
  <c r="G14" i="18" a="1"/>
  <c r="G14" i="18" s="1"/>
  <c r="AF14" i="1" s="1"/>
  <c r="G17" i="18" a="1"/>
  <c r="G17" i="18" s="1"/>
  <c r="AF17" i="1" s="1"/>
  <c r="G20" i="18" a="1"/>
  <c r="G20" i="18" s="1"/>
  <c r="G23" i="18" a="1"/>
  <c r="G23" i="18" s="1"/>
  <c r="AF23" i="1" s="1"/>
  <c r="G26" i="18" a="1"/>
  <c r="G26" i="18" s="1"/>
  <c r="AF26" i="1" s="1"/>
  <c r="G29" i="18" a="1"/>
  <c r="G29" i="18" s="1"/>
  <c r="AF29" i="1" s="1"/>
  <c r="G32" i="18" a="1"/>
  <c r="G32" i="18" s="1"/>
  <c r="G34" i="18" a="1"/>
  <c r="G34" i="18" s="1"/>
  <c r="G37" i="18" a="1"/>
  <c r="G37" i="18" s="1"/>
  <c r="AF37" i="1" s="1"/>
  <c r="G44" i="18" a="1"/>
  <c r="G44" i="18" s="1"/>
  <c r="AF44" i="1" s="1"/>
  <c r="G46" i="18" a="1"/>
  <c r="G46" i="18" s="1"/>
  <c r="AF46" i="1" s="1"/>
  <c r="G49" i="18" a="1"/>
  <c r="G49" i="18" s="1"/>
  <c r="AF49" i="1" s="1"/>
  <c r="G52" i="18" a="1"/>
  <c r="G52" i="18" s="1"/>
  <c r="AF52" i="1" s="1"/>
  <c r="G55" i="18" a="1"/>
  <c r="G55" i="18" s="1"/>
  <c r="AF55" i="1" s="1"/>
  <c r="G58" i="18" a="1"/>
  <c r="G58" i="18" s="1"/>
  <c r="G61" i="18" a="1"/>
  <c r="G61" i="18" s="1"/>
  <c r="AF61" i="1" s="1"/>
  <c r="G63" i="18" a="1"/>
  <c r="G63" i="18" s="1"/>
  <c r="AF63" i="1" s="1"/>
  <c r="G72" i="18" a="1"/>
  <c r="G72" i="18" s="1"/>
  <c r="AF72" i="1" s="1"/>
  <c r="G77" i="18" a="1"/>
  <c r="G77" i="18" s="1"/>
  <c r="AF77" i="1" s="1"/>
  <c r="G79" i="18" a="1"/>
  <c r="G79" i="18" s="1"/>
  <c r="AF79" i="1" s="1"/>
  <c r="G7" i="18" a="1"/>
  <c r="G7" i="18" s="1"/>
  <c r="AF7" i="1" s="1"/>
  <c r="G10" i="18" a="1"/>
  <c r="G10" i="18" s="1"/>
  <c r="AF10" i="1" s="1"/>
  <c r="G13" i="18" a="1"/>
  <c r="G13" i="18" s="1"/>
  <c r="G19" i="18" a="1"/>
  <c r="G19" i="18" s="1"/>
  <c r="AF19" i="1" s="1"/>
  <c r="G22" i="18" a="1"/>
  <c r="G22" i="18" s="1"/>
  <c r="AF22" i="1" s="1"/>
  <c r="G25" i="18" a="1"/>
  <c r="G25" i="18" s="1"/>
  <c r="AF25" i="1" s="1"/>
  <c r="G31" i="18" a="1"/>
  <c r="G31" i="18" s="1"/>
  <c r="AF31" i="1" s="1"/>
  <c r="G40" i="18" a="1"/>
  <c r="G40" i="18" s="1"/>
  <c r="AF40" i="1" s="1"/>
  <c r="G43" i="18" a="1"/>
  <c r="G43" i="18" s="1"/>
  <c r="AF43" i="1" s="1"/>
  <c r="G65" i="18" a="1"/>
  <c r="G65" i="18" s="1"/>
  <c r="AF65" i="1" s="1"/>
  <c r="G68" i="18" a="1"/>
  <c r="G68" i="18" s="1"/>
  <c r="G71" i="18" a="1"/>
  <c r="G71" i="18" s="1"/>
  <c r="AF71" i="1" s="1"/>
  <c r="G74" i="18" a="1"/>
  <c r="G74" i="18" s="1"/>
  <c r="AF74" i="1" s="1"/>
  <c r="G81" i="18" a="1"/>
  <c r="G81" i="18" s="1"/>
  <c r="AF81" i="1" s="1"/>
  <c r="G84" i="18" a="1"/>
  <c r="G84" i="18" s="1"/>
  <c r="G86" i="18" a="1"/>
  <c r="G86" i="18" s="1"/>
  <c r="AF86" i="1" s="1"/>
  <c r="G88" i="18" a="1"/>
  <c r="G88" i="18" s="1"/>
  <c r="AF88" i="1" s="1"/>
  <c r="G90" i="18" a="1"/>
  <c r="G90" i="18" s="1"/>
  <c r="AF90" i="1" s="1"/>
  <c r="G101" i="18" a="1"/>
  <c r="G101" i="18" s="1"/>
  <c r="AF101" i="1" s="1"/>
  <c r="G103" i="18" a="1"/>
  <c r="G103" i="18" s="1"/>
  <c r="AF103" i="1" s="1"/>
  <c r="G105" i="18" a="1"/>
  <c r="G105" i="18" s="1"/>
  <c r="AF105" i="1" s="1"/>
  <c r="G116" i="18" a="1"/>
  <c r="G116" i="18" s="1"/>
  <c r="AF116" i="1" s="1"/>
  <c r="G122" i="18" a="1"/>
  <c r="G122" i="18" s="1"/>
  <c r="G133" i="18" a="1"/>
  <c r="G133" i="18" s="1"/>
  <c r="G135" i="18" a="1"/>
  <c r="G135" i="18" s="1"/>
  <c r="AF135" i="1" s="1"/>
  <c r="G137" i="18" a="1"/>
  <c r="G137" i="18" s="1"/>
  <c r="AF137" i="1" s="1"/>
  <c r="G139" i="18" a="1"/>
  <c r="G139" i="18" s="1"/>
  <c r="AF139" i="1" s="1"/>
  <c r="G142" i="18" a="1"/>
  <c r="G142" i="18" s="1"/>
  <c r="AF142" i="1" s="1"/>
  <c r="G144" i="18" a="1"/>
  <c r="G144" i="18" s="1"/>
  <c r="AF144" i="1" s="1"/>
  <c r="G147" i="18" a="1"/>
  <c r="G147" i="18" s="1"/>
  <c r="AF147" i="1" s="1"/>
  <c r="G150" i="18" a="1"/>
  <c r="G150" i="18" s="1"/>
  <c r="AF150" i="1" s="1"/>
  <c r="G152" i="18" a="1"/>
  <c r="G152" i="18" s="1"/>
  <c r="G156" i="18" a="1"/>
  <c r="G156" i="18" s="1"/>
  <c r="AF156" i="1" s="1"/>
  <c r="G160" i="18" a="1"/>
  <c r="G160" i="18" s="1"/>
  <c r="AF160" i="1" s="1"/>
  <c r="G164" i="18" a="1"/>
  <c r="G164" i="18" s="1"/>
  <c r="AF164" i="1" s="1"/>
  <c r="G168" i="18" a="1"/>
  <c r="G168" i="18" s="1"/>
  <c r="AF168" i="1" s="1"/>
  <c r="G172" i="18" a="1"/>
  <c r="G172" i="18" s="1"/>
  <c r="AF172" i="1" s="1"/>
  <c r="G176" i="18" a="1"/>
  <c r="G176" i="18" s="1"/>
  <c r="AF176" i="1" s="1"/>
  <c r="G180" i="18" a="1"/>
  <c r="G180" i="18" s="1"/>
  <c r="AF180" i="1" s="1"/>
  <c r="G184" i="18" a="1"/>
  <c r="G184" i="18" s="1"/>
  <c r="AF184" i="1" s="1"/>
  <c r="G188" i="18" a="1"/>
  <c r="G188" i="18" s="1"/>
  <c r="AF188" i="1" s="1"/>
  <c r="G192" i="18" a="1"/>
  <c r="G192" i="18" s="1"/>
  <c r="AF192" i="1" s="1"/>
  <c r="G195" i="18" a="1"/>
  <c r="G195" i="18" s="1"/>
  <c r="AF195" i="1" s="1"/>
  <c r="G175" i="18" a="1"/>
  <c r="G175" i="18" s="1"/>
  <c r="AF175" i="1" s="1"/>
  <c r="G183" i="18" a="1"/>
  <c r="G183" i="18" s="1"/>
  <c r="AF183" i="1" s="1"/>
  <c r="G187" i="18" a="1"/>
  <c r="G187" i="18" s="1"/>
  <c r="AF187" i="1" s="1"/>
  <c r="G191" i="18" a="1"/>
  <c r="G191" i="18" s="1"/>
  <c r="AF191" i="1" s="1"/>
  <c r="G186" i="18" a="1"/>
  <c r="G186" i="18" s="1"/>
  <c r="AF186" i="1" s="1"/>
  <c r="G190" i="18" a="1"/>
  <c r="G190" i="18" s="1"/>
  <c r="AF190" i="1" s="1"/>
  <c r="G194" i="18" a="1"/>
  <c r="G194" i="18" s="1"/>
  <c r="AF194" i="1" s="1"/>
  <c r="G16" i="18" a="1"/>
  <c r="G16" i="18" s="1"/>
  <c r="AF16" i="1" s="1"/>
  <c r="G28" i="18" a="1"/>
  <c r="G28" i="18" s="1"/>
  <c r="AF28" i="1" s="1"/>
  <c r="G50" i="18" a="1"/>
  <c r="G50" i="18" s="1"/>
  <c r="AF50" i="1" s="1"/>
  <c r="G53" i="18" a="1"/>
  <c r="G53" i="18" s="1"/>
  <c r="AF53" i="1" s="1"/>
  <c r="G62" i="18" a="1"/>
  <c r="G62" i="18" s="1"/>
  <c r="AF62" i="1" s="1"/>
  <c r="G78" i="18" a="1"/>
  <c r="G78" i="18" s="1"/>
  <c r="AF78" i="1" s="1"/>
  <c r="G93" i="18" a="1"/>
  <c r="G93" i="18" s="1"/>
  <c r="AF93" i="1" s="1"/>
  <c r="G95" i="18" a="1"/>
  <c r="G95" i="18" s="1"/>
  <c r="AF95" i="1" s="1"/>
  <c r="G97" i="18" a="1"/>
  <c r="G97" i="18" s="1"/>
  <c r="G108" i="18" a="1"/>
  <c r="G108" i="18" s="1"/>
  <c r="AF108" i="1" s="1"/>
  <c r="G114" i="18" a="1"/>
  <c r="G114" i="18" s="1"/>
  <c r="AF114" i="1" s="1"/>
  <c r="G125" i="18" a="1"/>
  <c r="G125" i="18" s="1"/>
  <c r="AF125" i="1" s="1"/>
  <c r="G127" i="18" a="1"/>
  <c r="G127" i="18" s="1"/>
  <c r="G129" i="18" a="1"/>
  <c r="G129" i="18" s="1"/>
  <c r="AF129" i="1" s="1"/>
  <c r="G141" i="18" a="1"/>
  <c r="G141" i="18" s="1"/>
  <c r="AF141" i="1" s="1"/>
  <c r="G149" i="18" a="1"/>
  <c r="G149" i="18" s="1"/>
  <c r="AF149" i="1" s="1"/>
  <c r="G155" i="18" a="1"/>
  <c r="G155" i="18" s="1"/>
  <c r="G159" i="18" a="1"/>
  <c r="G159" i="18" s="1"/>
  <c r="AF159" i="1" s="1"/>
  <c r="G163" i="18" a="1"/>
  <c r="G163" i="18" s="1"/>
  <c r="AF163" i="1" s="1"/>
  <c r="G167" i="18" a="1"/>
  <c r="G167" i="18" s="1"/>
  <c r="AF167" i="1" s="1"/>
  <c r="G171" i="18" a="1"/>
  <c r="G171" i="18" s="1"/>
  <c r="G179" i="18" a="1"/>
  <c r="G179" i="18" s="1"/>
  <c r="AF179" i="1" s="1"/>
  <c r="G51" i="18" a="1"/>
  <c r="G51" i="18" s="1"/>
  <c r="AF51" i="1" s="1"/>
  <c r="G54" i="18" a="1"/>
  <c r="G54" i="18" s="1"/>
  <c r="AF54" i="1" s="1"/>
  <c r="G57" i="18" a="1"/>
  <c r="G57" i="18" s="1"/>
  <c r="G87" i="18" a="1"/>
  <c r="G87" i="18" s="1"/>
  <c r="AF87" i="1" s="1"/>
  <c r="G89" i="18" a="1"/>
  <c r="G89" i="18" s="1"/>
  <c r="AF89" i="1" s="1"/>
  <c r="G100" i="18" a="1"/>
  <c r="G100" i="18" s="1"/>
  <c r="AF100" i="1" s="1"/>
  <c r="G106" i="18" a="1"/>
  <c r="G106" i="18" s="1"/>
  <c r="G117" i="18" a="1"/>
  <c r="G117" i="18" s="1"/>
  <c r="G119" i="18" a="1"/>
  <c r="G119" i="18" s="1"/>
  <c r="AF119" i="1" s="1"/>
  <c r="G121" i="18" a="1"/>
  <c r="G121" i="18" s="1"/>
  <c r="AF121" i="1" s="1"/>
  <c r="G132" i="18" a="1"/>
  <c r="G132" i="18" s="1"/>
  <c r="G138" i="18" a="1"/>
  <c r="G138" i="18" s="1"/>
  <c r="AF138" i="1" s="1"/>
  <c r="G140" i="18" a="1"/>
  <c r="G140" i="18" s="1"/>
  <c r="AF140" i="1" s="1"/>
  <c r="G143" i="18" a="1"/>
  <c r="G143" i="18" s="1"/>
  <c r="AF143" i="1" s="1"/>
  <c r="G146" i="18" a="1"/>
  <c r="G146" i="18" s="1"/>
  <c r="AF146" i="1" s="1"/>
  <c r="G148" i="18" a="1"/>
  <c r="G148" i="18" s="1"/>
  <c r="AF148" i="1" s="1"/>
  <c r="G151" i="18" a="1"/>
  <c r="G151" i="18" s="1"/>
  <c r="AF151" i="1" s="1"/>
  <c r="G154" i="18" a="1"/>
  <c r="G154" i="18" s="1"/>
  <c r="AF154" i="1" s="1"/>
  <c r="G158" i="18" a="1"/>
  <c r="G158" i="18" s="1"/>
  <c r="AF158" i="1" s="1"/>
  <c r="G162" i="18" a="1"/>
  <c r="G162" i="18" s="1"/>
  <c r="AF162" i="1" s="1"/>
  <c r="G166" i="18" a="1"/>
  <c r="G166" i="18" s="1"/>
  <c r="AF166" i="1" s="1"/>
  <c r="G170" i="18" a="1"/>
  <c r="G170" i="18" s="1"/>
  <c r="AF170" i="1" s="1"/>
  <c r="G174" i="18" a="1"/>
  <c r="G174" i="18" s="1"/>
  <c r="G178" i="18" a="1"/>
  <c r="G178" i="18" s="1"/>
  <c r="AF178" i="1" s="1"/>
  <c r="G182" i="18" a="1"/>
  <c r="G182" i="18" s="1"/>
  <c r="AF182" i="1" s="1"/>
  <c r="G189" i="18" a="1"/>
  <c r="G189" i="18" s="1"/>
  <c r="AF189" i="1" s="1"/>
  <c r="G193" i="18" a="1"/>
  <c r="G193" i="18" s="1"/>
  <c r="AF193" i="1" s="1"/>
  <c r="F179" i="18" a="1"/>
  <c r="F179" i="18" s="1"/>
  <c r="Y179" i="1" s="1"/>
  <c r="F163" i="18" a="1"/>
  <c r="F163" i="18" s="1"/>
  <c r="Y163" i="1" s="1"/>
  <c r="G145" i="18" a="1"/>
  <c r="G145" i="18" s="1"/>
  <c r="AF145" i="1" s="1"/>
  <c r="F188" i="18" a="1"/>
  <c r="F188" i="18" s="1"/>
  <c r="Y188" i="1" s="1"/>
  <c r="F183" i="18" a="1"/>
  <c r="F183" i="18" s="1"/>
  <c r="G177" i="18" a="1"/>
  <c r="G177" i="18" s="1"/>
  <c r="AF177" i="1" s="1"/>
  <c r="F167" i="18" a="1"/>
  <c r="F167" i="18" s="1"/>
  <c r="Y167" i="1" s="1"/>
  <c r="G161" i="18" a="1"/>
  <c r="G161" i="18" s="1"/>
  <c r="F150" i="18" a="1"/>
  <c r="F150" i="18" s="1"/>
  <c r="Y150" i="1" s="1"/>
  <c r="F144" i="18" a="1"/>
  <c r="F144" i="18" s="1"/>
  <c r="Y144" i="1" s="1"/>
  <c r="F137" i="18" a="1"/>
  <c r="F137" i="18" s="1"/>
  <c r="Y137" i="1" s="1"/>
  <c r="F120" i="18" a="1"/>
  <c r="F120" i="18" s="1"/>
  <c r="G111" i="18" a="1"/>
  <c r="G111" i="18" s="1"/>
  <c r="F103" i="18" a="1"/>
  <c r="F103" i="18" s="1"/>
  <c r="Y103" i="1" s="1"/>
  <c r="F94" i="18" a="1"/>
  <c r="F94" i="18" s="1"/>
  <c r="Y94" i="1" s="1"/>
  <c r="F86" i="18" a="1"/>
  <c r="F86" i="18" s="1"/>
  <c r="Y86" i="1" s="1"/>
  <c r="G73" i="18" a="1"/>
  <c r="G73" i="18" s="1"/>
  <c r="AF73" i="1" s="1"/>
  <c r="G60" i="18" a="1"/>
  <c r="G60" i="18" s="1"/>
  <c r="AF60" i="1" s="1"/>
  <c r="G48" i="18" a="1"/>
  <c r="G48" i="18" s="1"/>
  <c r="G36" i="18" a="1"/>
  <c r="G36" i="18" s="1"/>
  <c r="F24" i="18" a="1"/>
  <c r="F24" i="18" s="1"/>
  <c r="Y24" i="1" s="1"/>
  <c r="F12" i="18" a="1"/>
  <c r="F12" i="18" s="1"/>
  <c r="Y12" i="1" s="1"/>
  <c r="G6" i="17" a="1"/>
  <c r="G6" i="17" s="1"/>
  <c r="AD6" i="1" s="1"/>
  <c r="G11" i="17" a="1"/>
  <c r="G11" i="17" s="1"/>
  <c r="AD11" i="1" s="1"/>
  <c r="G14" i="17" a="1"/>
  <c r="G14" i="17" s="1"/>
  <c r="G19" i="17" a="1"/>
  <c r="G19" i="17" s="1"/>
  <c r="AD19" i="1" s="1"/>
  <c r="G22" i="17" a="1"/>
  <c r="G22" i="17" s="1"/>
  <c r="AD22" i="1" s="1"/>
  <c r="G27" i="17" a="1"/>
  <c r="G27" i="17" s="1"/>
  <c r="AD27" i="1" s="1"/>
  <c r="G30" i="17" a="1"/>
  <c r="G30" i="17" s="1"/>
  <c r="AD30" i="1" s="1"/>
  <c r="G35" i="17" a="1"/>
  <c r="G35" i="17" s="1"/>
  <c r="AD35" i="1" s="1"/>
  <c r="G38" i="17" a="1"/>
  <c r="G38" i="17" s="1"/>
  <c r="AD38" i="1" s="1"/>
  <c r="G43" i="17" a="1"/>
  <c r="G43" i="17" s="1"/>
  <c r="AD43" i="1" s="1"/>
  <c r="G46" i="17" a="1"/>
  <c r="G46" i="17" s="1"/>
  <c r="G51" i="17" a="1"/>
  <c r="G51" i="17" s="1"/>
  <c r="AD51" i="1" s="1"/>
  <c r="G54" i="17" a="1"/>
  <c r="G54" i="17" s="1"/>
  <c r="AD54" i="1" s="1"/>
  <c r="G59" i="17" a="1"/>
  <c r="G59" i="17" s="1"/>
  <c r="AD59" i="1" s="1"/>
  <c r="G68" i="17" a="1"/>
  <c r="G68" i="17" s="1"/>
  <c r="AD68" i="1" s="1"/>
  <c r="G71" i="17" a="1"/>
  <c r="G71" i="17" s="1"/>
  <c r="AD71" i="1" s="1"/>
  <c r="G74" i="17" a="1"/>
  <c r="G74" i="17" s="1"/>
  <c r="AD74" i="1" s="1"/>
  <c r="G79" i="17" a="1"/>
  <c r="G79" i="17" s="1"/>
  <c r="AD79" i="1" s="1"/>
  <c r="G82" i="17" a="1"/>
  <c r="G82" i="17" s="1"/>
  <c r="G85" i="17" a="1"/>
  <c r="G85" i="17" s="1"/>
  <c r="AD85" i="1" s="1"/>
  <c r="G91" i="17" a="1"/>
  <c r="G91" i="17" s="1"/>
  <c r="AD91" i="1" s="1"/>
  <c r="G8" i="17" a="1"/>
  <c r="G8" i="17" s="1"/>
  <c r="AD8" i="1" s="1"/>
  <c r="G13" i="17" a="1"/>
  <c r="G13" i="17" s="1"/>
  <c r="G16" i="17" a="1"/>
  <c r="G16" i="17" s="1"/>
  <c r="AD16" i="1" s="1"/>
  <c r="G21" i="17" a="1"/>
  <c r="G21" i="17" s="1"/>
  <c r="AD21" i="1" s="1"/>
  <c r="G24" i="17" a="1"/>
  <c r="G24" i="17" s="1"/>
  <c r="AD24" i="1" s="1"/>
  <c r="G29" i="17" a="1"/>
  <c r="G29" i="17" s="1"/>
  <c r="AD29" i="1" s="1"/>
  <c r="G32" i="17" a="1"/>
  <c r="G32" i="17" s="1"/>
  <c r="AD32" i="1" s="1"/>
  <c r="G37" i="17" a="1"/>
  <c r="G37" i="17" s="1"/>
  <c r="AD37" i="1" s="1"/>
  <c r="G40" i="17" a="1"/>
  <c r="G40" i="17" s="1"/>
  <c r="AD40" i="1" s="1"/>
  <c r="G45" i="17" a="1"/>
  <c r="G45" i="17" s="1"/>
  <c r="G48" i="17" a="1"/>
  <c r="G48" i="17" s="1"/>
  <c r="AD48" i="1" s="1"/>
  <c r="G53" i="17" a="1"/>
  <c r="G53" i="17" s="1"/>
  <c r="AD53" i="1" s="1"/>
  <c r="G56" i="17" a="1"/>
  <c r="G56" i="17" s="1"/>
  <c r="AD56" i="1" s="1"/>
  <c r="G61" i="17" a="1"/>
  <c r="G61" i="17" s="1"/>
  <c r="AD61" i="1" s="1"/>
  <c r="G64" i="17" a="1"/>
  <c r="G64" i="17" s="1"/>
  <c r="AD64" i="1" s="1"/>
  <c r="G67" i="17" a="1"/>
  <c r="G67" i="17" s="1"/>
  <c r="AD67" i="1" s="1"/>
  <c r="G70" i="17" a="1"/>
  <c r="G70" i="17" s="1"/>
  <c r="AD70" i="1" s="1"/>
  <c r="G73" i="17" a="1"/>
  <c r="G73" i="17" s="1"/>
  <c r="AD73" i="1" s="1"/>
  <c r="G76" i="17" a="1"/>
  <c r="G76" i="17" s="1"/>
  <c r="AD76" i="1" s="1"/>
  <c r="G78" i="17" a="1"/>
  <c r="G78" i="17" s="1"/>
  <c r="AD78" i="1" s="1"/>
  <c r="G81" i="17" a="1"/>
  <c r="G81" i="17" s="1"/>
  <c r="AD81" i="1" s="1"/>
  <c r="G88" i="17" a="1"/>
  <c r="G88" i="17" s="1"/>
  <c r="AD88" i="1" s="1"/>
  <c r="G94" i="17" a="1"/>
  <c r="G94" i="17" s="1"/>
  <c r="AD94" i="1" s="1"/>
  <c r="G97" i="17" a="1"/>
  <c r="G97" i="17" s="1"/>
  <c r="AD97" i="1" s="1"/>
  <c r="G100" i="17" a="1"/>
  <c r="G100" i="17" s="1"/>
  <c r="AD100" i="1" s="1"/>
  <c r="G103" i="17" a="1"/>
  <c r="G103" i="17" s="1"/>
  <c r="G110" i="17" a="1"/>
  <c r="G110" i="17" s="1"/>
  <c r="AD110" i="1" s="1"/>
  <c r="G113" i="17" a="1"/>
  <c r="G113" i="17" s="1"/>
  <c r="AD113" i="1" s="1"/>
  <c r="G116" i="17" a="1"/>
  <c r="G116" i="17" s="1"/>
  <c r="AD116" i="1" s="1"/>
  <c r="G119" i="17" a="1"/>
  <c r="G119" i="17" s="1"/>
  <c r="AD119" i="1" s="1"/>
  <c r="G126" i="17" a="1"/>
  <c r="G126" i="17" s="1"/>
  <c r="AD126" i="1" s="1"/>
  <c r="G129" i="17" a="1"/>
  <c r="G129" i="17" s="1"/>
  <c r="AD129" i="1" s="1"/>
  <c r="G132" i="17" a="1"/>
  <c r="G132" i="17" s="1"/>
  <c r="AD132" i="1" s="1"/>
  <c r="G135" i="17" a="1"/>
  <c r="G135" i="17" s="1"/>
  <c r="AD135" i="1" s="1"/>
  <c r="G7" i="17" a="1"/>
  <c r="G7" i="17" s="1"/>
  <c r="AD7" i="1" s="1"/>
  <c r="G10" i="17" a="1"/>
  <c r="G10" i="17" s="1"/>
  <c r="AD10" i="1" s="1"/>
  <c r="G23" i="17" a="1"/>
  <c r="G23" i="17" s="1"/>
  <c r="AD23" i="1" s="1"/>
  <c r="G26" i="17" a="1"/>
  <c r="G26" i="17" s="1"/>
  <c r="AD26" i="1" s="1"/>
  <c r="G39" i="17" a="1"/>
  <c r="G39" i="17" s="1"/>
  <c r="AD39" i="1" s="1"/>
  <c r="G42" i="17" a="1"/>
  <c r="G42" i="17" s="1"/>
  <c r="AD42" i="1" s="1"/>
  <c r="G55" i="17" a="1"/>
  <c r="G55" i="17" s="1"/>
  <c r="AD55" i="1" s="1"/>
  <c r="G58" i="17" a="1"/>
  <c r="G58" i="17" s="1"/>
  <c r="AD58" i="1" s="1"/>
  <c r="G98" i="17" a="1"/>
  <c r="G98" i="17" s="1"/>
  <c r="AD98" i="1" s="1"/>
  <c r="G102" i="17" a="1"/>
  <c r="G102" i="17" s="1"/>
  <c r="AD102" i="1" s="1"/>
  <c r="G104" i="17" a="1"/>
  <c r="G104" i="17" s="1"/>
  <c r="AD104" i="1" s="1"/>
  <c r="G106" i="17" a="1"/>
  <c r="G106" i="17" s="1"/>
  <c r="AD106" i="1" s="1"/>
  <c r="G108" i="17" a="1"/>
  <c r="G108" i="17" s="1"/>
  <c r="AD108" i="1" s="1"/>
  <c r="G112" i="17" a="1"/>
  <c r="G112" i="17" s="1"/>
  <c r="AD112" i="1" s="1"/>
  <c r="G133" i="17" a="1"/>
  <c r="G133" i="17" s="1"/>
  <c r="AD133" i="1" s="1"/>
  <c r="G138" i="17" a="1"/>
  <c r="G138" i="17" s="1"/>
  <c r="AD138" i="1" s="1"/>
  <c r="G141" i="17" a="1"/>
  <c r="G141" i="17" s="1"/>
  <c r="AD141" i="1" s="1"/>
  <c r="G144" i="17" a="1"/>
  <c r="G144" i="17" s="1"/>
  <c r="AD144" i="1" s="1"/>
  <c r="G147" i="17" a="1"/>
  <c r="G147" i="17" s="1"/>
  <c r="AD147" i="1" s="1"/>
  <c r="G154" i="17" a="1"/>
  <c r="G154" i="17" s="1"/>
  <c r="AD154" i="1" s="1"/>
  <c r="G158" i="17" a="1"/>
  <c r="G158" i="17" s="1"/>
  <c r="AD158" i="1" s="1"/>
  <c r="G162" i="17" a="1"/>
  <c r="G162" i="17" s="1"/>
  <c r="AD162" i="1" s="1"/>
  <c r="G166" i="17" a="1"/>
  <c r="G166" i="17" s="1"/>
  <c r="AD166" i="1" s="1"/>
  <c r="G169" i="17" a="1"/>
  <c r="G169" i="17" s="1"/>
  <c r="AD169" i="1" s="1"/>
  <c r="G171" i="17" a="1"/>
  <c r="G171" i="17" s="1"/>
  <c r="AD171" i="1" s="1"/>
  <c r="G173" i="17" a="1"/>
  <c r="G173" i="17" s="1"/>
  <c r="AD173" i="1" s="1"/>
  <c r="G175" i="17" a="1"/>
  <c r="G175" i="17" s="1"/>
  <c r="AD175" i="1" s="1"/>
  <c r="G177" i="17" a="1"/>
  <c r="G177" i="17" s="1"/>
  <c r="AD177" i="1" s="1"/>
  <c r="G179" i="17" a="1"/>
  <c r="G179" i="17" s="1"/>
  <c r="AD179" i="1" s="1"/>
  <c r="G181" i="17" a="1"/>
  <c r="G181" i="17" s="1"/>
  <c r="AD181" i="1" s="1"/>
  <c r="G183" i="17" a="1"/>
  <c r="G183" i="17" s="1"/>
  <c r="AD183" i="1" s="1"/>
  <c r="G185" i="17" a="1"/>
  <c r="G185" i="17" s="1"/>
  <c r="G187" i="17" a="1"/>
  <c r="G187" i="17" s="1"/>
  <c r="AD187" i="1" s="1"/>
  <c r="G189" i="17" a="1"/>
  <c r="G189" i="17" s="1"/>
  <c r="AD189" i="1" s="1"/>
  <c r="G191" i="17" a="1"/>
  <c r="G191" i="17" s="1"/>
  <c r="AD191" i="1" s="1"/>
  <c r="G17" i="17" a="1"/>
  <c r="G17" i="17" s="1"/>
  <c r="AD17" i="1" s="1"/>
  <c r="G20" i="17" a="1"/>
  <c r="G20" i="17" s="1"/>
  <c r="AD20" i="1" s="1"/>
  <c r="G33" i="17" a="1"/>
  <c r="G33" i="17" s="1"/>
  <c r="AD33" i="1" s="1"/>
  <c r="G36" i="17" a="1"/>
  <c r="G36" i="17" s="1"/>
  <c r="G49" i="17" a="1"/>
  <c r="G49" i="17" s="1"/>
  <c r="AD49" i="1" s="1"/>
  <c r="G52" i="17" a="1"/>
  <c r="G52" i="17" s="1"/>
  <c r="AD52" i="1" s="1"/>
  <c r="G62" i="17" a="1"/>
  <c r="G62" i="17" s="1"/>
  <c r="AD62" i="1" s="1"/>
  <c r="G65" i="17" a="1"/>
  <c r="G65" i="17" s="1"/>
  <c r="AD65" i="1" s="1"/>
  <c r="G77" i="17" a="1"/>
  <c r="G77" i="17" s="1"/>
  <c r="AD77" i="1" s="1"/>
  <c r="G80" i="17" a="1"/>
  <c r="G80" i="17" s="1"/>
  <c r="AD80" i="1" s="1"/>
  <c r="G83" i="17" a="1"/>
  <c r="G83" i="17" s="1"/>
  <c r="AD83" i="1" s="1"/>
  <c r="G86" i="17" a="1"/>
  <c r="G86" i="17" s="1"/>
  <c r="AD86" i="1" s="1"/>
  <c r="G89" i="17" a="1"/>
  <c r="G89" i="17" s="1"/>
  <c r="AD89" i="1" s="1"/>
  <c r="G92" i="17" a="1"/>
  <c r="G92" i="17" s="1"/>
  <c r="AD92" i="1" s="1"/>
  <c r="G95" i="17" a="1"/>
  <c r="G95" i="17" s="1"/>
  <c r="AD95" i="1" s="1"/>
  <c r="G99" i="17" a="1"/>
  <c r="G99" i="17" s="1"/>
  <c r="G114" i="17" a="1"/>
  <c r="G114" i="17" s="1"/>
  <c r="G118" i="17" a="1"/>
  <c r="G118" i="17" s="1"/>
  <c r="AD118" i="1" s="1"/>
  <c r="G120" i="17" a="1"/>
  <c r="G120" i="17" s="1"/>
  <c r="AD120" i="1" s="1"/>
  <c r="G122" i="17" a="1"/>
  <c r="G122" i="17" s="1"/>
  <c r="AD122" i="1" s="1"/>
  <c r="G124" i="17" a="1"/>
  <c r="G124" i="17" s="1"/>
  <c r="AD124" i="1" s="1"/>
  <c r="G128" i="17" a="1"/>
  <c r="G128" i="17" s="1"/>
  <c r="AD128" i="1" s="1"/>
  <c r="G194" i="17" a="1"/>
  <c r="G194" i="17" s="1"/>
  <c r="AD194" i="1" s="1"/>
  <c r="F187" i="17" a="1"/>
  <c r="F187" i="17" s="1"/>
  <c r="W187" i="1" s="1"/>
  <c r="F182" i="17" a="1"/>
  <c r="F182" i="17" s="1"/>
  <c r="F174" i="17" a="1"/>
  <c r="F174" i="17" s="1"/>
  <c r="W174" i="1" s="1"/>
  <c r="G168" i="17" a="1"/>
  <c r="G168" i="17" s="1"/>
  <c r="AD168" i="1" s="1"/>
  <c r="G161" i="17" a="1"/>
  <c r="G161" i="17" s="1"/>
  <c r="AD161" i="1" s="1"/>
  <c r="F158" i="17" a="1"/>
  <c r="F158" i="17" s="1"/>
  <c r="G150" i="17" a="1"/>
  <c r="G150" i="17" s="1"/>
  <c r="AD150" i="1" s="1"/>
  <c r="G146" i="17" a="1"/>
  <c r="G146" i="17" s="1"/>
  <c r="AD146" i="1" s="1"/>
  <c r="G134" i="17" a="1"/>
  <c r="G134" i="17" s="1"/>
  <c r="F121" i="17" a="1"/>
  <c r="F121" i="17" s="1"/>
  <c r="W121" i="1" s="1"/>
  <c r="F113" i="17" a="1"/>
  <c r="F113" i="17" s="1"/>
  <c r="W113" i="1" s="1"/>
  <c r="G101" i="17" a="1"/>
  <c r="G101" i="17" s="1"/>
  <c r="AD101" i="1" s="1"/>
  <c r="G75" i="17" a="1"/>
  <c r="G75" i="17" s="1"/>
  <c r="AD75" i="1" s="1"/>
  <c r="G63" i="17" a="1"/>
  <c r="G63" i="17" s="1"/>
  <c r="AD63" i="1" s="1"/>
  <c r="F44" i="17" a="1"/>
  <c r="F44" i="17" s="1"/>
  <c r="W44" i="1" s="1"/>
  <c r="G18" i="17" a="1"/>
  <c r="G18" i="17" s="1"/>
  <c r="AD18" i="1" s="1"/>
  <c r="F194" i="17" a="1"/>
  <c r="F194" i="17" s="1"/>
  <c r="W194" i="1" s="1"/>
  <c r="F192" i="17" a="1"/>
  <c r="F192" i="17" s="1"/>
  <c r="W192" i="1" s="1"/>
  <c r="F189" i="17" a="1"/>
  <c r="F189" i="17" s="1"/>
  <c r="W189" i="1" s="1"/>
  <c r="G186" i="17" a="1"/>
  <c r="G186" i="17" s="1"/>
  <c r="AD186" i="1" s="1"/>
  <c r="F184" i="17" a="1"/>
  <c r="F184" i="17" s="1"/>
  <c r="W184" i="1" s="1"/>
  <c r="F181" i="17" a="1"/>
  <c r="F181" i="17" s="1"/>
  <c r="W181" i="1" s="1"/>
  <c r="G178" i="17" a="1"/>
  <c r="G178" i="17" s="1"/>
  <c r="AD178" i="1" s="1"/>
  <c r="F176" i="17" a="1"/>
  <c r="F176" i="17" s="1"/>
  <c r="W176" i="1" s="1"/>
  <c r="F173" i="17" a="1"/>
  <c r="F173" i="17" s="1"/>
  <c r="W173" i="1" s="1"/>
  <c r="G170" i="17" a="1"/>
  <c r="G170" i="17" s="1"/>
  <c r="AD170" i="1" s="1"/>
  <c r="G164" i="17" a="1"/>
  <c r="G164" i="17" s="1"/>
  <c r="AD164" i="1" s="1"/>
  <c r="F163" i="17" a="1"/>
  <c r="F163" i="17" s="1"/>
  <c r="W163" i="1" s="1"/>
  <c r="F161" i="17" a="1"/>
  <c r="F161" i="17" s="1"/>
  <c r="G157" i="17" a="1"/>
  <c r="G157" i="17" s="1"/>
  <c r="AD157" i="1" s="1"/>
  <c r="G155" i="17" a="1"/>
  <c r="G155" i="17" s="1"/>
  <c r="AD155" i="1" s="1"/>
  <c r="F152" i="17" a="1"/>
  <c r="F152" i="17" s="1"/>
  <c r="W152" i="1" s="1"/>
  <c r="F148" i="17" a="1"/>
  <c r="F148" i="17" s="1"/>
  <c r="W148" i="1" s="1"/>
  <c r="F146" i="17" a="1"/>
  <c r="F146" i="17" s="1"/>
  <c r="F144" i="17" a="1"/>
  <c r="F144" i="17" s="1"/>
  <c r="W144" i="1" s="1"/>
  <c r="F142" i="17" a="1"/>
  <c r="F142" i="17" s="1"/>
  <c r="W142" i="1" s="1"/>
  <c r="G140" i="17" a="1"/>
  <c r="G140" i="17" s="1"/>
  <c r="AD140" i="1" s="1"/>
  <c r="F138" i="17" a="1"/>
  <c r="F138" i="17" s="1"/>
  <c r="G136" i="17" a="1"/>
  <c r="G136" i="17" s="1"/>
  <c r="AD136" i="1" s="1"/>
  <c r="F134" i="17" a="1"/>
  <c r="F134" i="17" s="1"/>
  <c r="W134" i="1" s="1"/>
  <c r="G131" i="17" a="1"/>
  <c r="G131" i="17" s="1"/>
  <c r="AD131" i="1" s="1"/>
  <c r="G127" i="17" a="1"/>
  <c r="G127" i="17" s="1"/>
  <c r="AD127" i="1" s="1"/>
  <c r="G123" i="17" a="1"/>
  <c r="G123" i="17" s="1"/>
  <c r="AD123" i="1" s="1"/>
  <c r="F108" i="17" a="1"/>
  <c r="F108" i="17" s="1"/>
  <c r="W108" i="1" s="1"/>
  <c r="F104" i="17" a="1"/>
  <c r="F104" i="17" s="1"/>
  <c r="W104" i="1" s="1"/>
  <c r="F100" i="17" a="1"/>
  <c r="F100" i="17" s="1"/>
  <c r="W100" i="1" s="1"/>
  <c r="G96" i="17" a="1"/>
  <c r="G96" i="17" s="1"/>
  <c r="AD96" i="1" s="1"/>
  <c r="F91" i="17" a="1"/>
  <c r="F91" i="17" s="1"/>
  <c r="W91" i="1" s="1"/>
  <c r="F85" i="17" a="1"/>
  <c r="F85" i="17" s="1"/>
  <c r="W85" i="1" s="1"/>
  <c r="F79" i="17" a="1"/>
  <c r="F79" i="17" s="1"/>
  <c r="W79" i="1" s="1"/>
  <c r="G72" i="17" a="1"/>
  <c r="G72" i="17" s="1"/>
  <c r="AD72" i="1" s="1"/>
  <c r="G60" i="17" a="1"/>
  <c r="G60" i="17" s="1"/>
  <c r="AD60" i="1" s="1"/>
  <c r="F54" i="17" a="1"/>
  <c r="F54" i="17" s="1"/>
  <c r="W54" i="1" s="1"/>
  <c r="G41" i="17" a="1"/>
  <c r="G41" i="17" s="1"/>
  <c r="AD41" i="1" s="1"/>
  <c r="F35" i="17" a="1"/>
  <c r="F35" i="17" s="1"/>
  <c r="W35" i="1" s="1"/>
  <c r="G28" i="17" a="1"/>
  <c r="G28" i="17" s="1"/>
  <c r="AD28" i="1" s="1"/>
  <c r="G9" i="17" a="1"/>
  <c r="G9" i="17" s="1"/>
  <c r="AD9" i="1" s="1"/>
  <c r="F8" i="17" a="1"/>
  <c r="F8" i="17" s="1"/>
  <c r="F13" i="17" a="1"/>
  <c r="F13" i="17" s="1"/>
  <c r="W13" i="1" s="1"/>
  <c r="F16" i="17" a="1"/>
  <c r="F16" i="17" s="1"/>
  <c r="W16" i="1" s="1"/>
  <c r="F21" i="17" a="1"/>
  <c r="F21" i="17" s="1"/>
  <c r="W21" i="1" s="1"/>
  <c r="F24" i="17" a="1"/>
  <c r="F24" i="17" s="1"/>
  <c r="F29" i="17" a="1"/>
  <c r="F29" i="17" s="1"/>
  <c r="W29" i="1" s="1"/>
  <c r="F32" i="17" a="1"/>
  <c r="F32" i="17" s="1"/>
  <c r="W32" i="1" s="1"/>
  <c r="F37" i="17" a="1"/>
  <c r="F37" i="17" s="1"/>
  <c r="W37" i="1" s="1"/>
  <c r="F40" i="17" a="1"/>
  <c r="F40" i="17" s="1"/>
  <c r="W40" i="1" s="1"/>
  <c r="F45" i="17" a="1"/>
  <c r="F45" i="17" s="1"/>
  <c r="W45" i="1" s="1"/>
  <c r="F48" i="17" a="1"/>
  <c r="F48" i="17" s="1"/>
  <c r="W48" i="1" s="1"/>
  <c r="F53" i="17" a="1"/>
  <c r="F53" i="17" s="1"/>
  <c r="F56" i="17" a="1"/>
  <c r="F56" i="17" s="1"/>
  <c r="W56" i="1" s="1"/>
  <c r="F61" i="17" a="1"/>
  <c r="F61" i="17" s="1"/>
  <c r="W61" i="1" s="1"/>
  <c r="F64" i="17" a="1"/>
  <c r="F64" i="17" s="1"/>
  <c r="W64" i="1" s="1"/>
  <c r="F67" i="17" a="1"/>
  <c r="F67" i="17" s="1"/>
  <c r="F70" i="17" a="1"/>
  <c r="F70" i="17" s="1"/>
  <c r="F73" i="17" a="1"/>
  <c r="F73" i="17" s="1"/>
  <c r="W73" i="1" s="1"/>
  <c r="F76" i="17" a="1"/>
  <c r="F76" i="17" s="1"/>
  <c r="W76" i="1" s="1"/>
  <c r="F78" i="17" a="1"/>
  <c r="F78" i="17" s="1"/>
  <c r="W78" i="1" s="1"/>
  <c r="F81" i="17" a="1"/>
  <c r="F81" i="17" s="1"/>
  <c r="W81" i="1" s="1"/>
  <c r="F88" i="17" a="1"/>
  <c r="F88" i="17" s="1"/>
  <c r="W88" i="1" s="1"/>
  <c r="F94" i="17" a="1"/>
  <c r="F94" i="17" s="1"/>
  <c r="W94" i="1" s="1"/>
  <c r="F7" i="17" a="1"/>
  <c r="F7" i="17" s="1"/>
  <c r="W7" i="1" s="1"/>
  <c r="F10" i="17" a="1"/>
  <c r="F10" i="17" s="1"/>
  <c r="W10" i="1" s="1"/>
  <c r="F15" i="17" a="1"/>
  <c r="F15" i="17" s="1"/>
  <c r="W15" i="1" s="1"/>
  <c r="F18" i="17" a="1"/>
  <c r="F18" i="17" s="1"/>
  <c r="W18" i="1" s="1"/>
  <c r="F23" i="17" a="1"/>
  <c r="F23" i="17" s="1"/>
  <c r="W23" i="1" s="1"/>
  <c r="F26" i="17" a="1"/>
  <c r="F26" i="17" s="1"/>
  <c r="W26" i="1" s="1"/>
  <c r="F31" i="17" a="1"/>
  <c r="F31" i="17" s="1"/>
  <c r="W31" i="1" s="1"/>
  <c r="F34" i="17" a="1"/>
  <c r="F34" i="17" s="1"/>
  <c r="W34" i="1" s="1"/>
  <c r="F39" i="17" a="1"/>
  <c r="F39" i="17" s="1"/>
  <c r="F42" i="17" a="1"/>
  <c r="F42" i="17" s="1"/>
  <c r="F47" i="17" a="1"/>
  <c r="F47" i="17" s="1"/>
  <c r="W47" i="1" s="1"/>
  <c r="F50" i="17" a="1"/>
  <c r="F50" i="17" s="1"/>
  <c r="W50" i="1" s="1"/>
  <c r="F55" i="17" a="1"/>
  <c r="F55" i="17" s="1"/>
  <c r="W55" i="1" s="1"/>
  <c r="F58" i="17" a="1"/>
  <c r="F58" i="17" s="1"/>
  <c r="F63" i="17" a="1"/>
  <c r="F63" i="17" s="1"/>
  <c r="W63" i="1" s="1"/>
  <c r="F66" i="17" a="1"/>
  <c r="F66" i="17" s="1"/>
  <c r="W66" i="1" s="1"/>
  <c r="F69" i="17" a="1"/>
  <c r="F69" i="17" s="1"/>
  <c r="W69" i="1" s="1"/>
  <c r="F75" i="17" a="1"/>
  <c r="F75" i="17" s="1"/>
  <c r="W75" i="1" s="1"/>
  <c r="F84" i="17" a="1"/>
  <c r="F84" i="17" s="1"/>
  <c r="W84" i="1" s="1"/>
  <c r="F87" i="17" a="1"/>
  <c r="F87" i="17" s="1"/>
  <c r="W87" i="1" s="1"/>
  <c r="F90" i="17" a="1"/>
  <c r="F90" i="17" s="1"/>
  <c r="F93" i="17" a="1"/>
  <c r="F93" i="17" s="1"/>
  <c r="F96" i="17" a="1"/>
  <c r="F96" i="17" s="1"/>
  <c r="W96" i="1" s="1"/>
  <c r="F99" i="17" a="1"/>
  <c r="F99" i="17" s="1"/>
  <c r="W99" i="1" s="1"/>
  <c r="F106" i="17" a="1"/>
  <c r="F106" i="17" s="1"/>
  <c r="W106" i="1" s="1"/>
  <c r="F109" i="17" a="1"/>
  <c r="F109" i="17" s="1"/>
  <c r="F112" i="17" a="1"/>
  <c r="F112" i="17" s="1"/>
  <c r="W112" i="1" s="1"/>
  <c r="F115" i="17" a="1"/>
  <c r="F115" i="17" s="1"/>
  <c r="W115" i="1" s="1"/>
  <c r="F122" i="17" a="1"/>
  <c r="F122" i="17" s="1"/>
  <c r="W122" i="1" s="1"/>
  <c r="F125" i="17" a="1"/>
  <c r="F125" i="17" s="1"/>
  <c r="F128" i="17" a="1"/>
  <c r="F128" i="17" s="1"/>
  <c r="W128" i="1" s="1"/>
  <c r="F131" i="17" a="1"/>
  <c r="F131" i="17" s="1"/>
  <c r="W131" i="1" s="1"/>
  <c r="F17" i="17" a="1"/>
  <c r="F17" i="17" s="1"/>
  <c r="F20" i="17" a="1"/>
  <c r="F20" i="17" s="1"/>
  <c r="F33" i="17" a="1"/>
  <c r="F33" i="17" s="1"/>
  <c r="W33" i="1" s="1"/>
  <c r="F36" i="17" a="1"/>
  <c r="F36" i="17" s="1"/>
  <c r="W36" i="1" s="1"/>
  <c r="F49" i="17" a="1"/>
  <c r="F49" i="17" s="1"/>
  <c r="W49" i="1" s="1"/>
  <c r="F52" i="17" a="1"/>
  <c r="F52" i="17" s="1"/>
  <c r="F62" i="17" a="1"/>
  <c r="F62" i="17" s="1"/>
  <c r="W62" i="1" s="1"/>
  <c r="F65" i="17" a="1"/>
  <c r="F65" i="17" s="1"/>
  <c r="W65" i="1" s="1"/>
  <c r="F77" i="17" a="1"/>
  <c r="F77" i="17" s="1"/>
  <c r="W77" i="1" s="1"/>
  <c r="F80" i="17" a="1"/>
  <c r="F80" i="17" s="1"/>
  <c r="W80" i="1" s="1"/>
  <c r="F83" i="17" a="1"/>
  <c r="F83" i="17" s="1"/>
  <c r="W83" i="1" s="1"/>
  <c r="F86" i="17" a="1"/>
  <c r="F86" i="17" s="1"/>
  <c r="W86" i="1" s="1"/>
  <c r="F89" i="17" a="1"/>
  <c r="F89" i="17" s="1"/>
  <c r="W89" i="1" s="1"/>
  <c r="F92" i="17" a="1"/>
  <c r="F92" i="17" s="1"/>
  <c r="F95" i="17" a="1"/>
  <c r="F95" i="17" s="1"/>
  <c r="W95" i="1" s="1"/>
  <c r="F110" i="17" a="1"/>
  <c r="F110" i="17" s="1"/>
  <c r="W110" i="1" s="1"/>
  <c r="F114" i="17" a="1"/>
  <c r="F114" i="17" s="1"/>
  <c r="W114" i="1" s="1"/>
  <c r="F116" i="17" a="1"/>
  <c r="F116" i="17" s="1"/>
  <c r="W116" i="1" s="1"/>
  <c r="F118" i="17" a="1"/>
  <c r="F118" i="17" s="1"/>
  <c r="F120" i="17" a="1"/>
  <c r="F120" i="17" s="1"/>
  <c r="W120" i="1" s="1"/>
  <c r="F124" i="17" a="1"/>
  <c r="F124" i="17" s="1"/>
  <c r="F137" i="17" a="1"/>
  <c r="F137" i="17" s="1"/>
  <c r="F140" i="17" a="1"/>
  <c r="F140" i="17" s="1"/>
  <c r="W140" i="1" s="1"/>
  <c r="F143" i="17" a="1"/>
  <c r="F143" i="17" s="1"/>
  <c r="W143" i="1" s="1"/>
  <c r="F150" i="17" a="1"/>
  <c r="F150" i="17" s="1"/>
  <c r="F153" i="17" a="1"/>
  <c r="F153" i="17" s="1"/>
  <c r="W153" i="1" s="1"/>
  <c r="F156" i="17" a="1"/>
  <c r="F156" i="17" s="1"/>
  <c r="W156" i="1" s="1"/>
  <c r="F160" i="17" a="1"/>
  <c r="F160" i="17" s="1"/>
  <c r="W160" i="1" s="1"/>
  <c r="F164" i="17" a="1"/>
  <c r="F164" i="17" s="1"/>
  <c r="W164" i="1" s="1"/>
  <c r="F168" i="17" a="1"/>
  <c r="F168" i="17" s="1"/>
  <c r="F11" i="17" a="1"/>
  <c r="F11" i="17" s="1"/>
  <c r="W11" i="1" s="1"/>
  <c r="F14" i="17" a="1"/>
  <c r="F14" i="17" s="1"/>
  <c r="W14" i="1" s="1"/>
  <c r="F27" i="17" a="1"/>
  <c r="F27" i="17" s="1"/>
  <c r="F30" i="17" a="1"/>
  <c r="F30" i="17" s="1"/>
  <c r="F43" i="17" a="1"/>
  <c r="F43" i="17" s="1"/>
  <c r="W43" i="1" s="1"/>
  <c r="F46" i="17" a="1"/>
  <c r="F46" i="17" s="1"/>
  <c r="W46" i="1" s="1"/>
  <c r="F59" i="17" a="1"/>
  <c r="F59" i="17" s="1"/>
  <c r="F68" i="17" a="1"/>
  <c r="F68" i="17" s="1"/>
  <c r="F71" i="17" a="1"/>
  <c r="F71" i="17" s="1"/>
  <c r="W71" i="1" s="1"/>
  <c r="F74" i="17" a="1"/>
  <c r="F74" i="17" s="1"/>
  <c r="W74" i="1" s="1"/>
  <c r="F97" i="17" a="1"/>
  <c r="F97" i="17" s="1"/>
  <c r="W97" i="1" s="1"/>
  <c r="F101" i="17" a="1"/>
  <c r="F101" i="17" s="1"/>
  <c r="W101" i="1" s="1"/>
  <c r="F103" i="17" a="1"/>
  <c r="F103" i="17" s="1"/>
  <c r="W103" i="1" s="1"/>
  <c r="F105" i="17" a="1"/>
  <c r="F105" i="17" s="1"/>
  <c r="W105" i="1" s="1"/>
  <c r="F107" i="17" a="1"/>
  <c r="F107" i="17" s="1"/>
  <c r="F111" i="17" a="1"/>
  <c r="F111" i="17" s="1"/>
  <c r="F126" i="17" a="1"/>
  <c r="F126" i="17" s="1"/>
  <c r="W126" i="1" s="1"/>
  <c r="F130" i="17" a="1"/>
  <c r="F130" i="17" s="1"/>
  <c r="W130" i="1" s="1"/>
  <c r="G192" i="17" a="1"/>
  <c r="G192" i="17" s="1"/>
  <c r="AD192" i="1" s="1"/>
  <c r="F190" i="17" a="1"/>
  <c r="F190" i="17" s="1"/>
  <c r="W190" i="1" s="1"/>
  <c r="G184" i="17" a="1"/>
  <c r="G184" i="17" s="1"/>
  <c r="AD184" i="1" s="1"/>
  <c r="F179" i="17" a="1"/>
  <c r="F179" i="17" s="1"/>
  <c r="W179" i="1" s="1"/>
  <c r="G176" i="17" a="1"/>
  <c r="G176" i="17" s="1"/>
  <c r="F171" i="17" a="1"/>
  <c r="F171" i="17" s="1"/>
  <c r="F167" i="17" a="1"/>
  <c r="F167" i="17" s="1"/>
  <c r="W167" i="1" s="1"/>
  <c r="F165" i="17" a="1"/>
  <c r="F165" i="17" s="1"/>
  <c r="W165" i="1" s="1"/>
  <c r="G159" i="17" a="1"/>
  <c r="G159" i="17" s="1"/>
  <c r="AD159" i="1" s="1"/>
  <c r="F154" i="17" a="1"/>
  <c r="F154" i="17" s="1"/>
  <c r="G152" i="17" a="1"/>
  <c r="G152" i="17" s="1"/>
  <c r="G148" i="17" a="1"/>
  <c r="G148" i="17" s="1"/>
  <c r="AD148" i="1" s="1"/>
  <c r="G142" i="17" a="1"/>
  <c r="G142" i="17" s="1"/>
  <c r="AD142" i="1" s="1"/>
  <c r="F139" i="17" a="1"/>
  <c r="F139" i="17" s="1"/>
  <c r="F132" i="17" a="1"/>
  <c r="F132" i="17" s="1"/>
  <c r="F117" i="17" a="1"/>
  <c r="F117" i="17" s="1"/>
  <c r="W117" i="1" s="1"/>
  <c r="G109" i="17" a="1"/>
  <c r="G109" i="17" s="1"/>
  <c r="AD109" i="1" s="1"/>
  <c r="G105" i="17" a="1"/>
  <c r="G105" i="17" s="1"/>
  <c r="AD105" i="1" s="1"/>
  <c r="G93" i="17" a="1"/>
  <c r="G93" i="17" s="1"/>
  <c r="AD93" i="1" s="1"/>
  <c r="G87" i="17" a="1"/>
  <c r="G87" i="17" s="1"/>
  <c r="AD87" i="1" s="1"/>
  <c r="G69" i="17" a="1"/>
  <c r="G69" i="17" s="1"/>
  <c r="AD69" i="1" s="1"/>
  <c r="F57" i="17" a="1"/>
  <c r="F57" i="17" s="1"/>
  <c r="W57" i="1" s="1"/>
  <c r="G50" i="17" a="1"/>
  <c r="G50" i="17" s="1"/>
  <c r="AD50" i="1" s="1"/>
  <c r="G31" i="17" a="1"/>
  <c r="G31" i="17" s="1"/>
  <c r="AD31" i="1" s="1"/>
  <c r="F25" i="17" a="1"/>
  <c r="F25" i="17" s="1"/>
  <c r="W25" i="1" s="1"/>
  <c r="F12" i="17" a="1"/>
  <c r="F12" i="17" s="1"/>
  <c r="F195" i="17" a="1"/>
  <c r="F195" i="17" s="1"/>
  <c r="W195" i="1" s="1"/>
  <c r="G193" i="17" a="1"/>
  <c r="G193" i="17" s="1"/>
  <c r="AD193" i="1" s="1"/>
  <c r="F191" i="17" a="1"/>
  <c r="F191" i="17" s="1"/>
  <c r="W191" i="1" s="1"/>
  <c r="G188" i="17" a="1"/>
  <c r="G188" i="17" s="1"/>
  <c r="F186" i="17" a="1"/>
  <c r="F186" i="17" s="1"/>
  <c r="W186" i="1" s="1"/>
  <c r="F183" i="17" a="1"/>
  <c r="F183" i="17" s="1"/>
  <c r="W183" i="1" s="1"/>
  <c r="G180" i="17" a="1"/>
  <c r="G180" i="17" s="1"/>
  <c r="F178" i="17" a="1"/>
  <c r="F178" i="17" s="1"/>
  <c r="W178" i="1" s="1"/>
  <c r="F175" i="17" a="1"/>
  <c r="F175" i="17" s="1"/>
  <c r="W175" i="1" s="1"/>
  <c r="G172" i="17" a="1"/>
  <c r="G172" i="17" s="1"/>
  <c r="AD172" i="1" s="1"/>
  <c r="F170" i="17" a="1"/>
  <c r="F170" i="17" s="1"/>
  <c r="G167" i="17" a="1"/>
  <c r="G167" i="17" s="1"/>
  <c r="F166" i="17" a="1"/>
  <c r="F166" i="17" s="1"/>
  <c r="W166" i="1" s="1"/>
  <c r="G160" i="17" a="1"/>
  <c r="G160" i="17" s="1"/>
  <c r="AD160" i="1" s="1"/>
  <c r="F159" i="17" a="1"/>
  <c r="F159" i="17" s="1"/>
  <c r="W159" i="1" s="1"/>
  <c r="F157" i="17" a="1"/>
  <c r="F157" i="17" s="1"/>
  <c r="G153" i="17" a="1"/>
  <c r="G153" i="17" s="1"/>
  <c r="AD153" i="1" s="1"/>
  <c r="G151" i="17" a="1"/>
  <c r="G151" i="17" s="1"/>
  <c r="AD151" i="1" s="1"/>
  <c r="G149" i="17" a="1"/>
  <c r="G149" i="17" s="1"/>
  <c r="G145" i="17" a="1"/>
  <c r="G145" i="17" s="1"/>
  <c r="AD145" i="1" s="1"/>
  <c r="F136" i="17" a="1"/>
  <c r="F136" i="17" s="1"/>
  <c r="F133" i="17" a="1"/>
  <c r="F133" i="17" s="1"/>
  <c r="W133" i="1" s="1"/>
  <c r="G130" i="17" a="1"/>
  <c r="G130" i="17" s="1"/>
  <c r="AD130" i="1" s="1"/>
  <c r="F127" i="17" a="1"/>
  <c r="F127" i="17" s="1"/>
  <c r="F123" i="17" a="1"/>
  <c r="F123" i="17" s="1"/>
  <c r="W123" i="1" s="1"/>
  <c r="F119" i="17" a="1"/>
  <c r="F119" i="17" s="1"/>
  <c r="W119" i="1" s="1"/>
  <c r="G115" i="17" a="1"/>
  <c r="G115" i="17" s="1"/>
  <c r="G111" i="17" a="1"/>
  <c r="G111" i="17" s="1"/>
  <c r="AD111" i="1" s="1"/>
  <c r="G107" i="17" a="1"/>
  <c r="G107" i="17" s="1"/>
  <c r="AD107" i="1" s="1"/>
  <c r="G90" i="17" a="1"/>
  <c r="G90" i="17" s="1"/>
  <c r="AD90" i="1" s="1"/>
  <c r="G84" i="17" a="1"/>
  <c r="G84" i="17" s="1"/>
  <c r="F72" i="17" a="1"/>
  <c r="F72" i="17" s="1"/>
  <c r="W72" i="1" s="1"/>
  <c r="G66" i="17" a="1"/>
  <c r="G66" i="17" s="1"/>
  <c r="AD66" i="1" s="1"/>
  <c r="F60" i="17" a="1"/>
  <c r="F60" i="17" s="1"/>
  <c r="W60" i="1" s="1"/>
  <c r="G47" i="17" a="1"/>
  <c r="G47" i="17" s="1"/>
  <c r="F41" i="17" a="1"/>
  <c r="F41" i="17" s="1"/>
  <c r="G34" i="17" a="1"/>
  <c r="G34" i="17" s="1"/>
  <c r="AD34" i="1" s="1"/>
  <c r="F28" i="17" a="1"/>
  <c r="F28" i="17" s="1"/>
  <c r="W28" i="1" s="1"/>
  <c r="G15" i="17" a="1"/>
  <c r="G15" i="17" s="1"/>
  <c r="F9" i="17" a="1"/>
  <c r="F9" i="17" s="1"/>
  <c r="G189" i="16" a="1"/>
  <c r="G189" i="16" s="1"/>
  <c r="AG189" i="1" s="1"/>
  <c r="G185" i="16" a="1"/>
  <c r="G185" i="16" s="1"/>
  <c r="AG185" i="1" s="1"/>
  <c r="G181" i="16" a="1"/>
  <c r="G181" i="16" s="1"/>
  <c r="AG181" i="1" s="1"/>
  <c r="F180" i="16" a="1"/>
  <c r="F180" i="16" s="1"/>
  <c r="Z180" i="1" s="1"/>
  <c r="G177" i="16" a="1"/>
  <c r="G177" i="16" s="1"/>
  <c r="AG177" i="1" s="1"/>
  <c r="F176" i="16" a="1"/>
  <c r="F176" i="16" s="1"/>
  <c r="Z176" i="1" s="1"/>
  <c r="G173" i="16" a="1"/>
  <c r="G173" i="16" s="1"/>
  <c r="AG173" i="1" s="1"/>
  <c r="F172" i="16" a="1"/>
  <c r="F172" i="16" s="1"/>
  <c r="Z172" i="1" s="1"/>
  <c r="G169" i="16" a="1"/>
  <c r="G169" i="16" s="1"/>
  <c r="AG169" i="1" s="1"/>
  <c r="F168" i="16" a="1"/>
  <c r="F168" i="16" s="1"/>
  <c r="Z168" i="1" s="1"/>
  <c r="G165" i="16" a="1"/>
  <c r="G165" i="16" s="1"/>
  <c r="AG165" i="1" s="1"/>
  <c r="F164" i="16" a="1"/>
  <c r="F164" i="16" s="1"/>
  <c r="Z164" i="1" s="1"/>
  <c r="G161" i="16" a="1"/>
  <c r="G161" i="16" s="1"/>
  <c r="AG161" i="1" s="1"/>
  <c r="G159" i="16" a="1"/>
  <c r="G159" i="16" s="1"/>
  <c r="AG159" i="1" s="1"/>
  <c r="F156" i="16" a="1"/>
  <c r="F156" i="16" s="1"/>
  <c r="Z156" i="1" s="1"/>
  <c r="F154" i="16" a="1"/>
  <c r="F154" i="16" s="1"/>
  <c r="Z154" i="1" s="1"/>
  <c r="G152" i="16" a="1"/>
  <c r="G152" i="16" s="1"/>
  <c r="AG152" i="1" s="1"/>
  <c r="F147" i="16" a="1"/>
  <c r="F147" i="16" s="1"/>
  <c r="Z147" i="1" s="1"/>
  <c r="G145" i="16" a="1"/>
  <c r="G145" i="16" s="1"/>
  <c r="AG145" i="1" s="1"/>
  <c r="G143" i="16" a="1"/>
  <c r="G143" i="16" s="1"/>
  <c r="AG143" i="1" s="1"/>
  <c r="F140" i="16" a="1"/>
  <c r="F140" i="16" s="1"/>
  <c r="Z140" i="1" s="1"/>
  <c r="F138" i="16" a="1"/>
  <c r="F138" i="16" s="1"/>
  <c r="Z138" i="1" s="1"/>
  <c r="G136" i="16" a="1"/>
  <c r="G136" i="16" s="1"/>
  <c r="AG136" i="1" s="1"/>
  <c r="F133" i="16" a="1"/>
  <c r="F133" i="16" s="1"/>
  <c r="Z133" i="1" s="1"/>
  <c r="G130" i="16" a="1"/>
  <c r="G130" i="16" s="1"/>
  <c r="AG130" i="1" s="1"/>
  <c r="F129" i="16" a="1"/>
  <c r="F129" i="16" s="1"/>
  <c r="Z129" i="1" s="1"/>
  <c r="G126" i="16" a="1"/>
  <c r="G126" i="16" s="1"/>
  <c r="AG126" i="1" s="1"/>
  <c r="F125" i="16" a="1"/>
  <c r="F125" i="16" s="1"/>
  <c r="Z125" i="1" s="1"/>
  <c r="G122" i="16" a="1"/>
  <c r="G122" i="16" s="1"/>
  <c r="AG122" i="1" s="1"/>
  <c r="F121" i="16" a="1"/>
  <c r="F121" i="16" s="1"/>
  <c r="Z121" i="1" s="1"/>
  <c r="G118" i="16" a="1"/>
  <c r="G118" i="16" s="1"/>
  <c r="AG118" i="1" s="1"/>
  <c r="F117" i="16" a="1"/>
  <c r="F117" i="16" s="1"/>
  <c r="Z117" i="1" s="1"/>
  <c r="G114" i="16" a="1"/>
  <c r="G114" i="16" s="1"/>
  <c r="AG114" i="1" s="1"/>
  <c r="F111" i="16" a="1"/>
  <c r="F111" i="16" s="1"/>
  <c r="Z111" i="1" s="1"/>
  <c r="G109" i="16" a="1"/>
  <c r="G109" i="16" s="1"/>
  <c r="AG109" i="1" s="1"/>
  <c r="G107" i="16" a="1"/>
  <c r="G107" i="16" s="1"/>
  <c r="AG107" i="1" s="1"/>
  <c r="F104" i="16" a="1"/>
  <c r="F104" i="16" s="1"/>
  <c r="Z104" i="1" s="1"/>
  <c r="F102" i="16" a="1"/>
  <c r="F102" i="16" s="1"/>
  <c r="Z102" i="1" s="1"/>
  <c r="G100" i="16" a="1"/>
  <c r="G100" i="16" s="1"/>
  <c r="AG100" i="1" s="1"/>
  <c r="G91" i="16" a="1"/>
  <c r="G91" i="16" s="1"/>
  <c r="AG91" i="1" s="1"/>
  <c r="F63" i="16" a="1"/>
  <c r="F63" i="16" s="1"/>
  <c r="Z63" i="1" s="1"/>
  <c r="F45" i="16" a="1"/>
  <c r="F45" i="16" s="1"/>
  <c r="Z45" i="1" s="1"/>
  <c r="G10" i="16" a="1"/>
  <c r="G10" i="16" s="1"/>
  <c r="AG10" i="1" s="1"/>
  <c r="G14" i="16" a="1"/>
  <c r="G14" i="16" s="1"/>
  <c r="AG14" i="1" s="1"/>
  <c r="G18" i="16" a="1"/>
  <c r="G18" i="16" s="1"/>
  <c r="AG18" i="1" s="1"/>
  <c r="G22" i="16" a="1"/>
  <c r="G22" i="16" s="1"/>
  <c r="AG22" i="1" s="1"/>
  <c r="G26" i="16" a="1"/>
  <c r="G26" i="16" s="1"/>
  <c r="AG26" i="1" s="1"/>
  <c r="G30" i="16" a="1"/>
  <c r="G30" i="16" s="1"/>
  <c r="AG30" i="1" s="1"/>
  <c r="G34" i="16" a="1"/>
  <c r="G34" i="16" s="1"/>
  <c r="AG34" i="1" s="1"/>
  <c r="G38" i="16" a="1"/>
  <c r="G38" i="16" s="1"/>
  <c r="AG38" i="1" s="1"/>
  <c r="G42" i="16" a="1"/>
  <c r="G42" i="16" s="1"/>
  <c r="AG42" i="1" s="1"/>
  <c r="G46" i="16" a="1"/>
  <c r="G46" i="16" s="1"/>
  <c r="AG46" i="1" s="1"/>
  <c r="G50" i="16" a="1"/>
  <c r="G50" i="16" s="1"/>
  <c r="AG50" i="1" s="1"/>
  <c r="G54" i="16" a="1"/>
  <c r="G54" i="16" s="1"/>
  <c r="AG54" i="1" s="1"/>
  <c r="G58" i="16" a="1"/>
  <c r="G58" i="16" s="1"/>
  <c r="AG58" i="1" s="1"/>
  <c r="G13" i="16" a="1"/>
  <c r="G13" i="16" s="1"/>
  <c r="AG13" i="1" s="1"/>
  <c r="G17" i="16" a="1"/>
  <c r="G17" i="16" s="1"/>
  <c r="AG17" i="1" s="1"/>
  <c r="G21" i="16" a="1"/>
  <c r="G21" i="16" s="1"/>
  <c r="AG21" i="1" s="1"/>
  <c r="G25" i="16" a="1"/>
  <c r="G25" i="16" s="1"/>
  <c r="AG25" i="1" s="1"/>
  <c r="G29" i="16" a="1"/>
  <c r="G29" i="16" s="1"/>
  <c r="AG29" i="1" s="1"/>
  <c r="G33" i="16" a="1"/>
  <c r="G33" i="16" s="1"/>
  <c r="AG33" i="1" s="1"/>
  <c r="G37" i="16" a="1"/>
  <c r="G37" i="16" s="1"/>
  <c r="AG37" i="1" s="1"/>
  <c r="G41" i="16" a="1"/>
  <c r="G41" i="16" s="1"/>
  <c r="AG41" i="1" s="1"/>
  <c r="G45" i="16" a="1"/>
  <c r="G45" i="16" s="1"/>
  <c r="AG45" i="1" s="1"/>
  <c r="G49" i="16" a="1"/>
  <c r="G49" i="16" s="1"/>
  <c r="AG49" i="1" s="1"/>
  <c r="G53" i="16" a="1"/>
  <c r="G53" i="16" s="1"/>
  <c r="AG53" i="1" s="1"/>
  <c r="G57" i="16" a="1"/>
  <c r="G57" i="16" s="1"/>
  <c r="AG57" i="1" s="1"/>
  <c r="G61" i="16" a="1"/>
  <c r="G61" i="16" s="1"/>
  <c r="AG61" i="1" s="1"/>
  <c r="G12" i="16" a="1"/>
  <c r="G12" i="16" s="1"/>
  <c r="AG12" i="1" s="1"/>
  <c r="G16" i="16" a="1"/>
  <c r="G16" i="16" s="1"/>
  <c r="AG16" i="1" s="1"/>
  <c r="G20" i="16" a="1"/>
  <c r="G20" i="16" s="1"/>
  <c r="AG20" i="1" s="1"/>
  <c r="G24" i="16" a="1"/>
  <c r="G24" i="16" s="1"/>
  <c r="AG24" i="1" s="1"/>
  <c r="G28" i="16" a="1"/>
  <c r="G28" i="16" s="1"/>
  <c r="AG28" i="1" s="1"/>
  <c r="G32" i="16" a="1"/>
  <c r="G32" i="16" s="1"/>
  <c r="AG32" i="1" s="1"/>
  <c r="G36" i="16" a="1"/>
  <c r="G36" i="16" s="1"/>
  <c r="AG36" i="1" s="1"/>
  <c r="G40" i="16" a="1"/>
  <c r="G40" i="16" s="1"/>
  <c r="AG40" i="1" s="1"/>
  <c r="G44" i="16" a="1"/>
  <c r="G44" i="16" s="1"/>
  <c r="AG44" i="1" s="1"/>
  <c r="G48" i="16" a="1"/>
  <c r="G48" i="16" s="1"/>
  <c r="AG48" i="1" s="1"/>
  <c r="G52" i="16" a="1"/>
  <c r="G52" i="16" s="1"/>
  <c r="AG52" i="1" s="1"/>
  <c r="G56" i="16" a="1"/>
  <c r="G56" i="16" s="1"/>
  <c r="AG56" i="1" s="1"/>
  <c r="G60" i="16" a="1"/>
  <c r="G60" i="16" s="1"/>
  <c r="AG60" i="1" s="1"/>
  <c r="G64" i="16" a="1"/>
  <c r="G64" i="16" s="1"/>
  <c r="AG64" i="1" s="1"/>
  <c r="G68" i="16" a="1"/>
  <c r="G68" i="16" s="1"/>
  <c r="AG68" i="1" s="1"/>
  <c r="G72" i="16" a="1"/>
  <c r="G72" i="16" s="1"/>
  <c r="AG72" i="1" s="1"/>
  <c r="G76" i="16" a="1"/>
  <c r="G76" i="16" s="1"/>
  <c r="AG76" i="1" s="1"/>
  <c r="G80" i="16" a="1"/>
  <c r="G80" i="16" s="1"/>
  <c r="AG80" i="1" s="1"/>
  <c r="G84" i="16" a="1"/>
  <c r="G84" i="16" s="1"/>
  <c r="AG84" i="1" s="1"/>
  <c r="G88" i="16" a="1"/>
  <c r="G88" i="16" s="1"/>
  <c r="AG88" i="1" s="1"/>
  <c r="G19" i="16" a="1"/>
  <c r="G19" i="16" s="1"/>
  <c r="AG19" i="1" s="1"/>
  <c r="G35" i="16" a="1"/>
  <c r="G35" i="16" s="1"/>
  <c r="AG35" i="1" s="1"/>
  <c r="G51" i="16" a="1"/>
  <c r="G51" i="16" s="1"/>
  <c r="AG51" i="1" s="1"/>
  <c r="G63" i="16" a="1"/>
  <c r="G63" i="16" s="1"/>
  <c r="AG63" i="1" s="1"/>
  <c r="G70" i="16" a="1"/>
  <c r="G70" i="16" s="1"/>
  <c r="AG70" i="1" s="1"/>
  <c r="G77" i="16" a="1"/>
  <c r="G77" i="16" s="1"/>
  <c r="AG77" i="1" s="1"/>
  <c r="G79" i="16" a="1"/>
  <c r="G79" i="16" s="1"/>
  <c r="AG79" i="1" s="1"/>
  <c r="G86" i="16" a="1"/>
  <c r="G86" i="16" s="1"/>
  <c r="AG86" i="1" s="1"/>
  <c r="G94" i="16" a="1"/>
  <c r="G94" i="16" s="1"/>
  <c r="AG94" i="1" s="1"/>
  <c r="G98" i="16" a="1"/>
  <c r="G98" i="16" s="1"/>
  <c r="AG98" i="1" s="1"/>
  <c r="G102" i="16" a="1"/>
  <c r="G102" i="16" s="1"/>
  <c r="AG102" i="1" s="1"/>
  <c r="G106" i="16" a="1"/>
  <c r="G106" i="16" s="1"/>
  <c r="AG106" i="1" s="1"/>
  <c r="G110" i="16" a="1"/>
  <c r="G110" i="16" s="1"/>
  <c r="AG110" i="1" s="1"/>
  <c r="G134" i="16" a="1"/>
  <c r="G134" i="16" s="1"/>
  <c r="AG134" i="1" s="1"/>
  <c r="G138" i="16" a="1"/>
  <c r="G138" i="16" s="1"/>
  <c r="AG138" i="1" s="1"/>
  <c r="G142" i="16" a="1"/>
  <c r="G142" i="16" s="1"/>
  <c r="AG142" i="1" s="1"/>
  <c r="G146" i="16" a="1"/>
  <c r="G146" i="16" s="1"/>
  <c r="AG146" i="1" s="1"/>
  <c r="G150" i="16" a="1"/>
  <c r="G150" i="16" s="1"/>
  <c r="AG150" i="1" s="1"/>
  <c r="G154" i="16" a="1"/>
  <c r="G154" i="16" s="1"/>
  <c r="AG154" i="1" s="1"/>
  <c r="G158" i="16" a="1"/>
  <c r="G158" i="16" s="1"/>
  <c r="AG158" i="1" s="1"/>
  <c r="G15" i="16" a="1"/>
  <c r="G15" i="16" s="1"/>
  <c r="AG15" i="1" s="1"/>
  <c r="G31" i="16" a="1"/>
  <c r="G31" i="16" s="1"/>
  <c r="AG31" i="1" s="1"/>
  <c r="G47" i="16" a="1"/>
  <c r="G47" i="16" s="1"/>
  <c r="AG47" i="1" s="1"/>
  <c r="G65" i="16" a="1"/>
  <c r="G65" i="16" s="1"/>
  <c r="AG65" i="1" s="1"/>
  <c r="G67" i="16" a="1"/>
  <c r="G67" i="16" s="1"/>
  <c r="AG67" i="1" s="1"/>
  <c r="G74" i="16" a="1"/>
  <c r="G74" i="16" s="1"/>
  <c r="AG74" i="1" s="1"/>
  <c r="G81" i="16" a="1"/>
  <c r="G81" i="16" s="1"/>
  <c r="AG81" i="1" s="1"/>
  <c r="G83" i="16" a="1"/>
  <c r="G83" i="16" s="1"/>
  <c r="AG83" i="1" s="1"/>
  <c r="G90" i="16" a="1"/>
  <c r="G90" i="16" s="1"/>
  <c r="AG90" i="1" s="1"/>
  <c r="G93" i="16" a="1"/>
  <c r="G93" i="16" s="1"/>
  <c r="AG93" i="1" s="1"/>
  <c r="G11" i="16" a="1"/>
  <c r="G11" i="16" s="1"/>
  <c r="AG11" i="1" s="1"/>
  <c r="G27" i="16" a="1"/>
  <c r="G27" i="16" s="1"/>
  <c r="AG27" i="1" s="1"/>
  <c r="G43" i="16" a="1"/>
  <c r="G43" i="16" s="1"/>
  <c r="AG43" i="1" s="1"/>
  <c r="G59" i="16" a="1"/>
  <c r="G59" i="16" s="1"/>
  <c r="AG59" i="1" s="1"/>
  <c r="G62" i="16" a="1"/>
  <c r="G62" i="16" s="1"/>
  <c r="AG62" i="1" s="1"/>
  <c r="G69" i="16" a="1"/>
  <c r="G69" i="16" s="1"/>
  <c r="AG69" i="1" s="1"/>
  <c r="G71" i="16" a="1"/>
  <c r="G71" i="16" s="1"/>
  <c r="AG71" i="1" s="1"/>
  <c r="G78" i="16" a="1"/>
  <c r="G78" i="16" s="1"/>
  <c r="AG78" i="1" s="1"/>
  <c r="G85" i="16" a="1"/>
  <c r="G85" i="16" s="1"/>
  <c r="AG85" i="1" s="1"/>
  <c r="G87" i="16" a="1"/>
  <c r="G87" i="16" s="1"/>
  <c r="AG87" i="1" s="1"/>
  <c r="G92" i="16" a="1"/>
  <c r="G92" i="16" s="1"/>
  <c r="AG92" i="1" s="1"/>
  <c r="G96" i="16" a="1"/>
  <c r="G96" i="16" s="1"/>
  <c r="AG96" i="1" s="1"/>
  <c r="G193" i="16" a="1"/>
  <c r="G193" i="16" s="1"/>
  <c r="AG193" i="1" s="1"/>
  <c r="J207" i="16" a="1"/>
  <c r="J207" i="16" s="1"/>
  <c r="G190" i="16" a="1"/>
  <c r="G190" i="16" s="1"/>
  <c r="AG190" i="1" s="1"/>
  <c r="F185" i="16" a="1"/>
  <c r="F185" i="16" s="1"/>
  <c r="Z185" i="1" s="1"/>
  <c r="G178" i="16" a="1"/>
  <c r="G178" i="16" s="1"/>
  <c r="AG178" i="1" s="1"/>
  <c r="G174" i="16" a="1"/>
  <c r="G174" i="16" s="1"/>
  <c r="AG174" i="1" s="1"/>
  <c r="F169" i="16" a="1"/>
  <c r="F169" i="16" s="1"/>
  <c r="Z169" i="1" s="1"/>
  <c r="G162" i="16" a="1"/>
  <c r="G162" i="16" s="1"/>
  <c r="AG162" i="1" s="1"/>
  <c r="F159" i="16" a="1"/>
  <c r="F159" i="16" s="1"/>
  <c r="Z159" i="1" s="1"/>
  <c r="G157" i="16" a="1"/>
  <c r="G157" i="16" s="1"/>
  <c r="AG157" i="1" s="1"/>
  <c r="G155" i="16" a="1"/>
  <c r="G155" i="16" s="1"/>
  <c r="AG155" i="1" s="1"/>
  <c r="F152" i="16" a="1"/>
  <c r="F152" i="16" s="1"/>
  <c r="Z152" i="1" s="1"/>
  <c r="F150" i="16" a="1"/>
  <c r="F150" i="16" s="1"/>
  <c r="Z150" i="1" s="1"/>
  <c r="G148" i="16" a="1"/>
  <c r="G148" i="16" s="1"/>
  <c r="AG148" i="1" s="1"/>
  <c r="F143" i="16" a="1"/>
  <c r="F143" i="16" s="1"/>
  <c r="Z143" i="1" s="1"/>
  <c r="G141" i="16" a="1"/>
  <c r="G141" i="16" s="1"/>
  <c r="AG141" i="1" s="1"/>
  <c r="G139" i="16" a="1"/>
  <c r="G139" i="16" s="1"/>
  <c r="AG139" i="1" s="1"/>
  <c r="F136" i="16" a="1"/>
  <c r="F136" i="16" s="1"/>
  <c r="Z136" i="1" s="1"/>
  <c r="F134" i="16" a="1"/>
  <c r="F134" i="16" s="1"/>
  <c r="Z134" i="1" s="1"/>
  <c r="G131" i="16" a="1"/>
  <c r="G131" i="16" s="1"/>
  <c r="AG131" i="1" s="1"/>
  <c r="F130" i="16" a="1"/>
  <c r="F130" i="16" s="1"/>
  <c r="Z130" i="1" s="1"/>
  <c r="G127" i="16" a="1"/>
  <c r="G127" i="16" s="1"/>
  <c r="AG127" i="1" s="1"/>
  <c r="F126" i="16" a="1"/>
  <c r="F126" i="16" s="1"/>
  <c r="Z126" i="1" s="1"/>
  <c r="G123" i="16" a="1"/>
  <c r="G123" i="16" s="1"/>
  <c r="AG123" i="1" s="1"/>
  <c r="F122" i="16" a="1"/>
  <c r="F122" i="16" s="1"/>
  <c r="Z122" i="1" s="1"/>
  <c r="G119" i="16" a="1"/>
  <c r="G119" i="16" s="1"/>
  <c r="AG119" i="1" s="1"/>
  <c r="F118" i="16" a="1"/>
  <c r="F118" i="16" s="1"/>
  <c r="Z118" i="1" s="1"/>
  <c r="G115" i="16" a="1"/>
  <c r="G115" i="16" s="1"/>
  <c r="AG115" i="1" s="1"/>
  <c r="F114" i="16" a="1"/>
  <c r="F114" i="16" s="1"/>
  <c r="Z114" i="1" s="1"/>
  <c r="G112" i="16" a="1"/>
  <c r="G112" i="16" s="1"/>
  <c r="AG112" i="1" s="1"/>
  <c r="F107" i="16" a="1"/>
  <c r="F107" i="16" s="1"/>
  <c r="Z107" i="1" s="1"/>
  <c r="G105" i="16" a="1"/>
  <c r="G105" i="16" s="1"/>
  <c r="AG105" i="1" s="1"/>
  <c r="G103" i="16" a="1"/>
  <c r="G103" i="16" s="1"/>
  <c r="AG103" i="1" s="1"/>
  <c r="F100" i="16" a="1"/>
  <c r="F100" i="16" s="1"/>
  <c r="Z100" i="1" s="1"/>
  <c r="F98" i="16" a="1"/>
  <c r="F98" i="16" s="1"/>
  <c r="Z98" i="1" s="1"/>
  <c r="G95" i="16" a="1"/>
  <c r="G95" i="16" s="1"/>
  <c r="AG95" i="1" s="1"/>
  <c r="G89" i="16" a="1"/>
  <c r="G89" i="16" s="1"/>
  <c r="AG89" i="1" s="1"/>
  <c r="G82" i="16" a="1"/>
  <c r="G82" i="16" s="1"/>
  <c r="AG82" i="1" s="1"/>
  <c r="G75" i="16" a="1"/>
  <c r="G75" i="16" s="1"/>
  <c r="AG75" i="1" s="1"/>
  <c r="G39" i="16" a="1"/>
  <c r="G39" i="16" s="1"/>
  <c r="AG39" i="1" s="1"/>
  <c r="F7" i="16" a="1"/>
  <c r="F7" i="16" s="1"/>
  <c r="Z7" i="1" s="1"/>
  <c r="F9" i="16" a="1"/>
  <c r="F9" i="16" s="1"/>
  <c r="Z9" i="1" s="1"/>
  <c r="F12" i="16" a="1"/>
  <c r="F12" i="16" s="1"/>
  <c r="Z12" i="1" s="1"/>
  <c r="F16" i="16" a="1"/>
  <c r="F16" i="16" s="1"/>
  <c r="Z16" i="1" s="1"/>
  <c r="F20" i="16" a="1"/>
  <c r="F20" i="16" s="1"/>
  <c r="Z20" i="1" s="1"/>
  <c r="F24" i="16" a="1"/>
  <c r="F24" i="16" s="1"/>
  <c r="Z24" i="1" s="1"/>
  <c r="F28" i="16" a="1"/>
  <c r="F28" i="16" s="1"/>
  <c r="Z28" i="1" s="1"/>
  <c r="F32" i="16" a="1"/>
  <c r="F32" i="16" s="1"/>
  <c r="Z32" i="1" s="1"/>
  <c r="F36" i="16" a="1"/>
  <c r="F36" i="16" s="1"/>
  <c r="Z36" i="1" s="1"/>
  <c r="F40" i="16" a="1"/>
  <c r="F40" i="16" s="1"/>
  <c r="Z40" i="1" s="1"/>
  <c r="F44" i="16" a="1"/>
  <c r="F44" i="16" s="1"/>
  <c r="Z44" i="1" s="1"/>
  <c r="F48" i="16" a="1"/>
  <c r="F48" i="16" s="1"/>
  <c r="Z48" i="1" s="1"/>
  <c r="F52" i="16" a="1"/>
  <c r="F52" i="16" s="1"/>
  <c r="Z52" i="1" s="1"/>
  <c r="F56" i="16" a="1"/>
  <c r="F56" i="16" s="1"/>
  <c r="Z56" i="1" s="1"/>
  <c r="F60" i="16" a="1"/>
  <c r="F60" i="16" s="1"/>
  <c r="Z60" i="1" s="1"/>
  <c r="F11" i="16" a="1"/>
  <c r="F11" i="16" s="1"/>
  <c r="Z11" i="1" s="1"/>
  <c r="F15" i="16" a="1"/>
  <c r="F15" i="16" s="1"/>
  <c r="Z15" i="1" s="1"/>
  <c r="F19" i="16" a="1"/>
  <c r="F19" i="16" s="1"/>
  <c r="Z19" i="1" s="1"/>
  <c r="F23" i="16" a="1"/>
  <c r="F23" i="16" s="1"/>
  <c r="Z23" i="1" s="1"/>
  <c r="F27" i="16" a="1"/>
  <c r="F27" i="16" s="1"/>
  <c r="Z27" i="1" s="1"/>
  <c r="F31" i="16" a="1"/>
  <c r="F31" i="16" s="1"/>
  <c r="Z31" i="1" s="1"/>
  <c r="F35" i="16" a="1"/>
  <c r="F35" i="16" s="1"/>
  <c r="Z35" i="1" s="1"/>
  <c r="F39" i="16" a="1"/>
  <c r="F39" i="16" s="1"/>
  <c r="Z39" i="1" s="1"/>
  <c r="F43" i="16" a="1"/>
  <c r="F43" i="16" s="1"/>
  <c r="Z43" i="1" s="1"/>
  <c r="F47" i="16" a="1"/>
  <c r="F47" i="16" s="1"/>
  <c r="Z47" i="1" s="1"/>
  <c r="F51" i="16" a="1"/>
  <c r="F51" i="16" s="1"/>
  <c r="Z51" i="1" s="1"/>
  <c r="F55" i="16" a="1"/>
  <c r="F55" i="16" s="1"/>
  <c r="Z55" i="1" s="1"/>
  <c r="F59" i="16" a="1"/>
  <c r="F59" i="16" s="1"/>
  <c r="Z59" i="1" s="1"/>
  <c r="F8" i="16" a="1"/>
  <c r="F8" i="16" s="1"/>
  <c r="Z8" i="1" s="1"/>
  <c r="F10" i="16" a="1"/>
  <c r="F10" i="16" s="1"/>
  <c r="Z10" i="1" s="1"/>
  <c r="F14" i="16" a="1"/>
  <c r="F14" i="16" s="1"/>
  <c r="Z14" i="1" s="1"/>
  <c r="F18" i="16" a="1"/>
  <c r="F18" i="16" s="1"/>
  <c r="Z18" i="1" s="1"/>
  <c r="F22" i="16" a="1"/>
  <c r="F22" i="16" s="1"/>
  <c r="Z22" i="1" s="1"/>
  <c r="F26" i="16" a="1"/>
  <c r="F26" i="16" s="1"/>
  <c r="Z26" i="1" s="1"/>
  <c r="F30" i="16" a="1"/>
  <c r="F30" i="16" s="1"/>
  <c r="Z30" i="1" s="1"/>
  <c r="F34" i="16" a="1"/>
  <c r="F34" i="16" s="1"/>
  <c r="Z34" i="1" s="1"/>
  <c r="F38" i="16" a="1"/>
  <c r="F38" i="16" s="1"/>
  <c r="Z38" i="1" s="1"/>
  <c r="F42" i="16" a="1"/>
  <c r="F42" i="16" s="1"/>
  <c r="Z42" i="1" s="1"/>
  <c r="F46" i="16" a="1"/>
  <c r="F46" i="16" s="1"/>
  <c r="Z46" i="1" s="1"/>
  <c r="F50" i="16" a="1"/>
  <c r="F50" i="16" s="1"/>
  <c r="Z50" i="1" s="1"/>
  <c r="F54" i="16" a="1"/>
  <c r="F54" i="16" s="1"/>
  <c r="Z54" i="1" s="1"/>
  <c r="F58" i="16" a="1"/>
  <c r="F58" i="16" s="1"/>
  <c r="Z58" i="1" s="1"/>
  <c r="F62" i="16" a="1"/>
  <c r="F62" i="16" s="1"/>
  <c r="Z62" i="1" s="1"/>
  <c r="F66" i="16" a="1"/>
  <c r="F66" i="16" s="1"/>
  <c r="Z66" i="1" s="1"/>
  <c r="F70" i="16" a="1"/>
  <c r="F70" i="16" s="1"/>
  <c r="Z70" i="1" s="1"/>
  <c r="F74" i="16" a="1"/>
  <c r="F74" i="16" s="1"/>
  <c r="Z74" i="1" s="1"/>
  <c r="F78" i="16" a="1"/>
  <c r="F78" i="16" s="1"/>
  <c r="Z78" i="1" s="1"/>
  <c r="F82" i="16" a="1"/>
  <c r="F82" i="16" s="1"/>
  <c r="Z82" i="1" s="1"/>
  <c r="F86" i="16" a="1"/>
  <c r="F86" i="16" s="1"/>
  <c r="Z86" i="1" s="1"/>
  <c r="F90" i="16" a="1"/>
  <c r="F90" i="16" s="1"/>
  <c r="Z90" i="1" s="1"/>
  <c r="F25" i="16" a="1"/>
  <c r="F25" i="16" s="1"/>
  <c r="Z25" i="1" s="1"/>
  <c r="F41" i="16" a="1"/>
  <c r="F41" i="16" s="1"/>
  <c r="Z41" i="1" s="1"/>
  <c r="F57" i="16" a="1"/>
  <c r="F57" i="16" s="1"/>
  <c r="Z57" i="1" s="1"/>
  <c r="F67" i="16" a="1"/>
  <c r="F67" i="16" s="1"/>
  <c r="Z67" i="1" s="1"/>
  <c r="F69" i="16" a="1"/>
  <c r="F69" i="16" s="1"/>
  <c r="Z69" i="1" s="1"/>
  <c r="F76" i="16" a="1"/>
  <c r="F76" i="16" s="1"/>
  <c r="Z76" i="1" s="1"/>
  <c r="F83" i="16" a="1"/>
  <c r="F83" i="16" s="1"/>
  <c r="Z83" i="1" s="1"/>
  <c r="F85" i="16" a="1"/>
  <c r="F85" i="16" s="1"/>
  <c r="Z85" i="1" s="1"/>
  <c r="F93" i="16" a="1"/>
  <c r="F93" i="16" s="1"/>
  <c r="Z93" i="1" s="1"/>
  <c r="F97" i="16" a="1"/>
  <c r="F97" i="16" s="1"/>
  <c r="Z97" i="1" s="1"/>
  <c r="F101" i="16" a="1"/>
  <c r="F101" i="16" s="1"/>
  <c r="Z101" i="1" s="1"/>
  <c r="F105" i="16" a="1"/>
  <c r="F105" i="16" s="1"/>
  <c r="Z105" i="1" s="1"/>
  <c r="F109" i="16" a="1"/>
  <c r="F109" i="16" s="1"/>
  <c r="Z109" i="1" s="1"/>
  <c r="F113" i="16" a="1"/>
  <c r="F113" i="16" s="1"/>
  <c r="Z113" i="1" s="1"/>
  <c r="F137" i="16" a="1"/>
  <c r="F137" i="16" s="1"/>
  <c r="Z137" i="1" s="1"/>
  <c r="F141" i="16" a="1"/>
  <c r="F141" i="16" s="1"/>
  <c r="Z141" i="1" s="1"/>
  <c r="F145" i="16" a="1"/>
  <c r="F145" i="16" s="1"/>
  <c r="Z145" i="1" s="1"/>
  <c r="F149" i="16" a="1"/>
  <c r="F149" i="16" s="1"/>
  <c r="Z149" i="1" s="1"/>
  <c r="F153" i="16" a="1"/>
  <c r="F153" i="16" s="1"/>
  <c r="Z153" i="1" s="1"/>
  <c r="F157" i="16" a="1"/>
  <c r="F157" i="16" s="1"/>
  <c r="Z157" i="1" s="1"/>
  <c r="F161" i="16" a="1"/>
  <c r="F161" i="16" s="1"/>
  <c r="Z161" i="1" s="1"/>
  <c r="F21" i="16" a="1"/>
  <c r="F21" i="16" s="1"/>
  <c r="Z21" i="1" s="1"/>
  <c r="F37" i="16" a="1"/>
  <c r="F37" i="16" s="1"/>
  <c r="Z37" i="1" s="1"/>
  <c r="F53" i="16" a="1"/>
  <c r="F53" i="16" s="1"/>
  <c r="Z53" i="1" s="1"/>
  <c r="F64" i="16" a="1"/>
  <c r="F64" i="16" s="1"/>
  <c r="Z64" i="1" s="1"/>
  <c r="F71" i="16" a="1"/>
  <c r="F71" i="16" s="1"/>
  <c r="Z71" i="1" s="1"/>
  <c r="F73" i="16" a="1"/>
  <c r="F73" i="16" s="1"/>
  <c r="Z73" i="1" s="1"/>
  <c r="F80" i="16" a="1"/>
  <c r="F80" i="16" s="1"/>
  <c r="Z80" i="1" s="1"/>
  <c r="F87" i="16" a="1"/>
  <c r="F87" i="16" s="1"/>
  <c r="Z87" i="1" s="1"/>
  <c r="F89" i="16" a="1"/>
  <c r="F89" i="16" s="1"/>
  <c r="Z89" i="1" s="1"/>
  <c r="F92" i="16" a="1"/>
  <c r="F92" i="16" s="1"/>
  <c r="Z92" i="1" s="1"/>
  <c r="F96" i="16" a="1"/>
  <c r="F96" i="16" s="1"/>
  <c r="Z96" i="1" s="1"/>
  <c r="F17" i="16" a="1"/>
  <c r="F17" i="16" s="1"/>
  <c r="Z17" i="1" s="1"/>
  <c r="F33" i="16" a="1"/>
  <c r="F33" i="16" s="1"/>
  <c r="Z33" i="1" s="1"/>
  <c r="F49" i="16" a="1"/>
  <c r="F49" i="16" s="1"/>
  <c r="Z49" i="1" s="1"/>
  <c r="F68" i="16" a="1"/>
  <c r="F68" i="16" s="1"/>
  <c r="Z68" i="1" s="1"/>
  <c r="F75" i="16" a="1"/>
  <c r="F75" i="16" s="1"/>
  <c r="Z75" i="1" s="1"/>
  <c r="F77" i="16" a="1"/>
  <c r="F77" i="16" s="1"/>
  <c r="Z77" i="1" s="1"/>
  <c r="F84" i="16" a="1"/>
  <c r="F84" i="16" s="1"/>
  <c r="Z84" i="1" s="1"/>
  <c r="F91" i="16" a="1"/>
  <c r="F91" i="16" s="1"/>
  <c r="Z91" i="1" s="1"/>
  <c r="F95" i="16" a="1"/>
  <c r="F95" i="16" s="1"/>
  <c r="Z95" i="1" s="1"/>
  <c r="F192" i="16" a="1"/>
  <c r="F192" i="16" s="1"/>
  <c r="Z192" i="1" s="1"/>
  <c r="F188" i="16" a="1"/>
  <c r="F188" i="16" s="1"/>
  <c r="Z188" i="1" s="1"/>
  <c r="F184" i="16" a="1"/>
  <c r="F184" i="16" s="1"/>
  <c r="Z184" i="1" s="1"/>
  <c r="G194" i="16" a="1"/>
  <c r="G194" i="16" s="1"/>
  <c r="AG194" i="1" s="1"/>
  <c r="F193" i="16" a="1"/>
  <c r="F193" i="16" s="1"/>
  <c r="Z193" i="1" s="1"/>
  <c r="F189" i="16" a="1"/>
  <c r="F189" i="16" s="1"/>
  <c r="Z189" i="1" s="1"/>
  <c r="G186" i="16" a="1"/>
  <c r="G186" i="16" s="1"/>
  <c r="AG186" i="1" s="1"/>
  <c r="G182" i="16" a="1"/>
  <c r="G182" i="16" s="1"/>
  <c r="AG182" i="1" s="1"/>
  <c r="F181" i="16" a="1"/>
  <c r="F181" i="16" s="1"/>
  <c r="Z181" i="1" s="1"/>
  <c r="F177" i="16" a="1"/>
  <c r="F177" i="16" s="1"/>
  <c r="Z177" i="1" s="1"/>
  <c r="F173" i="16" a="1"/>
  <c r="F173" i="16" s="1"/>
  <c r="Z173" i="1" s="1"/>
  <c r="G170" i="16" a="1"/>
  <c r="G170" i="16" s="1"/>
  <c r="AG170" i="1" s="1"/>
  <c r="G166" i="16" a="1"/>
  <c r="G166" i="16" s="1"/>
  <c r="AG166" i="1" s="1"/>
  <c r="F165" i="16" a="1"/>
  <c r="F165" i="16" s="1"/>
  <c r="Z165" i="1" s="1"/>
  <c r="F195" i="16" a="1"/>
  <c r="F195" i="16" s="1"/>
  <c r="Z195" i="1" s="1"/>
  <c r="F194" i="16" a="1"/>
  <c r="F194" i="16" s="1"/>
  <c r="Z194" i="1" s="1"/>
  <c r="G191" i="16" a="1"/>
  <c r="G191" i="16" s="1"/>
  <c r="AG191" i="1" s="1"/>
  <c r="F190" i="16" a="1"/>
  <c r="F190" i="16" s="1"/>
  <c r="Z190" i="1" s="1"/>
  <c r="G187" i="16" a="1"/>
  <c r="G187" i="16" s="1"/>
  <c r="AG187" i="1" s="1"/>
  <c r="F186" i="16" a="1"/>
  <c r="F186" i="16" s="1"/>
  <c r="Z186" i="1" s="1"/>
  <c r="G183" i="16" a="1"/>
  <c r="G183" i="16" s="1"/>
  <c r="AG183" i="1" s="1"/>
  <c r="F182" i="16" a="1"/>
  <c r="F182" i="16" s="1"/>
  <c r="Z182" i="1" s="1"/>
  <c r="G179" i="16" a="1"/>
  <c r="G179" i="16" s="1"/>
  <c r="AG179" i="1" s="1"/>
  <c r="F178" i="16" a="1"/>
  <c r="F178" i="16" s="1"/>
  <c r="Z178" i="1" s="1"/>
  <c r="G175" i="16" a="1"/>
  <c r="G175" i="16" s="1"/>
  <c r="AG175" i="1" s="1"/>
  <c r="F174" i="16" a="1"/>
  <c r="F174" i="16" s="1"/>
  <c r="Z174" i="1" s="1"/>
  <c r="G171" i="16" a="1"/>
  <c r="G171" i="16" s="1"/>
  <c r="AG171" i="1" s="1"/>
  <c r="F170" i="16" a="1"/>
  <c r="F170" i="16" s="1"/>
  <c r="Z170" i="1" s="1"/>
  <c r="G167" i="16" a="1"/>
  <c r="G167" i="16" s="1"/>
  <c r="AG167" i="1" s="1"/>
  <c r="F166" i="16" a="1"/>
  <c r="F166" i="16" s="1"/>
  <c r="Z166" i="1" s="1"/>
  <c r="G163" i="16" a="1"/>
  <c r="G163" i="16" s="1"/>
  <c r="AG163" i="1" s="1"/>
  <c r="F162" i="16" a="1"/>
  <c r="F162" i="16" s="1"/>
  <c r="Z162" i="1" s="1"/>
  <c r="G160" i="16" a="1"/>
  <c r="G160" i="16" s="1"/>
  <c r="AG160" i="1" s="1"/>
  <c r="F155" i="16" a="1"/>
  <c r="F155" i="16" s="1"/>
  <c r="Z155" i="1" s="1"/>
  <c r="G153" i="16" a="1"/>
  <c r="G153" i="16" s="1"/>
  <c r="AG153" i="1" s="1"/>
  <c r="G151" i="16" a="1"/>
  <c r="G151" i="16" s="1"/>
  <c r="AG151" i="1" s="1"/>
  <c r="F148" i="16" a="1"/>
  <c r="F148" i="16" s="1"/>
  <c r="Z148" i="1" s="1"/>
  <c r="F146" i="16" a="1"/>
  <c r="F146" i="16" s="1"/>
  <c r="Z146" i="1" s="1"/>
  <c r="G144" i="16" a="1"/>
  <c r="G144" i="16" s="1"/>
  <c r="AG144" i="1" s="1"/>
  <c r="F139" i="16" a="1"/>
  <c r="F139" i="16" s="1"/>
  <c r="Z139" i="1" s="1"/>
  <c r="G137" i="16" a="1"/>
  <c r="G137" i="16" s="1"/>
  <c r="AG137" i="1" s="1"/>
  <c r="G135" i="16" a="1"/>
  <c r="G135" i="16" s="1"/>
  <c r="AG135" i="1" s="1"/>
  <c r="G132" i="16" a="1"/>
  <c r="G132" i="16" s="1"/>
  <c r="AG132" i="1" s="1"/>
  <c r="F131" i="16" a="1"/>
  <c r="F131" i="16" s="1"/>
  <c r="Z131" i="1" s="1"/>
  <c r="G128" i="16" a="1"/>
  <c r="G128" i="16" s="1"/>
  <c r="AG128" i="1" s="1"/>
  <c r="F127" i="16" a="1"/>
  <c r="F127" i="16" s="1"/>
  <c r="Z127" i="1" s="1"/>
  <c r="G124" i="16" a="1"/>
  <c r="G124" i="16" s="1"/>
  <c r="AG124" i="1" s="1"/>
  <c r="F123" i="16" a="1"/>
  <c r="F123" i="16" s="1"/>
  <c r="Z123" i="1" s="1"/>
  <c r="G120" i="16" a="1"/>
  <c r="G120" i="16" s="1"/>
  <c r="AG120" i="1" s="1"/>
  <c r="F119" i="16" a="1"/>
  <c r="F119" i="16" s="1"/>
  <c r="Z119" i="1" s="1"/>
  <c r="G116" i="16" a="1"/>
  <c r="G116" i="16" s="1"/>
  <c r="AG116" i="1" s="1"/>
  <c r="F115" i="16" a="1"/>
  <c r="F115" i="16" s="1"/>
  <c r="Z115" i="1" s="1"/>
  <c r="F112" i="16" a="1"/>
  <c r="F112" i="16" s="1"/>
  <c r="Z112" i="1" s="1"/>
  <c r="F110" i="16" a="1"/>
  <c r="F110" i="16" s="1"/>
  <c r="Z110" i="1" s="1"/>
  <c r="G108" i="16" a="1"/>
  <c r="G108" i="16" s="1"/>
  <c r="AG108" i="1" s="1"/>
  <c r="F103" i="16" a="1"/>
  <c r="F103" i="16" s="1"/>
  <c r="Z103" i="1" s="1"/>
  <c r="G101" i="16" a="1"/>
  <c r="G101" i="16" s="1"/>
  <c r="AG101" i="1" s="1"/>
  <c r="G99" i="16" a="1"/>
  <c r="G99" i="16" s="1"/>
  <c r="AG99" i="1" s="1"/>
  <c r="F94" i="16" a="1"/>
  <c r="F94" i="16" s="1"/>
  <c r="Z94" i="1" s="1"/>
  <c r="F88" i="16" a="1"/>
  <c r="F88" i="16" s="1"/>
  <c r="Z88" i="1" s="1"/>
  <c r="F81" i="16" a="1"/>
  <c r="F81" i="16" s="1"/>
  <c r="Z81" i="1" s="1"/>
  <c r="G73" i="16" a="1"/>
  <c r="G73" i="16" s="1"/>
  <c r="AG73" i="1" s="1"/>
  <c r="G66" i="16" a="1"/>
  <c r="G66" i="16" s="1"/>
  <c r="AG66" i="1" s="1"/>
  <c r="G55" i="16" a="1"/>
  <c r="G55" i="16" s="1"/>
  <c r="AG55" i="1" s="1"/>
  <c r="F13" i="16" a="1"/>
  <c r="F13" i="16" s="1"/>
  <c r="Z13" i="1" s="1"/>
  <c r="G6" i="16" a="1"/>
  <c r="G6" i="16" s="1"/>
  <c r="AG6" i="1" s="1"/>
  <c r="G7" i="16" a="1"/>
  <c r="G7" i="16" s="1"/>
  <c r="AG7" i="1" s="1"/>
  <c r="G8" i="16" a="1"/>
  <c r="G8" i="16" s="1"/>
  <c r="AG8" i="1" s="1"/>
  <c r="G9" i="16" a="1"/>
  <c r="G9" i="16" s="1"/>
  <c r="AG9" i="1" s="1"/>
  <c r="E85" i="17"/>
  <c r="E10" i="19"/>
  <c r="E62" i="19"/>
  <c r="E81" i="19"/>
  <c r="E129" i="17"/>
  <c r="E18" i="18"/>
  <c r="E38" i="18"/>
  <c r="E143" i="18"/>
  <c r="E140" i="18"/>
  <c r="E87" i="18"/>
  <c r="E64" i="18"/>
  <c r="E104" i="18"/>
  <c r="E116" i="18"/>
  <c r="E179" i="18"/>
  <c r="E75" i="19"/>
  <c r="E71" i="19"/>
  <c r="E86" i="19"/>
  <c r="G203" i="19" a="1"/>
  <c r="G203" i="19" s="1"/>
  <c r="E25" i="18"/>
  <c r="E37" i="18"/>
  <c r="E149" i="18"/>
  <c r="G203" i="18" a="1"/>
  <c r="G203" i="18" s="1"/>
  <c r="E38" i="17"/>
  <c r="E144" i="17"/>
  <c r="G203" i="17" a="1"/>
  <c r="G203" i="17" s="1"/>
  <c r="G203" i="16" a="1"/>
  <c r="G203" i="16" s="1"/>
  <c r="E7" i="14"/>
  <c r="E29" i="14"/>
  <c r="E113" i="14"/>
  <c r="E71" i="14"/>
  <c r="E59" i="14"/>
  <c r="E182" i="14"/>
  <c r="E194" i="14"/>
  <c r="G203" i="14" a="1"/>
  <c r="G203" i="14" s="1"/>
  <c r="E166" i="2"/>
  <c r="E9" i="2"/>
  <c r="G203" i="2" a="1"/>
  <c r="G203" i="2" s="1"/>
  <c r="E141" i="2"/>
  <c r="E175" i="2" l="1"/>
  <c r="E157" i="2"/>
  <c r="E177" i="2"/>
  <c r="E166" i="17"/>
  <c r="E62" i="17"/>
  <c r="E175" i="16"/>
  <c r="E164" i="16"/>
  <c r="E161" i="2"/>
  <c r="E12" i="2"/>
  <c r="E20" i="14"/>
  <c r="E129" i="18"/>
  <c r="E170" i="18"/>
  <c r="E132" i="14"/>
  <c r="E138" i="18"/>
  <c r="E113" i="2"/>
  <c r="E187" i="18"/>
  <c r="E110" i="18"/>
  <c r="E182" i="19"/>
  <c r="E6" i="18"/>
  <c r="E22" i="17"/>
  <c r="E179" i="2"/>
  <c r="E43" i="14"/>
  <c r="E147" i="17"/>
  <c r="E148" i="19"/>
  <c r="E40" i="18"/>
  <c r="E79" i="18"/>
  <c r="E154" i="18"/>
  <c r="E10" i="18"/>
  <c r="E6" i="17"/>
  <c r="E56" i="17"/>
  <c r="E26" i="16"/>
  <c r="E132" i="16"/>
  <c r="E51" i="16"/>
  <c r="E78" i="17"/>
  <c r="E80" i="18"/>
  <c r="E137" i="18"/>
  <c r="E158" i="16"/>
  <c r="E16" i="17"/>
  <c r="E165" i="17"/>
  <c r="E179" i="17"/>
  <c r="E120" i="17"/>
  <c r="E18" i="17"/>
  <c r="E150" i="2"/>
  <c r="E190" i="19"/>
  <c r="E165" i="18"/>
  <c r="E130" i="2"/>
  <c r="E101" i="14"/>
  <c r="E33" i="18"/>
  <c r="E162" i="17"/>
  <c r="E83" i="17"/>
  <c r="E114" i="16"/>
  <c r="E59" i="18"/>
  <c r="E169" i="17"/>
  <c r="E7" i="2"/>
  <c r="E181" i="2"/>
  <c r="E75" i="14"/>
  <c r="E31" i="14"/>
  <c r="E13" i="14"/>
  <c r="E163" i="17"/>
  <c r="E88" i="17"/>
  <c r="E144" i="18"/>
  <c r="E35" i="18"/>
  <c r="E61" i="19"/>
  <c r="E75" i="18"/>
  <c r="E51" i="18"/>
  <c r="E183" i="2"/>
  <c r="E104" i="2"/>
  <c r="E152" i="2"/>
  <c r="E112" i="14"/>
  <c r="E165" i="14"/>
  <c r="E162" i="14"/>
  <c r="E18" i="14"/>
  <c r="E65" i="16"/>
  <c r="E44" i="17"/>
  <c r="E23" i="18"/>
  <c r="E83" i="18"/>
  <c r="E11" i="18"/>
  <c r="E19" i="17"/>
  <c r="E98" i="17"/>
  <c r="E51" i="17"/>
  <c r="E26" i="17"/>
  <c r="E173" i="16"/>
  <c r="E187" i="16"/>
  <c r="E124" i="16"/>
  <c r="E133" i="2"/>
  <c r="E8" i="2"/>
  <c r="E121" i="14"/>
  <c r="E92" i="14"/>
  <c r="E73" i="14"/>
  <c r="E15" i="14"/>
  <c r="E34" i="16"/>
  <c r="E101" i="17"/>
  <c r="E64" i="17"/>
  <c r="E145" i="18"/>
  <c r="E66" i="18"/>
  <c r="E123" i="18"/>
  <c r="E19" i="18"/>
  <c r="E28" i="18"/>
  <c r="E52" i="18"/>
  <c r="E69" i="18"/>
  <c r="E112" i="18"/>
  <c r="E135" i="18"/>
  <c r="E145" i="17"/>
  <c r="E7" i="17"/>
  <c r="E25" i="17"/>
  <c r="E91" i="16"/>
  <c r="E131" i="16"/>
  <c r="E140" i="16"/>
  <c r="E191" i="16"/>
  <c r="E126" i="17"/>
  <c r="E76" i="17"/>
  <c r="E32" i="17"/>
  <c r="E181" i="18"/>
  <c r="E114" i="18"/>
  <c r="E50" i="18"/>
  <c r="E56" i="18"/>
  <c r="E91" i="18"/>
  <c r="E109" i="18"/>
  <c r="E30" i="18"/>
  <c r="E160" i="17"/>
  <c r="E110" i="17"/>
  <c r="E178" i="17"/>
  <c r="E108" i="17"/>
  <c r="E29" i="17"/>
  <c r="E82" i="16"/>
  <c r="E170" i="16"/>
  <c r="E46" i="16"/>
  <c r="E183" i="16"/>
  <c r="E38" i="16"/>
  <c r="E104" i="16"/>
  <c r="E126" i="16"/>
  <c r="E94" i="17"/>
  <c r="E66" i="17"/>
  <c r="E50" i="17"/>
  <c r="E28" i="17"/>
  <c r="E177" i="18"/>
  <c r="E184" i="18"/>
  <c r="E9" i="18"/>
  <c r="E49" i="18"/>
  <c r="E168" i="18"/>
  <c r="E12" i="18"/>
  <c r="E65" i="18"/>
  <c r="E92" i="18"/>
  <c r="E7" i="18"/>
  <c r="E43" i="18"/>
  <c r="E70" i="18"/>
  <c r="E22" i="18"/>
  <c r="E155" i="17"/>
  <c r="E31" i="17"/>
  <c r="E96" i="17"/>
  <c r="E174" i="17"/>
  <c r="E112" i="17"/>
  <c r="E50" i="16"/>
  <c r="E39" i="16"/>
  <c r="E59" i="16"/>
  <c r="E84" i="17"/>
  <c r="AD84" i="1"/>
  <c r="E149" i="17"/>
  <c r="AD149" i="1"/>
  <c r="E107" i="17"/>
  <c r="W107" i="1"/>
  <c r="E161" i="17"/>
  <c r="W161" i="1"/>
  <c r="E36" i="18"/>
  <c r="AF36" i="1"/>
  <c r="E155" i="18"/>
  <c r="AF155" i="1"/>
  <c r="E122" i="18"/>
  <c r="AF122" i="1"/>
  <c r="E15" i="18"/>
  <c r="Y15" i="1"/>
  <c r="E67" i="18"/>
  <c r="AF67" i="1"/>
  <c r="E21" i="18"/>
  <c r="Y21" i="1"/>
  <c r="E85" i="18"/>
  <c r="Y85" i="1"/>
  <c r="E182" i="18"/>
  <c r="Y182" i="1"/>
  <c r="E99" i="18"/>
  <c r="Y99" i="1"/>
  <c r="E114" i="19"/>
  <c r="X114" i="1"/>
  <c r="E15" i="17"/>
  <c r="AD15" i="1"/>
  <c r="E115" i="17"/>
  <c r="AD115" i="1"/>
  <c r="E170" i="17"/>
  <c r="W170" i="1"/>
  <c r="E176" i="17"/>
  <c r="AD176" i="1"/>
  <c r="E59" i="17"/>
  <c r="W59" i="1"/>
  <c r="E17" i="17"/>
  <c r="W17" i="1"/>
  <c r="E90" i="17"/>
  <c r="W90" i="1"/>
  <c r="E161" i="18"/>
  <c r="AF161" i="1"/>
  <c r="E174" i="18"/>
  <c r="AF174" i="1"/>
  <c r="E106" i="18"/>
  <c r="AF106" i="1"/>
  <c r="E127" i="18"/>
  <c r="AF127" i="1"/>
  <c r="E84" i="18"/>
  <c r="AF84" i="1"/>
  <c r="E20" i="18"/>
  <c r="AF20" i="1"/>
  <c r="E47" i="18"/>
  <c r="AF47" i="1"/>
  <c r="E153" i="18"/>
  <c r="AF153" i="1"/>
  <c r="E134" i="18"/>
  <c r="Y134" i="1"/>
  <c r="E41" i="18"/>
  <c r="Y41" i="1"/>
  <c r="E71" i="18"/>
  <c r="Y71" i="1"/>
  <c r="E44" i="18"/>
  <c r="Y44" i="1"/>
  <c r="E183" i="19"/>
  <c r="X183" i="1"/>
  <c r="E55" i="19"/>
  <c r="X55" i="1"/>
  <c r="E103" i="19"/>
  <c r="X103" i="1"/>
  <c r="E13" i="19"/>
  <c r="X13" i="1"/>
  <c r="E39" i="19"/>
  <c r="X39" i="1"/>
  <c r="E110" i="19"/>
  <c r="X110" i="1"/>
  <c r="E25" i="16"/>
  <c r="E39" i="18"/>
  <c r="E23" i="17"/>
  <c r="E21" i="17"/>
  <c r="E10" i="16"/>
  <c r="E190" i="16"/>
  <c r="E48" i="18"/>
  <c r="AF48" i="1"/>
  <c r="E173" i="19"/>
  <c r="X173" i="1"/>
  <c r="E187" i="19"/>
  <c r="X187" i="1"/>
  <c r="E64" i="19"/>
  <c r="X64" i="1"/>
  <c r="E52" i="19"/>
  <c r="X52" i="1"/>
  <c r="E40" i="19"/>
  <c r="X40" i="1"/>
  <c r="E91" i="19"/>
  <c r="X91" i="1"/>
  <c r="E70" i="19"/>
  <c r="X70" i="1"/>
  <c r="E25" i="19"/>
  <c r="X25" i="1"/>
  <c r="E68" i="19"/>
  <c r="X68" i="1"/>
  <c r="E50" i="19"/>
  <c r="X50" i="1"/>
  <c r="E20" i="19"/>
  <c r="X20" i="1"/>
  <c r="E72" i="19"/>
  <c r="X72" i="1"/>
  <c r="E51" i="19"/>
  <c r="X51" i="1"/>
  <c r="E36" i="19"/>
  <c r="X36" i="1"/>
  <c r="E24" i="19"/>
  <c r="X24" i="1"/>
  <c r="E101" i="19"/>
  <c r="X101" i="1"/>
  <c r="E128" i="19"/>
  <c r="X128" i="1"/>
  <c r="E133" i="19"/>
  <c r="X133" i="1"/>
  <c r="E169" i="19"/>
  <c r="AE169" i="1"/>
  <c r="E160" i="19"/>
  <c r="AE160" i="1"/>
  <c r="E142" i="19"/>
  <c r="AE142" i="1"/>
  <c r="E126" i="19"/>
  <c r="AE126" i="1"/>
  <c r="E97" i="19"/>
  <c r="AE97" i="1"/>
  <c r="E125" i="19"/>
  <c r="AE125" i="1"/>
  <c r="E93" i="19"/>
  <c r="AE93" i="1"/>
  <c r="E18" i="19"/>
  <c r="AE18" i="1"/>
  <c r="E180" i="17"/>
  <c r="AD180" i="1"/>
  <c r="E27" i="17"/>
  <c r="W27" i="1"/>
  <c r="E124" i="17"/>
  <c r="W124" i="1"/>
  <c r="E53" i="17"/>
  <c r="W53" i="1"/>
  <c r="E120" i="18"/>
  <c r="Y120" i="1"/>
  <c r="E57" i="18"/>
  <c r="AF57" i="1"/>
  <c r="E97" i="18"/>
  <c r="AF97" i="1"/>
  <c r="E68" i="18"/>
  <c r="AF68" i="1"/>
  <c r="E58" i="18"/>
  <c r="AF58" i="1"/>
  <c r="E96" i="18"/>
  <c r="AF96" i="1"/>
  <c r="E139" i="18"/>
  <c r="Y139" i="1"/>
  <c r="E115" i="18"/>
  <c r="Y115" i="1"/>
  <c r="E157" i="18"/>
  <c r="Y157" i="1"/>
  <c r="E141" i="18"/>
  <c r="Y141" i="1"/>
  <c r="E16" i="18"/>
  <c r="Y16" i="1"/>
  <c r="E43" i="19"/>
  <c r="X43" i="1"/>
  <c r="E34" i="19"/>
  <c r="X34" i="1"/>
  <c r="E89" i="19"/>
  <c r="X89" i="1"/>
  <c r="E27" i="19"/>
  <c r="X27" i="1"/>
  <c r="E172" i="19"/>
  <c r="AE172" i="1"/>
  <c r="E191" i="17"/>
  <c r="E54" i="17"/>
  <c r="E136" i="18"/>
  <c r="E82" i="18"/>
  <c r="E188" i="19"/>
  <c r="E60" i="18"/>
  <c r="E164" i="17"/>
  <c r="E49" i="17"/>
  <c r="E6" i="16"/>
  <c r="E22" i="16"/>
  <c r="E159" i="17"/>
  <c r="E74" i="17"/>
  <c r="E128" i="18"/>
  <c r="E11" i="19"/>
  <c r="E54" i="19"/>
  <c r="E76" i="18"/>
  <c r="E77" i="18"/>
  <c r="E173" i="17"/>
  <c r="E130" i="17"/>
  <c r="E37" i="17"/>
  <c r="E118" i="16"/>
  <c r="E182" i="16"/>
  <c r="E166" i="16"/>
  <c r="E16" i="16"/>
  <c r="E136" i="17"/>
  <c r="W136" i="1"/>
  <c r="E132" i="17"/>
  <c r="W132" i="1"/>
  <c r="E177" i="19"/>
  <c r="X177" i="1"/>
  <c r="E136" i="19"/>
  <c r="X136" i="1"/>
  <c r="E147" i="19"/>
  <c r="X147" i="1"/>
  <c r="E49" i="19"/>
  <c r="X49" i="1"/>
  <c r="E31" i="19"/>
  <c r="X31" i="1"/>
  <c r="E135" i="19"/>
  <c r="X135" i="1"/>
  <c r="E88" i="19"/>
  <c r="X88" i="1"/>
  <c r="E67" i="19"/>
  <c r="X67" i="1"/>
  <c r="E22" i="19"/>
  <c r="X22" i="1"/>
  <c r="E7" i="19"/>
  <c r="X7" i="1"/>
  <c r="E48" i="19"/>
  <c r="X48" i="1"/>
  <c r="E17" i="19"/>
  <c r="X17" i="1"/>
  <c r="E83" i="19"/>
  <c r="X83" i="1"/>
  <c r="E63" i="19"/>
  <c r="X63" i="1"/>
  <c r="E45" i="19"/>
  <c r="X45" i="1"/>
  <c r="E33" i="19"/>
  <c r="X33" i="1"/>
  <c r="E15" i="19"/>
  <c r="X15" i="1"/>
  <c r="E178" i="19"/>
  <c r="AE178" i="1"/>
  <c r="E158" i="19"/>
  <c r="AE158" i="1"/>
  <c r="E95" i="19"/>
  <c r="AE95" i="1"/>
  <c r="E122" i="19"/>
  <c r="AE122" i="1"/>
  <c r="E90" i="19"/>
  <c r="AE90" i="1"/>
  <c r="E47" i="17"/>
  <c r="AD47" i="1"/>
  <c r="E150" i="17"/>
  <c r="W150" i="1"/>
  <c r="E39" i="17"/>
  <c r="W39" i="1"/>
  <c r="E67" i="17"/>
  <c r="W67" i="1"/>
  <c r="E134" i="17"/>
  <c r="AD134" i="1"/>
  <c r="E99" i="17"/>
  <c r="AD99" i="1"/>
  <c r="E36" i="17"/>
  <c r="AD36" i="1"/>
  <c r="E132" i="18"/>
  <c r="AF132" i="1"/>
  <c r="E171" i="18"/>
  <c r="AF171" i="1"/>
  <c r="E13" i="18"/>
  <c r="AF13" i="1"/>
  <c r="E32" i="18"/>
  <c r="AF32" i="1"/>
  <c r="E105" i="18"/>
  <c r="Y105" i="1"/>
  <c r="E107" i="18"/>
  <c r="Y107" i="1"/>
  <c r="E31" i="18"/>
  <c r="Y31" i="1"/>
  <c r="E72" i="18"/>
  <c r="Y72" i="1"/>
  <c r="E17" i="18"/>
  <c r="Y17" i="1"/>
  <c r="E191" i="2"/>
  <c r="E40" i="17"/>
  <c r="E84" i="19"/>
  <c r="E8" i="18"/>
  <c r="E6" i="19"/>
  <c r="E100" i="17"/>
  <c r="E86" i="16"/>
  <c r="E13" i="16"/>
  <c r="E136" i="16"/>
  <c r="E187" i="17"/>
  <c r="E133" i="17"/>
  <c r="E86" i="17"/>
  <c r="E173" i="18"/>
  <c r="E146" i="19"/>
  <c r="E125" i="18"/>
  <c r="E55" i="18"/>
  <c r="E101" i="18"/>
  <c r="E122" i="17"/>
  <c r="E143" i="17"/>
  <c r="E184" i="17"/>
  <c r="E43" i="17"/>
  <c r="E177" i="16"/>
  <c r="E43" i="16"/>
  <c r="E77" i="16"/>
  <c r="E47" i="16"/>
  <c r="E152" i="17"/>
  <c r="AD152" i="1"/>
  <c r="E118" i="17"/>
  <c r="W118" i="1"/>
  <c r="E154" i="2"/>
  <c r="E173" i="2"/>
  <c r="E55" i="14"/>
  <c r="E91" i="14"/>
  <c r="E86" i="14"/>
  <c r="E10" i="14"/>
  <c r="E70" i="16"/>
  <c r="E28" i="16"/>
  <c r="E143" i="16"/>
  <c r="E159" i="16"/>
  <c r="E107" i="16"/>
  <c r="E183" i="17"/>
  <c r="E151" i="17"/>
  <c r="E117" i="17"/>
  <c r="E104" i="17"/>
  <c r="E80" i="17"/>
  <c r="E72" i="17"/>
  <c r="E60" i="17"/>
  <c r="E48" i="17"/>
  <c r="E34" i="17"/>
  <c r="E169" i="18"/>
  <c r="E191" i="18"/>
  <c r="E130" i="18"/>
  <c r="E98" i="18"/>
  <c r="E29" i="18"/>
  <c r="E89" i="18"/>
  <c r="E168" i="19"/>
  <c r="E130" i="19"/>
  <c r="E147" i="18"/>
  <c r="E121" i="18"/>
  <c r="E24" i="18"/>
  <c r="E102" i="18"/>
  <c r="E100" i="18"/>
  <c r="E27" i="18"/>
  <c r="E88" i="18"/>
  <c r="E158" i="18"/>
  <c r="E95" i="18"/>
  <c r="E14" i="18"/>
  <c r="E26" i="18"/>
  <c r="E153" i="17"/>
  <c r="E113" i="17"/>
  <c r="E175" i="17"/>
  <c r="E148" i="17"/>
  <c r="E140" i="17"/>
  <c r="E11" i="17"/>
  <c r="E128" i="17"/>
  <c r="E186" i="17"/>
  <c r="E93" i="18"/>
  <c r="E91" i="17"/>
  <c r="E33" i="17"/>
  <c r="E102" i="17"/>
  <c r="E69" i="17"/>
  <c r="E35" i="17"/>
  <c r="E10" i="17"/>
  <c r="E149" i="16"/>
  <c r="E181" i="16"/>
  <c r="E93" i="16"/>
  <c r="E55" i="16"/>
  <c r="E42" i="16"/>
  <c r="E15" i="16"/>
  <c r="E97" i="16"/>
  <c r="E9" i="17"/>
  <c r="W9" i="1"/>
  <c r="E41" i="17"/>
  <c r="W41" i="1"/>
  <c r="E127" i="17"/>
  <c r="W127" i="1"/>
  <c r="E157" i="17"/>
  <c r="W157" i="1"/>
  <c r="E167" i="17"/>
  <c r="AD167" i="1"/>
  <c r="E188" i="17"/>
  <c r="AD188" i="1"/>
  <c r="E12" i="17"/>
  <c r="W12" i="1"/>
  <c r="E139" i="17"/>
  <c r="W139" i="1"/>
  <c r="E154" i="17"/>
  <c r="W154" i="1"/>
  <c r="E171" i="17"/>
  <c r="W171" i="1"/>
  <c r="E111" i="17"/>
  <c r="W111" i="1"/>
  <c r="E68" i="17"/>
  <c r="W68" i="1"/>
  <c r="E30" i="17"/>
  <c r="W30" i="1"/>
  <c r="E168" i="17"/>
  <c r="W168" i="1"/>
  <c r="E137" i="17"/>
  <c r="W137" i="1"/>
  <c r="E92" i="17"/>
  <c r="W92" i="1"/>
  <c r="E52" i="17"/>
  <c r="W52" i="1"/>
  <c r="E20" i="17"/>
  <c r="W20" i="1"/>
  <c r="E125" i="17"/>
  <c r="W125" i="1"/>
  <c r="E109" i="17"/>
  <c r="W109" i="1"/>
  <c r="E93" i="17"/>
  <c r="W93" i="1"/>
  <c r="E58" i="17"/>
  <c r="W58" i="1"/>
  <c r="E42" i="17"/>
  <c r="W42" i="1"/>
  <c r="E70" i="17"/>
  <c r="W70" i="1"/>
  <c r="E24" i="17"/>
  <c r="W24" i="1"/>
  <c r="E8" i="17"/>
  <c r="W8" i="1"/>
  <c r="E138" i="17"/>
  <c r="W138" i="1"/>
  <c r="E146" i="17"/>
  <c r="W146" i="1"/>
  <c r="E158" i="17"/>
  <c r="W158" i="1"/>
  <c r="E182" i="17"/>
  <c r="W182" i="1"/>
  <c r="E114" i="17"/>
  <c r="AD114" i="1"/>
  <c r="E185" i="17"/>
  <c r="AD185" i="1"/>
  <c r="E103" i="17"/>
  <c r="AD103" i="1"/>
  <c r="E45" i="17"/>
  <c r="AD45" i="1"/>
  <c r="E13" i="17"/>
  <c r="AD13" i="1"/>
  <c r="E82" i="17"/>
  <c r="AD82" i="1"/>
  <c r="E46" i="17"/>
  <c r="AD46" i="1"/>
  <c r="E14" i="17"/>
  <c r="AD14" i="1"/>
  <c r="E111" i="18"/>
  <c r="AF111" i="1"/>
  <c r="E183" i="18"/>
  <c r="Y183" i="1"/>
  <c r="E117" i="18"/>
  <c r="AF117" i="1"/>
  <c r="E152" i="18"/>
  <c r="AF152" i="1"/>
  <c r="E133" i="18"/>
  <c r="AF133" i="1"/>
  <c r="E34" i="18"/>
  <c r="AF34" i="1"/>
  <c r="E44" i="19"/>
  <c r="AE44" i="1"/>
  <c r="E100" i="19"/>
  <c r="AE100" i="1"/>
  <c r="E143" i="19"/>
  <c r="X143" i="1"/>
  <c r="E167" i="19"/>
  <c r="X167" i="1"/>
  <c r="E181" i="19"/>
  <c r="X181" i="1"/>
  <c r="E193" i="19"/>
  <c r="X193" i="1"/>
  <c r="E58" i="19"/>
  <c r="X58" i="1"/>
  <c r="E46" i="19"/>
  <c r="X46" i="1"/>
  <c r="E28" i="19"/>
  <c r="X28" i="1"/>
  <c r="E117" i="19"/>
  <c r="X117" i="1"/>
  <c r="E79" i="19"/>
  <c r="X79" i="1"/>
  <c r="E37" i="19"/>
  <c r="X37" i="1"/>
  <c r="E19" i="19"/>
  <c r="X19" i="1"/>
  <c r="E74" i="19"/>
  <c r="X74" i="1"/>
  <c r="E26" i="19"/>
  <c r="X26" i="1"/>
  <c r="E14" i="19"/>
  <c r="X14" i="1"/>
  <c r="E124" i="19"/>
  <c r="X124" i="1"/>
  <c r="E92" i="19"/>
  <c r="X92" i="1"/>
  <c r="E57" i="19"/>
  <c r="X57" i="1"/>
  <c r="E42" i="19"/>
  <c r="X42" i="1"/>
  <c r="E30" i="19"/>
  <c r="X30" i="1"/>
  <c r="E12" i="19"/>
  <c r="X12" i="1"/>
  <c r="E161" i="19"/>
  <c r="X161" i="1"/>
  <c r="E184" i="19"/>
  <c r="AE184" i="1"/>
  <c r="E164" i="19"/>
  <c r="AE164" i="1"/>
  <c r="E121" i="19"/>
  <c r="AE121" i="1"/>
  <c r="E156" i="19"/>
  <c r="AE156" i="1"/>
  <c r="E80" i="19"/>
  <c r="E152" i="19"/>
  <c r="E109" i="19"/>
  <c r="E115" i="19"/>
  <c r="E144" i="19"/>
  <c r="E141" i="19"/>
  <c r="E23" i="19"/>
  <c r="E127" i="19"/>
  <c r="E163" i="19"/>
  <c r="E119" i="19"/>
  <c r="E96" i="19"/>
  <c r="E153" i="19"/>
  <c r="E77" i="19"/>
  <c r="E29" i="19"/>
  <c r="E99" i="19"/>
  <c r="E87" i="19"/>
  <c r="E155" i="19"/>
  <c r="E175" i="19"/>
  <c r="E195" i="19"/>
  <c r="E157" i="19"/>
  <c r="E113" i="19"/>
  <c r="E53" i="19"/>
  <c r="E185" i="19"/>
  <c r="E165" i="19"/>
  <c r="E21" i="19"/>
  <c r="E69" i="19"/>
  <c r="E137" i="19"/>
  <c r="E134" i="19"/>
  <c r="E111" i="19"/>
  <c r="E102" i="19"/>
  <c r="E8" i="19"/>
  <c r="E76" i="19"/>
  <c r="E16" i="19"/>
  <c r="E94" i="19"/>
  <c r="E60" i="19"/>
  <c r="E41" i="19"/>
  <c r="E120" i="19"/>
  <c r="E179" i="19"/>
  <c r="E35" i="19"/>
  <c r="E38" i="19"/>
  <c r="E9" i="19"/>
  <c r="E32" i="19"/>
  <c r="E129" i="19"/>
  <c r="E106" i="19"/>
  <c r="E140" i="19"/>
  <c r="E150" i="19"/>
  <c r="E149" i="19"/>
  <c r="E98" i="19"/>
  <c r="E42" i="18"/>
  <c r="E176" i="16"/>
  <c r="E160" i="16"/>
  <c r="E180" i="16"/>
  <c r="E35" i="16"/>
  <c r="E54" i="16"/>
  <c r="E133" i="16"/>
  <c r="E117" i="16"/>
  <c r="E102" i="16"/>
  <c r="E192" i="16"/>
  <c r="E20" i="16"/>
  <c r="E168" i="16"/>
  <c r="E64" i="16"/>
  <c r="E12" i="16"/>
  <c r="E61" i="16"/>
  <c r="E156" i="16"/>
  <c r="E21" i="16"/>
  <c r="E98" i="16"/>
  <c r="E120" i="16"/>
  <c r="E11" i="16"/>
  <c r="E30" i="16"/>
  <c r="E174" i="16"/>
  <c r="E193" i="16"/>
  <c r="E137" i="16"/>
  <c r="E165" i="16"/>
  <c r="E157" i="16"/>
  <c r="E88" i="16"/>
  <c r="E161" i="16"/>
  <c r="E144" i="16"/>
  <c r="E18" i="16"/>
  <c r="E23" i="16"/>
  <c r="E7" i="16"/>
  <c r="E72" i="16"/>
  <c r="E172" i="16"/>
  <c r="E184" i="16"/>
  <c r="E66" i="16"/>
  <c r="E75" i="16"/>
  <c r="E141" i="16"/>
  <c r="E112" i="16"/>
  <c r="E125" i="16"/>
  <c r="E115" i="16"/>
  <c r="E145" i="16"/>
  <c r="E189" i="16"/>
  <c r="E155" i="16"/>
  <c r="E96" i="16"/>
  <c r="E73" i="16"/>
  <c r="E9" i="16"/>
  <c r="E167" i="16"/>
  <c r="E89" i="16"/>
  <c r="E171" i="16"/>
  <c r="E109" i="16"/>
  <c r="E138" i="16"/>
  <c r="E152" i="16"/>
  <c r="E169" i="16"/>
  <c r="E14" i="16"/>
  <c r="E80" i="16"/>
  <c r="E110" i="16"/>
  <c r="E81" i="16"/>
  <c r="E151" i="16"/>
  <c r="E105" i="16"/>
  <c r="E194" i="16"/>
  <c r="E150" i="16"/>
  <c r="E128" i="16"/>
  <c r="E60" i="14"/>
  <c r="E56" i="14"/>
  <c r="E84" i="14"/>
  <c r="E178" i="14"/>
  <c r="E80" i="14"/>
  <c r="E17" i="14"/>
  <c r="E9" i="14"/>
  <c r="E85" i="14"/>
  <c r="E108" i="14"/>
  <c r="E30" i="14"/>
  <c r="E14" i="14"/>
  <c r="E6" i="14"/>
  <c r="E170" i="14"/>
  <c r="E57" i="14"/>
  <c r="E191" i="14"/>
  <c r="E153" i="14"/>
  <c r="E33" i="14"/>
  <c r="E35" i="14"/>
  <c r="E21" i="14"/>
  <c r="E39" i="14"/>
  <c r="E158" i="14"/>
  <c r="E195" i="2"/>
  <c r="E177" i="14"/>
  <c r="E78" i="14"/>
  <c r="E22" i="14"/>
  <c r="E92" i="16"/>
  <c r="E76" i="16"/>
  <c r="E60" i="16"/>
  <c r="E24" i="16"/>
  <c r="E121" i="16"/>
  <c r="E185" i="18"/>
  <c r="E189" i="19"/>
  <c r="E116" i="19"/>
  <c r="E108" i="19"/>
  <c r="E85" i="19"/>
  <c r="E66" i="19"/>
  <c r="E162" i="19"/>
  <c r="E47" i="19"/>
  <c r="E145" i="19"/>
  <c r="E151" i="18"/>
  <c r="E118" i="18"/>
  <c r="E103" i="18"/>
  <c r="E135" i="17"/>
  <c r="E119" i="17"/>
  <c r="E156" i="17"/>
  <c r="E172" i="17"/>
  <c r="E138" i="19"/>
  <c r="E97" i="17"/>
  <c r="E55" i="17"/>
  <c r="E71" i="17"/>
  <c r="E87" i="17"/>
  <c r="E78" i="18"/>
  <c r="E139" i="19"/>
  <c r="E57" i="17"/>
  <c r="E73" i="17"/>
  <c r="E89" i="17"/>
  <c r="E173" i="14"/>
  <c r="E54" i="14"/>
  <c r="E83" i="14"/>
  <c r="E87" i="14"/>
  <c r="E99" i="14"/>
  <c r="E103" i="14"/>
  <c r="E32" i="14"/>
  <c r="E63" i="16"/>
  <c r="E79" i="16"/>
  <c r="E95" i="16"/>
  <c r="E111" i="16"/>
  <c r="E153" i="16"/>
  <c r="E147" i="16"/>
  <c r="E142" i="16"/>
  <c r="E19" i="16"/>
  <c r="E8" i="16"/>
  <c r="E195" i="17"/>
  <c r="E189" i="18"/>
  <c r="E104" i="19"/>
  <c r="E56" i="19"/>
  <c r="E118" i="19"/>
  <c r="E159" i="18"/>
  <c r="E175" i="18"/>
  <c r="E172" i="18"/>
  <c r="E164" i="18"/>
  <c r="E156" i="18"/>
  <c r="E148" i="18"/>
  <c r="E131" i="18"/>
  <c r="E81" i="18"/>
  <c r="E45" i="18"/>
  <c r="E54" i="18"/>
  <c r="E113" i="18"/>
  <c r="E160" i="18"/>
  <c r="E178" i="18"/>
  <c r="E86" i="18"/>
  <c r="E59" i="19"/>
  <c r="E78" i="19"/>
  <c r="E63" i="17"/>
  <c r="E79" i="17"/>
  <c r="E75" i="17"/>
  <c r="E117" i="14"/>
  <c r="E94" i="14"/>
  <c r="E17" i="16"/>
  <c r="E189" i="17"/>
  <c r="E82" i="19"/>
  <c r="E123" i="19"/>
  <c r="E105" i="19"/>
  <c r="E171" i="19"/>
  <c r="E163" i="18"/>
  <c r="E180" i="18"/>
  <c r="E46" i="18"/>
  <c r="E90" i="18"/>
  <c r="E105" i="17"/>
  <c r="E131" i="19"/>
  <c r="E65" i="19"/>
  <c r="E94" i="18"/>
  <c r="E132" i="19"/>
  <c r="E65" i="17"/>
  <c r="E81" i="17"/>
  <c r="E61" i="17"/>
  <c r="E77" i="17"/>
  <c r="E95" i="17"/>
  <c r="E63" i="18"/>
  <c r="E181" i="17"/>
  <c r="E79" i="14"/>
  <c r="E63" i="14"/>
  <c r="E23" i="14"/>
  <c r="E71" i="16"/>
  <c r="E87" i="16"/>
  <c r="E103" i="16"/>
  <c r="E119" i="16"/>
  <c r="E57" i="16"/>
  <c r="E127" i="16"/>
  <c r="E180" i="19"/>
  <c r="E107" i="19"/>
  <c r="E166" i="19"/>
  <c r="E119" i="18"/>
  <c r="E150" i="18"/>
  <c r="E162" i="18"/>
  <c r="E146" i="18"/>
  <c r="E131" i="17"/>
  <c r="E192" i="14"/>
  <c r="E128" i="14"/>
  <c r="E127" i="14"/>
  <c r="E164" i="14"/>
  <c r="E102" i="14"/>
  <c r="E154" i="14"/>
  <c r="E186" i="14"/>
  <c r="E90" i="14"/>
  <c r="E41" i="14"/>
  <c r="E25" i="14"/>
  <c r="E111" i="14"/>
  <c r="E19" i="14"/>
  <c r="E51" i="14"/>
  <c r="E27" i="16"/>
  <c r="E74" i="16"/>
  <c r="E90" i="16"/>
  <c r="E106" i="16"/>
  <c r="E122" i="16"/>
  <c r="E129" i="16"/>
  <c r="E146" i="16"/>
  <c r="E162" i="16"/>
  <c r="E178" i="16"/>
  <c r="E194" i="17"/>
  <c r="E188" i="18"/>
  <c r="E176" i="19"/>
  <c r="E154" i="19"/>
  <c r="E170" i="19"/>
  <c r="E186" i="19"/>
  <c r="E159" i="19"/>
  <c r="E151" i="19"/>
  <c r="E167" i="18"/>
  <c r="E61" i="18"/>
  <c r="E73" i="18"/>
  <c r="E176" i="18"/>
  <c r="E142" i="18"/>
  <c r="E126" i="18"/>
  <c r="E123" i="17"/>
  <c r="E142" i="17"/>
  <c r="E121" i="17"/>
  <c r="E177" i="17"/>
  <c r="E116" i="17"/>
  <c r="E106" i="17"/>
  <c r="E141" i="17"/>
  <c r="E123" i="14"/>
  <c r="E100" i="14"/>
  <c r="E143" i="14"/>
  <c r="E157" i="14"/>
  <c r="E189" i="14"/>
  <c r="E114" i="14"/>
  <c r="E130" i="14"/>
  <c r="E160" i="14"/>
  <c r="E176" i="14"/>
  <c r="E40" i="14"/>
  <c r="E24" i="14"/>
  <c r="E37" i="14"/>
  <c r="E130" i="16"/>
  <c r="E139" i="16"/>
  <c r="E185" i="16"/>
  <c r="E163" i="16"/>
  <c r="E179" i="16"/>
  <c r="E195" i="16"/>
  <c r="E195" i="18"/>
  <c r="E191" i="19"/>
  <c r="E174" i="19"/>
  <c r="E73" i="19"/>
  <c r="E112" i="19"/>
  <c r="E53" i="18"/>
  <c r="E62" i="18"/>
  <c r="E74" i="18"/>
  <c r="E108" i="18"/>
  <c r="E166" i="18"/>
  <c r="E124" i="18"/>
  <c r="E166" i="14"/>
  <c r="E150" i="14"/>
  <c r="E8" i="14"/>
  <c r="E36" i="14"/>
  <c r="E28" i="14"/>
  <c r="E190" i="14"/>
  <c r="E174" i="14"/>
  <c r="E110" i="14"/>
  <c r="E126" i="14"/>
  <c r="E156" i="14"/>
  <c r="E172" i="14"/>
  <c r="E188" i="14"/>
  <c r="E64" i="14"/>
  <c r="E12" i="14"/>
  <c r="E192" i="19"/>
  <c r="E194" i="19"/>
  <c r="E193" i="18"/>
  <c r="E186" i="18"/>
  <c r="E190" i="18"/>
  <c r="E194" i="18"/>
  <c r="E192" i="18"/>
  <c r="E190" i="17"/>
  <c r="E193" i="17"/>
  <c r="E192" i="17"/>
  <c r="E99" i="16"/>
  <c r="E83" i="16"/>
  <c r="E67" i="16"/>
  <c r="E116" i="16"/>
  <c r="E94" i="16"/>
  <c r="E78" i="16"/>
  <c r="E62" i="16"/>
  <c r="E29" i="16"/>
  <c r="E37" i="16"/>
  <c r="E45" i="16"/>
  <c r="E53" i="16"/>
  <c r="E113" i="16"/>
  <c r="E108" i="16"/>
  <c r="E52" i="16"/>
  <c r="E44" i="16"/>
  <c r="E36" i="16"/>
  <c r="E31" i="16"/>
  <c r="E154" i="16"/>
  <c r="E186" i="16"/>
  <c r="E188" i="16"/>
  <c r="E101" i="16"/>
  <c r="E85" i="16"/>
  <c r="E69" i="16"/>
  <c r="E58" i="16"/>
  <c r="E33" i="16"/>
  <c r="E41" i="16"/>
  <c r="E49" i="16"/>
  <c r="E148" i="16"/>
  <c r="E135" i="16"/>
  <c r="E123" i="16"/>
  <c r="E134" i="16"/>
  <c r="E100" i="16"/>
  <c r="E84" i="16"/>
  <c r="E68" i="16"/>
  <c r="E56" i="16"/>
  <c r="E48" i="16"/>
  <c r="E40" i="16"/>
  <c r="E32" i="16"/>
  <c r="E47" i="14"/>
  <c r="E27" i="14"/>
  <c r="E16" i="14"/>
  <c r="E67" i="14"/>
  <c r="E181" i="14"/>
  <c r="E46" i="14"/>
  <c r="E62" i="14"/>
  <c r="E104" i="14"/>
  <c r="E119" i="14"/>
  <c r="E70" i="14"/>
  <c r="E124" i="14"/>
  <c r="E48" i="14"/>
  <c r="E118" i="14"/>
  <c r="E148" i="14"/>
  <c r="E180" i="14"/>
  <c r="E120" i="14"/>
  <c r="E122" i="14"/>
  <c r="E152" i="14"/>
  <c r="E168" i="14"/>
  <c r="E161" i="14"/>
  <c r="E95" i="14"/>
  <c r="E72" i="14"/>
  <c r="E11" i="14"/>
  <c r="E116" i="14"/>
  <c r="E195" i="14"/>
  <c r="E76" i="14"/>
  <c r="E44" i="14"/>
  <c r="E93" i="14"/>
  <c r="E169" i="14"/>
  <c r="E145" i="14"/>
  <c r="E68" i="14"/>
  <c r="E52" i="14"/>
  <c r="E97" i="14"/>
  <c r="E81" i="14"/>
  <c r="E65" i="14"/>
  <c r="E49" i="14"/>
  <c r="E34" i="14"/>
  <c r="E26" i="14"/>
  <c r="E185" i="14"/>
  <c r="E193" i="14"/>
  <c r="E131" i="14"/>
  <c r="E115" i="14"/>
  <c r="E149" i="14"/>
  <c r="E98" i="14"/>
  <c r="E89" i="14"/>
  <c r="E69" i="14"/>
  <c r="E53" i="14"/>
  <c r="E139" i="14"/>
  <c r="E58" i="14"/>
  <c r="E74" i="14"/>
  <c r="E146" i="14"/>
  <c r="E88" i="14"/>
  <c r="E38" i="14"/>
  <c r="E77" i="14"/>
  <c r="E61" i="14"/>
  <c r="E45" i="14"/>
  <c r="E96" i="14"/>
  <c r="E50" i="14"/>
  <c r="E66" i="14"/>
  <c r="E82" i="14"/>
  <c r="E42" i="14"/>
  <c r="E172" i="2"/>
  <c r="E153" i="2"/>
  <c r="E138" i="2"/>
  <c r="E137" i="2"/>
  <c r="E128" i="2"/>
  <c r="E144" i="2"/>
  <c r="E67" i="2"/>
  <c r="E164" i="2"/>
  <c r="E105" i="2"/>
  <c r="E135" i="14"/>
  <c r="E140" i="14"/>
  <c r="E184" i="14"/>
  <c r="E106" i="14"/>
  <c r="E129" i="14"/>
  <c r="E151" i="14"/>
  <c r="E167" i="14"/>
  <c r="E183" i="14"/>
  <c r="E136" i="14"/>
  <c r="E141" i="14"/>
  <c r="E107" i="14"/>
  <c r="E133" i="14"/>
  <c r="E155" i="14"/>
  <c r="E171" i="14"/>
  <c r="E187" i="14"/>
  <c r="E137" i="14"/>
  <c r="E142" i="14"/>
  <c r="E159" i="14"/>
  <c r="E175" i="14"/>
  <c r="E134" i="14"/>
  <c r="E138" i="14"/>
  <c r="E105" i="14"/>
  <c r="E109" i="14"/>
  <c r="E125" i="14"/>
  <c r="E147" i="14"/>
  <c r="E163" i="14"/>
  <c r="E179" i="14"/>
  <c r="E144" i="14"/>
  <c r="E193" i="2"/>
  <c r="E146" i="2"/>
  <c r="E124" i="2"/>
  <c r="E155" i="2"/>
  <c r="E142" i="2"/>
  <c r="E126" i="2"/>
  <c r="E187" i="2"/>
  <c r="E11" i="2"/>
  <c r="E170" i="2"/>
  <c r="E101" i="2"/>
  <c r="E76" i="2"/>
  <c r="E35" i="2"/>
  <c r="E14" i="2"/>
  <c r="E107" i="2"/>
  <c r="E78" i="2"/>
  <c r="E169" i="2"/>
  <c r="E122" i="2"/>
  <c r="E92" i="2"/>
  <c r="E71" i="2"/>
  <c r="E42" i="2"/>
  <c r="E15" i="2"/>
  <c r="E6" i="2"/>
  <c r="E188" i="2"/>
  <c r="E180" i="2"/>
  <c r="E167" i="2"/>
  <c r="E151" i="2"/>
  <c r="E135" i="2"/>
  <c r="E119" i="2"/>
  <c r="E68" i="2"/>
  <c r="E27" i="2"/>
  <c r="E96" i="2"/>
  <c r="E85" i="2"/>
  <c r="E64" i="2"/>
  <c r="E43" i="2"/>
  <c r="E17" i="2"/>
  <c r="E57" i="2"/>
  <c r="E46" i="2"/>
  <c r="E36" i="2"/>
  <c r="E140" i="2"/>
  <c r="E121" i="2"/>
  <c r="E37" i="2"/>
  <c r="E86" i="2"/>
  <c r="E59" i="2"/>
  <c r="E39" i="2"/>
  <c r="E61" i="2"/>
  <c r="E20" i="2"/>
  <c r="E58" i="2"/>
  <c r="E33" i="2"/>
  <c r="E185" i="2"/>
  <c r="E168" i="2"/>
  <c r="E16" i="2"/>
  <c r="E51" i="2"/>
  <c r="E171" i="2"/>
  <c r="E189" i="2"/>
  <c r="E48" i="2"/>
  <c r="E26" i="2"/>
  <c r="E108" i="2"/>
  <c r="E91" i="2"/>
  <c r="E70" i="2"/>
  <c r="E29" i="2"/>
  <c r="E99" i="2"/>
  <c r="E19" i="2"/>
  <c r="E148" i="2"/>
  <c r="E134" i="2"/>
  <c r="E118" i="2"/>
  <c r="E125" i="2"/>
  <c r="E194" i="2"/>
  <c r="E186" i="2"/>
  <c r="E178" i="2"/>
  <c r="E165" i="2"/>
  <c r="E149" i="2"/>
  <c r="E131" i="2"/>
  <c r="E115" i="2"/>
  <c r="E83" i="2"/>
  <c r="E93" i="2"/>
  <c r="E82" i="2"/>
  <c r="E72" i="2"/>
  <c r="E32" i="2"/>
  <c r="E13" i="2"/>
  <c r="E54" i="2"/>
  <c r="E44" i="2"/>
  <c r="E116" i="2"/>
  <c r="E163" i="2"/>
  <c r="E109" i="2"/>
  <c r="E147" i="2"/>
  <c r="E89" i="2"/>
  <c r="E63" i="2"/>
  <c r="E23" i="2"/>
  <c r="E117" i="2"/>
  <c r="E95" i="2"/>
  <c r="E65" i="2"/>
  <c r="E34" i="2"/>
  <c r="E162" i="2"/>
  <c r="E114" i="2"/>
  <c r="E102" i="2"/>
  <c r="E75" i="2"/>
  <c r="E56" i="2"/>
  <c r="E24" i="2"/>
  <c r="E97" i="2"/>
  <c r="E192" i="2"/>
  <c r="E184" i="2"/>
  <c r="E176" i="2"/>
  <c r="E160" i="2"/>
  <c r="E143" i="2"/>
  <c r="E127" i="2"/>
  <c r="E111" i="2"/>
  <c r="E81" i="2"/>
  <c r="E55" i="2"/>
  <c r="E18" i="2"/>
  <c r="E90" i="2"/>
  <c r="E80" i="2"/>
  <c r="E69" i="2"/>
  <c r="E47" i="2"/>
  <c r="E25" i="2"/>
  <c r="E62" i="2"/>
  <c r="E52" i="2"/>
  <c r="E41" i="2"/>
  <c r="E30" i="2"/>
  <c r="E106" i="2"/>
  <c r="E132" i="2"/>
  <c r="E94" i="2"/>
  <c r="E74" i="2"/>
  <c r="E120" i="2"/>
  <c r="E136" i="2"/>
  <c r="E87" i="2"/>
  <c r="E40" i="2"/>
  <c r="E84" i="2"/>
  <c r="E31" i="2"/>
  <c r="E110" i="2"/>
  <c r="E100" i="2"/>
  <c r="E73" i="2"/>
  <c r="E53" i="2"/>
  <c r="E22" i="2"/>
  <c r="E10" i="2"/>
  <c r="E190" i="2"/>
  <c r="E182" i="2"/>
  <c r="E174" i="2"/>
  <c r="E158" i="2"/>
  <c r="E139" i="2"/>
  <c r="E123" i="2"/>
  <c r="E103" i="2"/>
  <c r="E79" i="2"/>
  <c r="E50" i="2"/>
  <c r="E98" i="2"/>
  <c r="E88" i="2"/>
  <c r="E77" i="2"/>
  <c r="E66" i="2"/>
  <c r="E45" i="2"/>
  <c r="E21" i="2"/>
  <c r="E60" i="2"/>
  <c r="E49" i="2"/>
  <c r="E38" i="2"/>
  <c r="E28" i="2"/>
  <c r="E129" i="2"/>
  <c r="E145" i="2"/>
  <c r="E159" i="2"/>
  <c r="E112" i="2"/>
  <c r="E156" i="2"/>
  <c r="D7" i="2" l="1"/>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6" i="2"/>
  <c r="Q73" i="13" l="1"/>
  <c r="R73" i="13"/>
  <c r="C79" i="13"/>
  <c r="F79" i="13"/>
  <c r="I79" i="13"/>
  <c r="B79" i="13"/>
  <c r="AB6" i="1"/>
  <c r="R6" i="1" l="1"/>
  <c r="S195" i="1"/>
  <c r="O195" i="1"/>
  <c r="S194" i="1"/>
  <c r="O194" i="1"/>
  <c r="R193" i="1"/>
  <c r="R192" i="1"/>
  <c r="R191" i="1"/>
  <c r="R190" i="1"/>
  <c r="Q189" i="1"/>
  <c r="Q188" i="1"/>
  <c r="Q187" i="1"/>
  <c r="Q186" i="1"/>
  <c r="P185" i="1"/>
  <c r="P184" i="1"/>
  <c r="P183" i="1"/>
  <c r="P182" i="1"/>
  <c r="S181" i="1"/>
  <c r="O181" i="1"/>
  <c r="S180" i="1"/>
  <c r="O180" i="1"/>
  <c r="S179" i="1"/>
  <c r="O179" i="1"/>
  <c r="S178" i="1"/>
  <c r="O178" i="1"/>
  <c r="R177" i="1"/>
  <c r="R176" i="1"/>
  <c r="R175" i="1"/>
  <c r="R174" i="1"/>
  <c r="Q173" i="1"/>
  <c r="Q172" i="1"/>
  <c r="Q171" i="1"/>
  <c r="Q170" i="1"/>
  <c r="P169" i="1"/>
  <c r="P168" i="1"/>
  <c r="P167" i="1"/>
  <c r="P166" i="1"/>
  <c r="S165" i="1"/>
  <c r="O165" i="1"/>
  <c r="S164" i="1"/>
  <c r="O164" i="1"/>
  <c r="S163" i="1"/>
  <c r="O163" i="1"/>
  <c r="S162" i="1"/>
  <c r="O162" i="1"/>
  <c r="R161" i="1"/>
  <c r="R160" i="1"/>
  <c r="R159" i="1"/>
  <c r="R158" i="1"/>
  <c r="Q157" i="1"/>
  <c r="Q156" i="1"/>
  <c r="Q155" i="1"/>
  <c r="Q154" i="1"/>
  <c r="P153" i="1"/>
  <c r="P152" i="1"/>
  <c r="P151" i="1"/>
  <c r="P150" i="1"/>
  <c r="S149" i="1"/>
  <c r="O149" i="1"/>
  <c r="S148" i="1"/>
  <c r="O148" i="1"/>
  <c r="S147" i="1"/>
  <c r="O147" i="1"/>
  <c r="S146" i="1"/>
  <c r="O146" i="1"/>
  <c r="R145" i="1"/>
  <c r="R144" i="1"/>
  <c r="R143" i="1"/>
  <c r="R142" i="1"/>
  <c r="Q141" i="1"/>
  <c r="Q140" i="1"/>
  <c r="Q139" i="1"/>
  <c r="Q138" i="1"/>
  <c r="P137" i="1"/>
  <c r="P136" i="1"/>
  <c r="P135" i="1"/>
  <c r="P134" i="1"/>
  <c r="S133" i="1"/>
  <c r="O133" i="1"/>
  <c r="S132" i="1"/>
  <c r="O132" i="1"/>
  <c r="S131" i="1"/>
  <c r="O131" i="1"/>
  <c r="S130" i="1"/>
  <c r="O130" i="1"/>
  <c r="R129" i="1"/>
  <c r="R128" i="1"/>
  <c r="R127" i="1"/>
  <c r="R126" i="1"/>
  <c r="Q125" i="1"/>
  <c r="Q124" i="1"/>
  <c r="Q123" i="1"/>
  <c r="Q122" i="1"/>
  <c r="P121" i="1"/>
  <c r="P120" i="1"/>
  <c r="P119" i="1"/>
  <c r="P118" i="1"/>
  <c r="S117" i="1"/>
  <c r="O117" i="1"/>
  <c r="S116" i="1"/>
  <c r="O116" i="1"/>
  <c r="S115" i="1"/>
  <c r="O115" i="1"/>
  <c r="S114" i="1"/>
  <c r="O114" i="1"/>
  <c r="R113" i="1"/>
  <c r="R112" i="1"/>
  <c r="R111" i="1"/>
  <c r="R110" i="1"/>
  <c r="Q109" i="1"/>
  <c r="Q108" i="1"/>
  <c r="Q107" i="1"/>
  <c r="Q106" i="1"/>
  <c r="P105" i="1"/>
  <c r="P104" i="1"/>
  <c r="P103" i="1"/>
  <c r="P102" i="1"/>
  <c r="S101" i="1"/>
  <c r="O101" i="1"/>
  <c r="S100" i="1"/>
  <c r="O100" i="1"/>
  <c r="S99" i="1"/>
  <c r="O99" i="1"/>
  <c r="S98" i="1"/>
  <c r="O98" i="1"/>
  <c r="R97" i="1"/>
  <c r="R96" i="1"/>
  <c r="R95" i="1"/>
  <c r="R94" i="1"/>
  <c r="Q93" i="1"/>
  <c r="Q92" i="1"/>
  <c r="Q91" i="1"/>
  <c r="Q90" i="1"/>
  <c r="P89" i="1"/>
  <c r="P88" i="1"/>
  <c r="P87" i="1"/>
  <c r="P86" i="1"/>
  <c r="S85" i="1"/>
  <c r="O85" i="1"/>
  <c r="R84" i="1"/>
  <c r="R83" i="1"/>
  <c r="R82" i="1"/>
  <c r="Q81" i="1"/>
  <c r="P80" i="1"/>
  <c r="P79" i="1"/>
  <c r="P78" i="1"/>
  <c r="S77" i="1"/>
  <c r="O77" i="1"/>
  <c r="R76" i="1"/>
  <c r="R75" i="1"/>
  <c r="R74" i="1"/>
  <c r="Q73" i="1"/>
  <c r="P72" i="1"/>
  <c r="P71" i="1"/>
  <c r="P70" i="1"/>
  <c r="S69" i="1"/>
  <c r="O69" i="1"/>
  <c r="R68" i="1"/>
  <c r="R67" i="1"/>
  <c r="R66" i="1"/>
  <c r="Q65" i="1"/>
  <c r="P64" i="1"/>
  <c r="P63" i="1"/>
  <c r="P62" i="1"/>
  <c r="Q18" i="1"/>
  <c r="R16" i="1"/>
  <c r="Q14" i="1"/>
  <c r="Q8" i="1"/>
  <c r="P6" i="1"/>
  <c r="R195" i="1"/>
  <c r="R194" i="1"/>
  <c r="Q193" i="1"/>
  <c r="Q192" i="1"/>
  <c r="Q191" i="1"/>
  <c r="Q190" i="1"/>
  <c r="P189" i="1"/>
  <c r="P188" i="1"/>
  <c r="P187" i="1"/>
  <c r="P186" i="1"/>
  <c r="S185" i="1"/>
  <c r="O185" i="1"/>
  <c r="S184" i="1"/>
  <c r="O184" i="1"/>
  <c r="S183" i="1"/>
  <c r="O183" i="1"/>
  <c r="S182" i="1"/>
  <c r="O182" i="1"/>
  <c r="R181" i="1"/>
  <c r="R180" i="1"/>
  <c r="R179" i="1"/>
  <c r="R178" i="1"/>
  <c r="Q177" i="1"/>
  <c r="Q176" i="1"/>
  <c r="Q175" i="1"/>
  <c r="Q174" i="1"/>
  <c r="P173" i="1"/>
  <c r="P172" i="1"/>
  <c r="P171" i="1"/>
  <c r="P170" i="1"/>
  <c r="S169" i="1"/>
  <c r="O169" i="1"/>
  <c r="S168" i="1"/>
  <c r="O168" i="1"/>
  <c r="S167" i="1"/>
  <c r="O167" i="1"/>
  <c r="S166" i="1"/>
  <c r="O166" i="1"/>
  <c r="R165" i="1"/>
  <c r="R164" i="1"/>
  <c r="R163" i="1"/>
  <c r="R162" i="1"/>
  <c r="Q161" i="1"/>
  <c r="Q160" i="1"/>
  <c r="Q159" i="1"/>
  <c r="Q158" i="1"/>
  <c r="P157" i="1"/>
  <c r="P156" i="1"/>
  <c r="P155" i="1"/>
  <c r="P154" i="1"/>
  <c r="S153" i="1"/>
  <c r="O153" i="1"/>
  <c r="S152" i="1"/>
  <c r="O152" i="1"/>
  <c r="S151" i="1"/>
  <c r="O151" i="1"/>
  <c r="S150" i="1"/>
  <c r="O150" i="1"/>
  <c r="R149" i="1"/>
  <c r="R148" i="1"/>
  <c r="R147" i="1"/>
  <c r="R146" i="1"/>
  <c r="Q145" i="1"/>
  <c r="Q144" i="1"/>
  <c r="Q143" i="1"/>
  <c r="Q142" i="1"/>
  <c r="P141" i="1"/>
  <c r="P140" i="1"/>
  <c r="P139" i="1"/>
  <c r="P138" i="1"/>
  <c r="S137" i="1"/>
  <c r="O137" i="1"/>
  <c r="S136" i="1"/>
  <c r="O136" i="1"/>
  <c r="S135" i="1"/>
  <c r="O135" i="1"/>
  <c r="S134" i="1"/>
  <c r="O134" i="1"/>
  <c r="R133" i="1"/>
  <c r="R132" i="1"/>
  <c r="R131" i="1"/>
  <c r="R130" i="1"/>
  <c r="Q129" i="1"/>
  <c r="Q128" i="1"/>
  <c r="Q127" i="1"/>
  <c r="Q126" i="1"/>
  <c r="P125" i="1"/>
  <c r="P124" i="1"/>
  <c r="P123" i="1"/>
  <c r="P122" i="1"/>
  <c r="S121" i="1"/>
  <c r="O121" i="1"/>
  <c r="S120" i="1"/>
  <c r="O120" i="1"/>
  <c r="S119" i="1"/>
  <c r="O119" i="1"/>
  <c r="S118" i="1"/>
  <c r="O118" i="1"/>
  <c r="R117" i="1"/>
  <c r="R116" i="1"/>
  <c r="R115" i="1"/>
  <c r="R114" i="1"/>
  <c r="Q113" i="1"/>
  <c r="Q112" i="1"/>
  <c r="Q111" i="1"/>
  <c r="Q110" i="1"/>
  <c r="P109" i="1"/>
  <c r="P108" i="1"/>
  <c r="P107" i="1"/>
  <c r="P106" i="1"/>
  <c r="S105" i="1"/>
  <c r="O105" i="1"/>
  <c r="S104" i="1"/>
  <c r="O104" i="1"/>
  <c r="S103" i="1"/>
  <c r="O103" i="1"/>
  <c r="S102" i="1"/>
  <c r="O102" i="1"/>
  <c r="R101" i="1"/>
  <c r="N101" i="1"/>
  <c r="R100" i="1"/>
  <c r="R99" i="1"/>
  <c r="R98" i="1"/>
  <c r="Q97" i="1"/>
  <c r="Q96" i="1"/>
  <c r="Q95" i="1"/>
  <c r="Q94" i="1"/>
  <c r="P93" i="1"/>
  <c r="P92" i="1"/>
  <c r="P91" i="1"/>
  <c r="P90" i="1"/>
  <c r="S89" i="1"/>
  <c r="O89" i="1"/>
  <c r="S88" i="1"/>
  <c r="O88" i="1"/>
  <c r="S87" i="1"/>
  <c r="O87" i="1"/>
  <c r="S86" i="1"/>
  <c r="O86" i="1"/>
  <c r="R85" i="1"/>
  <c r="Q84" i="1"/>
  <c r="Q83" i="1"/>
  <c r="Q82" i="1"/>
  <c r="P81" i="1"/>
  <c r="S80" i="1"/>
  <c r="O80" i="1"/>
  <c r="S79" i="1"/>
  <c r="O79" i="1"/>
  <c r="S78" i="1"/>
  <c r="O78" i="1"/>
  <c r="R77" i="1"/>
  <c r="Q76" i="1"/>
  <c r="Q75" i="1"/>
  <c r="Q74" i="1"/>
  <c r="P73" i="1"/>
  <c r="S72" i="1"/>
  <c r="O72" i="1"/>
  <c r="S71" i="1"/>
  <c r="O71" i="1"/>
  <c r="S70" i="1"/>
  <c r="O70" i="1"/>
  <c r="R69" i="1"/>
  <c r="Q68" i="1"/>
  <c r="Q67" i="1"/>
  <c r="Q66" i="1"/>
  <c r="P65" i="1"/>
  <c r="S64" i="1"/>
  <c r="O64" i="1"/>
  <c r="S63" i="1"/>
  <c r="O63" i="1"/>
  <c r="S62" i="1"/>
  <c r="O62" i="1"/>
  <c r="R61" i="1"/>
  <c r="Q60" i="1"/>
  <c r="Q59" i="1"/>
  <c r="Q58" i="1"/>
  <c r="P57" i="1"/>
  <c r="S56" i="1"/>
  <c r="O56" i="1"/>
  <c r="S55" i="1"/>
  <c r="O55" i="1"/>
  <c r="S54" i="1"/>
  <c r="O54" i="1"/>
  <c r="R53" i="1"/>
  <c r="Q52" i="1"/>
  <c r="Q51" i="1"/>
  <c r="Q50" i="1"/>
  <c r="P49" i="1"/>
  <c r="S48" i="1"/>
  <c r="O48" i="1"/>
  <c r="S47" i="1"/>
  <c r="O47" i="1"/>
  <c r="S46" i="1"/>
  <c r="O46" i="1"/>
  <c r="R45" i="1"/>
  <c r="Q44" i="1"/>
  <c r="Q43" i="1"/>
  <c r="Q42" i="1"/>
  <c r="P41" i="1"/>
  <c r="P40" i="1"/>
  <c r="P39" i="1"/>
  <c r="P38" i="1"/>
  <c r="S37" i="1"/>
  <c r="O37" i="1"/>
  <c r="S36" i="1"/>
  <c r="O36" i="1"/>
  <c r="S35" i="1"/>
  <c r="O35" i="1"/>
  <c r="Q6" i="1"/>
  <c r="S34" i="1"/>
  <c r="O34" i="1"/>
  <c r="R33" i="1"/>
  <c r="Q32" i="1"/>
  <c r="Q31" i="1"/>
  <c r="Q30" i="1"/>
  <c r="P29" i="1"/>
  <c r="S61" i="1"/>
  <c r="O61" i="1"/>
  <c r="R60" i="1"/>
  <c r="R59" i="1"/>
  <c r="R58" i="1"/>
  <c r="Q57" i="1"/>
  <c r="P56" i="1"/>
  <c r="P55" i="1"/>
  <c r="P54" i="1"/>
  <c r="S53" i="1"/>
  <c r="O53" i="1"/>
  <c r="R52" i="1"/>
  <c r="R51" i="1"/>
  <c r="R50" i="1"/>
  <c r="Q49" i="1"/>
  <c r="P48" i="1"/>
  <c r="P47" i="1"/>
  <c r="P46" i="1"/>
  <c r="S45" i="1"/>
  <c r="O45" i="1"/>
  <c r="R44" i="1"/>
  <c r="R43" i="1"/>
  <c r="R42" i="1"/>
  <c r="Q41" i="1"/>
  <c r="Q40" i="1"/>
  <c r="Q39" i="1"/>
  <c r="R18" i="1"/>
  <c r="S16" i="1"/>
  <c r="O16" i="1"/>
  <c r="R14" i="1"/>
  <c r="R8" i="1"/>
  <c r="Q38" i="1"/>
  <c r="P37" i="1"/>
  <c r="P36" i="1"/>
  <c r="P35" i="1"/>
  <c r="P34" i="1"/>
  <c r="S33" i="1"/>
  <c r="O33" i="1"/>
  <c r="R32" i="1"/>
  <c r="R31" i="1"/>
  <c r="R30" i="1"/>
  <c r="Q29" i="1"/>
  <c r="P28" i="1"/>
  <c r="P27" i="1"/>
  <c r="P26" i="1"/>
  <c r="S25" i="1"/>
  <c r="O25" i="1"/>
  <c r="S24" i="1"/>
  <c r="O24" i="1"/>
  <c r="S23" i="1"/>
  <c r="O23" i="1"/>
  <c r="S22" i="1"/>
  <c r="O22" i="1"/>
  <c r="R21" i="1"/>
  <c r="R20" i="1"/>
  <c r="R19" i="1"/>
  <c r="P17" i="1"/>
  <c r="R15" i="1"/>
  <c r="P13" i="1"/>
  <c r="P12" i="1"/>
  <c r="P11" i="1"/>
  <c r="P10" i="1"/>
  <c r="S9" i="1"/>
  <c r="O9" i="1"/>
  <c r="Q7" i="1"/>
  <c r="S28" i="1"/>
  <c r="O28" i="1"/>
  <c r="S27" i="1"/>
  <c r="O27" i="1"/>
  <c r="S26" i="1"/>
  <c r="O26" i="1"/>
  <c r="R25" i="1"/>
  <c r="R24" i="1"/>
  <c r="R23" i="1"/>
  <c r="R22" i="1"/>
  <c r="Q21" i="1"/>
  <c r="Q20" i="1"/>
  <c r="Q19" i="1"/>
  <c r="S17" i="1"/>
  <c r="O17" i="1"/>
  <c r="Q15" i="1"/>
  <c r="S13" i="1"/>
  <c r="O13" i="1"/>
  <c r="S12" i="1"/>
  <c r="O12" i="1"/>
  <c r="S11" i="1"/>
  <c r="O11" i="1"/>
  <c r="S10" i="1"/>
  <c r="O10" i="1"/>
  <c r="P7" i="1"/>
  <c r="R9" i="1"/>
  <c r="K101" i="1" a="1"/>
  <c r="K101" i="1" s="1"/>
  <c r="S6" i="1"/>
  <c r="I101" i="1" a="1"/>
  <c r="I101" i="1" s="1"/>
  <c r="P8" i="1"/>
  <c r="Q195" i="1"/>
  <c r="Q194" i="1"/>
  <c r="K193" i="1" a="1"/>
  <c r="K193" i="1" s="1"/>
  <c r="P193" i="1"/>
  <c r="K192" i="1" a="1"/>
  <c r="K192" i="1" s="1"/>
  <c r="P192" i="1"/>
  <c r="K191" i="1" a="1"/>
  <c r="K191" i="1" s="1"/>
  <c r="P191" i="1"/>
  <c r="K190" i="1" a="1"/>
  <c r="K190" i="1" s="1"/>
  <c r="P190" i="1"/>
  <c r="S189" i="1"/>
  <c r="O189" i="1"/>
  <c r="S188" i="1"/>
  <c r="O188" i="1"/>
  <c r="S187" i="1"/>
  <c r="O187" i="1"/>
  <c r="S186" i="1"/>
  <c r="O186" i="1"/>
  <c r="R185" i="1"/>
  <c r="I185" i="1" a="1"/>
  <c r="I185" i="1" s="1"/>
  <c r="R184" i="1"/>
  <c r="I184" i="1" a="1"/>
  <c r="I184" i="1" s="1"/>
  <c r="R183" i="1"/>
  <c r="I183" i="1" a="1"/>
  <c r="I183" i="1" s="1"/>
  <c r="R182" i="1"/>
  <c r="Q181" i="1"/>
  <c r="Q180" i="1"/>
  <c r="Q179" i="1"/>
  <c r="Q178" i="1"/>
  <c r="K177" i="1" a="1"/>
  <c r="K177" i="1" s="1"/>
  <c r="P177" i="1"/>
  <c r="K176" i="1" a="1"/>
  <c r="K176" i="1" s="1"/>
  <c r="P176" i="1"/>
  <c r="K175" i="1" a="1"/>
  <c r="K175" i="1" s="1"/>
  <c r="P175" i="1"/>
  <c r="K174" i="1" a="1"/>
  <c r="K174" i="1" s="1"/>
  <c r="P174" i="1"/>
  <c r="S173" i="1"/>
  <c r="O173" i="1"/>
  <c r="S172" i="1"/>
  <c r="O172" i="1"/>
  <c r="S171" i="1"/>
  <c r="O171" i="1"/>
  <c r="S170" i="1"/>
  <c r="O170" i="1"/>
  <c r="R169" i="1"/>
  <c r="I169" i="1" a="1"/>
  <c r="I169" i="1" s="1"/>
  <c r="R168" i="1"/>
  <c r="I168" i="1" a="1"/>
  <c r="I168" i="1" s="1"/>
  <c r="R167" i="1"/>
  <c r="I167" i="1" a="1"/>
  <c r="I167" i="1" s="1"/>
  <c r="R166" i="1"/>
  <c r="Q165" i="1"/>
  <c r="Q164" i="1"/>
  <c r="Q163" i="1"/>
  <c r="Q162" i="1"/>
  <c r="K161" i="1" a="1"/>
  <c r="K161" i="1" s="1"/>
  <c r="P161" i="1"/>
  <c r="K160" i="1" a="1"/>
  <c r="K160" i="1" s="1"/>
  <c r="P160" i="1"/>
  <c r="K159" i="1" a="1"/>
  <c r="K159" i="1" s="1"/>
  <c r="P159" i="1"/>
  <c r="K158" i="1" a="1"/>
  <c r="K158" i="1" s="1"/>
  <c r="P158" i="1"/>
  <c r="S157" i="1"/>
  <c r="O157" i="1"/>
  <c r="S156" i="1"/>
  <c r="O156" i="1"/>
  <c r="S155" i="1"/>
  <c r="O155" i="1"/>
  <c r="S154" i="1"/>
  <c r="O154" i="1"/>
  <c r="R153" i="1"/>
  <c r="I153" i="1" a="1"/>
  <c r="I153" i="1" s="1"/>
  <c r="R152" i="1"/>
  <c r="I152" i="1" a="1"/>
  <c r="I152" i="1" s="1"/>
  <c r="R151" i="1"/>
  <c r="I151" i="1" a="1"/>
  <c r="I151" i="1" s="1"/>
  <c r="R150" i="1"/>
  <c r="Q149" i="1"/>
  <c r="Q148" i="1"/>
  <c r="Q147" i="1"/>
  <c r="Q146" i="1"/>
  <c r="K145" i="1" a="1"/>
  <c r="K145" i="1" s="1"/>
  <c r="P145" i="1"/>
  <c r="K144" i="1" a="1"/>
  <c r="K144" i="1" s="1"/>
  <c r="P144" i="1"/>
  <c r="K195" i="1" a="1"/>
  <c r="K195" i="1" s="1"/>
  <c r="P195" i="1"/>
  <c r="K194" i="1" a="1"/>
  <c r="K194" i="1" s="1"/>
  <c r="P194" i="1"/>
  <c r="S193" i="1"/>
  <c r="O193" i="1"/>
  <c r="S192" i="1"/>
  <c r="O192" i="1"/>
  <c r="S191" i="1"/>
  <c r="O191" i="1"/>
  <c r="S190" i="1"/>
  <c r="O190" i="1"/>
  <c r="R189" i="1"/>
  <c r="I189" i="1" a="1"/>
  <c r="I189" i="1" s="1"/>
  <c r="R188" i="1"/>
  <c r="I188" i="1" a="1"/>
  <c r="I188" i="1" s="1"/>
  <c r="R187" i="1"/>
  <c r="I187" i="1" a="1"/>
  <c r="I187" i="1" s="1"/>
  <c r="R186" i="1"/>
  <c r="Q185" i="1"/>
  <c r="Q184" i="1"/>
  <c r="Q183" i="1"/>
  <c r="Q182" i="1"/>
  <c r="K181" i="1" a="1"/>
  <c r="K181" i="1" s="1"/>
  <c r="P181" i="1"/>
  <c r="K180" i="1" a="1"/>
  <c r="K180" i="1" s="1"/>
  <c r="P180" i="1"/>
  <c r="K179" i="1" a="1"/>
  <c r="K179" i="1" s="1"/>
  <c r="P179" i="1"/>
  <c r="K178" i="1" a="1"/>
  <c r="K178" i="1" s="1"/>
  <c r="P178" i="1"/>
  <c r="S177" i="1"/>
  <c r="O177" i="1"/>
  <c r="S176" i="1"/>
  <c r="O176" i="1"/>
  <c r="S175" i="1"/>
  <c r="O175" i="1"/>
  <c r="S174" i="1"/>
  <c r="O174" i="1"/>
  <c r="R173" i="1"/>
  <c r="N173" i="1"/>
  <c r="I173" i="1" a="1"/>
  <c r="I173" i="1" s="1"/>
  <c r="R172" i="1"/>
  <c r="N172" i="1"/>
  <c r="I172" i="1" a="1"/>
  <c r="I172" i="1" s="1"/>
  <c r="R171" i="1"/>
  <c r="N171" i="1"/>
  <c r="I171" i="1" a="1"/>
  <c r="I171" i="1" s="1"/>
  <c r="R170" i="1"/>
  <c r="Q169" i="1"/>
  <c r="Q168" i="1"/>
  <c r="Q167" i="1"/>
  <c r="Q166" i="1"/>
  <c r="K165" i="1" a="1"/>
  <c r="K165" i="1" s="1"/>
  <c r="P165" i="1"/>
  <c r="K164" i="1" a="1"/>
  <c r="K164" i="1" s="1"/>
  <c r="P164" i="1"/>
  <c r="K163" i="1" a="1"/>
  <c r="K163" i="1" s="1"/>
  <c r="P163" i="1"/>
  <c r="K162" i="1" a="1"/>
  <c r="K162" i="1" s="1"/>
  <c r="P162" i="1"/>
  <c r="S161" i="1"/>
  <c r="O161" i="1"/>
  <c r="S160" i="1"/>
  <c r="O160" i="1"/>
  <c r="S159" i="1"/>
  <c r="O159" i="1"/>
  <c r="I193" i="1" a="1"/>
  <c r="I193" i="1" s="1"/>
  <c r="I192" i="1" a="1"/>
  <c r="I192" i="1" s="1"/>
  <c r="I191" i="1" a="1"/>
  <c r="I191" i="1" s="1"/>
  <c r="K185" i="1" a="1"/>
  <c r="K185" i="1" s="1"/>
  <c r="K184" i="1" a="1"/>
  <c r="K184" i="1" s="1"/>
  <c r="K183" i="1" a="1"/>
  <c r="K183" i="1" s="1"/>
  <c r="K182" i="1" a="1"/>
  <c r="K182" i="1" s="1"/>
  <c r="N177" i="1"/>
  <c r="I177" i="1" a="1"/>
  <c r="I177" i="1" s="1"/>
  <c r="N176" i="1"/>
  <c r="I176" i="1" a="1"/>
  <c r="I176" i="1" s="1"/>
  <c r="N175" i="1"/>
  <c r="I175" i="1" a="1"/>
  <c r="I175" i="1" s="1"/>
  <c r="K169" i="1" a="1"/>
  <c r="K169" i="1" s="1"/>
  <c r="K168" i="1" a="1"/>
  <c r="K168" i="1" s="1"/>
  <c r="K167" i="1" a="1"/>
  <c r="K167" i="1" s="1"/>
  <c r="K166" i="1" a="1"/>
  <c r="K166" i="1" s="1"/>
  <c r="N161" i="1"/>
  <c r="I161" i="1" a="1"/>
  <c r="I161" i="1" s="1"/>
  <c r="N160" i="1"/>
  <c r="I160" i="1" a="1"/>
  <c r="I160" i="1" s="1"/>
  <c r="I159" i="1" a="1"/>
  <c r="I159" i="1" s="1"/>
  <c r="K153" i="1" a="1"/>
  <c r="K153" i="1" s="1"/>
  <c r="K152" i="1" a="1"/>
  <c r="K152" i="1" s="1"/>
  <c r="K151" i="1" a="1"/>
  <c r="K151" i="1" s="1"/>
  <c r="K150" i="1" a="1"/>
  <c r="K150" i="1" s="1"/>
  <c r="N145" i="1"/>
  <c r="I145" i="1" a="1"/>
  <c r="I145" i="1" s="1"/>
  <c r="N144" i="1"/>
  <c r="I144" i="1" a="1"/>
  <c r="I144" i="1" s="1"/>
  <c r="N143" i="1"/>
  <c r="I143" i="1" a="1"/>
  <c r="I143" i="1" s="1"/>
  <c r="K137" i="1" a="1"/>
  <c r="K137" i="1" s="1"/>
  <c r="K136" i="1" a="1"/>
  <c r="K136" i="1" s="1"/>
  <c r="K135" i="1" a="1"/>
  <c r="K135" i="1" s="1"/>
  <c r="K134" i="1" a="1"/>
  <c r="K134" i="1" s="1"/>
  <c r="I129" i="1" a="1"/>
  <c r="I129" i="1" s="1"/>
  <c r="I128" i="1" a="1"/>
  <c r="I128" i="1" s="1"/>
  <c r="I195" i="1" a="1"/>
  <c r="I195" i="1" s="1"/>
  <c r="K189" i="1" a="1"/>
  <c r="K189" i="1" s="1"/>
  <c r="K188" i="1" a="1"/>
  <c r="K188" i="1" s="1"/>
  <c r="K187" i="1" a="1"/>
  <c r="K187" i="1" s="1"/>
  <c r="K186" i="1" a="1"/>
  <c r="K186" i="1" s="1"/>
  <c r="N181" i="1"/>
  <c r="I181" i="1" a="1"/>
  <c r="I181" i="1" s="1"/>
  <c r="N180" i="1"/>
  <c r="I180" i="1" a="1"/>
  <c r="I180" i="1" s="1"/>
  <c r="N179" i="1"/>
  <c r="I179" i="1" a="1"/>
  <c r="I179" i="1" s="1"/>
  <c r="K173" i="1" a="1"/>
  <c r="K173" i="1" s="1"/>
  <c r="K172" i="1" a="1"/>
  <c r="K172" i="1" s="1"/>
  <c r="K171" i="1" a="1"/>
  <c r="K171" i="1" s="1"/>
  <c r="K170" i="1" a="1"/>
  <c r="K170" i="1" s="1"/>
  <c r="I165" i="1" a="1"/>
  <c r="I165" i="1" s="1"/>
  <c r="I164" i="1" a="1"/>
  <c r="I164" i="1" s="1"/>
  <c r="I163" i="1" a="1"/>
  <c r="I163" i="1" s="1"/>
  <c r="K157" i="1" a="1"/>
  <c r="K157" i="1" s="1"/>
  <c r="K156" i="1" a="1"/>
  <c r="K156" i="1" s="1"/>
  <c r="K155" i="1" a="1"/>
  <c r="K155" i="1" s="1"/>
  <c r="K154" i="1" a="1"/>
  <c r="K154" i="1" s="1"/>
  <c r="I149" i="1" a="1"/>
  <c r="I149" i="1" s="1"/>
  <c r="I148" i="1" a="1"/>
  <c r="I148" i="1" s="1"/>
  <c r="I147" i="1" a="1"/>
  <c r="I147" i="1" s="1"/>
  <c r="K141" i="1" a="1"/>
  <c r="K141" i="1" s="1"/>
  <c r="K140" i="1" a="1"/>
  <c r="K140" i="1" s="1"/>
  <c r="K139" i="1" a="1"/>
  <c r="K139" i="1" s="1"/>
  <c r="K138" i="1" a="1"/>
  <c r="K138" i="1" s="1"/>
  <c r="K143" i="1" a="1"/>
  <c r="K143" i="1" s="1"/>
  <c r="P143" i="1"/>
  <c r="K142" i="1" a="1"/>
  <c r="K142" i="1" s="1"/>
  <c r="P142" i="1"/>
  <c r="S141" i="1"/>
  <c r="O141" i="1"/>
  <c r="S140" i="1"/>
  <c r="O140" i="1"/>
  <c r="S139" i="1"/>
  <c r="O139" i="1"/>
  <c r="S138" i="1"/>
  <c r="O138" i="1"/>
  <c r="R137" i="1"/>
  <c r="I137" i="1" a="1"/>
  <c r="I137" i="1" s="1"/>
  <c r="R136" i="1"/>
  <c r="I136" i="1" a="1"/>
  <c r="I136" i="1" s="1"/>
  <c r="R135" i="1"/>
  <c r="I135" i="1" a="1"/>
  <c r="I135" i="1" s="1"/>
  <c r="R134" i="1"/>
  <c r="Q133" i="1"/>
  <c r="Q132" i="1"/>
  <c r="Q131" i="1"/>
  <c r="Q130" i="1"/>
  <c r="K129" i="1" a="1"/>
  <c r="K129" i="1" s="1"/>
  <c r="P129" i="1"/>
  <c r="K128" i="1" a="1"/>
  <c r="K128" i="1" s="1"/>
  <c r="P128" i="1"/>
  <c r="K127" i="1" a="1"/>
  <c r="K127" i="1" s="1"/>
  <c r="P127" i="1"/>
  <c r="K126" i="1" a="1"/>
  <c r="K126" i="1" s="1"/>
  <c r="P126" i="1"/>
  <c r="S125" i="1"/>
  <c r="O125" i="1"/>
  <c r="S124" i="1"/>
  <c r="O124" i="1"/>
  <c r="S123" i="1"/>
  <c r="O123" i="1"/>
  <c r="S122" i="1"/>
  <c r="O122" i="1"/>
  <c r="R121" i="1"/>
  <c r="I121" i="1" a="1"/>
  <c r="I121" i="1" s="1"/>
  <c r="R120" i="1"/>
  <c r="N120" i="1"/>
  <c r="I120" i="1" a="1"/>
  <c r="I120" i="1" s="1"/>
  <c r="R119" i="1"/>
  <c r="I119" i="1" a="1"/>
  <c r="I119" i="1" s="1"/>
  <c r="R118" i="1"/>
  <c r="Q117" i="1"/>
  <c r="Q116" i="1"/>
  <c r="Q115" i="1"/>
  <c r="Q114" i="1"/>
  <c r="K113" i="1" a="1"/>
  <c r="K113" i="1" s="1"/>
  <c r="P113" i="1"/>
  <c r="K112" i="1" a="1"/>
  <c r="K112" i="1" s="1"/>
  <c r="P112" i="1"/>
  <c r="K111" i="1" a="1"/>
  <c r="K111" i="1" s="1"/>
  <c r="P111" i="1"/>
  <c r="K110" i="1" a="1"/>
  <c r="K110" i="1" s="1"/>
  <c r="P110" i="1"/>
  <c r="S109" i="1"/>
  <c r="O109" i="1"/>
  <c r="S108" i="1"/>
  <c r="O108" i="1"/>
  <c r="S107" i="1"/>
  <c r="O107" i="1"/>
  <c r="S106" i="1"/>
  <c r="O106" i="1"/>
  <c r="R105" i="1"/>
  <c r="I105" i="1" a="1"/>
  <c r="I105" i="1" s="1"/>
  <c r="R104" i="1"/>
  <c r="I104" i="1" a="1"/>
  <c r="I104" i="1" s="1"/>
  <c r="R103" i="1"/>
  <c r="N103" i="1"/>
  <c r="I103" i="1" a="1"/>
  <c r="I103" i="1" s="1"/>
  <c r="R102" i="1"/>
  <c r="Q101" i="1"/>
  <c r="Q100" i="1"/>
  <c r="Q99" i="1"/>
  <c r="Q98" i="1"/>
  <c r="K97" i="1" a="1"/>
  <c r="K97" i="1" s="1"/>
  <c r="P97" i="1"/>
  <c r="K96" i="1" a="1"/>
  <c r="K96" i="1" s="1"/>
  <c r="P96" i="1"/>
  <c r="K95" i="1" a="1"/>
  <c r="K95" i="1" s="1"/>
  <c r="P95" i="1"/>
  <c r="K94" i="1" a="1"/>
  <c r="K94" i="1" s="1"/>
  <c r="P94" i="1"/>
  <c r="S93" i="1"/>
  <c r="O93" i="1"/>
  <c r="S92" i="1"/>
  <c r="O92" i="1"/>
  <c r="S91" i="1"/>
  <c r="O91" i="1"/>
  <c r="S90" i="1"/>
  <c r="O90" i="1"/>
  <c r="R89" i="1"/>
  <c r="N89" i="1"/>
  <c r="I89" i="1" a="1"/>
  <c r="I89" i="1" s="1"/>
  <c r="R88" i="1"/>
  <c r="N88" i="1"/>
  <c r="I88" i="1" a="1"/>
  <c r="I88" i="1" s="1"/>
  <c r="R87" i="1"/>
  <c r="N87" i="1"/>
  <c r="I87" i="1" a="1"/>
  <c r="I87" i="1" s="1"/>
  <c r="R86" i="1"/>
  <c r="Q85" i="1"/>
  <c r="K84" i="1" a="1"/>
  <c r="K84" i="1" s="1"/>
  <c r="P84" i="1"/>
  <c r="K83" i="1" a="1"/>
  <c r="K83" i="1" s="1"/>
  <c r="P83" i="1"/>
  <c r="K82" i="1" a="1"/>
  <c r="K82" i="1" s="1"/>
  <c r="P82" i="1"/>
  <c r="S81" i="1"/>
  <c r="O81" i="1"/>
  <c r="R80" i="1"/>
  <c r="I80" i="1" a="1"/>
  <c r="I80" i="1" s="1"/>
  <c r="R79" i="1"/>
  <c r="N79" i="1"/>
  <c r="I79" i="1" a="1"/>
  <c r="I79" i="1" s="1"/>
  <c r="R78" i="1"/>
  <c r="Q77" i="1"/>
  <c r="K76" i="1" a="1"/>
  <c r="K76" i="1" s="1"/>
  <c r="P76" i="1"/>
  <c r="K75" i="1" a="1"/>
  <c r="K75" i="1" s="1"/>
  <c r="P75" i="1"/>
  <c r="K74" i="1" a="1"/>
  <c r="K74" i="1" s="1"/>
  <c r="P74" i="1"/>
  <c r="S73" i="1"/>
  <c r="O73" i="1"/>
  <c r="R72" i="1"/>
  <c r="N72" i="1"/>
  <c r="I72" i="1" a="1"/>
  <c r="I72" i="1" s="1"/>
  <c r="R71" i="1"/>
  <c r="N71" i="1"/>
  <c r="I71" i="1" a="1"/>
  <c r="I71" i="1" s="1"/>
  <c r="R70" i="1"/>
  <c r="Q69" i="1"/>
  <c r="K68" i="1" a="1"/>
  <c r="K68" i="1" s="1"/>
  <c r="P68" i="1"/>
  <c r="K67" i="1" a="1"/>
  <c r="K67" i="1" s="1"/>
  <c r="P67" i="1"/>
  <c r="K66" i="1" a="1"/>
  <c r="K66" i="1" s="1"/>
  <c r="P66" i="1"/>
  <c r="S65" i="1"/>
  <c r="O65" i="1"/>
  <c r="R64" i="1"/>
  <c r="N64" i="1"/>
  <c r="I64" i="1" a="1"/>
  <c r="I64" i="1" s="1"/>
  <c r="R63" i="1"/>
  <c r="N63" i="1"/>
  <c r="I63" i="1" a="1"/>
  <c r="I63" i="1" s="1"/>
  <c r="R62" i="1"/>
  <c r="Q61" i="1"/>
  <c r="K60" i="1" a="1"/>
  <c r="K60" i="1" s="1"/>
  <c r="P60" i="1"/>
  <c r="K59" i="1" a="1"/>
  <c r="K59" i="1" s="1"/>
  <c r="P59" i="1"/>
  <c r="K58" i="1" a="1"/>
  <c r="K58" i="1" s="1"/>
  <c r="P58" i="1"/>
  <c r="S57" i="1"/>
  <c r="O57" i="1"/>
  <c r="R56" i="1"/>
  <c r="N56" i="1"/>
  <c r="I56" i="1" a="1"/>
  <c r="I56" i="1" s="1"/>
  <c r="R55" i="1"/>
  <c r="N55" i="1"/>
  <c r="I55" i="1" a="1"/>
  <c r="I55" i="1" s="1"/>
  <c r="R54" i="1"/>
  <c r="Q53" i="1"/>
  <c r="K52" i="1" a="1"/>
  <c r="K52" i="1" s="1"/>
  <c r="P52" i="1"/>
  <c r="K51" i="1" a="1"/>
  <c r="K51" i="1" s="1"/>
  <c r="P51" i="1"/>
  <c r="K50" i="1" a="1"/>
  <c r="K50" i="1" s="1"/>
  <c r="P50" i="1"/>
  <c r="S49" i="1"/>
  <c r="O49" i="1"/>
  <c r="R48" i="1"/>
  <c r="S158" i="1"/>
  <c r="O158" i="1"/>
  <c r="R157" i="1"/>
  <c r="I157" i="1" a="1"/>
  <c r="I157" i="1" s="1"/>
  <c r="R156" i="1"/>
  <c r="I156" i="1" a="1"/>
  <c r="I156" i="1" s="1"/>
  <c r="R155" i="1"/>
  <c r="I155" i="1" a="1"/>
  <c r="I155" i="1" s="1"/>
  <c r="R154" i="1"/>
  <c r="Q153" i="1"/>
  <c r="Q152" i="1"/>
  <c r="Q151" i="1"/>
  <c r="Q150" i="1"/>
  <c r="K149" i="1" a="1"/>
  <c r="K149" i="1" s="1"/>
  <c r="P149" i="1"/>
  <c r="K148" i="1" a="1"/>
  <c r="K148" i="1" s="1"/>
  <c r="P148" i="1"/>
  <c r="K147" i="1" a="1"/>
  <c r="K147" i="1" s="1"/>
  <c r="P147" i="1"/>
  <c r="K146" i="1" a="1"/>
  <c r="K146" i="1" s="1"/>
  <c r="P146" i="1"/>
  <c r="S145" i="1"/>
  <c r="O145" i="1"/>
  <c r="S144" i="1"/>
  <c r="O144" i="1"/>
  <c r="S143" i="1"/>
  <c r="O143" i="1"/>
  <c r="S142" i="1"/>
  <c r="O142" i="1"/>
  <c r="R141" i="1"/>
  <c r="N141" i="1"/>
  <c r="I141" i="1" a="1"/>
  <c r="I141" i="1" s="1"/>
  <c r="R140" i="1"/>
  <c r="N140" i="1"/>
  <c r="I140" i="1" a="1"/>
  <c r="I140" i="1" s="1"/>
  <c r="R139" i="1"/>
  <c r="N139" i="1"/>
  <c r="I139" i="1" a="1"/>
  <c r="I139" i="1" s="1"/>
  <c r="R138" i="1"/>
  <c r="Q137" i="1"/>
  <c r="Q136" i="1"/>
  <c r="Q135" i="1"/>
  <c r="Q134" i="1"/>
  <c r="K133" i="1" a="1"/>
  <c r="K133" i="1" s="1"/>
  <c r="P133" i="1"/>
  <c r="K132" i="1" a="1"/>
  <c r="K132" i="1" s="1"/>
  <c r="P132" i="1"/>
  <c r="K131" i="1" a="1"/>
  <c r="K131" i="1" s="1"/>
  <c r="P131" i="1"/>
  <c r="K130" i="1" a="1"/>
  <c r="K130" i="1" s="1"/>
  <c r="P130" i="1"/>
  <c r="S129" i="1"/>
  <c r="O129" i="1"/>
  <c r="S128" i="1"/>
  <c r="O128" i="1"/>
  <c r="S127" i="1"/>
  <c r="O127" i="1"/>
  <c r="S126" i="1"/>
  <c r="O126" i="1"/>
  <c r="R125" i="1"/>
  <c r="I125" i="1" a="1"/>
  <c r="I125" i="1" s="1"/>
  <c r="R124" i="1"/>
  <c r="N124" i="1"/>
  <c r="I124" i="1" a="1"/>
  <c r="I124" i="1" s="1"/>
  <c r="R123" i="1"/>
  <c r="I123" i="1" a="1"/>
  <c r="I123" i="1" s="1"/>
  <c r="R122" i="1"/>
  <c r="Q121" i="1"/>
  <c r="Q120" i="1"/>
  <c r="Q119" i="1"/>
  <c r="Q118" i="1"/>
  <c r="K117" i="1" a="1"/>
  <c r="K117" i="1" s="1"/>
  <c r="P117" i="1"/>
  <c r="K116" i="1" a="1"/>
  <c r="K116" i="1" s="1"/>
  <c r="P116" i="1"/>
  <c r="K115" i="1" a="1"/>
  <c r="K115" i="1" s="1"/>
  <c r="P115" i="1"/>
  <c r="K114" i="1" a="1"/>
  <c r="K114" i="1" s="1"/>
  <c r="P114" i="1"/>
  <c r="S113" i="1"/>
  <c r="O113" i="1"/>
  <c r="S112" i="1"/>
  <c r="O112" i="1"/>
  <c r="S111" i="1"/>
  <c r="O111" i="1"/>
  <c r="S110" i="1"/>
  <c r="O110" i="1"/>
  <c r="R109" i="1"/>
  <c r="I109" i="1" a="1"/>
  <c r="I109" i="1" s="1"/>
  <c r="R108" i="1"/>
  <c r="I108" i="1" a="1"/>
  <c r="I108" i="1" s="1"/>
  <c r="R107" i="1"/>
  <c r="N107" i="1"/>
  <c r="I107" i="1" a="1"/>
  <c r="I107" i="1" s="1"/>
  <c r="R106" i="1"/>
  <c r="Q105" i="1"/>
  <c r="Q104" i="1"/>
  <c r="Q103" i="1"/>
  <c r="Q102" i="1"/>
  <c r="P101" i="1"/>
  <c r="K100" i="1" a="1"/>
  <c r="K100" i="1" s="1"/>
  <c r="P100" i="1"/>
  <c r="K99" i="1" a="1"/>
  <c r="K99" i="1" s="1"/>
  <c r="P99" i="1"/>
  <c r="K98" i="1" a="1"/>
  <c r="K98" i="1" s="1"/>
  <c r="P98" i="1"/>
  <c r="S97" i="1"/>
  <c r="O97" i="1"/>
  <c r="S96" i="1"/>
  <c r="O96" i="1"/>
  <c r="S95" i="1"/>
  <c r="O95" i="1"/>
  <c r="S94" i="1"/>
  <c r="O94" i="1"/>
  <c r="R93" i="1"/>
  <c r="N93" i="1"/>
  <c r="I93" i="1" a="1"/>
  <c r="I93" i="1" s="1"/>
  <c r="R92" i="1"/>
  <c r="N92" i="1"/>
  <c r="I92" i="1" a="1"/>
  <c r="I92" i="1" s="1"/>
  <c r="R91" i="1"/>
  <c r="N91" i="1"/>
  <c r="I91" i="1" a="1"/>
  <c r="I91" i="1" s="1"/>
  <c r="R90" i="1"/>
  <c r="Q89" i="1"/>
  <c r="Q88" i="1"/>
  <c r="Q87" i="1"/>
  <c r="Q86" i="1"/>
  <c r="K85" i="1" a="1"/>
  <c r="K85" i="1" s="1"/>
  <c r="P85" i="1"/>
  <c r="S84" i="1"/>
  <c r="O84" i="1"/>
  <c r="S83" i="1"/>
  <c r="O83" i="1"/>
  <c r="S82" i="1"/>
  <c r="O82" i="1"/>
  <c r="R81" i="1"/>
  <c r="Q80" i="1"/>
  <c r="Q79" i="1"/>
  <c r="Q78" i="1"/>
  <c r="K77" i="1" a="1"/>
  <c r="K77" i="1" s="1"/>
  <c r="P77" i="1"/>
  <c r="S76" i="1"/>
  <c r="O76" i="1"/>
  <c r="S75" i="1"/>
  <c r="O75" i="1"/>
  <c r="S74" i="1"/>
  <c r="O74" i="1"/>
  <c r="R73" i="1"/>
  <c r="Q72" i="1"/>
  <c r="Q71" i="1"/>
  <c r="Q70" i="1"/>
  <c r="K69" i="1" a="1"/>
  <c r="K69" i="1" s="1"/>
  <c r="P69" i="1"/>
  <c r="S68" i="1"/>
  <c r="O68" i="1"/>
  <c r="S67" i="1"/>
  <c r="O67" i="1"/>
  <c r="S66" i="1"/>
  <c r="O66" i="1"/>
  <c r="R65" i="1"/>
  <c r="Q64" i="1"/>
  <c r="Q63" i="1"/>
  <c r="Q62" i="1"/>
  <c r="K61" i="1" a="1"/>
  <c r="K61" i="1" s="1"/>
  <c r="P61" i="1"/>
  <c r="S60" i="1"/>
  <c r="O79" i="13" s="1"/>
  <c r="O60" i="1"/>
  <c r="S59" i="1"/>
  <c r="O59" i="1"/>
  <c r="S58" i="1"/>
  <c r="O58" i="1"/>
  <c r="R57" i="1"/>
  <c r="Q56" i="1"/>
  <c r="Q55" i="1"/>
  <c r="Q54" i="1"/>
  <c r="K53" i="1" a="1"/>
  <c r="K53" i="1" s="1"/>
  <c r="P53" i="1"/>
  <c r="S52" i="1"/>
  <c r="O52" i="1"/>
  <c r="S51" i="1"/>
  <c r="O51" i="1"/>
  <c r="S50" i="1"/>
  <c r="O50" i="1"/>
  <c r="R49" i="1"/>
  <c r="I127" i="1" a="1"/>
  <c r="I127" i="1" s="1"/>
  <c r="K121" i="1" a="1"/>
  <c r="K121" i="1" s="1"/>
  <c r="K120" i="1" a="1"/>
  <c r="K120" i="1" s="1"/>
  <c r="K119" i="1" a="1"/>
  <c r="K119" i="1" s="1"/>
  <c r="K118" i="1" a="1"/>
  <c r="K118" i="1" s="1"/>
  <c r="N113" i="1"/>
  <c r="I113" i="1" a="1"/>
  <c r="I113" i="1" s="1"/>
  <c r="I112" i="1" a="1"/>
  <c r="I112" i="1" s="1"/>
  <c r="N111" i="1"/>
  <c r="I111" i="1" a="1"/>
  <c r="I111" i="1" s="1"/>
  <c r="K105" i="1" a="1"/>
  <c r="K105" i="1" s="1"/>
  <c r="K104" i="1" a="1"/>
  <c r="K104" i="1" s="1"/>
  <c r="K103" i="1" a="1"/>
  <c r="K103" i="1" s="1"/>
  <c r="K102" i="1" a="1"/>
  <c r="K102" i="1" s="1"/>
  <c r="N97" i="1"/>
  <c r="I97" i="1" a="1"/>
  <c r="I97" i="1" s="1"/>
  <c r="N96" i="1"/>
  <c r="I96" i="1" a="1"/>
  <c r="I96" i="1" s="1"/>
  <c r="N95" i="1"/>
  <c r="I95" i="1" a="1"/>
  <c r="I95" i="1" s="1"/>
  <c r="K89" i="1" a="1"/>
  <c r="K89" i="1" s="1"/>
  <c r="K88" i="1" a="1"/>
  <c r="K88" i="1" s="1"/>
  <c r="K87" i="1" a="1"/>
  <c r="K87" i="1" s="1"/>
  <c r="K86" i="1" a="1"/>
  <c r="K86" i="1" s="1"/>
  <c r="N84" i="1"/>
  <c r="I84" i="1" a="1"/>
  <c r="I84" i="1" s="1"/>
  <c r="N83" i="1"/>
  <c r="I83" i="1" a="1"/>
  <c r="I83" i="1" s="1"/>
  <c r="K80" i="1" a="1"/>
  <c r="K80" i="1" s="1"/>
  <c r="K79" i="1" a="1"/>
  <c r="K79" i="1" s="1"/>
  <c r="K78" i="1" a="1"/>
  <c r="K78" i="1" s="1"/>
  <c r="N76" i="1"/>
  <c r="I76" i="1" a="1"/>
  <c r="I76" i="1" s="1"/>
  <c r="N75" i="1"/>
  <c r="I75" i="1" a="1"/>
  <c r="I75" i="1" s="1"/>
  <c r="K72" i="1" a="1"/>
  <c r="K72" i="1" s="1"/>
  <c r="K71" i="1" a="1"/>
  <c r="K71" i="1" s="1"/>
  <c r="K70" i="1" a="1"/>
  <c r="K70" i="1" s="1"/>
  <c r="N68" i="1"/>
  <c r="I68" i="1" a="1"/>
  <c r="I68" i="1" s="1"/>
  <c r="N67" i="1"/>
  <c r="I67" i="1" a="1"/>
  <c r="I67" i="1" s="1"/>
  <c r="K64" i="1" a="1"/>
  <c r="K64" i="1" s="1"/>
  <c r="K63" i="1" a="1"/>
  <c r="K63" i="1" s="1"/>
  <c r="K62" i="1" a="1"/>
  <c r="K62" i="1" s="1"/>
  <c r="N60" i="1"/>
  <c r="I60" i="1" a="1"/>
  <c r="I60" i="1" s="1"/>
  <c r="N59" i="1"/>
  <c r="I59" i="1" a="1"/>
  <c r="I59" i="1" s="1"/>
  <c r="K56" i="1" a="1"/>
  <c r="K56" i="1" s="1"/>
  <c r="K55" i="1" a="1"/>
  <c r="K55" i="1" s="1"/>
  <c r="K54" i="1" a="1"/>
  <c r="K54" i="1" s="1"/>
  <c r="N52" i="1"/>
  <c r="I52" i="1" a="1"/>
  <c r="I52" i="1" s="1"/>
  <c r="N51" i="1"/>
  <c r="I51" i="1" a="1"/>
  <c r="I51" i="1" s="1"/>
  <c r="K48" i="1" a="1"/>
  <c r="K48" i="1" s="1"/>
  <c r="K47" i="1" a="1"/>
  <c r="K47" i="1" s="1"/>
  <c r="K46" i="1" a="1"/>
  <c r="K46" i="1" s="1"/>
  <c r="N44" i="1"/>
  <c r="I44" i="1" a="1"/>
  <c r="I44" i="1" s="1"/>
  <c r="N43" i="1"/>
  <c r="I43" i="1" a="1"/>
  <c r="I43" i="1" s="1"/>
  <c r="K37" i="1" a="1"/>
  <c r="K37" i="1" s="1"/>
  <c r="K36" i="1" a="1"/>
  <c r="K36" i="1" s="1"/>
  <c r="K35" i="1" a="1"/>
  <c r="K35" i="1" s="1"/>
  <c r="I133" i="1" a="1"/>
  <c r="I133" i="1" s="1"/>
  <c r="I132" i="1" a="1"/>
  <c r="I132" i="1" s="1"/>
  <c r="N131" i="1"/>
  <c r="I131" i="1" a="1"/>
  <c r="I131" i="1" s="1"/>
  <c r="K125" i="1" a="1"/>
  <c r="K125" i="1" s="1"/>
  <c r="K124" i="1" a="1"/>
  <c r="K124" i="1" s="1"/>
  <c r="K123" i="1" a="1"/>
  <c r="K123" i="1" s="1"/>
  <c r="K122" i="1" a="1"/>
  <c r="K122" i="1" s="1"/>
  <c r="I117" i="1" a="1"/>
  <c r="I117" i="1" s="1"/>
  <c r="I116" i="1" a="1"/>
  <c r="I116" i="1" s="1"/>
  <c r="I115" i="1" a="1"/>
  <c r="I115" i="1" s="1"/>
  <c r="K109" i="1" a="1"/>
  <c r="K109" i="1" s="1"/>
  <c r="K108" i="1" a="1"/>
  <c r="K108" i="1" s="1"/>
  <c r="K107" i="1" a="1"/>
  <c r="K107" i="1" s="1"/>
  <c r="K106" i="1" a="1"/>
  <c r="K106" i="1" s="1"/>
  <c r="N100" i="1"/>
  <c r="I100" i="1" a="1"/>
  <c r="I100" i="1" s="1"/>
  <c r="N99" i="1"/>
  <c r="I99" i="1" a="1"/>
  <c r="I99" i="1" s="1"/>
  <c r="K93" i="1" a="1"/>
  <c r="K93" i="1" s="1"/>
  <c r="K92" i="1" a="1"/>
  <c r="K92" i="1" s="1"/>
  <c r="K91" i="1" a="1"/>
  <c r="K91" i="1" s="1"/>
  <c r="K90" i="1" a="1"/>
  <c r="K90" i="1" s="1"/>
  <c r="K81" i="1" a="1"/>
  <c r="K81" i="1" s="1"/>
  <c r="K73" i="1" a="1"/>
  <c r="K73" i="1" s="1"/>
  <c r="K65" i="1" a="1"/>
  <c r="K65" i="1" s="1"/>
  <c r="K57" i="1" a="1"/>
  <c r="K57" i="1" s="1"/>
  <c r="K49" i="1" a="1"/>
  <c r="K49" i="1" s="1"/>
  <c r="K41" i="1" a="1"/>
  <c r="K41" i="1" s="1"/>
  <c r="K40" i="1" a="1"/>
  <c r="K40" i="1" s="1"/>
  <c r="K34" i="1" a="1"/>
  <c r="K34" i="1" s="1"/>
  <c r="N32" i="1"/>
  <c r="I32" i="1" a="1"/>
  <c r="I32" i="1" s="1"/>
  <c r="I31" i="1" a="1"/>
  <c r="I31" i="1" s="1"/>
  <c r="K28" i="1" a="1"/>
  <c r="K28" i="1" s="1"/>
  <c r="K27" i="1" a="1"/>
  <c r="K27" i="1" s="1"/>
  <c r="K26" i="1" a="1"/>
  <c r="K26" i="1" s="1"/>
  <c r="I21" i="1" a="1"/>
  <c r="I21" i="1" s="1"/>
  <c r="N20" i="1"/>
  <c r="I20" i="1" a="1"/>
  <c r="I20" i="1" s="1"/>
  <c r="I19" i="1" a="1"/>
  <c r="I19" i="1" s="1"/>
  <c r="K17" i="1" a="1"/>
  <c r="K17" i="1" s="1"/>
  <c r="I16" i="1" a="1"/>
  <c r="I16" i="1" s="1"/>
  <c r="I15" i="1" a="1"/>
  <c r="I15" i="1" s="1"/>
  <c r="K13" i="1" a="1"/>
  <c r="K13" i="1" s="1"/>
  <c r="K12" i="1" a="1"/>
  <c r="K12" i="1" s="1"/>
  <c r="K11" i="1" a="1"/>
  <c r="K11" i="1" s="1"/>
  <c r="K10" i="1" a="1"/>
  <c r="K10" i="1" s="1"/>
  <c r="K39" i="1" a="1"/>
  <c r="K39" i="1" s="1"/>
  <c r="K38" i="1" a="1"/>
  <c r="K38" i="1" s="1"/>
  <c r="K29" i="1" a="1"/>
  <c r="K29" i="1" s="1"/>
  <c r="I25" i="1" a="1"/>
  <c r="I25" i="1" s="1"/>
  <c r="N24" i="1"/>
  <c r="I24" i="1" a="1"/>
  <c r="I24" i="1" s="1"/>
  <c r="I23" i="1" a="1"/>
  <c r="I23" i="1" s="1"/>
  <c r="P18" i="1"/>
  <c r="Q16" i="1"/>
  <c r="P14" i="1"/>
  <c r="K7" i="1" a="1"/>
  <c r="K7" i="1" s="1"/>
  <c r="N48" i="1"/>
  <c r="I48" i="1" a="1"/>
  <c r="I48" i="1" s="1"/>
  <c r="R47" i="1"/>
  <c r="N47" i="1"/>
  <c r="I47" i="1" a="1"/>
  <c r="I47" i="1" s="1"/>
  <c r="R46" i="1"/>
  <c r="Q45" i="1"/>
  <c r="K44" i="1" a="1"/>
  <c r="K44" i="1" s="1"/>
  <c r="P44" i="1"/>
  <c r="K43" i="1" a="1"/>
  <c r="K43" i="1" s="1"/>
  <c r="P43" i="1"/>
  <c r="K42" i="1" a="1"/>
  <c r="K42" i="1" s="1"/>
  <c r="P42" i="1"/>
  <c r="S41" i="1"/>
  <c r="O41" i="1"/>
  <c r="S40" i="1"/>
  <c r="O40" i="1"/>
  <c r="S39" i="1"/>
  <c r="O39" i="1"/>
  <c r="S38" i="1"/>
  <c r="O38" i="1"/>
  <c r="R37" i="1"/>
  <c r="N37" i="1"/>
  <c r="I37" i="1" a="1"/>
  <c r="I37" i="1" s="1"/>
  <c r="R36" i="1"/>
  <c r="N36" i="1"/>
  <c r="I36" i="1" a="1"/>
  <c r="I36" i="1" s="1"/>
  <c r="R35" i="1"/>
  <c r="N35" i="1"/>
  <c r="I35" i="1" a="1"/>
  <c r="I35" i="1" s="1"/>
  <c r="R34" i="1"/>
  <c r="Q33" i="1"/>
  <c r="K32" i="1" a="1"/>
  <c r="K32" i="1" s="1"/>
  <c r="P32" i="1"/>
  <c r="K31" i="1" a="1"/>
  <c r="K31" i="1" s="1"/>
  <c r="P31" i="1"/>
  <c r="K30" i="1" a="1"/>
  <c r="K30" i="1" s="1"/>
  <c r="P30" i="1"/>
  <c r="S29" i="1"/>
  <c r="O29" i="1"/>
  <c r="R28" i="1"/>
  <c r="N28" i="1"/>
  <c r="I28" i="1" a="1"/>
  <c r="I28" i="1" s="1"/>
  <c r="R27" i="1"/>
  <c r="I27" i="1" a="1"/>
  <c r="I27" i="1" s="1"/>
  <c r="R26" i="1"/>
  <c r="Q25" i="1"/>
  <c r="Q24" i="1"/>
  <c r="Q23" i="1"/>
  <c r="Q22" i="1"/>
  <c r="K21" i="1" a="1"/>
  <c r="K21" i="1" s="1"/>
  <c r="P21" i="1"/>
  <c r="K20" i="1" a="1"/>
  <c r="K20" i="1" s="1"/>
  <c r="P20" i="1"/>
  <c r="K19" i="1" a="1"/>
  <c r="K19" i="1" s="1"/>
  <c r="P19" i="1"/>
  <c r="S18" i="1"/>
  <c r="O18" i="1"/>
  <c r="R17" i="1"/>
  <c r="P16" i="1"/>
  <c r="K15" i="1" a="1"/>
  <c r="K15" i="1" s="1"/>
  <c r="P15" i="1"/>
  <c r="S14" i="1"/>
  <c r="O14" i="1"/>
  <c r="R13" i="1"/>
  <c r="N13" i="1"/>
  <c r="I13" i="1" a="1"/>
  <c r="I13" i="1" s="1"/>
  <c r="R12" i="1"/>
  <c r="N12" i="1"/>
  <c r="I12" i="1" a="1"/>
  <c r="I12" i="1" s="1"/>
  <c r="R11" i="1"/>
  <c r="I11" i="1" a="1"/>
  <c r="I11" i="1" s="1"/>
  <c r="R10" i="1"/>
  <c r="Q9" i="1"/>
  <c r="S8" i="1"/>
  <c r="O8" i="1"/>
  <c r="S7" i="1"/>
  <c r="O7" i="1"/>
  <c r="Q48" i="1"/>
  <c r="Q47" i="1"/>
  <c r="Q46" i="1"/>
  <c r="K45" i="1" a="1"/>
  <c r="K45" i="1" s="1"/>
  <c r="P45" i="1"/>
  <c r="S44" i="1"/>
  <c r="O44" i="1"/>
  <c r="S43" i="1"/>
  <c r="O43" i="1"/>
  <c r="S42" i="1"/>
  <c r="O42" i="1"/>
  <c r="R41" i="1"/>
  <c r="N41" i="1"/>
  <c r="I41" i="1" a="1"/>
  <c r="I41" i="1" s="1"/>
  <c r="R40" i="1"/>
  <c r="N40" i="1"/>
  <c r="I40" i="1" a="1"/>
  <c r="I40" i="1" s="1"/>
  <c r="R39" i="1"/>
  <c r="N39" i="1"/>
  <c r="I39" i="1" a="1"/>
  <c r="I39" i="1" s="1"/>
  <c r="R38" i="1"/>
  <c r="Q37" i="1"/>
  <c r="Q36" i="1"/>
  <c r="Q35" i="1"/>
  <c r="Q34" i="1"/>
  <c r="K33" i="1" a="1"/>
  <c r="K33" i="1" s="1"/>
  <c r="P33" i="1"/>
  <c r="S32" i="1"/>
  <c r="O32" i="1"/>
  <c r="S31" i="1"/>
  <c r="O31" i="1"/>
  <c r="S30" i="1"/>
  <c r="O30" i="1"/>
  <c r="R29" i="1"/>
  <c r="Q28" i="1"/>
  <c r="Q27" i="1"/>
  <c r="Q26" i="1"/>
  <c r="K25" i="1" a="1"/>
  <c r="K25" i="1" s="1"/>
  <c r="P25" i="1"/>
  <c r="K24" i="1" a="1"/>
  <c r="K24" i="1" s="1"/>
  <c r="P24" i="1"/>
  <c r="K23" i="1" a="1"/>
  <c r="K23" i="1" s="1"/>
  <c r="P23" i="1"/>
  <c r="K22" i="1" a="1"/>
  <c r="K22" i="1" s="1"/>
  <c r="P22" i="1"/>
  <c r="S21" i="1"/>
  <c r="O21" i="1"/>
  <c r="S20" i="1"/>
  <c r="O20" i="1"/>
  <c r="S19" i="1"/>
  <c r="O19" i="1"/>
  <c r="Q17" i="1"/>
  <c r="S15" i="1"/>
  <c r="O15" i="1"/>
  <c r="Q13" i="1"/>
  <c r="Q12" i="1"/>
  <c r="Q11" i="1"/>
  <c r="Q10" i="1"/>
  <c r="K9" i="1" a="1"/>
  <c r="K9" i="1" s="1"/>
  <c r="P9" i="1"/>
  <c r="I8" i="1" a="1"/>
  <c r="I8" i="1" s="1"/>
  <c r="R7" i="1"/>
  <c r="I7" i="1" a="1"/>
  <c r="I7" i="1" s="1"/>
  <c r="K6" i="1" a="1"/>
  <c r="K6" i="1" s="1"/>
  <c r="K16" i="1" a="1"/>
  <c r="K16" i="1" s="1"/>
  <c r="K8" i="1" a="1"/>
  <c r="K8" i="1" s="1"/>
  <c r="I194" i="1" a="1"/>
  <c r="I194" i="1" s="1"/>
  <c r="I190" i="1" a="1"/>
  <c r="I190" i="1" s="1"/>
  <c r="I186" i="1" a="1"/>
  <c r="I186" i="1" s="1"/>
  <c r="N182" i="1"/>
  <c r="I182" i="1" a="1"/>
  <c r="I182" i="1" s="1"/>
  <c r="N178" i="1"/>
  <c r="I178" i="1" a="1"/>
  <c r="I178" i="1" s="1"/>
  <c r="N174" i="1"/>
  <c r="I174" i="1" a="1"/>
  <c r="I174" i="1" s="1"/>
  <c r="I170" i="1" a="1"/>
  <c r="I170" i="1" s="1"/>
  <c r="I166" i="1" a="1"/>
  <c r="I166" i="1" s="1"/>
  <c r="I162" i="1" a="1"/>
  <c r="I162" i="1" s="1"/>
  <c r="I158" i="1" a="1"/>
  <c r="I158" i="1" s="1"/>
  <c r="N154" i="1"/>
  <c r="I154" i="1" a="1"/>
  <c r="I154" i="1" s="1"/>
  <c r="I150" i="1" a="1"/>
  <c r="I150" i="1" s="1"/>
  <c r="N146" i="1"/>
  <c r="I146" i="1" a="1"/>
  <c r="I146" i="1" s="1"/>
  <c r="N142" i="1"/>
  <c r="I142" i="1" a="1"/>
  <c r="I142" i="1" s="1"/>
  <c r="N138" i="1"/>
  <c r="I138" i="1" a="1"/>
  <c r="I138" i="1" s="1"/>
  <c r="N134" i="1"/>
  <c r="I134" i="1" a="1"/>
  <c r="I134" i="1" s="1"/>
  <c r="I130" i="1" a="1"/>
  <c r="I130" i="1" s="1"/>
  <c r="I126" i="1" a="1"/>
  <c r="I126" i="1" s="1"/>
  <c r="I122" i="1" a="1"/>
  <c r="I122" i="1" s="1"/>
  <c r="I118" i="1" a="1"/>
  <c r="I118" i="1" s="1"/>
  <c r="I114" i="1" a="1"/>
  <c r="I114" i="1" s="1"/>
  <c r="N110" i="1"/>
  <c r="I110" i="1" a="1"/>
  <c r="I110" i="1" s="1"/>
  <c r="N106" i="1"/>
  <c r="I106" i="1" a="1"/>
  <c r="I106" i="1" s="1"/>
  <c r="I102" i="1" a="1"/>
  <c r="I102" i="1" s="1"/>
  <c r="I98" i="1" a="1"/>
  <c r="I98" i="1" s="1"/>
  <c r="I94" i="1" a="1"/>
  <c r="I94" i="1" s="1"/>
  <c r="N90" i="1"/>
  <c r="I90" i="1" a="1"/>
  <c r="I90" i="1" s="1"/>
  <c r="N86" i="1"/>
  <c r="I86" i="1" a="1"/>
  <c r="I86" i="1" s="1"/>
  <c r="N82" i="1"/>
  <c r="I82" i="1" a="1"/>
  <c r="I82" i="1" s="1"/>
  <c r="N78" i="1"/>
  <c r="I78" i="1" a="1"/>
  <c r="I78" i="1" s="1"/>
  <c r="N74" i="1"/>
  <c r="I74" i="1" a="1"/>
  <c r="I74" i="1" s="1"/>
  <c r="N70" i="1"/>
  <c r="I70" i="1" a="1"/>
  <c r="I70" i="1" s="1"/>
  <c r="I66" i="1" a="1"/>
  <c r="I66" i="1" s="1"/>
  <c r="N62" i="1"/>
  <c r="I62" i="1" a="1"/>
  <c r="I62" i="1" s="1"/>
  <c r="N58" i="1"/>
  <c r="I58" i="1" a="1"/>
  <c r="I58" i="1" s="1"/>
  <c r="N54" i="1"/>
  <c r="I54" i="1" a="1"/>
  <c r="I54" i="1" s="1"/>
  <c r="N50" i="1"/>
  <c r="I50" i="1" a="1"/>
  <c r="I50" i="1" s="1"/>
  <c r="N46" i="1"/>
  <c r="I46" i="1" a="1"/>
  <c r="I46" i="1" s="1"/>
  <c r="I42" i="1" a="1"/>
  <c r="I42" i="1" s="1"/>
  <c r="I38" i="1" a="1"/>
  <c r="I38" i="1" s="1"/>
  <c r="I34" i="1" a="1"/>
  <c r="I34" i="1" s="1"/>
  <c r="N85" i="1"/>
  <c r="I85" i="1" a="1"/>
  <c r="I85" i="1" s="1"/>
  <c r="N81" i="1"/>
  <c r="I81" i="1" a="1"/>
  <c r="I81" i="1" s="1"/>
  <c r="N77" i="1"/>
  <c r="I77" i="1" a="1"/>
  <c r="I77" i="1" s="1"/>
  <c r="N73" i="1"/>
  <c r="I73" i="1" a="1"/>
  <c r="I73" i="1" s="1"/>
  <c r="N69" i="1"/>
  <c r="I69" i="1" a="1"/>
  <c r="I69" i="1" s="1"/>
  <c r="N65" i="1"/>
  <c r="I65" i="1" a="1"/>
  <c r="I65" i="1" s="1"/>
  <c r="N61" i="1"/>
  <c r="I61" i="1" a="1"/>
  <c r="I61" i="1" s="1"/>
  <c r="N57" i="1"/>
  <c r="I57" i="1" a="1"/>
  <c r="I57" i="1" s="1"/>
  <c r="N53" i="1"/>
  <c r="I53" i="1" a="1"/>
  <c r="I53" i="1" s="1"/>
  <c r="N49" i="1"/>
  <c r="I49" i="1" a="1"/>
  <c r="I49" i="1" s="1"/>
  <c r="I45" i="1" a="1"/>
  <c r="I45" i="1" s="1"/>
  <c r="I33" i="1" a="1"/>
  <c r="I33" i="1" s="1"/>
  <c r="I29" i="1" a="1"/>
  <c r="I29" i="1" s="1"/>
  <c r="I17" i="1" a="1"/>
  <c r="I17" i="1" s="1"/>
  <c r="I9" i="1" a="1"/>
  <c r="I9" i="1" s="1"/>
  <c r="K18" i="1" a="1"/>
  <c r="K18" i="1" s="1"/>
  <c r="K14" i="1" a="1"/>
  <c r="K14" i="1" s="1"/>
  <c r="I30" i="1" a="1"/>
  <c r="I30" i="1" s="1"/>
  <c r="I26" i="1" a="1"/>
  <c r="I26" i="1" s="1"/>
  <c r="I22" i="1" a="1"/>
  <c r="I22" i="1" s="1"/>
  <c r="I18" i="1" a="1"/>
  <c r="I18" i="1" s="1"/>
  <c r="I14" i="1" a="1"/>
  <c r="I14" i="1" s="1"/>
  <c r="I10" i="1" a="1"/>
  <c r="I10" i="1" s="1"/>
  <c r="N45" i="1"/>
  <c r="N42" i="1"/>
  <c r="N38" i="1"/>
  <c r="N34" i="1"/>
  <c r="N30" i="1"/>
  <c r="N26" i="1"/>
  <c r="N22" i="1"/>
  <c r="N10" i="1"/>
  <c r="N18" i="1"/>
  <c r="N16" i="1"/>
  <c r="N14" i="1"/>
  <c r="N8" i="1"/>
  <c r="N194" i="1"/>
  <c r="N192" i="1"/>
  <c r="N190" i="1"/>
  <c r="N188" i="1"/>
  <c r="N185" i="1"/>
  <c r="N184" i="1"/>
  <c r="N170" i="1"/>
  <c r="N169" i="1"/>
  <c r="N168" i="1"/>
  <c r="N167" i="1"/>
  <c r="N166" i="1"/>
  <c r="N165" i="1"/>
  <c r="N164" i="1"/>
  <c r="N163" i="1"/>
  <c r="N162" i="1"/>
  <c r="N159" i="1"/>
  <c r="N158" i="1"/>
  <c r="N157" i="1"/>
  <c r="N156" i="1"/>
  <c r="N155" i="1"/>
  <c r="N153" i="1"/>
  <c r="N152" i="1"/>
  <c r="N151" i="1"/>
  <c r="N150" i="1"/>
  <c r="N149" i="1"/>
  <c r="N148" i="1"/>
  <c r="N147" i="1"/>
  <c r="N137" i="1"/>
  <c r="N136" i="1"/>
  <c r="N135" i="1"/>
  <c r="N133" i="1"/>
  <c r="N132" i="1"/>
  <c r="N130" i="1"/>
  <c r="N129" i="1"/>
  <c r="N128" i="1"/>
  <c r="N127" i="1"/>
  <c r="N126" i="1"/>
  <c r="N125" i="1"/>
  <c r="N123" i="1"/>
  <c r="N122" i="1"/>
  <c r="N121" i="1"/>
  <c r="N119" i="1"/>
  <c r="N118" i="1"/>
  <c r="N117" i="1"/>
  <c r="N116" i="1"/>
  <c r="N115" i="1"/>
  <c r="N114" i="1"/>
  <c r="N112" i="1"/>
  <c r="N109" i="1"/>
  <c r="N108" i="1"/>
  <c r="N105" i="1"/>
  <c r="N104" i="1"/>
  <c r="N102" i="1"/>
  <c r="N98" i="1"/>
  <c r="N195" i="1"/>
  <c r="N193" i="1"/>
  <c r="N191" i="1"/>
  <c r="N189" i="1"/>
  <c r="N187" i="1"/>
  <c r="N186" i="1"/>
  <c r="N183" i="1"/>
  <c r="N66" i="1"/>
  <c r="N33" i="1"/>
  <c r="N31" i="1"/>
  <c r="N29" i="1"/>
  <c r="N27" i="1"/>
  <c r="N25" i="1"/>
  <c r="N23" i="1"/>
  <c r="N21" i="1"/>
  <c r="N19" i="1"/>
  <c r="N17" i="1"/>
  <c r="N15" i="1"/>
  <c r="N11" i="1"/>
  <c r="N9" i="1"/>
  <c r="N7" i="1"/>
  <c r="N94" i="1"/>
  <c r="N80" i="1"/>
  <c r="U6" i="1"/>
  <c r="O6" i="1"/>
  <c r="L79" i="13" l="1"/>
  <c r="K79" i="13"/>
  <c r="M79" i="13"/>
  <c r="N79" i="13"/>
  <c r="G29" i="1" a="1"/>
  <c r="G29" i="1" s="1"/>
  <c r="G102" i="1" a="1"/>
  <c r="G102" i="1" s="1"/>
  <c r="G126" i="1" a="1"/>
  <c r="G126" i="1" s="1"/>
  <c r="G153" i="1" a="1"/>
  <c r="G153" i="1" s="1"/>
  <c r="G185" i="1" a="1"/>
  <c r="G185" i="1" s="1"/>
  <c r="G45" i="1" a="1"/>
  <c r="G45" i="1" s="1"/>
  <c r="J45" i="1"/>
  <c r="J46" i="1"/>
  <c r="G78" i="1" a="1"/>
  <c r="G78" i="1" s="1"/>
  <c r="G94" i="1" a="1"/>
  <c r="G94" i="1" s="1"/>
  <c r="G23" i="1" a="1"/>
  <c r="G23" i="1" s="1"/>
  <c r="G186" i="1" a="1"/>
  <c r="G186" i="1" s="1"/>
  <c r="G104" i="1" a="1"/>
  <c r="G104" i="1" s="1"/>
  <c r="G117" i="1" a="1"/>
  <c r="G117" i="1" s="1"/>
  <c r="G132" i="1" a="1"/>
  <c r="G132" i="1" s="1"/>
  <c r="G159" i="1" a="1"/>
  <c r="G159" i="1" s="1"/>
  <c r="J14" i="1"/>
  <c r="J17" i="1"/>
  <c r="J57" i="1"/>
  <c r="J73" i="1"/>
  <c r="J34" i="1"/>
  <c r="G46" i="1" a="1"/>
  <c r="G46" i="1" s="1"/>
  <c r="G54" i="1" a="1"/>
  <c r="G54" i="1" s="1"/>
  <c r="G62" i="1" a="1"/>
  <c r="G62" i="1" s="1"/>
  <c r="J74" i="1"/>
  <c r="J82" i="1"/>
  <c r="J90" i="1"/>
  <c r="J102" i="1"/>
  <c r="G110" i="1" a="1"/>
  <c r="G110" i="1" s="1"/>
  <c r="J126" i="1"/>
  <c r="J138" i="1"/>
  <c r="J146" i="1"/>
  <c r="G154" i="1" a="1"/>
  <c r="G154" i="1" s="1"/>
  <c r="J170" i="1"/>
  <c r="G178" i="1" a="1"/>
  <c r="G178" i="1" s="1"/>
  <c r="J190" i="1"/>
  <c r="L6" i="1"/>
  <c r="L22" i="1"/>
  <c r="L24" i="1"/>
  <c r="J39" i="1"/>
  <c r="L45" i="1"/>
  <c r="J12" i="1"/>
  <c r="J35" i="1"/>
  <c r="L43" i="1"/>
  <c r="J48" i="1"/>
  <c r="L39" i="1"/>
  <c r="L13" i="1"/>
  <c r="J19" i="1"/>
  <c r="L26" i="1"/>
  <c r="J32" i="1"/>
  <c r="L41" i="1"/>
  <c r="L73" i="1"/>
  <c r="L92" i="1"/>
  <c r="J100" i="1"/>
  <c r="L108" i="1"/>
  <c r="J117" i="1"/>
  <c r="L125" i="1"/>
  <c r="J133" i="1"/>
  <c r="J43" i="1"/>
  <c r="L46" i="1"/>
  <c r="L55" i="1"/>
  <c r="J60" i="1"/>
  <c r="L64" i="1"/>
  <c r="J75" i="1"/>
  <c r="L78" i="1"/>
  <c r="L87" i="1"/>
  <c r="L105" i="1"/>
  <c r="J113" i="1"/>
  <c r="L120" i="1"/>
  <c r="J92" i="1"/>
  <c r="L115" i="1"/>
  <c r="L117" i="1"/>
  <c r="J124" i="1"/>
  <c r="L131" i="1"/>
  <c r="L133" i="1"/>
  <c r="J141" i="1"/>
  <c r="L146" i="1"/>
  <c r="L148" i="1"/>
  <c r="J155" i="1"/>
  <c r="J157" i="1"/>
  <c r="L50" i="1"/>
  <c r="L52" i="1"/>
  <c r="L58" i="1"/>
  <c r="L60" i="1"/>
  <c r="L66" i="1"/>
  <c r="L68" i="1"/>
  <c r="L74" i="1"/>
  <c r="L76" i="1"/>
  <c r="J89" i="1"/>
  <c r="L94" i="1"/>
  <c r="L96" i="1"/>
  <c r="J103" i="1"/>
  <c r="L110" i="1"/>
  <c r="L112" i="1"/>
  <c r="J119" i="1"/>
  <c r="L126" i="1"/>
  <c r="L128" i="1"/>
  <c r="J135" i="1"/>
  <c r="J137" i="1"/>
  <c r="L140" i="1"/>
  <c r="J149" i="1"/>
  <c r="L157" i="1"/>
  <c r="L170" i="1"/>
  <c r="J179" i="1"/>
  <c r="J181" i="1"/>
  <c r="L188" i="1"/>
  <c r="J129" i="1"/>
  <c r="L137" i="1"/>
  <c r="L151" i="1"/>
  <c r="J160" i="1"/>
  <c r="L166" i="1"/>
  <c r="J175" i="1"/>
  <c r="J177" i="1"/>
  <c r="L184" i="1"/>
  <c r="J193" i="1"/>
  <c r="L162" i="1"/>
  <c r="L164" i="1"/>
  <c r="J171" i="1"/>
  <c r="G172" i="1" a="1"/>
  <c r="G172" i="1" s="1"/>
  <c r="L179" i="1"/>
  <c r="L181" i="1"/>
  <c r="J188" i="1"/>
  <c r="L158" i="1"/>
  <c r="L160" i="1"/>
  <c r="J167" i="1"/>
  <c r="J169" i="1"/>
  <c r="L191" i="1"/>
  <c r="L193" i="1"/>
  <c r="J101" i="1"/>
  <c r="G11" i="1" a="1"/>
  <c r="G11" i="1" s="1"/>
  <c r="G191" i="1" a="1"/>
  <c r="G191" i="1" s="1"/>
  <c r="G121" i="1" a="1"/>
  <c r="G121" i="1" s="1"/>
  <c r="G149" i="1" a="1"/>
  <c r="G149" i="1" s="1"/>
  <c r="G168" i="1" a="1"/>
  <c r="G168" i="1" s="1"/>
  <c r="G18" i="1" a="1"/>
  <c r="G18" i="1" s="1"/>
  <c r="J9" i="1"/>
  <c r="G61" i="1" a="1"/>
  <c r="G61" i="1" s="1"/>
  <c r="G77" i="1" a="1"/>
  <c r="G77" i="1" s="1"/>
  <c r="J98" i="1"/>
  <c r="G193" i="1" a="1"/>
  <c r="G193" i="1" s="1"/>
  <c r="G112" i="1" a="1"/>
  <c r="G112" i="1" s="1"/>
  <c r="G122" i="1" a="1"/>
  <c r="G122" i="1" s="1"/>
  <c r="G127" i="1" a="1"/>
  <c r="G127" i="1" s="1"/>
  <c r="G137" i="1" a="1"/>
  <c r="G137" i="1" s="1"/>
  <c r="G150" i="1" a="1"/>
  <c r="G150" i="1" s="1"/>
  <c r="G155" i="1" a="1"/>
  <c r="G155" i="1" s="1"/>
  <c r="G165" i="1" a="1"/>
  <c r="G165" i="1" s="1"/>
  <c r="G169" i="1" a="1"/>
  <c r="G169" i="1" s="1"/>
  <c r="G188" i="1" a="1"/>
  <c r="G188" i="1" s="1"/>
  <c r="G34" i="1" a="1"/>
  <c r="G34" i="1" s="1"/>
  <c r="J30" i="1"/>
  <c r="J49" i="1"/>
  <c r="J65" i="1"/>
  <c r="J81" i="1"/>
  <c r="G7" i="1" a="1"/>
  <c r="G7" i="1" s="1"/>
  <c r="G17" i="1" a="1"/>
  <c r="G17" i="1" s="1"/>
  <c r="G25" i="1" a="1"/>
  <c r="G25" i="1" s="1"/>
  <c r="G33" i="1" a="1"/>
  <c r="G33" i="1" s="1"/>
  <c r="G187" i="1" a="1"/>
  <c r="G187" i="1" s="1"/>
  <c r="G105" i="1" a="1"/>
  <c r="G105" i="1" s="1"/>
  <c r="G114" i="1" a="1"/>
  <c r="G114" i="1" s="1"/>
  <c r="G118" i="1" a="1"/>
  <c r="G118" i="1" s="1"/>
  <c r="G123" i="1" a="1"/>
  <c r="G123" i="1" s="1"/>
  <c r="G128" i="1" a="1"/>
  <c r="G128" i="1" s="1"/>
  <c r="G133" i="1" a="1"/>
  <c r="G133" i="1" s="1"/>
  <c r="G147" i="1" a="1"/>
  <c r="G147" i="1" s="1"/>
  <c r="G151" i="1" a="1"/>
  <c r="G151" i="1" s="1"/>
  <c r="G156" i="1" a="1"/>
  <c r="G156" i="1" s="1"/>
  <c r="G162" i="1" a="1"/>
  <c r="G162" i="1" s="1"/>
  <c r="G166" i="1" a="1"/>
  <c r="G166" i="1" s="1"/>
  <c r="G170" i="1" a="1"/>
  <c r="G170" i="1" s="1"/>
  <c r="G190" i="1" a="1"/>
  <c r="G190" i="1" s="1"/>
  <c r="G14" i="1" a="1"/>
  <c r="G14" i="1" s="1"/>
  <c r="G22" i="1" a="1"/>
  <c r="G22" i="1" s="1"/>
  <c r="G38" i="1" a="1"/>
  <c r="G38" i="1" s="1"/>
  <c r="J18" i="1"/>
  <c r="L14" i="1"/>
  <c r="J29" i="1"/>
  <c r="G49" i="1" a="1"/>
  <c r="G49" i="1" s="1"/>
  <c r="G57" i="1" a="1"/>
  <c r="G57" i="1" s="1"/>
  <c r="G65" i="1" a="1"/>
  <c r="G65" i="1" s="1"/>
  <c r="G73" i="1" a="1"/>
  <c r="G73" i="1" s="1"/>
  <c r="G81" i="1" a="1"/>
  <c r="G81" i="1" s="1"/>
  <c r="J38" i="1"/>
  <c r="J50" i="1"/>
  <c r="J58" i="1"/>
  <c r="J66" i="1"/>
  <c r="G74" i="1" a="1"/>
  <c r="G74" i="1" s="1"/>
  <c r="G82" i="1" a="1"/>
  <c r="G82" i="1" s="1"/>
  <c r="G90" i="1" a="1"/>
  <c r="G90" i="1" s="1"/>
  <c r="J106" i="1"/>
  <c r="J114" i="1"/>
  <c r="J130" i="1"/>
  <c r="G138" i="1" a="1"/>
  <c r="G138" i="1" s="1"/>
  <c r="G146" i="1" a="1"/>
  <c r="G146" i="1" s="1"/>
  <c r="J158" i="1"/>
  <c r="J174" i="1"/>
  <c r="J182" i="1"/>
  <c r="J194" i="1"/>
  <c r="J7" i="1"/>
  <c r="L9" i="1"/>
  <c r="L15" i="1"/>
  <c r="L20" i="1"/>
  <c r="J27" i="1"/>
  <c r="L30" i="1"/>
  <c r="L32" i="1"/>
  <c r="J47" i="1"/>
  <c r="J25" i="1"/>
  <c r="L10" i="1"/>
  <c r="J15" i="1"/>
  <c r="J20" i="1"/>
  <c r="L27" i="1"/>
  <c r="L49" i="1"/>
  <c r="L81" i="1"/>
  <c r="L93" i="1"/>
  <c r="L109" i="1"/>
  <c r="L122" i="1"/>
  <c r="J131" i="1"/>
  <c r="L35" i="1"/>
  <c r="L47" i="1"/>
  <c r="J52" i="1"/>
  <c r="L56" i="1"/>
  <c r="J67" i="1"/>
  <c r="L70" i="1"/>
  <c r="L79" i="1"/>
  <c r="J84" i="1"/>
  <c r="L88" i="1"/>
  <c r="J96" i="1"/>
  <c r="L102" i="1"/>
  <c r="J111" i="1"/>
  <c r="L121" i="1"/>
  <c r="J91" i="1"/>
  <c r="L99" i="1"/>
  <c r="J108" i="1"/>
  <c r="J140" i="1"/>
  <c r="L83" i="1"/>
  <c r="J88" i="1"/>
  <c r="J105" i="1"/>
  <c r="J121" i="1"/>
  <c r="L143" i="1"/>
  <c r="L141" i="1"/>
  <c r="L154" i="1"/>
  <c r="J163" i="1"/>
  <c r="L171" i="1"/>
  <c r="G179" i="1" a="1"/>
  <c r="G179" i="1" s="1"/>
  <c r="G181" i="1" a="1"/>
  <c r="G181" i="1" s="1"/>
  <c r="L189" i="1"/>
  <c r="L134" i="1"/>
  <c r="J143" i="1"/>
  <c r="J145" i="1"/>
  <c r="L152" i="1"/>
  <c r="L167" i="1"/>
  <c r="L185" i="1"/>
  <c r="L194" i="1"/>
  <c r="L144" i="1"/>
  <c r="J151" i="1"/>
  <c r="J153" i="1"/>
  <c r="L175" i="1"/>
  <c r="L177" i="1"/>
  <c r="J184" i="1"/>
  <c r="G80" i="1" a="1"/>
  <c r="G80" i="1" s="1"/>
  <c r="G183" i="1" a="1"/>
  <c r="G183" i="1" s="1"/>
  <c r="G109" i="1" a="1"/>
  <c r="G109" i="1" s="1"/>
  <c r="G130" i="1" a="1"/>
  <c r="G130" i="1" s="1"/>
  <c r="G158" i="1" a="1"/>
  <c r="G158" i="1" s="1"/>
  <c r="G194" i="1" a="1"/>
  <c r="G194" i="1" s="1"/>
  <c r="J10" i="1"/>
  <c r="J54" i="1"/>
  <c r="G9" i="1" a="1"/>
  <c r="G9" i="1" s="1"/>
  <c r="G27" i="1" a="1"/>
  <c r="G27" i="1" s="1"/>
  <c r="G66" i="1" a="1"/>
  <c r="G66" i="1" s="1"/>
  <c r="G189" i="1" a="1"/>
  <c r="G189" i="1" s="1"/>
  <c r="G98" i="1" a="1"/>
  <c r="G98" i="1" s="1"/>
  <c r="G108" i="1" a="1"/>
  <c r="G108" i="1" s="1"/>
  <c r="G115" i="1" a="1"/>
  <c r="G115" i="1" s="1"/>
  <c r="G119" i="1" a="1"/>
  <c r="G119" i="1" s="1"/>
  <c r="G125" i="1" a="1"/>
  <c r="G125" i="1" s="1"/>
  <c r="G129" i="1" a="1"/>
  <c r="G129" i="1" s="1"/>
  <c r="G135" i="1" a="1"/>
  <c r="G135" i="1" s="1"/>
  <c r="G148" i="1" a="1"/>
  <c r="G148" i="1" s="1"/>
  <c r="G152" i="1" a="1"/>
  <c r="G152" i="1" s="1"/>
  <c r="G157" i="1" a="1"/>
  <c r="G157" i="1" s="1"/>
  <c r="G163" i="1" a="1"/>
  <c r="G163" i="1" s="1"/>
  <c r="G167" i="1" a="1"/>
  <c r="G167" i="1" s="1"/>
  <c r="G184" i="1" a="1"/>
  <c r="G184" i="1" s="1"/>
  <c r="G192" i="1" a="1"/>
  <c r="G192" i="1" s="1"/>
  <c r="G16" i="1" a="1"/>
  <c r="G16" i="1" s="1"/>
  <c r="G26" i="1" a="1"/>
  <c r="G26" i="1" s="1"/>
  <c r="J22" i="1"/>
  <c r="L18" i="1"/>
  <c r="J33" i="1"/>
  <c r="J53" i="1"/>
  <c r="J61" i="1"/>
  <c r="J69" i="1"/>
  <c r="J77" i="1"/>
  <c r="J85" i="1"/>
  <c r="J42" i="1"/>
  <c r="G50" i="1" a="1"/>
  <c r="G50" i="1" s="1"/>
  <c r="G58" i="1" a="1"/>
  <c r="G58" i="1" s="1"/>
  <c r="J70" i="1"/>
  <c r="J78" i="1"/>
  <c r="J86" i="1"/>
  <c r="J94" i="1"/>
  <c r="G106" i="1" a="1"/>
  <c r="G106" i="1" s="1"/>
  <c r="J118" i="1"/>
  <c r="J134" i="1"/>
  <c r="J142" i="1"/>
  <c r="J150" i="1"/>
  <c r="J162" i="1"/>
  <c r="G174" i="1" a="1"/>
  <c r="G174" i="1" s="1"/>
  <c r="G182" i="1" a="1"/>
  <c r="G182" i="1" s="1"/>
  <c r="L8" i="1"/>
  <c r="L23" i="1"/>
  <c r="L25" i="1"/>
  <c r="L33" i="1"/>
  <c r="J41" i="1"/>
  <c r="J11" i="1"/>
  <c r="J37" i="1"/>
  <c r="L42" i="1"/>
  <c r="L44" i="1"/>
  <c r="L7" i="1"/>
  <c r="J23" i="1"/>
  <c r="L29" i="1"/>
  <c r="L11" i="1"/>
  <c r="J16" i="1"/>
  <c r="L28" i="1"/>
  <c r="L34" i="1"/>
  <c r="L57" i="1"/>
  <c r="L90" i="1"/>
  <c r="J99" i="1"/>
  <c r="L106" i="1"/>
  <c r="J115" i="1"/>
  <c r="L123" i="1"/>
  <c r="G131" i="1" a="1"/>
  <c r="G131" i="1" s="1"/>
  <c r="L36" i="1"/>
  <c r="J44" i="1"/>
  <c r="L48" i="1"/>
  <c r="J59" i="1"/>
  <c r="L62" i="1"/>
  <c r="L71" i="1"/>
  <c r="J76" i="1"/>
  <c r="L80" i="1"/>
  <c r="L89" i="1"/>
  <c r="L103" i="1"/>
  <c r="L118" i="1"/>
  <c r="J127" i="1"/>
  <c r="J107" i="1"/>
  <c r="L114" i="1"/>
  <c r="L116" i="1"/>
  <c r="J123" i="1"/>
  <c r="L130" i="1"/>
  <c r="L132" i="1"/>
  <c r="J139" i="1"/>
  <c r="L147" i="1"/>
  <c r="L149" i="1"/>
  <c r="J156" i="1"/>
  <c r="L51" i="1"/>
  <c r="J56" i="1"/>
  <c r="L59" i="1"/>
  <c r="J64" i="1"/>
  <c r="L67" i="1"/>
  <c r="J72" i="1"/>
  <c r="L75" i="1"/>
  <c r="J80" i="1"/>
  <c r="J87" i="1"/>
  <c r="L95" i="1"/>
  <c r="L97" i="1"/>
  <c r="L111" i="1"/>
  <c r="L113" i="1"/>
  <c r="J120" i="1"/>
  <c r="L127" i="1"/>
  <c r="L129" i="1"/>
  <c r="J136" i="1"/>
  <c r="L138" i="1"/>
  <c r="J147" i="1"/>
  <c r="L155" i="1"/>
  <c r="J164" i="1"/>
  <c r="L172" i="1"/>
  <c r="J180" i="1"/>
  <c r="L186" i="1"/>
  <c r="J195" i="1"/>
  <c r="L135" i="1"/>
  <c r="L153" i="1"/>
  <c r="J161" i="1"/>
  <c r="L168" i="1"/>
  <c r="J176" i="1"/>
  <c r="L182" i="1"/>
  <c r="J191" i="1"/>
  <c r="L163" i="1"/>
  <c r="L165" i="1"/>
  <c r="J173" i="1"/>
  <c r="L178" i="1"/>
  <c r="L180" i="1"/>
  <c r="J187" i="1"/>
  <c r="J189" i="1"/>
  <c r="L159" i="1"/>
  <c r="L161" i="1"/>
  <c r="J168" i="1"/>
  <c r="L190" i="1"/>
  <c r="L192" i="1"/>
  <c r="L101" i="1"/>
  <c r="G21" i="1" a="1"/>
  <c r="G21" i="1" s="1"/>
  <c r="G116" i="1" a="1"/>
  <c r="G116" i="1" s="1"/>
  <c r="G136" i="1" a="1"/>
  <c r="G136" i="1" s="1"/>
  <c r="G164" i="1" a="1"/>
  <c r="G164" i="1" s="1"/>
  <c r="G30" i="1" a="1"/>
  <c r="G30" i="1" s="1"/>
  <c r="J26" i="1"/>
  <c r="G53" i="1" a="1"/>
  <c r="G53" i="1" s="1"/>
  <c r="G69" i="1" a="1"/>
  <c r="G69" i="1" s="1"/>
  <c r="G85" i="1" a="1"/>
  <c r="G85" i="1" s="1"/>
  <c r="J62" i="1"/>
  <c r="G70" i="1" a="1"/>
  <c r="G70" i="1" s="1"/>
  <c r="G86" i="1" a="1"/>
  <c r="G86" i="1" s="1"/>
  <c r="J110" i="1"/>
  <c r="J122" i="1"/>
  <c r="G134" i="1" a="1"/>
  <c r="G134" i="1" s="1"/>
  <c r="J154" i="1"/>
  <c r="J166" i="1"/>
  <c r="J178" i="1"/>
  <c r="J186" i="1"/>
  <c r="L16" i="1"/>
  <c r="J8" i="1"/>
  <c r="J40" i="1"/>
  <c r="J13" i="1"/>
  <c r="L19" i="1"/>
  <c r="L21" i="1"/>
  <c r="J28" i="1"/>
  <c r="L31" i="1"/>
  <c r="J36" i="1"/>
  <c r="J24" i="1"/>
  <c r="L38" i="1"/>
  <c r="L12" i="1"/>
  <c r="L17" i="1"/>
  <c r="J21" i="1"/>
  <c r="J31" i="1"/>
  <c r="L40" i="1"/>
  <c r="L65" i="1"/>
  <c r="L91" i="1"/>
  <c r="G99" i="1" a="1"/>
  <c r="G99" i="1" s="1"/>
  <c r="L107" i="1"/>
  <c r="J116" i="1"/>
  <c r="L124" i="1"/>
  <c r="J132" i="1"/>
  <c r="L37" i="1"/>
  <c r="J51" i="1"/>
  <c r="L54" i="1"/>
  <c r="L63" i="1"/>
  <c r="J68" i="1"/>
  <c r="L72" i="1"/>
  <c r="J83" i="1"/>
  <c r="L86" i="1"/>
  <c r="J95" i="1"/>
  <c r="J97" i="1"/>
  <c r="L104" i="1"/>
  <c r="J112" i="1"/>
  <c r="L119" i="1"/>
  <c r="L53" i="1"/>
  <c r="L61" i="1"/>
  <c r="L69" i="1"/>
  <c r="L77" i="1"/>
  <c r="L85" i="1"/>
  <c r="J93" i="1"/>
  <c r="L98" i="1"/>
  <c r="L100" i="1"/>
  <c r="J109" i="1"/>
  <c r="J125" i="1"/>
  <c r="J55" i="1"/>
  <c r="J63" i="1"/>
  <c r="J71" i="1"/>
  <c r="J79" i="1"/>
  <c r="L82" i="1"/>
  <c r="L84" i="1"/>
  <c r="J104" i="1"/>
  <c r="L142" i="1"/>
  <c r="L139" i="1"/>
  <c r="J148" i="1"/>
  <c r="L156" i="1"/>
  <c r="J165" i="1"/>
  <c r="L173" i="1"/>
  <c r="G180" i="1" a="1"/>
  <c r="G180" i="1" s="1"/>
  <c r="L187" i="1"/>
  <c r="J128" i="1"/>
  <c r="L136" i="1"/>
  <c r="J144" i="1"/>
  <c r="L150" i="1"/>
  <c r="J159" i="1"/>
  <c r="L169" i="1"/>
  <c r="L183" i="1"/>
  <c r="J192" i="1"/>
  <c r="J172" i="1"/>
  <c r="L195" i="1"/>
  <c r="L145" i="1"/>
  <c r="J152" i="1"/>
  <c r="L174" i="1"/>
  <c r="L176" i="1"/>
  <c r="J183" i="1"/>
  <c r="J185" i="1"/>
  <c r="G48" i="1" a="1"/>
  <c r="G48" i="1" s="1"/>
  <c r="G100" i="1" a="1"/>
  <c r="G100" i="1" s="1"/>
  <c r="G60" i="1" a="1"/>
  <c r="G60" i="1" s="1"/>
  <c r="G75" i="1" a="1"/>
  <c r="G75" i="1" s="1"/>
  <c r="G113" i="1" a="1"/>
  <c r="G113" i="1" s="1"/>
  <c r="G92" i="1" a="1"/>
  <c r="G92" i="1" s="1"/>
  <c r="G124" i="1" a="1"/>
  <c r="G124" i="1" s="1"/>
  <c r="G59" i="1" a="1"/>
  <c r="G59" i="1" s="1"/>
  <c r="G56" i="1" a="1"/>
  <c r="G56" i="1" s="1"/>
  <c r="G24" i="1" a="1"/>
  <c r="G24" i="1" s="1"/>
  <c r="G19" i="1" a="1"/>
  <c r="G19" i="1" s="1"/>
  <c r="G8" i="1" a="1"/>
  <c r="G8" i="1" s="1"/>
  <c r="G10" i="1" a="1"/>
  <c r="G10" i="1" s="1"/>
  <c r="G42" i="1" a="1"/>
  <c r="G42" i="1" s="1"/>
  <c r="G40" i="1" a="1"/>
  <c r="G40" i="1" s="1"/>
  <c r="G76" i="1" a="1"/>
  <c r="G76" i="1" s="1"/>
  <c r="G107" i="1" a="1"/>
  <c r="G107" i="1" s="1"/>
  <c r="G140" i="1" a="1"/>
  <c r="G140" i="1" s="1"/>
  <c r="G15" i="1" a="1"/>
  <c r="G15" i="1" s="1"/>
  <c r="G31" i="1" a="1"/>
  <c r="G31" i="1" s="1"/>
  <c r="G142" i="1" a="1"/>
  <c r="G142" i="1" s="1"/>
  <c r="G101" i="1" a="1"/>
  <c r="G101" i="1" s="1"/>
  <c r="N6" i="1"/>
  <c r="J79" i="13" s="1"/>
  <c r="I6" i="1" a="1"/>
  <c r="I6" i="1" s="1"/>
  <c r="G39" i="1" a="1"/>
  <c r="G39" i="1" s="1"/>
  <c r="G13" i="1" a="1"/>
  <c r="G13" i="1" s="1"/>
  <c r="G28" i="1" a="1"/>
  <c r="G28" i="1" s="1"/>
  <c r="G36" i="1" a="1"/>
  <c r="G36" i="1" s="1"/>
  <c r="G51" i="1" a="1"/>
  <c r="G51" i="1" s="1"/>
  <c r="G68" i="1" a="1"/>
  <c r="G68" i="1" s="1"/>
  <c r="G83" i="1" a="1"/>
  <c r="G83" i="1" s="1"/>
  <c r="G95" i="1" a="1"/>
  <c r="G95" i="1" s="1"/>
  <c r="G97" i="1" a="1"/>
  <c r="G97" i="1" s="1"/>
  <c r="G93" i="1" a="1"/>
  <c r="G93" i="1" s="1"/>
  <c r="G139" i="1" a="1"/>
  <c r="G139" i="1" s="1"/>
  <c r="G89" i="1" a="1"/>
  <c r="G89" i="1" s="1"/>
  <c r="G103" i="1" a="1"/>
  <c r="G103" i="1" s="1"/>
  <c r="G160" i="1" a="1"/>
  <c r="G160" i="1" s="1"/>
  <c r="G175" i="1" a="1"/>
  <c r="G175" i="1" s="1"/>
  <c r="G177" i="1" a="1"/>
  <c r="G177" i="1" s="1"/>
  <c r="G171" i="1" a="1"/>
  <c r="G171" i="1" s="1"/>
  <c r="G12" i="1" a="1"/>
  <c r="G12" i="1" s="1"/>
  <c r="G35" i="1" a="1"/>
  <c r="G35" i="1" s="1"/>
  <c r="G43" i="1" a="1"/>
  <c r="G43" i="1" s="1"/>
  <c r="G64" i="1" a="1"/>
  <c r="G64" i="1" s="1"/>
  <c r="G72" i="1" a="1"/>
  <c r="G72" i="1" s="1"/>
  <c r="G88" i="1" a="1"/>
  <c r="G88" i="1" s="1"/>
  <c r="G143" i="1" a="1"/>
  <c r="G143" i="1" s="1"/>
  <c r="G145" i="1" a="1"/>
  <c r="G145" i="1" s="1"/>
  <c r="G195" i="1" a="1"/>
  <c r="G195" i="1" s="1"/>
  <c r="G41" i="1" a="1"/>
  <c r="G41" i="1" s="1"/>
  <c r="G47" i="1" a="1"/>
  <c r="G47" i="1" s="1"/>
  <c r="G52" i="1" a="1"/>
  <c r="G52" i="1" s="1"/>
  <c r="G67" i="1" a="1"/>
  <c r="G67" i="1" s="1"/>
  <c r="G84" i="1" a="1"/>
  <c r="G84" i="1" s="1"/>
  <c r="G96" i="1" a="1"/>
  <c r="G96" i="1" s="1"/>
  <c r="G111" i="1" a="1"/>
  <c r="G111" i="1" s="1"/>
  <c r="G91" i="1" a="1"/>
  <c r="G91" i="1" s="1"/>
  <c r="G141" i="1" a="1"/>
  <c r="G141" i="1" s="1"/>
  <c r="G55" i="1" a="1"/>
  <c r="G55" i="1" s="1"/>
  <c r="G63" i="1" a="1"/>
  <c r="G63" i="1" s="1"/>
  <c r="G71" i="1" a="1"/>
  <c r="G71" i="1" s="1"/>
  <c r="G79" i="1" a="1"/>
  <c r="G79" i="1" s="1"/>
  <c r="G87" i="1" a="1"/>
  <c r="G87" i="1" s="1"/>
  <c r="G120" i="1" a="1"/>
  <c r="G120" i="1" s="1"/>
  <c r="G161" i="1" a="1"/>
  <c r="G161" i="1" s="1"/>
  <c r="G176" i="1" a="1"/>
  <c r="G176" i="1" s="1"/>
  <c r="G173" i="1" a="1"/>
  <c r="G173" i="1" s="1"/>
  <c r="G37" i="1" a="1"/>
  <c r="G37" i="1" s="1"/>
  <c r="G20" i="1" a="1"/>
  <c r="G20" i="1" s="1"/>
  <c r="G32" i="1" a="1"/>
  <c r="G32" i="1" s="1"/>
  <c r="G44" i="1" a="1"/>
  <c r="G44" i="1" s="1"/>
  <c r="G144" i="1" a="1"/>
  <c r="G144" i="1" s="1"/>
  <c r="H173" i="1" l="1"/>
  <c r="H96" i="1"/>
  <c r="H161" i="1"/>
  <c r="H144" i="1"/>
  <c r="H37" i="1"/>
  <c r="H120" i="1"/>
  <c r="H63" i="1"/>
  <c r="H111" i="1"/>
  <c r="H52" i="1"/>
  <c r="H145" i="1"/>
  <c r="H64" i="1"/>
  <c r="H171" i="1"/>
  <c r="H103" i="1"/>
  <c r="H97" i="1"/>
  <c r="H51" i="1"/>
  <c r="H39" i="1"/>
  <c r="H142" i="1"/>
  <c r="H107" i="1"/>
  <c r="H10" i="1"/>
  <c r="H56" i="1"/>
  <c r="H113" i="1"/>
  <c r="H48" i="1"/>
  <c r="H69" i="1"/>
  <c r="H174" i="1"/>
  <c r="H16" i="1"/>
  <c r="H184" i="1"/>
  <c r="H163" i="1"/>
  <c r="H152" i="1"/>
  <c r="H135" i="1"/>
  <c r="H125" i="1"/>
  <c r="H115" i="1"/>
  <c r="H98" i="1"/>
  <c r="H66" i="1"/>
  <c r="H9" i="1"/>
  <c r="H194" i="1"/>
  <c r="H130" i="1"/>
  <c r="H183" i="1"/>
  <c r="H179" i="1"/>
  <c r="H82" i="1"/>
  <c r="H81" i="1"/>
  <c r="H65" i="1"/>
  <c r="H49" i="1"/>
  <c r="H61" i="1"/>
  <c r="H62" i="1"/>
  <c r="H46" i="1"/>
  <c r="H44" i="1"/>
  <c r="H47" i="1"/>
  <c r="H43" i="1"/>
  <c r="H89" i="1"/>
  <c r="H95" i="1"/>
  <c r="H36" i="1"/>
  <c r="J6" i="1"/>
  <c r="H31" i="1"/>
  <c r="H76" i="1"/>
  <c r="H8" i="1"/>
  <c r="H59" i="1"/>
  <c r="H75" i="1"/>
  <c r="H99" i="1"/>
  <c r="H134" i="1"/>
  <c r="H86" i="1"/>
  <c r="H30" i="1"/>
  <c r="H136" i="1"/>
  <c r="H21" i="1"/>
  <c r="H58" i="1"/>
  <c r="H138" i="1"/>
  <c r="H38" i="1"/>
  <c r="H14" i="1"/>
  <c r="H170" i="1"/>
  <c r="H162" i="1"/>
  <c r="H151" i="1"/>
  <c r="H133" i="1"/>
  <c r="H123" i="1"/>
  <c r="H114" i="1"/>
  <c r="H187" i="1"/>
  <c r="H25" i="1"/>
  <c r="H7" i="1"/>
  <c r="H188" i="1"/>
  <c r="H165" i="1"/>
  <c r="H150" i="1"/>
  <c r="H127" i="1"/>
  <c r="H112" i="1"/>
  <c r="H168" i="1"/>
  <c r="H121" i="1"/>
  <c r="H11" i="1"/>
  <c r="H172" i="1"/>
  <c r="H154" i="1"/>
  <c r="H132" i="1"/>
  <c r="H104" i="1"/>
  <c r="H23" i="1"/>
  <c r="H78" i="1"/>
  <c r="H45" i="1"/>
  <c r="H153" i="1"/>
  <c r="H102" i="1"/>
  <c r="H87" i="1"/>
  <c r="H143" i="1"/>
  <c r="H177" i="1"/>
  <c r="H32" i="1"/>
  <c r="H176" i="1"/>
  <c r="H79" i="1"/>
  <c r="H141" i="1"/>
  <c r="H84" i="1"/>
  <c r="H41" i="1"/>
  <c r="H88" i="1"/>
  <c r="H35" i="1"/>
  <c r="H175" i="1"/>
  <c r="H139" i="1"/>
  <c r="H83" i="1"/>
  <c r="H28" i="1"/>
  <c r="G6" i="1" a="1"/>
  <c r="G6" i="1" s="1"/>
  <c r="G79" i="13" s="1"/>
  <c r="H15" i="1"/>
  <c r="H40" i="1"/>
  <c r="H19" i="1"/>
  <c r="H124" i="1"/>
  <c r="H60" i="1"/>
  <c r="H85" i="1"/>
  <c r="H53" i="1"/>
  <c r="H131" i="1"/>
  <c r="H182" i="1"/>
  <c r="H26" i="1"/>
  <c r="H192" i="1"/>
  <c r="H167" i="1"/>
  <c r="H157" i="1"/>
  <c r="H148" i="1"/>
  <c r="H129" i="1"/>
  <c r="H119" i="1"/>
  <c r="H108" i="1"/>
  <c r="H189" i="1"/>
  <c r="H27" i="1"/>
  <c r="H158" i="1"/>
  <c r="H109" i="1"/>
  <c r="H80" i="1"/>
  <c r="H181" i="1"/>
  <c r="H90" i="1"/>
  <c r="H74" i="1"/>
  <c r="H73" i="1"/>
  <c r="H57" i="1"/>
  <c r="H77" i="1"/>
  <c r="H178" i="1"/>
  <c r="H110" i="1"/>
  <c r="H54" i="1"/>
  <c r="H55" i="1"/>
  <c r="H20" i="1"/>
  <c r="H71" i="1"/>
  <c r="H91" i="1"/>
  <c r="H67" i="1"/>
  <c r="H195" i="1"/>
  <c r="H72" i="1"/>
  <c r="H12" i="1"/>
  <c r="H160" i="1"/>
  <c r="H93" i="1"/>
  <c r="H68" i="1"/>
  <c r="H13" i="1"/>
  <c r="H101" i="1"/>
  <c r="H140" i="1"/>
  <c r="H42" i="1"/>
  <c r="H24" i="1"/>
  <c r="H92" i="1"/>
  <c r="H100" i="1"/>
  <c r="H180" i="1"/>
  <c r="H70" i="1"/>
  <c r="H164" i="1"/>
  <c r="H116" i="1"/>
  <c r="H106" i="1"/>
  <c r="H50" i="1"/>
  <c r="H146" i="1"/>
  <c r="H22" i="1"/>
  <c r="H190" i="1"/>
  <c r="H166" i="1"/>
  <c r="H156" i="1"/>
  <c r="H147" i="1"/>
  <c r="H128" i="1"/>
  <c r="H118" i="1"/>
  <c r="H105" i="1"/>
  <c r="H33" i="1"/>
  <c r="H17" i="1"/>
  <c r="H34" i="1"/>
  <c r="H169" i="1"/>
  <c r="H155" i="1"/>
  <c r="H137" i="1"/>
  <c r="H122" i="1"/>
  <c r="H193" i="1"/>
  <c r="H18" i="1"/>
  <c r="H149" i="1"/>
  <c r="H191" i="1"/>
  <c r="H159" i="1"/>
  <c r="H117" i="1"/>
  <c r="H186" i="1"/>
  <c r="H94" i="1"/>
  <c r="H185" i="1"/>
  <c r="H126" i="1"/>
  <c r="H29" i="1"/>
  <c r="H6" i="1" l="1"/>
  <c r="H7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36451-4D62-2B47-A87E-82605FD4BA96}" name="Conflict and Fragility" type="6" refreshedVersion="6" background="1" saveData="1">
    <textPr sourceFile="/Users/bennotkin/Documents/world-bank/compoundriskdata/crm-excel/Conflict and Fragility.csv" comma="1">
      <textFields count="4">
        <textField/>
        <textField/>
        <textField/>
        <textField/>
      </textFields>
    </textPr>
  </connection>
  <connection id="2" xr16:uid="{2619B091-0FAE-2443-B8C4-374A958651A7}" name="Food Security" type="6" refreshedVersion="6" background="1" saveData="1">
    <textPr sourceFile="/Users/bennotkin/Documents/world-bank/compoundriskdata/crm-excel/Food Security.csv" comma="1">
      <textFields count="4">
        <textField/>
        <textField/>
        <textField/>
        <textField/>
      </textFields>
    </textPr>
  </connection>
  <connection id="3" xr16:uid="{846C5A75-1EEB-8B48-834E-6EA86FE9B27A}" name="Health" type="6" refreshedVersion="6" background="1" saveData="1">
    <textPr sourceFile="/Users/bennotkin/Documents/world-bank/compoundriskdata/crm-excel/Health.csv" comma="1">
      <textFields count="10">
        <textField/>
        <textField/>
        <textField/>
        <textField/>
        <textField/>
        <textField/>
        <textField/>
        <textField/>
        <textField/>
        <textField/>
      </textFields>
    </textPr>
  </connection>
  <connection id="4" xr16:uid="{D61DAE0C-08CB-4C45-A53A-40CC48FDEC6F}" name="Macro Fiscal" type="6" refreshedVersion="6" background="1" saveData="1">
    <textPr sourceFile="/Users/bennotkin/Documents/world-bank/compoundriskdata/crm-excel/Macro Fiscal.csv" comma="1">
      <textFields count="3">
        <textField/>
        <textField/>
        <textField/>
      </textFields>
    </textPr>
  </connection>
  <connection id="5" xr16:uid="{91D79B06-CB56-2844-82D4-A87C3A87138E}" name="Natural Hazard" type="6" refreshedVersion="6" background="1" saveData="1">
    <textPr sourceFile="/Users/bennotkin/Documents/world-bank/compoundriskdata/crm-excel/Natural Hazard.csv" comma="1">
      <textFields count="4">
        <textField/>
        <textField/>
        <textField/>
        <textField/>
      </textFields>
    </textPr>
  </connection>
  <connection id="6" xr16:uid="{08214A9C-9A15-D440-B1E4-FA52C4B87289}" name="Socioeconomic Vulnerability" type="6" refreshedVersion="6" background="1" saveData="1">
    <textPr sourceFile="/Users/bennotkin/Documents/world-bank/compoundriskdata/crm-excel/Socioeconomic Vulnerability.csv" comma="1">
      <textFields count="4">
        <textField/>
        <textField/>
        <textField/>
        <textField/>
      </textFields>
    </textP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<sst xmlns="http://schemas.openxmlformats.org/spreadsheetml/2006/main" count="5781" uniqueCount="612">
  <si>
    <t>X</t>
  </si>
  <si>
    <t>Countryname</t>
  </si>
  <si>
    <t>Country</t>
  </si>
  <si>
    <t xml:space="preserve"> </t>
  </si>
  <si>
    <t>Overall Alert</t>
  </si>
  <si>
    <t>Underlying Vulnerability</t>
  </si>
  <si>
    <t>Upcoming Threat</t>
  </si>
  <si>
    <t xml:space="preserve">  </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</si>
  <si>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</si>
  <si>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</si>
  <si>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</si>
  <si>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</si>
  <si>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</si>
  <si>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</si>
  <si>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</si>
  <si>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</si>
  <si>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</si>
  <si>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</si>
  <si>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</si>
  <si>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</si>
  <si>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</si>
  <si>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</si>
  <si>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</si>
  <si>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</si>
  <si>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</si>
  <si>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</si>
  <si>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</si>
  <si>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</si>
  <si>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</si>
  <si>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</si>
  <si>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</si>
  <si>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</si>
  <si>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</si>
  <si>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</si>
  <si>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</si>
  <si>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</si>
  <si>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</si>
  <si>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</si>
  <si>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</si>
  <si>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</si>
  <si>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</si>
  <si>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</si>
  <si>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</si>
  <si>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</si>
  <si>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</si>
  <si>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</si>
  <si>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</si>
  <si>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</si>
  <si>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</si>
  <si>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</si>
  <si>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</si>
  <si>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</si>
  <si>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</si>
  <si>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</si>
  <si>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</si>
  <si>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</si>
  <si>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</si>
  <si>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</si>
  <si>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</si>
  <si>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</si>
  <si>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</si>
  <si>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</si>
  <si>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</si>
  <si>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</si>
  <si>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</si>
  <si>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</si>
  <si>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</si>
  <si>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</si>
  <si>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</si>
  <si>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</si>
  <si>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</si>
  <si>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</si>
  <si>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Côte d'Ivoire</t>
  </si>
  <si>
    <t>CIV</t>
  </si>
  <si>
    <t>Cameroon</t>
  </si>
  <si>
    <t>CMR</t>
  </si>
  <si>
    <t>Congo DR</t>
  </si>
  <si>
    <t>COD</t>
  </si>
  <si>
    <t>Congo</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</si>
  <si>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</si>
  <si>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</si>
  <si>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</si>
  <si>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</si>
  <si>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</si>
  <si>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</si>
  <si>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</si>
  <si>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</si>
  <si>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</si>
  <si>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</si>
  <si>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</si>
  <si>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</si>
  <si>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</si>
  <si>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</si>
  <si>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</si>
  <si>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</si>
  <si>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</si>
  <si>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</si>
  <si>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</si>
  <si>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</si>
  <si>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</si>
  <si>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</si>
  <si>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</si>
  <si>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</si>
  <si>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</si>
  <si>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</si>
  <si>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</si>
  <si>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</si>
  <si>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</si>
  <si>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</si>
  <si>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</si>
  <si>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</si>
  <si>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</si>
  <si>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</si>
  <si>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</si>
  <si>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</si>
  <si>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</si>
  <si>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</si>
  <si>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</si>
  <si>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</si>
  <si>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</si>
  <si>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</si>
  <si>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</si>
  <si>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</si>
  <si>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</si>
  <si>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</si>
  <si>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</si>
  <si>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</si>
  <si>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</si>
  <si>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</si>
  <si>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</si>
  <si>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</si>
  <si>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</si>
  <si>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</si>
  <si>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</si>
  <si>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</si>
  <si>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</si>
  <si>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</si>
  <si>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</si>
  <si>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</si>
  <si>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</si>
  <si>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</si>
  <si>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</si>
  <si>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</si>
  <si>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</si>
  <si>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</si>
  <si>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</si>
  <si>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</si>
  <si>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</si>
  <si>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</si>
  <si>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</si>
  <si>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</si>
  <si>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</si>
  <si>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</si>
  <si>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</si>
  <si>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</si>
  <si>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</si>
  <si>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</si>
  <si>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</si>
  <si>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</si>
  <si>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</si>
  <si>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</si>
  <si>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</si>
  <si>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</si>
  <si>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</si>
  <si>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</si>
  <si>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</si>
  <si>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</si>
  <si>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</si>
  <si>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</si>
  <si>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</si>
  <si>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</si>
  <si>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</si>
  <si>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</si>
  <si>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</si>
  <si>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</si>
  <si>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</si>
  <si>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</si>
  <si>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</si>
  <si>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</si>
  <si>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</si>
  <si>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</si>
  <si>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</si>
  <si>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</si>
  <si>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</si>
  <si>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</si>
  <si>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</si>
  <si>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</si>
  <si>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</si>
  <si>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</si>
  <si>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</si>
  <si>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</si>
  <si>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</si>
  <si>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Korea Republic of</t>
  </si>
  <si>
    <t>KOR</t>
  </si>
  <si>
    <t>Kuwait</t>
  </si>
  <si>
    <t>KWT</t>
  </si>
  <si>
    <t>Lao PDR</t>
  </si>
  <si>
    <t>LAO</t>
  </si>
  <si>
    <t>Lebanon</t>
  </si>
  <si>
    <t>LBN</t>
  </si>
  <si>
    <t>Liberia</t>
  </si>
  <si>
    <t>LBR</t>
  </si>
  <si>
    <t>Libya</t>
  </si>
  <si>
    <t>LBY</t>
  </si>
  <si>
    <t>Saint Lucia</t>
  </si>
  <si>
    <t>LCA</t>
  </si>
  <si>
    <t>Liechtenstein</t>
  </si>
  <si>
    <t>LIE</t>
  </si>
  <si>
    <t>Sri Lanka</t>
  </si>
  <si>
    <t>LKA</t>
  </si>
  <si>
    <t>Lesotho</t>
  </si>
  <si>
    <t>LSO</t>
  </si>
  <si>
    <t>Lithuania</t>
  </si>
  <si>
    <t>LTU</t>
  </si>
  <si>
    <t>Luxembourg</t>
  </si>
  <si>
    <t>LUX</t>
  </si>
  <si>
    <t>Latvia</t>
  </si>
  <si>
    <t>LVA</t>
  </si>
  <si>
    <t>Morocco</t>
  </si>
  <si>
    <t>MAR</t>
  </si>
  <si>
    <t>Moldova Republic of</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</si>
  <si>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</si>
  <si>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</si>
  <si>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</si>
  <si>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</si>
  <si>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</si>
  <si>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</si>
  <si>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</si>
  <si>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</si>
  <si>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</si>
  <si>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</si>
  <si>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</si>
  <si>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</si>
  <si>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</si>
  <si>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</si>
  <si>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</si>
  <si>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</si>
  <si>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</si>
  <si>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</si>
  <si>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</si>
  <si>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</si>
  <si>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</si>
  <si>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</si>
  <si>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</si>
  <si>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</si>
  <si>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</si>
  <si>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</si>
  <si>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</si>
  <si>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</si>
  <si>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</si>
  <si>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</si>
  <si>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</si>
  <si>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</si>
  <si>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</si>
  <si>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</si>
  <si>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</si>
  <si>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</si>
  <si>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</si>
  <si>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</si>
  <si>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</si>
  <si>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</si>
  <si>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</si>
  <si>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</si>
  <si>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</si>
  <si>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</si>
  <si>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</si>
  <si>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</si>
  <si>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</si>
  <si>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</si>
  <si>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</si>
  <si>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</si>
  <si>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</si>
  <si>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</si>
  <si>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</si>
  <si>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</si>
  <si>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</si>
  <si>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</si>
  <si>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</si>
  <si>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</si>
  <si>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</si>
  <si>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</si>
  <si>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</si>
  <si>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</si>
  <si>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</si>
  <si>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</si>
  <si>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</si>
  <si>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Korea DPR</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</si>
  <si>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</si>
  <si>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</si>
  <si>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</si>
  <si>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</si>
  <si>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</si>
  <si>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</si>
  <si>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</si>
  <si>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</si>
  <si>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</si>
  <si>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</si>
  <si>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</si>
  <si>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</si>
  <si>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</si>
  <si>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</si>
  <si>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</si>
  <si>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</si>
  <si>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</si>
  <si>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</si>
  <si>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</si>
  <si>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</si>
  <si>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</si>
  <si>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</si>
  <si>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</si>
  <si>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</si>
  <si>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</si>
  <si>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</si>
  <si>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</si>
  <si>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</si>
  <si>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</si>
  <si>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</si>
  <si>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</si>
  <si>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</si>
  <si>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</si>
  <si>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</si>
  <si>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</si>
  <si>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</si>
  <si>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</si>
  <si>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</si>
  <si>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</si>
  <si>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</si>
  <si>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</si>
  <si>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</si>
  <si>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</si>
  <si>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</si>
  <si>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</si>
  <si>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</si>
  <si>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</si>
  <si>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</si>
  <si>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</si>
  <si>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</si>
  <si>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</si>
  <si>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</si>
  <si>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</si>
  <si>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</si>
  <si>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</si>
  <si>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</si>
  <si>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</si>
  <si>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</si>
  <si>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</si>
  <si>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</si>
  <si>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</si>
  <si>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</si>
  <si>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</si>
  <si>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</si>
  <si>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</si>
  <si>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</si>
  <si>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</si>
  <si>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</si>
  <si>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</si>
  <si>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</si>
  <si>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</si>
  <si>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</si>
  <si>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</si>
  <si>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</si>
  <si>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</si>
  <si>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</si>
  <si>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</si>
  <si>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</si>
  <si>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</si>
  <si>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 of America</t>
  </si>
  <si>
    <t>USA</t>
  </si>
  <si>
    <t>Uzbekistan</t>
  </si>
  <si>
    <t>UZB</t>
  </si>
  <si>
    <t>Saint Vincent and the Grenadines</t>
  </si>
  <si>
    <t>VCT</t>
  </si>
  <si>
    <t>Venezuela</t>
  </si>
  <si>
    <t>VEN</t>
  </si>
  <si>
    <t>Viet Nam</t>
  </si>
  <si>
    <t>VNM</t>
  </si>
  <si>
    <t>Vanuatu</t>
  </si>
  <si>
    <t>VUT</t>
  </si>
  <si>
    <t>Samoa</t>
  </si>
  <si>
    <t>WSM</t>
  </si>
  <si>
    <t>Yemen</t>
  </si>
  <si>
    <t>YEM</t>
  </si>
  <si>
    <t>South Africa</t>
  </si>
  <si>
    <t>ZAF</t>
  </si>
  <si>
    <t>Zambia</t>
  </si>
  <si>
    <t>ZMB</t>
  </si>
  <si>
    <t>Zimbabwe</t>
  </si>
  <si>
    <t>ZWE</t>
  </si>
  <si>
    <t>Overall Alert Dimensions</t>
  </si>
  <si>
    <t>Underlying Vulnerability Dimensions</t>
  </si>
  <si>
    <t>Upcoming Threat Dimensions</t>
  </si>
  <si>
    <t>Reliability Score</t>
  </si>
  <si>
    <t>Change methods in Options Sheet</t>
  </si>
  <si>
    <t>Count medium alerts as half flags. TK marks lack of reliability in underlying data.</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</si>
  <si>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</si>
  <si>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</si>
  <si>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</si>
  <si>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</si>
  <si>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</si>
  <si>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</si>
  <si>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</si>
  <si>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</si>
  <si>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</si>
  <si>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</si>
  <si>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</si>
  <si>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</si>
  <si>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</si>
  <si>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 xml:space="preserve">Count medium alerts as half flags?  </t>
  </si>
  <si>
    <t>The overall alert counts how many of a country's dimensions have a score of 10. By selecting this option, scores between 7 and 9.9 will also be counted with a value of 0.5. Selecting TRUE will …</t>
  </si>
  <si>
    <t>– Geometric mean √(a×b)</t>
  </si>
  <si>
    <t>– Arithmetic mean (a+b)/2</t>
  </si>
  <si>
    <t>Dimensional Scores</t>
  </si>
  <si>
    <t>How to aggregate individual indicators into dimensional scores?</t>
  </si>
  <si>
    <t>By default the CRM calculates the dimensional score by taking the value of the highest indicator score in that dimension's category.</t>
  </si>
  <si>
    <t>The overall alert is found by averaging the alerts for the underlying vulnerabilities and the upcoming threats. This average could be an arithmetic mean or a geometric mean. The CRM defaults to a geometric mean.</t>
  </si>
  <si>
    <t>Conflict and Fragility</t>
  </si>
  <si>
    <t>How to calculate Overall Alert?</t>
  </si>
  <si>
    <t>Indicators</t>
  </si>
  <si>
    <t>Indicator Selection</t>
  </si>
  <si>
    <t>High Risk Threshold</t>
  </si>
  <si>
    <t>Medium Risk Threshold</t>
  </si>
  <si>
    <t>Risk Level Thresholds</t>
  </si>
  <si>
    <t>≥</t>
  </si>
  <si>
    <t>Upcoming &amp; Emerging</t>
  </si>
  <si>
    <t>Indicator Normalization</t>
  </si>
  <si>
    <t>To select indicators, use the [Data Dictionary] sheet.</t>
  </si>
  <si>
    <t>To set normalization bounds, use the [Data Dictionary] sheet.</t>
  </si>
  <si>
    <t>Take value of maximum indicator</t>
  </si>
  <si>
    <t>Geometric mean</t>
  </si>
  <si>
    <t>Arithmetic mean</t>
  </si>
  <si>
    <t>F_Proteus_Score_norm</t>
  </si>
  <si>
    <t>H_HIS_Score_norm</t>
  </si>
  <si>
    <t>HIS Score</t>
  </si>
  <si>
    <t>H_INFORM_rating.Value_norm</t>
  </si>
  <si>
    <t>INFORM Rating</t>
  </si>
  <si>
    <t>M_EIU_Score_12m_norm</t>
  </si>
  <si>
    <t>Natural Hazard</t>
  </si>
  <si>
    <t>NH_Hazard_Score_norm</t>
  </si>
  <si>
    <t>NH_multihazard_risk_norm</t>
  </si>
  <si>
    <t>Socioeconomic Vulnerability</t>
  </si>
  <si>
    <t>S_INFORM_vul_norm</t>
  </si>
  <si>
    <t>F_Fewsnet_Score_norm</t>
  </si>
  <si>
    <t>F_fao_wfp_warning</t>
  </si>
  <si>
    <t>F_fpv_rating</t>
  </si>
  <si>
    <t>Fr_REIGN_Normalised</t>
  </si>
  <si>
    <t>Fr_Displaced_UNHCR_Normalised</t>
  </si>
  <si>
    <t>H_Oxrollback_score_norm</t>
  </si>
  <si>
    <t>Oxford Lockdown Rollback Index</t>
  </si>
  <si>
    <t>H_Covidgrowth_casesnorm</t>
  </si>
  <si>
    <t>Covid Growth, Cases (biweekly)</t>
  </si>
  <si>
    <t>H_Covidgrowth_deathsnorm</t>
  </si>
  <si>
    <t>Covid Growth, Deaths (biweekly)</t>
  </si>
  <si>
    <t>H_new_cases_smoothed_per_million_norm</t>
  </si>
  <si>
    <t>H_new_deaths_smoothed_per_million_norm</t>
  </si>
  <si>
    <t>H_GovernmentResponseIndexForDisplay_norm</t>
  </si>
  <si>
    <t>Oxford Gov Response Index</t>
  </si>
  <si>
    <t>H_health_acaps</t>
  </si>
  <si>
    <t>ACAPS</t>
  </si>
  <si>
    <t>H_wmo_don_alert</t>
  </si>
  <si>
    <t>M_EIU_12m_change_norm</t>
  </si>
  <si>
    <t>NH_seasonal_risk_norm</t>
  </si>
  <si>
    <t>NH_INFORM_Crisis_Norm</t>
  </si>
  <si>
    <t>NH_GDAC_Hazard_Score_Norm</t>
  </si>
  <si>
    <t>NH_locust_norm</t>
  </si>
  <si>
    <t>S_unemployment.Rating_norm</t>
  </si>
  <si>
    <t>S_income_support.Rating_norm</t>
  </si>
  <si>
    <t>S_pov_prop_19_20_norm</t>
  </si>
  <si>
    <t>S_phone_average_index_norm</t>
  </si>
  <si>
    <t>Aggregation</t>
  </si>
  <si>
    <t>Indicators → Dimensions</t>
  </si>
  <si>
    <t>Underyling + Emerging → Overall</t>
  </si>
  <si>
    <t>Dimensions → Flags</t>
  </si>
  <si>
    <t>Method</t>
  </si>
  <si>
    <t>Max value</t>
  </si>
  <si>
    <t>Max value (default)</t>
  </si>
  <si>
    <t>Geometric mean (default)</t>
  </si>
  <si>
    <t>Count high (1)  &amp; med. (0.5) risks  (default)</t>
  </si>
  <si>
    <t>Count only high risks</t>
  </si>
  <si>
    <t>Blank1</t>
  </si>
  <si>
    <t>Blank2</t>
  </si>
  <si>
    <t>Blank3</t>
  </si>
  <si>
    <t>Blank4</t>
  </si>
  <si>
    <t>Blank6</t>
  </si>
  <si>
    <t>Blank7</t>
  </si>
  <si>
    <t>B2</t>
  </si>
  <si>
    <t>B1</t>
  </si>
  <si>
    <t>B3</t>
  </si>
  <si>
    <t>Indicator</t>
  </si>
  <si>
    <t>Dimension</t>
  </si>
  <si>
    <t>Timeframe</t>
  </si>
  <si>
    <t>Description</t>
  </si>
  <si>
    <t>Health2</t>
  </si>
  <si>
    <t>Food Security3</t>
  </si>
  <si>
    <t>Macro Fiscal4</t>
  </si>
  <si>
    <t>Socio-Econ Vulnerability5</t>
  </si>
  <si>
    <t>Natural Hazards6</t>
  </si>
  <si>
    <t>Health7</t>
  </si>
  <si>
    <t>Food Security8</t>
  </si>
  <si>
    <t>Socio-Econ Vulnerability9</t>
  </si>
  <si>
    <t>Macro Fiscal10</t>
  </si>
  <si>
    <t>Natural Hazards11</t>
  </si>
  <si>
    <t>Underlying Vulnerability12</t>
  </si>
  <si>
    <t>Most Upcoming Threat Alerts (top 10, with ties)</t>
  </si>
  <si>
    <t>Most Underlying Vulnerability Alerts (top 10, with ties)</t>
  </si>
  <si>
    <t>Most Overall Alerts (top 10, with ties)</t>
  </si>
  <si>
    <t>NA</t>
  </si>
  <si>
    <t>HIS Score, Normalized</t>
  </si>
  <si>
    <t>indicator_slug</t>
  </si>
  <si>
    <t>Fr_FCS_Normalised</t>
  </si>
  <si>
    <t>New Covid Cases per 1M</t>
  </si>
  <si>
    <t>New Covid Deaths per 1M</t>
  </si>
  <si>
    <t>ThinkHazard! Natural Hazard Risks</t>
  </si>
  <si>
    <t>Compiles exposure and vulnerability metrics on a range of hazards including earthquakes, tsunami, drought, flood and heatwaves</t>
  </si>
  <si>
    <t>INFORM Natural Multi-hazard Rating</t>
  </si>
  <si>
    <t>FEWS NET Score</t>
  </si>
  <si>
    <t>FAO WFP Warning</t>
  </si>
  <si>
    <t>FCS</t>
  </si>
  <si>
    <t>REIGN</t>
  </si>
  <si>
    <t>Upcoming</t>
  </si>
  <si>
    <t>Underlying</t>
  </si>
  <si>
    <t>Food Price Volatility</t>
  </si>
  <si>
    <t>Updates</t>
  </si>
  <si>
    <t>Ad hoc</t>
  </si>
  <si>
    <t>Annual</t>
  </si>
  <si>
    <t>Proteus Composite Index</t>
  </si>
  <si>
    <t>Source</t>
  </si>
  <si>
    <t>WB</t>
  </si>
  <si>
    <t>World Food Programme</t>
  </si>
  <si>
    <t>INFORM</t>
  </si>
  <si>
    <t>Seasonal Forecast Index</t>
  </si>
  <si>
    <t>WB, Columbia University</t>
  </si>
  <si>
    <t>INFORM Severity</t>
  </si>
  <si>
    <t>Daily</t>
  </si>
  <si>
    <t>GDACS Live Hazard Tracker</t>
  </si>
  <si>
    <t>Global Disaster Alert and Coordination System</t>
  </si>
  <si>
    <t>Locust Threat Level</t>
  </si>
  <si>
    <t>FAO</t>
  </si>
  <si>
    <t>Weekly</t>
  </si>
  <si>
    <t>Quarterly</t>
  </si>
  <si>
    <t>FEWS NET</t>
  </si>
  <si>
    <t>Monthly</t>
  </si>
  <si>
    <t>Political Disturbance</t>
  </si>
  <si>
    <t>Political Fatalities</t>
  </si>
  <si>
    <t>ACLED</t>
  </si>
  <si>
    <t>Forcibly Displaced People</t>
  </si>
  <si>
    <t>UNHCR</t>
  </si>
  <si>
    <t>Operational Risk Score</t>
  </si>
  <si>
    <t>Economist Intelligence Unit</t>
  </si>
  <si>
    <t>Point difference between latest EIU and 12-month mean</t>
  </si>
  <si>
    <t>12-month running mean</t>
  </si>
  <si>
    <t>Socio-Economic Vulnerability</t>
  </si>
  <si>
    <t>INFORM Socio-economic Vulnerability Index</t>
  </si>
  <si>
    <t>People Below $1.90 Poverty Line, % Change</t>
  </si>
  <si>
    <t>Unemployment Rate, % Change</t>
  </si>
  <si>
    <t>COVID Income Support</t>
  </si>
  <si>
    <t>COVID Phone Survey Index</t>
  </si>
  <si>
    <t>Socioecon. Vulnerability</t>
  </si>
  <si>
    <t>Include</t>
  </si>
  <si>
    <t>Include in upcoming</t>
  </si>
  <si>
    <t>Include in underlying</t>
  </si>
  <si>
    <t>WMO Disease Outbreak News</t>
  </si>
  <si>
    <t>Normalized Scores</t>
  </si>
  <si>
    <t xml:space="preserve"> ← Renamed F_fews_crm_norm?</t>
  </si>
  <si>
    <t>Fr_BRD_Normalised</t>
  </si>
  <si>
    <t>DATA DICTIONARY</t>
  </si>
  <si>
    <t>Indicators used in the Compound Risk Monitor</t>
  </si>
  <si>
    <t>↓</t>
  </si>
  <si>
    <t>World Meteorological Organization</t>
  </si>
  <si>
    <t>ACAPS Health Crisis Tracker</t>
  </si>
  <si>
    <t>Oxford</t>
  </si>
  <si>
    <t>World Bank</t>
  </si>
  <si>
    <t>DASHBOARD</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</si>
  <si>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</si>
  <si>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</si>
  <si>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</si>
  <si>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</si>
  <si>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</si>
  <si>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</si>
  <si>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</si>
  <si>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</si>
  <si>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</si>
  <si>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</si>
  <si>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 OVERALL ALERT</t>
  </si>
  <si>
    <t>Radar charts for first four countries in list below.</t>
  </si>
  <si>
    <t>Region</t>
  </si>
  <si>
    <t>Europe &amp; Central Asia</t>
  </si>
  <si>
    <t>Middle East &amp; North Africa</t>
  </si>
  <si>
    <t>East Asia &amp; Pacific</t>
  </si>
  <si>
    <t>North America</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</si>
  <si>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</si>
  <si>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</si>
  <si>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</si>
  <si>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</si>
  <si>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</si>
  <si>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</si>
  <si>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</si>
  <si>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</si>
  <si>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</si>
  <si>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</si>
  <si>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Blend</t>
  </si>
  <si>
    <t>Upcoming Threats14</t>
  </si>
  <si>
    <t>Upcoming Threats15</t>
  </si>
  <si>
    <t>Column1</t>
  </si>
  <si>
    <t>Column2</t>
  </si>
  <si>
    <t>Upcoming Alert</t>
  </si>
  <si>
    <t>Underlying Alert</t>
  </si>
  <si>
    <t>— UNDERLYING VULNERABILITY</t>
  </si>
  <si>
    <t>— UPCOMING THREAT</t>
  </si>
  <si>
    <t>3. UNDERLYING VULNERABILITY</t>
  </si>
  <si>
    <t>4. UPCOMING THREATS</t>
  </si>
  <si>
    <t>2. OVERALL ALERT</t>
  </si>
  <si>
    <t>1. HEATMAPS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</si>
</sst>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b/>
      <i/>
      <sz val="12"/>
      <color theme="0"/>
      <name val="Arial"/>
      <family val="2"/>
    </font>
    <font>
      <b/>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b/>
      <sz val="11"/>
      <color theme="1"/>
      <name val="Arial"/>
      <family val="2"/>
    </font>
    <font>
      <i/>
      <sz val="11"/>
      <color rgb="FF000000"/>
      <name val="Arial"/>
      <family val="2"/>
    </font>
    <font>
      <sz val="8"/>
      <name val="Arial"/>
      <family val="2"/>
    </font>
  </fonts>
  <fills count="8">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rgb="FFFFFFFF"/>
        <bgColor indexed="64"/>
      </patternFill>
    </fill>
  </fills>
  <borders count="38">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4" tint="0.39997558519241921"/>
      </top>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right/>
      <top style="thin">
        <color indexed="64"/>
      </top>
      <bottom style="dotted">
        <color indexed="64"/>
      </bottom>
      <diagonal/>
    </border>
    <border>
      <left/>
      <right/>
      <top style="dotted">
        <color indexed="64"/>
      </top>
      <bottom style="dotted">
        <color indexed="64"/>
      </bottom>
      <diagonal/>
    </border>
    <border>
      <left/>
      <right/>
      <top style="dotted">
        <color indexed="64"/>
      </top>
      <bottom/>
      <diagonal/>
    </border>
    <border>
      <left/>
      <right/>
      <top/>
      <bottom style="dotted">
        <color indexed="64"/>
      </bottom>
      <diagonal/>
    </border>
    <border>
      <left/>
      <right style="thick">
        <color rgb="FFFFFFFF"/>
      </right>
      <top/>
      <bottom style="thin">
        <color rgb="FF000000"/>
      </bottom>
      <diagonal/>
    </border>
    <border>
      <left style="thin">
        <color rgb="FFFFFFFF"/>
      </left>
      <right/>
      <top style="thin">
        <color rgb="FFFFFFFF"/>
      </top>
      <bottom/>
      <diagonal/>
    </border>
    <border>
      <left/>
      <right/>
      <top/>
      <bottom style="thin">
        <color rgb="FF000000"/>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s>
  <cellStyleXfs count="2">
    <xf numFmtId="0" fontId="0" fillId="0" borderId="0"/>
    <xf numFmtId="0" fontId="24" fillId="0" borderId="0" applyNumberFormat="0" applyFill="0" applyBorder="0" applyAlignment="0" applyProtection="0"/>
  </cellStyleXfs>
  <cellXfs count="256">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164" fontId="3" fillId="2" borderId="15"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7" fillId="3" borderId="0" xfId="0" applyFont="1" applyFill="1" applyAlignment="1">
      <alignment horizontal="left" vertical="top" wrapText="1"/>
    </xf>
    <xf numFmtId="0" fontId="3" fillId="3" borderId="0" xfId="0" applyFont="1" applyFill="1" applyAlignment="1">
      <alignment horizontal="left" vertical="top" wrapText="1"/>
    </xf>
    <xf numFmtId="0" fontId="2" fillId="3" borderId="0" xfId="0" applyFont="1" applyFill="1"/>
    <xf numFmtId="0" fontId="9" fillId="3" borderId="0" xfId="0" applyFont="1" applyFill="1" applyAlignment="1">
      <alignment vertical="top" wrapText="1"/>
    </xf>
    <xf numFmtId="0" fontId="10" fillId="3" borderId="0" xfId="0" applyFont="1" applyFill="1"/>
    <xf numFmtId="0" fontId="10" fillId="3" borderId="0" xfId="0" applyFont="1" applyFill="1" applyAlignment="1">
      <alignment vertical="top" wrapText="1"/>
    </xf>
    <xf numFmtId="0" fontId="8" fillId="3"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3" borderId="0" xfId="0" applyFont="1" applyFill="1" applyBorder="1" applyAlignment="1">
      <alignment horizontal="left" vertical="top" wrapText="1"/>
    </xf>
    <xf numFmtId="0" fontId="3" fillId="3" borderId="0" xfId="0" applyFont="1" applyFill="1" applyBorder="1" applyAlignment="1">
      <alignment horizontal="left" vertical="top" wrapText="1" indent="1"/>
    </xf>
    <xf numFmtId="1" fontId="3" fillId="3" borderId="0" xfId="0" applyNumberFormat="1" applyFont="1" applyFill="1" applyBorder="1" applyAlignment="1">
      <alignment horizontal="right" vertical="top" wrapText="1"/>
    </xf>
    <xf numFmtId="1" fontId="0" fillId="3" borderId="0" xfId="0" applyNumberFormat="1" applyFill="1" applyAlignment="1">
      <alignment horizontal="right"/>
    </xf>
    <xf numFmtId="0" fontId="2" fillId="3" borderId="0" xfId="0" applyFont="1" applyFill="1" applyAlignment="1">
      <alignment horizontal="left" indent="1"/>
    </xf>
    <xf numFmtId="0" fontId="3" fillId="3" borderId="0" xfId="0" applyFont="1" applyFill="1" applyBorder="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164" fontId="3" fillId="2" borderId="20" xfId="0" applyNumberFormat="1" applyFont="1" applyFill="1" applyBorder="1" applyAlignment="1">
      <alignment horizontal="right" indent="2"/>
    </xf>
    <xf numFmtId="0" fontId="14" fillId="3" borderId="15" xfId="0" applyFont="1" applyFill="1" applyBorder="1"/>
    <xf numFmtId="0" fontId="17" fillId="2" borderId="13" xfId="0" applyFont="1" applyFill="1" applyBorder="1" applyAlignment="1">
      <alignment horizontal="left"/>
    </xf>
    <xf numFmtId="0" fontId="17" fillId="3" borderId="13" xfId="0" applyFont="1" applyFill="1" applyBorder="1" applyAlignment="1">
      <alignment horizontal="center"/>
    </xf>
    <xf numFmtId="0" fontId="17" fillId="3" borderId="16" xfId="0" applyFont="1" applyFill="1" applyBorder="1" applyAlignment="1">
      <alignment horizontal="center"/>
    </xf>
    <xf numFmtId="0" fontId="17" fillId="2" borderId="16" xfId="0" applyFont="1" applyFill="1" applyBorder="1" applyAlignment="1">
      <alignment horizontal="center"/>
    </xf>
    <xf numFmtId="164" fontId="17" fillId="2" borderId="16" xfId="0" applyNumberFormat="1" applyFont="1" applyFill="1" applyBorder="1" applyAlignment="1">
      <alignment horizontal="center"/>
    </xf>
    <xf numFmtId="0" fontId="3" fillId="2" borderId="20" xfId="0" applyFont="1" applyFill="1" applyBorder="1" applyAlignment="1">
      <alignment horizontal="left"/>
    </xf>
    <xf numFmtId="0" fontId="11" fillId="2" borderId="20" xfId="0" applyFont="1" applyFill="1" applyBorder="1" applyAlignment="1">
      <alignment horizontal="center"/>
    </xf>
    <xf numFmtId="0" fontId="3" fillId="2" borderId="20" xfId="0" applyFont="1" applyFill="1" applyBorder="1" applyAlignment="1">
      <alignment horizontal="center"/>
    </xf>
    <xf numFmtId="1" fontId="3" fillId="2" borderId="20" xfId="0" applyNumberFormat="1" applyFont="1" applyFill="1" applyBorder="1" applyAlignment="1">
      <alignment horizontal="left"/>
    </xf>
    <xf numFmtId="1" fontId="3" fillId="2" borderId="20" xfId="0" applyNumberFormat="1" applyFont="1" applyFill="1" applyBorder="1" applyAlignment="1">
      <alignment horizontal="center"/>
    </xf>
    <xf numFmtId="0" fontId="16" fillId="2" borderId="13" xfId="0" applyFont="1" applyFill="1" applyBorder="1" applyAlignment="1">
      <alignment horizontal="left"/>
    </xf>
    <xf numFmtId="0" fontId="3" fillId="2" borderId="21" xfId="0" applyFont="1" applyFill="1" applyBorder="1" applyAlignment="1">
      <alignment horizontal="left"/>
    </xf>
    <xf numFmtId="0" fontId="18" fillId="0" borderId="14" xfId="0" applyFont="1" applyBorder="1" applyAlignment="1">
      <alignment horizontal="left"/>
    </xf>
    <xf numFmtId="0" fontId="2" fillId="4" borderId="1" xfId="0" applyFont="1" applyFill="1" applyBorder="1" applyAlignment="1">
      <alignment horizontal="left"/>
    </xf>
    <xf numFmtId="0" fontId="2" fillId="4" borderId="1" xfId="0" applyFont="1" applyFill="1" applyBorder="1" applyAlignment="1">
      <alignment horizontal="right"/>
    </xf>
    <xf numFmtId="0" fontId="2" fillId="0" borderId="0" xfId="0" applyFont="1"/>
    <xf numFmtId="0" fontId="1" fillId="4" borderId="2" xfId="0" applyFont="1" applyFill="1" applyBorder="1" applyAlignment="1">
      <alignment horizontal="left" wrapText="1"/>
    </xf>
    <xf numFmtId="2" fontId="2" fillId="4" borderId="1" xfId="0" applyNumberFormat="1" applyFont="1" applyFill="1" applyBorder="1" applyAlignment="1">
      <alignment horizontal="right"/>
    </xf>
    <xf numFmtId="2" fontId="1" fillId="4" borderId="2" xfId="0" applyNumberFormat="1" applyFont="1" applyFill="1" applyBorder="1" applyAlignment="1">
      <alignment horizontal="right" wrapText="1"/>
    </xf>
    <xf numFmtId="2" fontId="2" fillId="0" borderId="0" xfId="0" applyNumberFormat="1" applyFont="1"/>
    <xf numFmtId="0" fontId="19" fillId="4" borderId="13" xfId="0" applyFont="1" applyFill="1" applyBorder="1" applyAlignment="1">
      <alignment horizontal="left" wrapText="1"/>
    </xf>
    <xf numFmtId="2" fontId="19" fillId="4" borderId="13" xfId="0" applyNumberFormat="1" applyFont="1" applyFill="1" applyBorder="1" applyAlignment="1">
      <alignment horizontal="right" wrapText="1"/>
    </xf>
    <xf numFmtId="0" fontId="20" fillId="0" borderId="0" xfId="0" applyFont="1"/>
    <xf numFmtId="2" fontId="1" fillId="4" borderId="22" xfId="0" applyNumberFormat="1" applyFont="1" applyFill="1" applyBorder="1" applyAlignment="1">
      <alignment horizontal="right" wrapText="1"/>
    </xf>
    <xf numFmtId="0" fontId="1" fillId="4" borderId="22" xfId="0" applyFont="1" applyFill="1" applyBorder="1" applyAlignment="1">
      <alignment horizontal="left" wrapText="1"/>
    </xf>
    <xf numFmtId="2" fontId="1" fillId="4" borderId="23" xfId="0" applyNumberFormat="1" applyFont="1" applyFill="1" applyBorder="1" applyAlignment="1">
      <alignment horizontal="right" wrapText="1"/>
    </xf>
    <xf numFmtId="0" fontId="2" fillId="4" borderId="18" xfId="0" applyFont="1" applyFill="1" applyBorder="1" applyAlignment="1">
      <alignment horizontal="right"/>
    </xf>
    <xf numFmtId="0" fontId="1" fillId="4" borderId="0" xfId="0" applyFont="1" applyFill="1" applyBorder="1" applyAlignment="1">
      <alignment horizontal="right" wrapText="1"/>
    </xf>
    <xf numFmtId="0" fontId="19" fillId="4" borderId="0" xfId="0" applyFont="1" applyFill="1" applyBorder="1" applyAlignment="1">
      <alignment horizontal="right" wrapText="1"/>
    </xf>
    <xf numFmtId="0" fontId="13" fillId="4" borderId="0" xfId="0" applyFont="1" applyFill="1" applyBorder="1" applyAlignment="1">
      <alignment horizontal="right" wrapText="1"/>
    </xf>
    <xf numFmtId="0" fontId="11" fillId="4" borderId="18" xfId="0" applyFont="1" applyFill="1" applyBorder="1" applyAlignment="1">
      <alignment horizontal="right"/>
    </xf>
    <xf numFmtId="0" fontId="11" fillId="4" borderId="1" xfId="0" applyFont="1" applyFill="1" applyBorder="1" applyAlignment="1">
      <alignment horizontal="right"/>
    </xf>
    <xf numFmtId="0" fontId="11" fillId="0" borderId="0" xfId="0" applyFont="1"/>
    <xf numFmtId="0" fontId="0" fillId="3" borderId="0" xfId="0" applyFill="1" applyBorder="1" applyAlignment="1">
      <alignment vertical="top"/>
    </xf>
    <xf numFmtId="164" fontId="3" fillId="3" borderId="25" xfId="0" applyNumberFormat="1" applyFont="1" applyFill="1" applyBorder="1" applyAlignment="1">
      <alignment horizontal="left" vertical="top" wrapText="1"/>
    </xf>
    <xf numFmtId="0" fontId="0" fillId="3" borderId="0" xfId="0" applyFill="1" applyAlignment="1">
      <alignment vertical="top"/>
    </xf>
    <xf numFmtId="0" fontId="2" fillId="3" borderId="0" xfId="0" applyFont="1" applyFill="1" applyBorder="1" applyAlignment="1">
      <alignment vertical="top"/>
    </xf>
    <xf numFmtId="0" fontId="2" fillId="3" borderId="3" xfId="0" applyFont="1" applyFill="1" applyBorder="1" applyAlignment="1">
      <alignment vertical="top"/>
    </xf>
    <xf numFmtId="0" fontId="2" fillId="3" borderId="3" xfId="0" applyFont="1" applyFill="1" applyBorder="1" applyAlignment="1">
      <alignment vertical="top" wrapText="1"/>
    </xf>
    <xf numFmtId="0" fontId="11" fillId="3" borderId="0" xfId="0" applyFont="1" applyFill="1" applyBorder="1" applyAlignment="1">
      <alignment vertical="top"/>
    </xf>
    <xf numFmtId="0" fontId="2" fillId="3" borderId="9" xfId="0" applyFont="1" applyFill="1" applyBorder="1" applyAlignment="1">
      <alignment vertical="top"/>
    </xf>
    <xf numFmtId="0" fontId="2" fillId="3" borderId="26" xfId="0" applyFont="1" applyFill="1" applyBorder="1" applyAlignment="1">
      <alignment vertical="top"/>
    </xf>
    <xf numFmtId="0" fontId="2" fillId="3" borderId="26" xfId="0" applyFont="1" applyFill="1" applyBorder="1" applyAlignment="1">
      <alignment vertical="top" wrapText="1"/>
    </xf>
    <xf numFmtId="0" fontId="11" fillId="3" borderId="3" xfId="0" applyFont="1" applyFill="1" applyBorder="1" applyAlignment="1">
      <alignment vertical="top"/>
    </xf>
    <xf numFmtId="0" fontId="11" fillId="3" borderId="25" xfId="0" applyFont="1" applyFill="1" applyBorder="1" applyAlignment="1">
      <alignment vertical="top"/>
    </xf>
    <xf numFmtId="0" fontId="2" fillId="3" borderId="25" xfId="0" applyFont="1" applyFill="1" applyBorder="1" applyAlignment="1">
      <alignment vertical="top"/>
    </xf>
    <xf numFmtId="0" fontId="2" fillId="3" borderId="25" xfId="0" applyFont="1" applyFill="1" applyBorder="1" applyAlignment="1">
      <alignment vertical="top" wrapText="1"/>
    </xf>
    <xf numFmtId="0" fontId="2" fillId="3" borderId="27" xfId="0" applyFont="1" applyFill="1" applyBorder="1" applyAlignment="1">
      <alignment vertical="top"/>
    </xf>
    <xf numFmtId="0" fontId="2" fillId="3" borderId="27" xfId="0" applyFont="1" applyFill="1" applyBorder="1" applyAlignment="1">
      <alignment vertical="top" wrapText="1"/>
    </xf>
    <xf numFmtId="0" fontId="2" fillId="3" borderId="28" xfId="0" applyFont="1" applyFill="1" applyBorder="1" applyAlignment="1">
      <alignment vertical="top"/>
    </xf>
    <xf numFmtId="0" fontId="2" fillId="3" borderId="28" xfId="0" applyFont="1" applyFill="1" applyBorder="1" applyAlignment="1">
      <alignment vertical="top" wrapText="1"/>
    </xf>
    <xf numFmtId="0" fontId="2" fillId="3" borderId="9" xfId="0" applyFont="1" applyFill="1" applyBorder="1" applyAlignment="1">
      <alignment vertical="top" wrapText="1"/>
    </xf>
    <xf numFmtId="0" fontId="0" fillId="3" borderId="0" xfId="0" applyFill="1" applyBorder="1" applyAlignment="1">
      <alignment vertical="top" wrapText="1"/>
    </xf>
    <xf numFmtId="0" fontId="0" fillId="3" borderId="0" xfId="0" applyFill="1" applyAlignment="1">
      <alignment vertical="top" wrapText="1"/>
    </xf>
    <xf numFmtId="0" fontId="21" fillId="3" borderId="0" xfId="0" applyFont="1" applyFill="1" applyBorder="1" applyAlignment="1">
      <alignment vertical="top"/>
    </xf>
    <xf numFmtId="0" fontId="21" fillId="3" borderId="0" xfId="0" applyFont="1" applyFill="1" applyAlignment="1">
      <alignment vertical="top"/>
    </xf>
    <xf numFmtId="0" fontId="2" fillId="3" borderId="0" xfId="0" applyFont="1" applyFill="1" applyBorder="1" applyAlignment="1">
      <alignment vertical="top" wrapText="1"/>
    </xf>
    <xf numFmtId="0" fontId="2" fillId="3" borderId="29" xfId="0" applyFont="1" applyFill="1" applyBorder="1" applyAlignment="1">
      <alignment vertical="top"/>
    </xf>
    <xf numFmtId="0" fontId="2" fillId="3" borderId="29" xfId="0" applyFont="1" applyFill="1" applyBorder="1" applyAlignment="1">
      <alignment vertical="top" wrapText="1"/>
    </xf>
    <xf numFmtId="164" fontId="22" fillId="3" borderId="25" xfId="0" applyNumberFormat="1" applyFont="1" applyFill="1" applyBorder="1" applyAlignment="1">
      <alignment horizontal="left" vertical="top" wrapText="1"/>
    </xf>
    <xf numFmtId="0" fontId="22" fillId="3" borderId="3" xfId="0" applyFont="1" applyFill="1" applyBorder="1" applyAlignment="1">
      <alignment vertical="top"/>
    </xf>
    <xf numFmtId="0" fontId="22" fillId="3" borderId="26" xfId="0" applyFont="1" applyFill="1" applyBorder="1" applyAlignment="1">
      <alignment vertical="top"/>
    </xf>
    <xf numFmtId="0" fontId="22" fillId="3" borderId="0" xfId="0" applyFont="1" applyFill="1" applyBorder="1" applyAlignment="1">
      <alignment vertical="top"/>
    </xf>
    <xf numFmtId="0" fontId="22" fillId="3" borderId="25" xfId="0" applyFont="1" applyFill="1" applyBorder="1" applyAlignment="1">
      <alignment vertical="top"/>
    </xf>
    <xf numFmtId="0" fontId="22" fillId="3" borderId="29" xfId="0" applyFont="1" applyFill="1" applyBorder="1" applyAlignment="1">
      <alignment vertical="top"/>
    </xf>
    <xf numFmtId="0" fontId="22" fillId="3" borderId="27" xfId="0" applyFont="1" applyFill="1" applyBorder="1" applyAlignment="1">
      <alignment vertical="top"/>
    </xf>
    <xf numFmtId="0" fontId="22" fillId="3" borderId="28" xfId="0" applyFont="1" applyFill="1" applyBorder="1" applyAlignment="1">
      <alignment vertical="top"/>
    </xf>
    <xf numFmtId="0" fontId="22" fillId="3" borderId="9" xfId="0" applyFont="1" applyFill="1" applyBorder="1" applyAlignment="1">
      <alignment vertical="top"/>
    </xf>
    <xf numFmtId="0" fontId="0" fillId="3" borderId="0" xfId="0" applyFill="1" applyAlignment="1">
      <alignment horizontal="left" vertical="top"/>
    </xf>
    <xf numFmtId="0" fontId="0" fillId="3" borderId="0" xfId="0" applyFill="1" applyBorder="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2" fontId="11" fillId="6" borderId="1" xfId="0" applyNumberFormat="1" applyFont="1" applyFill="1" applyBorder="1" applyAlignment="1">
      <alignment horizontal="right"/>
    </xf>
    <xf numFmtId="1" fontId="2" fillId="4"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Border="1" applyAlignment="1">
      <alignment horizontal="right" vertical="top" wrapText="1"/>
    </xf>
    <xf numFmtId="1" fontId="3" fillId="5" borderId="0" xfId="0" applyNumberFormat="1" applyFont="1" applyFill="1" applyBorder="1" applyAlignment="1">
      <alignment horizontal="right" vertical="top" wrapText="1"/>
    </xf>
    <xf numFmtId="0" fontId="2" fillId="4" borderId="13" xfId="0" applyFont="1" applyFill="1" applyBorder="1" applyAlignment="1">
      <alignment horizontal="left"/>
    </xf>
    <xf numFmtId="0" fontId="2" fillId="4" borderId="13" xfId="0" applyFont="1" applyFill="1" applyBorder="1" applyAlignment="1">
      <alignment horizontal="right"/>
    </xf>
    <xf numFmtId="2" fontId="1" fillId="4" borderId="30" xfId="0" applyNumberFormat="1" applyFont="1" applyFill="1" applyBorder="1" applyAlignment="1">
      <alignment horizontal="right" wrapText="1"/>
    </xf>
    <xf numFmtId="0" fontId="2" fillId="4" borderId="17" xfId="0" applyFont="1" applyFill="1" applyBorder="1" applyAlignment="1">
      <alignment horizontal="right"/>
    </xf>
    <xf numFmtId="0" fontId="2" fillId="6" borderId="1" xfId="0" applyFont="1" applyFill="1" applyBorder="1" applyAlignment="1">
      <alignment horizontal="left"/>
    </xf>
    <xf numFmtId="0" fontId="2" fillId="6" borderId="24" xfId="0" applyFont="1" applyFill="1" applyBorder="1" applyAlignment="1">
      <alignment horizontal="right"/>
    </xf>
    <xf numFmtId="0" fontId="11" fillId="6" borderId="31" xfId="0" applyFont="1" applyFill="1" applyBorder="1" applyAlignment="1">
      <alignment horizontal="right"/>
    </xf>
    <xf numFmtId="2" fontId="2" fillId="3" borderId="0" xfId="0" applyNumberFormat="1" applyFont="1" applyFill="1" applyBorder="1"/>
    <xf numFmtId="2" fontId="2" fillId="6" borderId="0" xfId="0" applyNumberFormat="1" applyFont="1" applyFill="1" applyBorder="1" applyAlignment="1">
      <alignment horizontal="right"/>
    </xf>
    <xf numFmtId="0" fontId="2" fillId="6" borderId="13" xfId="0" applyFont="1" applyFill="1" applyBorder="1" applyAlignment="1">
      <alignment horizontal="left"/>
    </xf>
    <xf numFmtId="0" fontId="2" fillId="6" borderId="0" xfId="0" applyFont="1" applyFill="1" applyBorder="1" applyAlignment="1">
      <alignment horizontal="right"/>
    </xf>
    <xf numFmtId="2" fontId="2" fillId="6" borderId="13" xfId="0" applyNumberFormat="1" applyFont="1" applyFill="1" applyBorder="1" applyAlignment="1">
      <alignment horizontal="right"/>
    </xf>
    <xf numFmtId="0" fontId="11" fillId="6" borderId="0" xfId="0" applyFont="1" applyFill="1" applyBorder="1" applyAlignment="1">
      <alignment horizontal="right"/>
    </xf>
    <xf numFmtId="2" fontId="2" fillId="3" borderId="0" xfId="0" applyNumberFormat="1" applyFont="1" applyFill="1" applyBorder="1" applyAlignment="1">
      <alignment horizontal="center"/>
    </xf>
    <xf numFmtId="0" fontId="2" fillId="6" borderId="13" xfId="0" applyFont="1" applyFill="1" applyBorder="1" applyAlignment="1">
      <alignment horizontal="right"/>
    </xf>
    <xf numFmtId="0" fontId="20" fillId="3" borderId="0" xfId="0" applyFont="1" applyFill="1"/>
    <xf numFmtId="2" fontId="2" fillId="3" borderId="0" xfId="0" applyNumberFormat="1" applyFont="1" applyFill="1"/>
    <xf numFmtId="2" fontId="11" fillId="6" borderId="31" xfId="0" applyNumberFormat="1" applyFont="1" applyFill="1" applyBorder="1" applyAlignment="1">
      <alignment horizontal="right"/>
    </xf>
    <xf numFmtId="2" fontId="11" fillId="6" borderId="0" xfId="0" applyNumberFormat="1" applyFont="1" applyFill="1" applyBorder="1" applyAlignment="1">
      <alignment horizontal="right"/>
    </xf>
    <xf numFmtId="2" fontId="13" fillId="6" borderId="0" xfId="0" applyNumberFormat="1" applyFont="1" applyFill="1" applyBorder="1" applyAlignment="1">
      <alignment horizontal="right" wrapText="1"/>
    </xf>
    <xf numFmtId="2" fontId="11" fillId="3" borderId="0" xfId="0" applyNumberFormat="1" applyFont="1" applyFill="1"/>
    <xf numFmtId="0" fontId="2" fillId="5" borderId="3" xfId="0" applyFont="1" applyFill="1" applyBorder="1" applyAlignment="1">
      <alignment horizontal="center" vertical="top"/>
    </xf>
    <xf numFmtId="0" fontId="2" fillId="5" borderId="26" xfId="0" applyFont="1" applyFill="1" applyBorder="1" applyAlignment="1">
      <alignment horizontal="center" vertical="top"/>
    </xf>
    <xf numFmtId="0" fontId="2" fillId="5" borderId="0" xfId="0" applyFont="1" applyFill="1" applyBorder="1" applyAlignment="1">
      <alignment horizontal="center" vertical="top"/>
    </xf>
    <xf numFmtId="0" fontId="2" fillId="5" borderId="25" xfId="0" applyFont="1" applyFill="1" applyBorder="1" applyAlignment="1">
      <alignment horizontal="center" vertical="top"/>
    </xf>
    <xf numFmtId="0" fontId="2" fillId="5" borderId="29" xfId="0" applyFont="1" applyFill="1" applyBorder="1" applyAlignment="1">
      <alignment horizontal="center" vertical="top" wrapText="1"/>
    </xf>
    <xf numFmtId="0" fontId="2" fillId="5" borderId="29" xfId="0" applyFont="1" applyFill="1" applyBorder="1" applyAlignment="1">
      <alignment horizontal="center" vertical="top"/>
    </xf>
    <xf numFmtId="0" fontId="2" fillId="5" borderId="27" xfId="0" applyFont="1" applyFill="1" applyBorder="1" applyAlignment="1">
      <alignment horizontal="center" vertical="top" wrapText="1"/>
    </xf>
    <xf numFmtId="0" fontId="2" fillId="5" borderId="27" xfId="0" applyFont="1" applyFill="1" applyBorder="1" applyAlignment="1">
      <alignment horizontal="center" vertical="top"/>
    </xf>
    <xf numFmtId="0" fontId="2" fillId="5" borderId="28" xfId="0" applyFont="1" applyFill="1" applyBorder="1" applyAlignment="1">
      <alignment horizontal="center" vertical="top" wrapText="1"/>
    </xf>
    <xf numFmtId="0" fontId="2" fillId="5" borderId="28" xfId="0" applyFont="1" applyFill="1" applyBorder="1" applyAlignment="1">
      <alignment horizontal="center" vertical="top"/>
    </xf>
    <xf numFmtId="0" fontId="2" fillId="5" borderId="26" xfId="0" applyFont="1" applyFill="1" applyBorder="1" applyAlignment="1">
      <alignment horizontal="center" vertical="top" wrapText="1"/>
    </xf>
    <xf numFmtId="0" fontId="2" fillId="5" borderId="9" xfId="0" applyFont="1" applyFill="1" applyBorder="1" applyAlignment="1">
      <alignment horizontal="center" vertical="top" wrapText="1"/>
    </xf>
    <xf numFmtId="0" fontId="2" fillId="5" borderId="9" xfId="0" applyFont="1" applyFill="1" applyBorder="1" applyAlignment="1">
      <alignment horizontal="center" vertical="top"/>
    </xf>
    <xf numFmtId="0" fontId="8" fillId="3" borderId="0" xfId="0" applyFont="1" applyFill="1" applyAlignment="1">
      <alignment horizontal="left" vertical="top"/>
    </xf>
    <xf numFmtId="0" fontId="7" fillId="3" borderId="0" xfId="0" applyFont="1" applyFill="1" applyAlignment="1">
      <alignment horizontal="left" vertical="top"/>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164" fontId="3" fillId="3" borderId="25"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3" fillId="5" borderId="0" xfId="0" applyFont="1" applyFill="1" applyAlignment="1">
      <alignment horizontal="center" vertical="center" wrapText="1"/>
    </xf>
    <xf numFmtId="0" fontId="5" fillId="3" borderId="8" xfId="0" applyFont="1" applyFill="1" applyBorder="1" applyAlignment="1">
      <alignment horizontal="center" wrapText="1"/>
    </xf>
    <xf numFmtId="0" fontId="4" fillId="3" borderId="8" xfId="0" applyFont="1" applyFill="1" applyBorder="1" applyAlignment="1">
      <alignment horizont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6" fillId="3" borderId="9" xfId="0" applyFont="1" applyFill="1" applyBorder="1" applyAlignment="1">
      <alignment horizontal="left"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2" fontId="2" fillId="3" borderId="3" xfId="0" applyNumberFormat="1" applyFont="1" applyFill="1" applyBorder="1" applyAlignment="1">
      <alignment horizontal="center"/>
    </xf>
    <xf numFmtId="0" fontId="8" fillId="0" borderId="14" xfId="0" applyFont="1" applyBorder="1" applyAlignment="1">
      <alignment horizontal="left"/>
    </xf>
    <xf numFmtId="0" fontId="7" fillId="0" borderId="14" xfId="0" applyFont="1" applyBorder="1" applyAlignment="1">
      <alignment horizontal="left"/>
    </xf>
    <xf numFmtId="0" fontId="10" fillId="6" borderId="13" xfId="0" applyFont="1" applyFill="1" applyBorder="1" applyAlignment="1">
      <alignment horizontal="left"/>
    </xf>
    <xf numFmtId="2" fontId="1" fillId="4" borderId="32" xfId="0" applyNumberFormat="1" applyFont="1" applyFill="1" applyBorder="1" applyAlignment="1">
      <alignment horizontal="right" wrapText="1"/>
    </xf>
    <xf numFmtId="2" fontId="2" fillId="4" borderId="33" xfId="0" applyNumberFormat="1" applyFont="1" applyFill="1" applyBorder="1" applyAlignment="1">
      <alignment horizontal="right"/>
    </xf>
    <xf numFmtId="1" fontId="2" fillId="4" borderId="33" xfId="0" applyNumberFormat="1" applyFont="1" applyFill="1" applyBorder="1" applyAlignment="1">
      <alignment horizontal="right"/>
    </xf>
    <xf numFmtId="0" fontId="2" fillId="4" borderId="0" xfId="0" applyFont="1" applyFill="1" applyBorder="1" applyAlignment="1">
      <alignment horizontal="right"/>
    </xf>
    <xf numFmtId="2" fontId="2" fillId="4" borderId="0" xfId="0" applyNumberFormat="1" applyFont="1" applyFill="1" applyBorder="1" applyAlignment="1">
      <alignment horizontal="right"/>
    </xf>
    <xf numFmtId="0" fontId="2" fillId="0" borderId="0" xfId="0" applyFont="1" applyBorder="1"/>
    <xf numFmtId="2" fontId="1" fillId="4" borderId="0" xfId="0" applyNumberFormat="1" applyFont="1" applyFill="1" applyBorder="1" applyAlignment="1">
      <alignment horizontal="right" wrapText="1"/>
    </xf>
    <xf numFmtId="2" fontId="1" fillId="6" borderId="0" xfId="0" applyNumberFormat="1" applyFont="1" applyFill="1" applyBorder="1" applyAlignment="1">
      <alignment horizontal="right" wrapText="1"/>
    </xf>
    <xf numFmtId="0" fontId="2" fillId="3" borderId="0" xfId="0" applyFont="1" applyFill="1" applyBorder="1"/>
    <xf numFmtId="2" fontId="19" fillId="4" borderId="0" xfId="0" applyNumberFormat="1" applyFont="1" applyFill="1" applyBorder="1" applyAlignment="1">
      <alignment horizontal="right" wrapText="1"/>
    </xf>
    <xf numFmtId="2" fontId="19" fillId="6" borderId="0" xfId="0" applyNumberFormat="1" applyFont="1" applyFill="1" applyBorder="1" applyAlignment="1">
      <alignment horizontal="right" wrapText="1"/>
    </xf>
    <xf numFmtId="0" fontId="20" fillId="3" borderId="0" xfId="0" applyFont="1" applyFill="1" applyBorder="1"/>
    <xf numFmtId="2" fontId="2" fillId="0" borderId="0" xfId="0" applyNumberFormat="1" applyFont="1" applyBorder="1"/>
    <xf numFmtId="0" fontId="2" fillId="4" borderId="34" xfId="0" applyFont="1" applyFill="1" applyBorder="1" applyAlignment="1">
      <alignment horizontal="right"/>
    </xf>
    <xf numFmtId="0" fontId="2" fillId="4" borderId="24" xfId="0" applyFont="1" applyFill="1" applyBorder="1" applyAlignment="1">
      <alignment horizontal="right"/>
    </xf>
    <xf numFmtId="0" fontId="2" fillId="6" borderId="18" xfId="0" applyFont="1" applyFill="1" applyBorder="1" applyAlignment="1">
      <alignment horizontal="right"/>
    </xf>
    <xf numFmtId="0" fontId="1" fillId="6" borderId="0" xfId="0" applyFont="1" applyFill="1" applyBorder="1" applyAlignment="1">
      <alignment horizontal="right" wrapText="1"/>
    </xf>
    <xf numFmtId="0" fontId="19" fillId="6" borderId="0" xfId="0" applyFont="1" applyFill="1" applyBorder="1" applyAlignment="1">
      <alignment horizontal="right" wrapText="1"/>
    </xf>
    <xf numFmtId="2" fontId="2" fillId="4" borderId="34" xfId="0" applyNumberFormat="1" applyFont="1" applyFill="1" applyBorder="1" applyAlignment="1">
      <alignment horizontal="right"/>
    </xf>
    <xf numFmtId="2" fontId="2" fillId="4" borderId="18" xfId="0" applyNumberFormat="1" applyFont="1" applyFill="1" applyBorder="1" applyAlignment="1">
      <alignment horizontal="right"/>
    </xf>
    <xf numFmtId="2" fontId="2" fillId="6" borderId="18" xfId="0" applyNumberFormat="1" applyFont="1" applyFill="1" applyBorder="1" applyAlignment="1">
      <alignment horizontal="right"/>
    </xf>
    <xf numFmtId="2" fontId="2" fillId="3" borderId="0" xfId="0" applyNumberFormat="1" applyFont="1" applyFill="1" applyBorder="1" applyAlignment="1"/>
    <xf numFmtId="2" fontId="11" fillId="0" borderId="0" xfId="0" applyNumberFormat="1" applyFont="1" applyFill="1"/>
    <xf numFmtId="2" fontId="11" fillId="3" borderId="31" xfId="0" applyNumberFormat="1" applyFont="1" applyFill="1" applyBorder="1" applyAlignment="1">
      <alignment horizontal="right"/>
    </xf>
    <xf numFmtId="2" fontId="11" fillId="3" borderId="0" xfId="0" applyNumberFormat="1" applyFont="1" applyFill="1" applyBorder="1" applyAlignment="1">
      <alignment horizontal="right"/>
    </xf>
    <xf numFmtId="2" fontId="13" fillId="3" borderId="0" xfId="0" applyNumberFormat="1" applyFont="1" applyFill="1" applyBorder="1" applyAlignment="1">
      <alignment horizontal="right" wrapText="1"/>
    </xf>
    <xf numFmtId="2" fontId="11" fillId="3" borderId="1" xfId="0" applyNumberFormat="1" applyFont="1" applyFill="1" applyBorder="1" applyAlignment="1">
      <alignment horizontal="right"/>
    </xf>
    <xf numFmtId="0" fontId="25" fillId="3" borderId="0" xfId="0" applyFont="1" applyFill="1" applyAlignment="1">
      <alignment horizontal="left" vertical="top"/>
    </xf>
    <xf numFmtId="0" fontId="26" fillId="6" borderId="13" xfId="0" applyFont="1" applyFill="1" applyBorder="1" applyAlignment="1">
      <alignment horizontal="left"/>
    </xf>
    <xf numFmtId="0" fontId="4" fillId="3" borderId="35" xfId="0" applyFont="1" applyFill="1" applyBorder="1" applyAlignment="1">
      <alignment horizontal="center" wrapText="1"/>
    </xf>
    <xf numFmtId="0" fontId="4" fillId="3" borderId="36" xfId="0" applyFont="1" applyFill="1" applyBorder="1" applyAlignment="1">
      <alignment horizontal="center" wrapText="1"/>
    </xf>
    <xf numFmtId="0" fontId="7" fillId="0" borderId="14" xfId="0" applyFont="1" applyBorder="1" applyAlignment="1">
      <alignment horizontal="right"/>
    </xf>
    <xf numFmtId="0" fontId="17" fillId="7" borderId="19" xfId="0" applyFont="1" applyFill="1" applyBorder="1" applyAlignment="1">
      <alignment horizontal="center"/>
    </xf>
    <xf numFmtId="0" fontId="17" fillId="7" borderId="14" xfId="0" applyFont="1" applyFill="1" applyBorder="1" applyAlignment="1">
      <alignment horizontal="center"/>
    </xf>
    <xf numFmtId="164" fontId="3" fillId="0" borderId="37" xfId="0" applyNumberFormat="1" applyFont="1" applyBorder="1"/>
    <xf numFmtId="0" fontId="17" fillId="2" borderId="0" xfId="0" applyFont="1" applyFill="1" applyBorder="1" applyAlignment="1">
      <alignment horizontal="center"/>
    </xf>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Border="1" applyAlignment="1">
      <alignment horizontal="center" wrapText="1"/>
    </xf>
    <xf numFmtId="0" fontId="4" fillId="3" borderId="4" xfId="0" applyFont="1" applyFill="1" applyBorder="1" applyAlignment="1">
      <alignment horizontal="center" wrapText="1"/>
    </xf>
    <xf numFmtId="164" fontId="3" fillId="2" borderId="21" xfId="0" applyNumberFormat="1" applyFont="1" applyFill="1" applyBorder="1" applyAlignment="1">
      <alignment horizontal="right" indent="2"/>
    </xf>
    <xf numFmtId="0" fontId="24" fillId="0" borderId="14" xfId="1" applyBorder="1" applyAlignment="1">
      <alignment horizontal="left"/>
    </xf>
  </cellXfs>
  <cellStyles count="2">
    <cellStyle name="Hyperlink" xfId="1" builtinId="8"/>
    <cellStyle name="Normal" xfId="0" builtinId="0"/>
  </cellStyles>
  <dxfs count="275">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s>
  <tableStyles count="0" defaultTableStyle="TableStyleMedium2" defaultPivotStyle="PivotStyleLight16"/>
  <colors>
    <mruColors>
      <color rgb="FF000000"/>
      <color rgb="FFFCD5B4"/>
      <color rgb="FFE06C25"/>
      <color rgb="FFF2676B"/>
      <color rgb="FFFCDCDF"/>
      <color rgb="FF656565"/>
      <color rgb="FFE35A3A"/>
      <color rgb="FFF2CAC4"/>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Dashboard!$B$74</c:f>
              <c:strCache>
                <c:ptCount val="1"/>
                <c:pt idx="0">
                  <c:v>Myanmar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Dashboard!$J$74:$O$74</c:f>
              <c:numCache>
                <c:formatCode>0.0</c:formatCode>
                <c:ptCount val="6"/>
                <c:pt idx="0">
                  <c:v>8.3666002653407556</c:v>
                </c:pt>
                <c:pt idx="1">
                  <c:v>7.0813397129186599</c:v>
                </c:pt>
                <c:pt idx="2">
                  <c:v>7.2286889822916587</c:v>
                </c:pt>
                <c:pt idx="3">
                  <c:v>8.4024263844897789</c:v>
                </c:pt>
                <c:pt idx="4">
                  <c:v>8</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Dashboard!$B$75</c:f>
              <c:strCache>
                <c:ptCount val="1"/>
                <c:pt idx="0">
                  <c:v>Niger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Dashboard!$J$75:$O$75</c:f>
              <c:numCache>
                <c:formatCode>0.0</c:formatCode>
                <c:ptCount val="6"/>
                <c:pt idx="0">
                  <c:v>9.7590007294853081</c:v>
                </c:pt>
                <c:pt idx="1">
                  <c:v>10</c:v>
                </c:pt>
                <c:pt idx="2">
                  <c:v>9.0909090909090899</c:v>
                </c:pt>
                <c:pt idx="3">
                  <c:v>10</c:v>
                </c:pt>
                <c:pt idx="4">
                  <c:v>7.875</c:v>
                </c:pt>
                <c:pt idx="5">
                  <c:v>10</c:v>
                </c:pt>
              </c:numCache>
            </c:numRef>
          </c:val>
          <c:extLst>
            <c:ext xmlns:c16="http://schemas.microsoft.com/office/drawing/2014/chart" uri="{C3380CC4-5D6E-409C-BE32-E72D297353CC}">
              <c16:uniqueId val="{00000000-7F4B-574D-9529-75D3AB5B712D}"/>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Dashboard!$B$73</c:f>
              <c:strCache>
                <c:ptCount val="1"/>
                <c:pt idx="0">
                  <c:v>Congo DR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Dashboard!$J$73:$O$73</c:f>
              <c:numCache>
                <c:formatCode>0.0</c:formatCode>
                <c:ptCount val="6"/>
                <c:pt idx="0">
                  <c:v>10</c:v>
                </c:pt>
                <c:pt idx="1">
                  <c:v>10</c:v>
                </c:pt>
                <c:pt idx="2">
                  <c:v>7.6870611478580688</c:v>
                </c:pt>
                <c:pt idx="3">
                  <c:v>9.7833678104365323</c:v>
                </c:pt>
                <c:pt idx="4">
                  <c:v>8</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Dashboard!$B$76</c:f>
              <c:strCache>
                <c:ptCount val="1"/>
                <c:pt idx="0">
                  <c:v>Nigeria</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Dashboard!$J$76:$O$76</c:f>
              <c:numCache>
                <c:formatCode>0.0</c:formatCode>
                <c:ptCount val="6"/>
                <c:pt idx="0">
                  <c:v>9.8742088290657488</c:v>
                </c:pt>
                <c:pt idx="1">
                  <c:v>9.2156513424213156</c:v>
                </c:pt>
                <c:pt idx="2">
                  <c:v>7.2375180772733252</c:v>
                </c:pt>
                <c:pt idx="3">
                  <c:v>8.8640526042791841</c:v>
                </c:pt>
                <c:pt idx="4">
                  <c:v>7.75</c:v>
                </c:pt>
                <c:pt idx="5">
                  <c:v>7.8099114642860643</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Dashboard!$B$301</c:f>
              <c:strCache>
                <c:ptCount val="1"/>
                <c:pt idx="0">
                  <c:v>Myanmar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Dashboard!$J$301:$O$301</c:f>
              <c:numCache>
                <c:formatCode>0.0</c:formatCode>
                <c:ptCount val="6"/>
                <c:pt idx="0">
                  <c:v>7</c:v>
                </c:pt>
                <c:pt idx="1">
                  <c:v>7.0813397129186599</c:v>
                </c:pt>
                <c:pt idx="2">
                  <c:v>8.8429752066115697</c:v>
                </c:pt>
                <c:pt idx="3">
                  <c:v>7.1428571428571397</c:v>
                </c:pt>
                <c:pt idx="4">
                  <c:v>8</c:v>
                </c:pt>
                <c:pt idx="5">
                  <c:v>10</c:v>
                </c:pt>
              </c:numCache>
            </c:numRef>
          </c:val>
          <c:extLst>
            <c:ext xmlns:c16="http://schemas.microsoft.com/office/drawing/2014/chart" uri="{C3380CC4-5D6E-409C-BE32-E72D297353CC}">
              <c16:uniqueId val="{00000000-CE40-B542-BD8F-A64A6915086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Dashboard!$B$302</c:f>
              <c:strCache>
                <c:ptCount val="1"/>
                <c:pt idx="0">
                  <c:v>Niger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Dashboard!$J$302:$O$302</c:f>
              <c:numCache>
                <c:formatCode>0.0</c:formatCode>
                <c:ptCount val="6"/>
                <c:pt idx="0">
                  <c:v>10</c:v>
                </c:pt>
                <c:pt idx="1">
                  <c:v>10</c:v>
                </c:pt>
                <c:pt idx="2">
                  <c:v>9.0909090909090899</c:v>
                </c:pt>
                <c:pt idx="3">
                  <c:v>10</c:v>
                </c:pt>
                <c:pt idx="4">
                  <c:v>7.875</c:v>
                </c:pt>
                <c:pt idx="5">
                  <c:v>10</c:v>
                </c:pt>
              </c:numCache>
            </c:numRef>
          </c:val>
          <c:extLst>
            <c:ext xmlns:c16="http://schemas.microsoft.com/office/drawing/2014/chart" uri="{C3380CC4-5D6E-409C-BE32-E72D297353CC}">
              <c16:uniqueId val="{00000000-AA91-ED4D-8926-8A1B30114608}"/>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Dashboard!$B$300</c:f>
              <c:strCache>
                <c:ptCount val="1"/>
                <c:pt idx="0">
                  <c:v>Congo DR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Dashboard!$J$300:$O$300</c:f>
              <c:numCache>
                <c:formatCode>0.0</c:formatCode>
                <c:ptCount val="6"/>
                <c:pt idx="0">
                  <c:v>10</c:v>
                </c:pt>
                <c:pt idx="1">
                  <c:v>10</c:v>
                </c:pt>
                <c:pt idx="2">
                  <c:v>10</c:v>
                </c:pt>
                <c:pt idx="3">
                  <c:v>9.5714285714285694</c:v>
                </c:pt>
                <c:pt idx="4">
                  <c:v>8</c:v>
                </c:pt>
                <c:pt idx="5">
                  <c:v>10</c:v>
                </c:pt>
              </c:numCache>
            </c:numRef>
          </c:val>
          <c:extLst>
            <c:ext xmlns:c16="http://schemas.microsoft.com/office/drawing/2014/chart" uri="{C3380CC4-5D6E-409C-BE32-E72D297353CC}">
              <c16:uniqueId val="{00000000-032F-AB44-9568-947DD53C6981}"/>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Dashboard!$B$303</c:f>
              <c:strCache>
                <c:ptCount val="1"/>
                <c:pt idx="0">
                  <c:v>Nigeria</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Dashboard!$J$303:$O$303</c:f>
              <c:numCache>
                <c:formatCode>0.0</c:formatCode>
                <c:ptCount val="6"/>
                <c:pt idx="0">
                  <c:v>9.75</c:v>
                </c:pt>
                <c:pt idx="1">
                  <c:v>8.4928229665071804</c:v>
                </c:pt>
                <c:pt idx="2">
                  <c:v>9.60330578512397</c:v>
                </c:pt>
                <c:pt idx="3">
                  <c:v>7.8571428571428603</c:v>
                </c:pt>
                <c:pt idx="4">
                  <c:v>7.75</c:v>
                </c:pt>
                <c:pt idx="5">
                  <c:v>10</c:v>
                </c:pt>
              </c:numCache>
            </c:numRef>
          </c:val>
          <c:extLst>
            <c:ext xmlns:c16="http://schemas.microsoft.com/office/drawing/2014/chart" uri="{C3380CC4-5D6E-409C-BE32-E72D297353CC}">
              <c16:uniqueId val="{00000000-A1E1-3B41-BD06-A5D914798D0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Dashboard!$B$529</c:f>
              <c:strCache>
                <c:ptCount val="1"/>
                <c:pt idx="0">
                  <c:v>Myanmar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Dashboard!$J$529:$O$529</c:f>
              <c:numCache>
                <c:formatCode>0.0</c:formatCode>
                <c:ptCount val="6"/>
                <c:pt idx="0">
                  <c:v>10</c:v>
                </c:pt>
                <c:pt idx="1">
                  <c:v>0</c:v>
                </c:pt>
                <c:pt idx="2">
                  <c:v>5.9090909090909198</c:v>
                </c:pt>
                <c:pt idx="3">
                  <c:v>9.8841076805477996</c:v>
                </c:pt>
                <c:pt idx="4">
                  <c:v>0</c:v>
                </c:pt>
                <c:pt idx="5">
                  <c:v>10</c:v>
                </c:pt>
              </c:numCache>
            </c:numRef>
          </c:val>
          <c:extLst>
            <c:ext xmlns:c16="http://schemas.microsoft.com/office/drawing/2014/chart" uri="{C3380CC4-5D6E-409C-BE32-E72D297353CC}">
              <c16:uniqueId val="{00000000-CE9D-A649-A01C-7CB880F4440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Dashboard!$B$530</c:f>
              <c:strCache>
                <c:ptCount val="1"/>
                <c:pt idx="0">
                  <c:v>Niger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Dashboard!$J$530:$O$530</c:f>
              <c:numCache>
                <c:formatCode>0.0</c:formatCode>
                <c:ptCount val="6"/>
                <c:pt idx="0">
                  <c:v>9.5238095238094793</c:v>
                </c:pt>
                <c:pt idx="1">
                  <c:v>10</c:v>
                </c:pt>
                <c:pt idx="2">
                  <c:v>0</c:v>
                </c:pt>
                <c:pt idx="3">
                  <c:v>0</c:v>
                </c:pt>
                <c:pt idx="4">
                  <c:v>0</c:v>
                </c:pt>
                <c:pt idx="5">
                  <c:v>10</c:v>
                </c:pt>
              </c:numCache>
            </c:numRef>
          </c:val>
          <c:extLst>
            <c:ext xmlns:c16="http://schemas.microsoft.com/office/drawing/2014/chart" uri="{C3380CC4-5D6E-409C-BE32-E72D297353CC}">
              <c16:uniqueId val="{00000000-9EB1-3248-A8A6-420D82CDD4D2}"/>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Dashboard!$B$528</c:f>
              <c:strCache>
                <c:ptCount val="1"/>
                <c:pt idx="0">
                  <c:v>Congo DR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Dashboard!$J$528:$O$528</c:f>
              <c:numCache>
                <c:formatCode>0.0</c:formatCode>
                <c:ptCount val="6"/>
                <c:pt idx="0">
                  <c:v>10</c:v>
                </c:pt>
                <c:pt idx="1">
                  <c:v>10</c:v>
                </c:pt>
                <c:pt idx="2">
                  <c:v>5.9090909090909003</c:v>
                </c:pt>
                <c:pt idx="3">
                  <c:v>10</c:v>
                </c:pt>
                <c:pt idx="4">
                  <c:v>0</c:v>
                </c:pt>
                <c:pt idx="5">
                  <c:v>10</c:v>
                </c:pt>
              </c:numCache>
            </c:numRef>
          </c:val>
          <c:extLst>
            <c:ext xmlns:c16="http://schemas.microsoft.com/office/drawing/2014/chart" uri="{C3380CC4-5D6E-409C-BE32-E72D297353CC}">
              <c16:uniqueId val="{00000000-3914-A440-ADE0-EBDB9AB2CED9}"/>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Dashboard!$B$531</c:f>
              <c:strCache>
                <c:ptCount val="1"/>
                <c:pt idx="0">
                  <c:v>Nigeria</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Dashboard!$J$531:$O$531</c:f>
              <c:numCache>
                <c:formatCode>0.0</c:formatCode>
                <c:ptCount val="6"/>
                <c:pt idx="0">
                  <c:v>10</c:v>
                </c:pt>
                <c:pt idx="1">
                  <c:v>10</c:v>
                </c:pt>
                <c:pt idx="2">
                  <c:v>5.4545454545454701</c:v>
                </c:pt>
                <c:pt idx="3">
                  <c:v>10</c:v>
                </c:pt>
                <c:pt idx="4">
                  <c:v>0</c:v>
                </c:pt>
                <c:pt idx="5">
                  <c:v>6.0994717079986902</c:v>
                </c:pt>
              </c:numCache>
            </c:numRef>
          </c:val>
          <c:extLst>
            <c:ext xmlns:c16="http://schemas.microsoft.com/office/drawing/2014/chart" uri="{C3380CC4-5D6E-409C-BE32-E72D297353CC}">
              <c16:uniqueId val="{00000000-8E63-2343-87F5-48273A54B24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Health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Health!$G$4</c:f>
              <c:strCache>
                <c:ptCount val="1"/>
                <c:pt idx="0">
                  <c:v>Upcoming Threat</c:v>
                </c:pt>
              </c:strCache>
            </c:strRef>
          </c:tx>
          <c:spPr>
            <a:ln w="28575" cap="rnd">
              <a:noFill/>
              <a:round/>
            </a:ln>
            <a:effectLst/>
          </c:spPr>
          <c:marker>
            <c:symbol val="circle"/>
            <c:size val="4"/>
            <c:spPr>
              <a:solidFill>
                <a:srgbClr val="000000"/>
              </a:solidFill>
              <a:ln w="9525">
                <a:noFill/>
              </a:ln>
              <a:effectLst/>
            </c:spPr>
          </c:marker>
          <c:xVal>
            <c:numRef>
              <c:f>Health!$F$6:$F$195</c:f>
              <c:numCache>
                <c:formatCode>0.00</c:formatCode>
                <c:ptCount val="190"/>
                <c:pt idx="0">
                  <c:v>10</c:v>
                </c:pt>
                <c:pt idx="1">
                  <c:v>9</c:v>
                </c:pt>
                <c:pt idx="2">
                  <c:v>5.5</c:v>
                </c:pt>
                <c:pt idx="3">
                  <c:v>4.66</c:v>
                </c:pt>
                <c:pt idx="4">
                  <c:v>3.5</c:v>
                </c:pt>
                <c:pt idx="5">
                  <c:v>4</c:v>
                </c:pt>
                <c:pt idx="6">
                  <c:v>8.1999999999999993</c:v>
                </c:pt>
                <c:pt idx="7">
                  <c:v>0.25</c:v>
                </c:pt>
                <c:pt idx="8">
                  <c:v>2.5</c:v>
                </c:pt>
                <c:pt idx="9">
                  <c:v>7.16</c:v>
                </c:pt>
                <c:pt idx="10">
                  <c:v>10</c:v>
                </c:pt>
                <c:pt idx="11">
                  <c:v>2</c:v>
                </c:pt>
                <c:pt idx="12">
                  <c:v>9.5</c:v>
                </c:pt>
                <c:pt idx="13">
                  <c:v>10</c:v>
                </c:pt>
                <c:pt idx="14">
                  <c:v>8</c:v>
                </c:pt>
                <c:pt idx="15">
                  <c:v>4.88</c:v>
                </c:pt>
                <c:pt idx="16">
                  <c:v>6.12</c:v>
                </c:pt>
                <c:pt idx="17">
                  <c:v>7.88</c:v>
                </c:pt>
                <c:pt idx="18">
                  <c:v>5.44</c:v>
                </c:pt>
                <c:pt idx="19">
                  <c:v>6.94</c:v>
                </c:pt>
                <c:pt idx="20">
                  <c:v>7.64</c:v>
                </c:pt>
                <c:pt idx="21">
                  <c:v>7.25</c:v>
                </c:pt>
                <c:pt idx="22">
                  <c:v>3.75</c:v>
                </c:pt>
                <c:pt idx="23">
                  <c:v>7.62</c:v>
                </c:pt>
                <c:pt idx="24">
                  <c:v>7.48</c:v>
                </c:pt>
                <c:pt idx="25">
                  <c:v>5.94</c:v>
                </c:pt>
                <c:pt idx="26">
                  <c:v>7.78</c:v>
                </c:pt>
                <c:pt idx="27">
                  <c:v>10</c:v>
                </c:pt>
                <c:pt idx="28">
                  <c:v>0</c:v>
                </c:pt>
                <c:pt idx="29">
                  <c:v>0.60000000000000098</c:v>
                </c:pt>
                <c:pt idx="30">
                  <c:v>2.5</c:v>
                </c:pt>
                <c:pt idx="31">
                  <c:v>4.3600000000000003</c:v>
                </c:pt>
                <c:pt idx="32">
                  <c:v>9</c:v>
                </c:pt>
                <c:pt idx="33">
                  <c:v>9.25</c:v>
                </c:pt>
                <c:pt idx="34">
                  <c:v>10</c:v>
                </c:pt>
                <c:pt idx="35">
                  <c:v>9.2799999999999994</c:v>
                </c:pt>
                <c:pt idx="36">
                  <c:v>5.75</c:v>
                </c:pt>
                <c:pt idx="37">
                  <c:v>10</c:v>
                </c:pt>
                <c:pt idx="38">
                  <c:v>8.14</c:v>
                </c:pt>
                <c:pt idx="39">
                  <c:v>4.9800000000000004</c:v>
                </c:pt>
                <c:pt idx="40">
                  <c:v>6.96</c:v>
                </c:pt>
                <c:pt idx="41">
                  <c:v>5.4</c:v>
                </c:pt>
                <c:pt idx="42">
                  <c:v>3.6</c:v>
                </c:pt>
                <c:pt idx="43">
                  <c:v>0.79999999999999905</c:v>
                </c:pt>
                <c:pt idx="44">
                  <c:v>9.36</c:v>
                </c:pt>
                <c:pt idx="45">
                  <c:v>9.1999999999999993</c:v>
                </c:pt>
                <c:pt idx="46">
                  <c:v>0.25</c:v>
                </c:pt>
                <c:pt idx="47">
                  <c:v>6.34</c:v>
                </c:pt>
                <c:pt idx="48">
                  <c:v>9.2799999999999994</c:v>
                </c:pt>
                <c:pt idx="49">
                  <c:v>4.75</c:v>
                </c:pt>
                <c:pt idx="50">
                  <c:v>6.02</c:v>
                </c:pt>
                <c:pt idx="51">
                  <c:v>9.75</c:v>
                </c:pt>
                <c:pt idx="52">
                  <c:v>2</c:v>
                </c:pt>
                <c:pt idx="53">
                  <c:v>2.6</c:v>
                </c:pt>
                <c:pt idx="54">
                  <c:v>9.75</c:v>
                </c:pt>
                <c:pt idx="55">
                  <c:v>0.26</c:v>
                </c:pt>
                <c:pt idx="56">
                  <c:v>8.86</c:v>
                </c:pt>
                <c:pt idx="57">
                  <c:v>2.5</c:v>
                </c:pt>
                <c:pt idx="58">
                  <c:v>7.44</c:v>
                </c:pt>
                <c:pt idx="59">
                  <c:v>10</c:v>
                </c:pt>
                <c:pt idx="60">
                  <c:v>1.5</c:v>
                </c:pt>
                <c:pt idx="61">
                  <c:v>5</c:v>
                </c:pt>
                <c:pt idx="62">
                  <c:v>6.9</c:v>
                </c:pt>
                <c:pt idx="63">
                  <c:v>10</c:v>
                </c:pt>
                <c:pt idx="64">
                  <c:v>9.25</c:v>
                </c:pt>
                <c:pt idx="65">
                  <c:v>10</c:v>
                </c:pt>
                <c:pt idx="66">
                  <c:v>10</c:v>
                </c:pt>
                <c:pt idx="67">
                  <c:v>3.25</c:v>
                </c:pt>
                <c:pt idx="68">
                  <c:v>8.5</c:v>
                </c:pt>
                <c:pt idx="69">
                  <c:v>7.46</c:v>
                </c:pt>
                <c:pt idx="70">
                  <c:v>7.66</c:v>
                </c:pt>
                <c:pt idx="71">
                  <c:v>8.48</c:v>
                </c:pt>
                <c:pt idx="72">
                  <c:v>3.75</c:v>
                </c:pt>
                <c:pt idx="73">
                  <c:v>10</c:v>
                </c:pt>
                <c:pt idx="74">
                  <c:v>3.5</c:v>
                </c:pt>
                <c:pt idx="75">
                  <c:v>6</c:v>
                </c:pt>
                <c:pt idx="76">
                  <c:v>6.5</c:v>
                </c:pt>
                <c:pt idx="77">
                  <c:v>2.5</c:v>
                </c:pt>
                <c:pt idx="78">
                  <c:v>6.46</c:v>
                </c:pt>
                <c:pt idx="79">
                  <c:v>8.84</c:v>
                </c:pt>
                <c:pt idx="80">
                  <c:v>4.74</c:v>
                </c:pt>
                <c:pt idx="81">
                  <c:v>4.54</c:v>
                </c:pt>
                <c:pt idx="82">
                  <c:v>3</c:v>
                </c:pt>
                <c:pt idx="83">
                  <c:v>8.1999999999999993</c:v>
                </c:pt>
                <c:pt idx="84">
                  <c:v>5.75</c:v>
                </c:pt>
                <c:pt idx="85">
                  <c:v>2.04</c:v>
                </c:pt>
                <c:pt idx="86">
                  <c:v>5.86</c:v>
                </c:pt>
                <c:pt idx="87">
                  <c:v>9</c:v>
                </c:pt>
                <c:pt idx="88">
                  <c:v>4.5</c:v>
                </c:pt>
                <c:pt idx="89">
                  <c:v>7.25</c:v>
                </c:pt>
                <c:pt idx="90">
                  <c:v>10</c:v>
                </c:pt>
                <c:pt idx="91">
                  <c:v>8.76</c:v>
                </c:pt>
                <c:pt idx="92">
                  <c:v>10</c:v>
                </c:pt>
                <c:pt idx="93">
                  <c:v>4.78</c:v>
                </c:pt>
                <c:pt idx="94">
                  <c:v>6.5</c:v>
                </c:pt>
                <c:pt idx="95">
                  <c:v>7.5</c:v>
                </c:pt>
                <c:pt idx="96">
                  <c:v>10</c:v>
                </c:pt>
                <c:pt idx="97">
                  <c:v>8.86</c:v>
                </c:pt>
                <c:pt idx="98">
                  <c:v>6.94</c:v>
                </c:pt>
                <c:pt idx="99">
                  <c:v>5.3</c:v>
                </c:pt>
                <c:pt idx="100">
                  <c:v>7.22</c:v>
                </c:pt>
                <c:pt idx="101">
                  <c:v>10</c:v>
                </c:pt>
                <c:pt idx="102">
                  <c:v>3</c:v>
                </c:pt>
                <c:pt idx="103">
                  <c:v>5.24</c:v>
                </c:pt>
                <c:pt idx="104">
                  <c:v>3.5</c:v>
                </c:pt>
                <c:pt idx="105">
                  <c:v>5.75</c:v>
                </c:pt>
                <c:pt idx="106">
                  <c:v>6</c:v>
                </c:pt>
                <c:pt idx="107">
                  <c:v>10</c:v>
                </c:pt>
                <c:pt idx="108">
                  <c:v>7.24</c:v>
                </c:pt>
                <c:pt idx="109">
                  <c:v>4.25</c:v>
                </c:pt>
                <c:pt idx="110">
                  <c:v>10</c:v>
                </c:pt>
                <c:pt idx="111">
                  <c:v>6.18</c:v>
                </c:pt>
                <c:pt idx="112">
                  <c:v>9.25</c:v>
                </c:pt>
                <c:pt idx="113">
                  <c:v>6.54</c:v>
                </c:pt>
                <c:pt idx="114">
                  <c:v>7</c:v>
                </c:pt>
                <c:pt idx="115">
                  <c:v>5.26</c:v>
                </c:pt>
                <c:pt idx="116">
                  <c:v>4.25</c:v>
                </c:pt>
                <c:pt idx="117">
                  <c:v>10</c:v>
                </c:pt>
                <c:pt idx="118">
                  <c:v>9.5</c:v>
                </c:pt>
                <c:pt idx="119">
                  <c:v>7.02</c:v>
                </c:pt>
                <c:pt idx="120">
                  <c:v>9.25</c:v>
                </c:pt>
                <c:pt idx="121">
                  <c:v>3</c:v>
                </c:pt>
                <c:pt idx="122">
                  <c:v>7.75</c:v>
                </c:pt>
                <c:pt idx="123">
                  <c:v>10</c:v>
                </c:pt>
                <c:pt idx="124">
                  <c:v>9.75</c:v>
                </c:pt>
                <c:pt idx="125">
                  <c:v>6.5</c:v>
                </c:pt>
                <c:pt idx="126">
                  <c:v>1.25</c:v>
                </c:pt>
                <c:pt idx="127">
                  <c:v>1.08</c:v>
                </c:pt>
                <c:pt idx="128">
                  <c:v>7.75</c:v>
                </c:pt>
                <c:pt idx="129">
                  <c:v>9.84</c:v>
                </c:pt>
                <c:pt idx="130">
                  <c:v>3.2</c:v>
                </c:pt>
                <c:pt idx="131">
                  <c:v>5.38</c:v>
                </c:pt>
                <c:pt idx="132">
                  <c:v>8.25</c:v>
                </c:pt>
                <c:pt idx="133">
                  <c:v>5.26</c:v>
                </c:pt>
                <c:pt idx="134">
                  <c:v>5.75</c:v>
                </c:pt>
                <c:pt idx="135">
                  <c:v>6.75</c:v>
                </c:pt>
                <c:pt idx="136">
                  <c:v>9.6199999999999992</c:v>
                </c:pt>
                <c:pt idx="137">
                  <c:v>9.25</c:v>
                </c:pt>
                <c:pt idx="138">
                  <c:v>2.92</c:v>
                </c:pt>
                <c:pt idx="139">
                  <c:v>6.75</c:v>
                </c:pt>
                <c:pt idx="140">
                  <c:v>2</c:v>
                </c:pt>
                <c:pt idx="141">
                  <c:v>6.86</c:v>
                </c:pt>
                <c:pt idx="142">
                  <c:v>5.76</c:v>
                </c:pt>
                <c:pt idx="143">
                  <c:v>4.84</c:v>
                </c:pt>
                <c:pt idx="144">
                  <c:v>5.14</c:v>
                </c:pt>
                <c:pt idx="145">
                  <c:v>7.5</c:v>
                </c:pt>
                <c:pt idx="146">
                  <c:v>4.1399999999999997</c:v>
                </c:pt>
                <c:pt idx="147">
                  <c:v>9.5</c:v>
                </c:pt>
                <c:pt idx="148">
                  <c:v>7.75</c:v>
                </c:pt>
                <c:pt idx="149">
                  <c:v>2.2599999999999998</c:v>
                </c:pt>
                <c:pt idx="150">
                  <c:v>9.86</c:v>
                </c:pt>
                <c:pt idx="151">
                  <c:v>10</c:v>
                </c:pt>
                <c:pt idx="152">
                  <c:v>5.5</c:v>
                </c:pt>
                <c:pt idx="153">
                  <c:v>10</c:v>
                </c:pt>
                <c:pt idx="154">
                  <c:v>4.25</c:v>
                </c:pt>
                <c:pt idx="155">
                  <c:v>10</c:v>
                </c:pt>
                <c:pt idx="156">
                  <c:v>10</c:v>
                </c:pt>
                <c:pt idx="157">
                  <c:v>6.7</c:v>
                </c:pt>
                <c:pt idx="158">
                  <c:v>4.42</c:v>
                </c:pt>
                <c:pt idx="159">
                  <c:v>1.75</c:v>
                </c:pt>
                <c:pt idx="160">
                  <c:v>0.5</c:v>
                </c:pt>
                <c:pt idx="161">
                  <c:v>8.25</c:v>
                </c:pt>
                <c:pt idx="162">
                  <c:v>7.62</c:v>
                </c:pt>
                <c:pt idx="163">
                  <c:v>10</c:v>
                </c:pt>
                <c:pt idx="164">
                  <c:v>10</c:v>
                </c:pt>
                <c:pt idx="165">
                  <c:v>9.75</c:v>
                </c:pt>
                <c:pt idx="166">
                  <c:v>4.5</c:v>
                </c:pt>
                <c:pt idx="167">
                  <c:v>7.54</c:v>
                </c:pt>
                <c:pt idx="168">
                  <c:v>7.64</c:v>
                </c:pt>
                <c:pt idx="169">
                  <c:v>8.8000000000000007</c:v>
                </c:pt>
                <c:pt idx="170">
                  <c:v>8.98</c:v>
                </c:pt>
                <c:pt idx="171">
                  <c:v>6.68</c:v>
                </c:pt>
                <c:pt idx="172">
                  <c:v>7.26</c:v>
                </c:pt>
                <c:pt idx="173">
                  <c:v>4.75</c:v>
                </c:pt>
                <c:pt idx="174">
                  <c:v>9.68</c:v>
                </c:pt>
                <c:pt idx="175">
                  <c:v>9</c:v>
                </c:pt>
                <c:pt idx="176">
                  <c:v>10</c:v>
                </c:pt>
                <c:pt idx="177">
                  <c:v>6.4</c:v>
                </c:pt>
                <c:pt idx="178">
                  <c:v>5.74</c:v>
                </c:pt>
                <c:pt idx="179">
                  <c:v>1.25</c:v>
                </c:pt>
                <c:pt idx="180">
                  <c:v>7.14</c:v>
                </c:pt>
                <c:pt idx="181">
                  <c:v>7.4</c:v>
                </c:pt>
                <c:pt idx="182">
                  <c:v>9.4</c:v>
                </c:pt>
                <c:pt idx="183">
                  <c:v>4.5</c:v>
                </c:pt>
                <c:pt idx="184">
                  <c:v>8.7799999999999994</c:v>
                </c:pt>
                <c:pt idx="185">
                  <c:v>8.7200000000000006</c:v>
                </c:pt>
                <c:pt idx="186">
                  <c:v>10</c:v>
                </c:pt>
                <c:pt idx="187">
                  <c:v>6.75</c:v>
                </c:pt>
                <c:pt idx="188">
                  <c:v>10</c:v>
                </c:pt>
                <c:pt idx="189">
                  <c:v>8.25</c:v>
                </c:pt>
              </c:numCache>
            </c:numRef>
          </c:xVal>
          <c:yVal>
            <c:numRef>
              <c:f>Health!$G$6:$G$195</c:f>
              <c:numCache>
                <c:formatCode>0.00</c:formatCode>
                <c:ptCount val="190"/>
                <c:pt idx="0">
                  <c:v>9.4015384615384594</c:v>
                </c:pt>
                <c:pt idx="1">
                  <c:v>5.2138461538461502</c:v>
                </c:pt>
                <c:pt idx="2">
                  <c:v>10</c:v>
                </c:pt>
                <c:pt idx="3">
                  <c:v>10</c:v>
                </c:pt>
                <c:pt idx="4">
                  <c:v>7.1428571428571104</c:v>
                </c:pt>
                <c:pt idx="5">
                  <c:v>2.20608</c:v>
                </c:pt>
                <c:pt idx="6">
                  <c:v>10</c:v>
                </c:pt>
                <c:pt idx="7">
                  <c:v>7.1428571428571104</c:v>
                </c:pt>
                <c:pt idx="8">
                  <c:v>6.7900799999999997</c:v>
                </c:pt>
                <c:pt idx="9">
                  <c:v>7.1428571428571104</c:v>
                </c:pt>
                <c:pt idx="10">
                  <c:v>10</c:v>
                </c:pt>
                <c:pt idx="11">
                  <c:v>6.6559999999999997</c:v>
                </c:pt>
                <c:pt idx="12">
                  <c:v>7.1428571428571104</c:v>
                </c:pt>
                <c:pt idx="13">
                  <c:v>10</c:v>
                </c:pt>
                <c:pt idx="14">
                  <c:v>2.3809523809523698</c:v>
                </c:pt>
                <c:pt idx="15">
                  <c:v>9.2520000000000007</c:v>
                </c:pt>
                <c:pt idx="16">
                  <c:v>10</c:v>
                </c:pt>
                <c:pt idx="17">
                  <c:v>10</c:v>
                </c:pt>
                <c:pt idx="18">
                  <c:v>8.1859999999999999</c:v>
                </c:pt>
                <c:pt idx="19">
                  <c:v>6.8461538461538503</c:v>
                </c:pt>
                <c:pt idx="20">
                  <c:v>10</c:v>
                </c:pt>
                <c:pt idx="21">
                  <c:v>7.60615384615385</c:v>
                </c:pt>
                <c:pt idx="22">
                  <c:v>10</c:v>
                </c:pt>
                <c:pt idx="23">
                  <c:v>10</c:v>
                </c:pt>
                <c:pt idx="24">
                  <c:v>5.4707692307692302</c:v>
                </c:pt>
                <c:pt idx="25">
                  <c:v>10</c:v>
                </c:pt>
                <c:pt idx="26">
                  <c:v>9.5238095238094793</c:v>
                </c:pt>
                <c:pt idx="27">
                  <c:v>10</c:v>
                </c:pt>
                <c:pt idx="28">
                  <c:v>4.7619047619047397</c:v>
                </c:pt>
                <c:pt idx="29">
                  <c:v>4.8520000000000003</c:v>
                </c:pt>
                <c:pt idx="30">
                  <c:v>10</c:v>
                </c:pt>
                <c:pt idx="31">
                  <c:v>10</c:v>
                </c:pt>
                <c:pt idx="32">
                  <c:v>6.1538461538461497</c:v>
                </c:pt>
                <c:pt idx="33">
                  <c:v>10</c:v>
                </c:pt>
                <c:pt idx="34">
                  <c:v>10</c:v>
                </c:pt>
                <c:pt idx="35">
                  <c:v>6.9230769230769198</c:v>
                </c:pt>
                <c:pt idx="36">
                  <c:v>7.5860000000000003</c:v>
                </c:pt>
                <c:pt idx="37">
                  <c:v>5.2560000000000002</c:v>
                </c:pt>
                <c:pt idx="38">
                  <c:v>2.9188800000000001</c:v>
                </c:pt>
                <c:pt idx="39">
                  <c:v>4.7619047619047397</c:v>
                </c:pt>
                <c:pt idx="40">
                  <c:v>4.7619047619047397</c:v>
                </c:pt>
                <c:pt idx="41">
                  <c:v>10</c:v>
                </c:pt>
                <c:pt idx="42">
                  <c:v>10</c:v>
                </c:pt>
                <c:pt idx="43">
                  <c:v>10</c:v>
                </c:pt>
                <c:pt idx="44">
                  <c:v>10</c:v>
                </c:pt>
                <c:pt idx="45">
                  <c:v>9.5238095238094793</c:v>
                </c:pt>
                <c:pt idx="46">
                  <c:v>10</c:v>
                </c:pt>
                <c:pt idx="47">
                  <c:v>3.3338461538461499</c:v>
                </c:pt>
                <c:pt idx="48">
                  <c:v>2.9907692307692302</c:v>
                </c:pt>
                <c:pt idx="49">
                  <c:v>4.7619047619047397</c:v>
                </c:pt>
                <c:pt idx="50">
                  <c:v>2.7861538461538502</c:v>
                </c:pt>
                <c:pt idx="51">
                  <c:v>9.5238095238094793</c:v>
                </c:pt>
                <c:pt idx="52">
                  <c:v>10</c:v>
                </c:pt>
                <c:pt idx="53">
                  <c:v>10</c:v>
                </c:pt>
                <c:pt idx="54">
                  <c:v>10</c:v>
                </c:pt>
                <c:pt idx="55">
                  <c:v>9.5238095238094793</c:v>
                </c:pt>
                <c:pt idx="56">
                  <c:v>10</c:v>
                </c:pt>
                <c:pt idx="57">
                  <c:v>10</c:v>
                </c:pt>
                <c:pt idx="58">
                  <c:v>0</c:v>
                </c:pt>
                <c:pt idx="59">
                  <c:v>10</c:v>
                </c:pt>
                <c:pt idx="60">
                  <c:v>10</c:v>
                </c:pt>
                <c:pt idx="61">
                  <c:v>9.5238095238094793</c:v>
                </c:pt>
                <c:pt idx="62">
                  <c:v>5.6415384615384596</c:v>
                </c:pt>
                <c:pt idx="63">
                  <c:v>10</c:v>
                </c:pt>
                <c:pt idx="64">
                  <c:v>9.5238095238094793</c:v>
                </c:pt>
                <c:pt idx="65">
                  <c:v>1.4324427117999401</c:v>
                </c:pt>
                <c:pt idx="66">
                  <c:v>0.34211999999999998</c:v>
                </c:pt>
                <c:pt idx="67">
                  <c:v>4.7619047619047397</c:v>
                </c:pt>
                <c:pt idx="68">
                  <c:v>6.6666666666748099E-4</c:v>
                </c:pt>
                <c:pt idx="69">
                  <c:v>5.3415384615384598</c:v>
                </c:pt>
                <c:pt idx="70">
                  <c:v>10</c:v>
                </c:pt>
                <c:pt idx="71">
                  <c:v>7.1428571428571104</c:v>
                </c:pt>
                <c:pt idx="72">
                  <c:v>9.4659999999999993</c:v>
                </c:pt>
                <c:pt idx="73">
                  <c:v>5.9830769230769203</c:v>
                </c:pt>
                <c:pt idx="74">
                  <c:v>10</c:v>
                </c:pt>
                <c:pt idx="75">
                  <c:v>4.7619047619047397</c:v>
                </c:pt>
                <c:pt idx="76">
                  <c:v>7.1428571428571104</c:v>
                </c:pt>
                <c:pt idx="77">
                  <c:v>10</c:v>
                </c:pt>
                <c:pt idx="78">
                  <c:v>3.6524800000000002</c:v>
                </c:pt>
                <c:pt idx="79">
                  <c:v>9.9878305307626096</c:v>
                </c:pt>
                <c:pt idx="80">
                  <c:v>7.1428571428571104</c:v>
                </c:pt>
                <c:pt idx="81">
                  <c:v>10</c:v>
                </c:pt>
                <c:pt idx="82">
                  <c:v>10</c:v>
                </c:pt>
                <c:pt idx="83">
                  <c:v>8.0290001570116001</c:v>
                </c:pt>
                <c:pt idx="84">
                  <c:v>10</c:v>
                </c:pt>
                <c:pt idx="85">
                  <c:v>4.02615384615385</c:v>
                </c:pt>
                <c:pt idx="86">
                  <c:v>7.1428571428571104</c:v>
                </c:pt>
                <c:pt idx="87">
                  <c:v>4.6153846153846203</c:v>
                </c:pt>
                <c:pt idx="88">
                  <c:v>6.83692307692308</c:v>
                </c:pt>
                <c:pt idx="89">
                  <c:v>7.1428571428571104</c:v>
                </c:pt>
                <c:pt idx="90">
                  <c:v>9.9138461538461495</c:v>
                </c:pt>
                <c:pt idx="91">
                  <c:v>0.10743999999999999</c:v>
                </c:pt>
                <c:pt idx="92">
                  <c:v>2.9061538461538499</c:v>
                </c:pt>
                <c:pt idx="93">
                  <c:v>10</c:v>
                </c:pt>
                <c:pt idx="94">
                  <c:v>10</c:v>
                </c:pt>
                <c:pt idx="95">
                  <c:v>10</c:v>
                </c:pt>
                <c:pt idx="96">
                  <c:v>5.7261538461538501</c:v>
                </c:pt>
                <c:pt idx="97">
                  <c:v>4.1030769230769204</c:v>
                </c:pt>
                <c:pt idx="98">
                  <c:v>6.3793199999999999</c:v>
                </c:pt>
                <c:pt idx="99">
                  <c:v>10</c:v>
                </c:pt>
                <c:pt idx="100">
                  <c:v>10</c:v>
                </c:pt>
                <c:pt idx="101">
                  <c:v>9.7360000000000007</c:v>
                </c:pt>
                <c:pt idx="102">
                  <c:v>10</c:v>
                </c:pt>
                <c:pt idx="103">
                  <c:v>10</c:v>
                </c:pt>
                <c:pt idx="104">
                  <c:v>10</c:v>
                </c:pt>
                <c:pt idx="105">
                  <c:v>7.1428571428571104</c:v>
                </c:pt>
                <c:pt idx="106">
                  <c:v>9.3619199999999996</c:v>
                </c:pt>
                <c:pt idx="107">
                  <c:v>5.9830769230769203</c:v>
                </c:pt>
                <c:pt idx="108">
                  <c:v>10</c:v>
                </c:pt>
                <c:pt idx="109">
                  <c:v>10</c:v>
                </c:pt>
                <c:pt idx="110">
                  <c:v>0</c:v>
                </c:pt>
                <c:pt idx="111">
                  <c:v>7.1319999999999997</c:v>
                </c:pt>
                <c:pt idx="112">
                  <c:v>10</c:v>
                </c:pt>
                <c:pt idx="113">
                  <c:v>10</c:v>
                </c:pt>
                <c:pt idx="114">
                  <c:v>10</c:v>
                </c:pt>
                <c:pt idx="115">
                  <c:v>10</c:v>
                </c:pt>
                <c:pt idx="116">
                  <c:v>10</c:v>
                </c:pt>
                <c:pt idx="117">
                  <c:v>3.8461538461538498</c:v>
                </c:pt>
                <c:pt idx="118">
                  <c:v>10</c:v>
                </c:pt>
                <c:pt idx="119">
                  <c:v>10</c:v>
                </c:pt>
                <c:pt idx="120">
                  <c:v>5.5553846153846198</c:v>
                </c:pt>
                <c:pt idx="121">
                  <c:v>9.5238095238094793</c:v>
                </c:pt>
                <c:pt idx="122">
                  <c:v>4.9569230769230801</c:v>
                </c:pt>
                <c:pt idx="123">
                  <c:v>9.5238095238094793</c:v>
                </c:pt>
                <c:pt idx="124">
                  <c:v>10</c:v>
                </c:pt>
                <c:pt idx="125">
                  <c:v>10</c:v>
                </c:pt>
                <c:pt idx="126">
                  <c:v>8.5579999999999998</c:v>
                </c:pt>
                <c:pt idx="127">
                  <c:v>9.5238095238094793</c:v>
                </c:pt>
                <c:pt idx="128">
                  <c:v>4.7619047619047397</c:v>
                </c:pt>
                <c:pt idx="129">
                  <c:v>0</c:v>
                </c:pt>
                <c:pt idx="130">
                  <c:v>10</c:v>
                </c:pt>
                <c:pt idx="131">
                  <c:v>4.7619047619047397</c:v>
                </c:pt>
                <c:pt idx="132">
                  <c:v>3.1707692307692299</c:v>
                </c:pt>
                <c:pt idx="133">
                  <c:v>8.0779999999999994</c:v>
                </c:pt>
                <c:pt idx="134">
                  <c:v>10</c:v>
                </c:pt>
                <c:pt idx="135">
                  <c:v>7.1428571428571104</c:v>
                </c:pt>
                <c:pt idx="136">
                  <c:v>0</c:v>
                </c:pt>
                <c:pt idx="137">
                  <c:v>7.1428571428571104</c:v>
                </c:pt>
                <c:pt idx="138">
                  <c:v>10</c:v>
                </c:pt>
                <c:pt idx="139">
                  <c:v>0</c:v>
                </c:pt>
                <c:pt idx="140">
                  <c:v>10</c:v>
                </c:pt>
                <c:pt idx="141">
                  <c:v>5.4855200000000002</c:v>
                </c:pt>
                <c:pt idx="142">
                  <c:v>10</c:v>
                </c:pt>
                <c:pt idx="143">
                  <c:v>6.8159999999999998</c:v>
                </c:pt>
                <c:pt idx="144">
                  <c:v>6.21</c:v>
                </c:pt>
                <c:pt idx="145">
                  <c:v>9.5238095238094793</c:v>
                </c:pt>
                <c:pt idx="146">
                  <c:v>10</c:v>
                </c:pt>
                <c:pt idx="147">
                  <c:v>10</c:v>
                </c:pt>
                <c:pt idx="148">
                  <c:v>10</c:v>
                </c:pt>
                <c:pt idx="149">
                  <c:v>2.3809523809523698</c:v>
                </c:pt>
                <c:pt idx="150">
                  <c:v>7.8630769230769202</c:v>
                </c:pt>
                <c:pt idx="151">
                  <c:v>10</c:v>
                </c:pt>
                <c:pt idx="152">
                  <c:v>7.1428571428571104</c:v>
                </c:pt>
                <c:pt idx="153">
                  <c:v>10</c:v>
                </c:pt>
                <c:pt idx="154">
                  <c:v>10</c:v>
                </c:pt>
                <c:pt idx="155">
                  <c:v>10</c:v>
                </c:pt>
                <c:pt idx="156">
                  <c:v>7.6923076923076898</c:v>
                </c:pt>
                <c:pt idx="157">
                  <c:v>2.5646153846153799</c:v>
                </c:pt>
                <c:pt idx="158">
                  <c:v>10</c:v>
                </c:pt>
                <c:pt idx="159">
                  <c:v>10</c:v>
                </c:pt>
                <c:pt idx="160">
                  <c:v>10</c:v>
                </c:pt>
                <c:pt idx="161">
                  <c:v>5.1719999999999997</c:v>
                </c:pt>
                <c:pt idx="162">
                  <c:v>10</c:v>
                </c:pt>
                <c:pt idx="163">
                  <c:v>7.7353846153846204</c:v>
                </c:pt>
                <c:pt idx="164">
                  <c:v>10</c:v>
                </c:pt>
                <c:pt idx="165">
                  <c:v>10</c:v>
                </c:pt>
                <c:pt idx="166">
                  <c:v>10</c:v>
                </c:pt>
                <c:pt idx="167">
                  <c:v>9.4876923076923099</c:v>
                </c:pt>
                <c:pt idx="168">
                  <c:v>6.1538461538461497</c:v>
                </c:pt>
                <c:pt idx="169">
                  <c:v>9.5238095238094793</c:v>
                </c:pt>
                <c:pt idx="170">
                  <c:v>7.0938461538461501</c:v>
                </c:pt>
                <c:pt idx="171">
                  <c:v>10</c:v>
                </c:pt>
                <c:pt idx="172">
                  <c:v>9.5238095238094793</c:v>
                </c:pt>
                <c:pt idx="173">
                  <c:v>3.5349200000000001</c:v>
                </c:pt>
                <c:pt idx="174">
                  <c:v>0</c:v>
                </c:pt>
                <c:pt idx="175">
                  <c:v>10</c:v>
                </c:pt>
                <c:pt idx="176">
                  <c:v>10</c:v>
                </c:pt>
                <c:pt idx="177">
                  <c:v>5.6239999999999997</c:v>
                </c:pt>
                <c:pt idx="178">
                  <c:v>7.1428571428571104</c:v>
                </c:pt>
                <c:pt idx="179">
                  <c:v>10</c:v>
                </c:pt>
                <c:pt idx="180">
                  <c:v>7.18</c:v>
                </c:pt>
                <c:pt idx="181">
                  <c:v>10</c:v>
                </c:pt>
                <c:pt idx="182">
                  <c:v>4.7619047619047397</c:v>
                </c:pt>
                <c:pt idx="183">
                  <c:v>1.88</c:v>
                </c:pt>
                <c:pt idx="184">
                  <c:v>9.5238095238094793</c:v>
                </c:pt>
                <c:pt idx="185">
                  <c:v>2.8800000000000402E-2</c:v>
                </c:pt>
                <c:pt idx="186">
                  <c:v>10</c:v>
                </c:pt>
                <c:pt idx="187">
                  <c:v>7.1428571428571104</c:v>
                </c:pt>
                <c:pt idx="188">
                  <c:v>7.3507692307692301</c:v>
                </c:pt>
                <c:pt idx="189">
                  <c:v>4.7619047619047397</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All Dimensions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a:t>
                </a:r>
                <a:r>
                  <a:rPr lang="en-US" baseline="0"/>
                  <a:t> Vulnerability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Upcoming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Socioecon.</a:t>
            </a:r>
            <a:r>
              <a:rPr lang="en-US" baseline="0"/>
              <a:t> Vulnerability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Socioeconomic!$F$6:$F$195</c:f>
              <c:numCache>
                <c:formatCode>0.00</c:formatCode>
                <c:ptCount val="190"/>
                <c:pt idx="0">
                  <c:v>10</c:v>
                </c:pt>
                <c:pt idx="1">
                  <c:v>8.4285714285714306</c:v>
                </c:pt>
                <c:pt idx="2">
                  <c:v>3.1428571428571401</c:v>
                </c:pt>
                <c:pt idx="3">
                  <c:v>1.1428571428571399</c:v>
                </c:pt>
                <c:pt idx="4">
                  <c:v>2.5714285714285698</c:v>
                </c:pt>
                <c:pt idx="5">
                  <c:v>2.8571428571428599</c:v>
                </c:pt>
                <c:pt idx="6">
                  <c:v>2.8571428571428599</c:v>
                </c:pt>
                <c:pt idx="7">
                  <c:v>0.71428571428571397</c:v>
                </c:pt>
                <c:pt idx="8">
                  <c:v>0.42857142857142899</c:v>
                </c:pt>
                <c:pt idx="9">
                  <c:v>3.71428571428571</c:v>
                </c:pt>
                <c:pt idx="10">
                  <c:v>10</c:v>
                </c:pt>
                <c:pt idx="11">
                  <c:v>0.42857142857142899</c:v>
                </c:pt>
                <c:pt idx="12">
                  <c:v>9.28571428571429</c:v>
                </c:pt>
                <c:pt idx="13">
                  <c:v>9.71428571428571</c:v>
                </c:pt>
                <c:pt idx="14">
                  <c:v>6.8571428571428603</c:v>
                </c:pt>
                <c:pt idx="15">
                  <c:v>2.71428571428571</c:v>
                </c:pt>
                <c:pt idx="16">
                  <c:v>1.8571428571428601</c:v>
                </c:pt>
                <c:pt idx="17">
                  <c:v>3.71428571428571</c:v>
                </c:pt>
                <c:pt idx="18">
                  <c:v>3.8571428571428599</c:v>
                </c:pt>
                <c:pt idx="19">
                  <c:v>1.71428571428572</c:v>
                </c:pt>
                <c:pt idx="20">
                  <c:v>5.28571428571429</c:v>
                </c:pt>
                <c:pt idx="21">
                  <c:v>6.4285714285714297</c:v>
                </c:pt>
                <c:pt idx="22">
                  <c:v>4.8571428571428603</c:v>
                </c:pt>
                <c:pt idx="23">
                  <c:v>3.2857142857142798</c:v>
                </c:pt>
                <c:pt idx="24">
                  <c:v>1.8571428571428601</c:v>
                </c:pt>
                <c:pt idx="25">
                  <c:v>7.4285714285714297</c:v>
                </c:pt>
                <c:pt idx="26">
                  <c:v>6.4285714285714297</c:v>
                </c:pt>
                <c:pt idx="27">
                  <c:v>10</c:v>
                </c:pt>
                <c:pt idx="28">
                  <c:v>0.57142857142857095</c:v>
                </c:pt>
                <c:pt idx="29">
                  <c:v>0.42857142857142899</c:v>
                </c:pt>
                <c:pt idx="30">
                  <c:v>2.4285714285714302</c:v>
                </c:pt>
                <c:pt idx="31">
                  <c:v>3.71428571428571</c:v>
                </c:pt>
                <c:pt idx="32">
                  <c:v>8.5714285714285694</c:v>
                </c:pt>
                <c:pt idx="33">
                  <c:v>8.4285714285714306</c:v>
                </c:pt>
                <c:pt idx="34">
                  <c:v>9.5714285714285694</c:v>
                </c:pt>
                <c:pt idx="35">
                  <c:v>7.5714285714285703</c:v>
                </c:pt>
                <c:pt idx="36">
                  <c:v>5.28571428571429</c:v>
                </c:pt>
                <c:pt idx="37">
                  <c:v>8.71428571428571</c:v>
                </c:pt>
                <c:pt idx="38">
                  <c:v>6.71428571428571</c:v>
                </c:pt>
                <c:pt idx="39">
                  <c:v>3.2857142857142798</c:v>
                </c:pt>
                <c:pt idx="40">
                  <c:v>3.1428571428571401</c:v>
                </c:pt>
                <c:pt idx="41">
                  <c:v>1</c:v>
                </c:pt>
                <c:pt idx="42">
                  <c:v>0.57142857142857095</c:v>
                </c:pt>
                <c:pt idx="43">
                  <c:v>0.57142857142857095</c:v>
                </c:pt>
                <c:pt idx="44">
                  <c:v>8.2857142857142794</c:v>
                </c:pt>
                <c:pt idx="45">
                  <c:v>4.71428571428571</c:v>
                </c:pt>
                <c:pt idx="46">
                  <c:v>0.28571428571428598</c:v>
                </c:pt>
                <c:pt idx="47">
                  <c:v>5</c:v>
                </c:pt>
                <c:pt idx="48">
                  <c:v>3.4285714285714302</c:v>
                </c:pt>
                <c:pt idx="49">
                  <c:v>4.8571428571428603</c:v>
                </c:pt>
                <c:pt idx="50">
                  <c:v>5</c:v>
                </c:pt>
                <c:pt idx="51">
                  <c:v>9</c:v>
                </c:pt>
                <c:pt idx="52">
                  <c:v>0.71428571428571397</c:v>
                </c:pt>
                <c:pt idx="53">
                  <c:v>0.85714285714285599</c:v>
                </c:pt>
                <c:pt idx="54">
                  <c:v>9</c:v>
                </c:pt>
                <c:pt idx="55">
                  <c:v>0.28571428571428598</c:v>
                </c:pt>
                <c:pt idx="56">
                  <c:v>4.8571428571428603</c:v>
                </c:pt>
                <c:pt idx="57">
                  <c:v>0.71428571428571397</c:v>
                </c:pt>
                <c:pt idx="58">
                  <c:v>8</c:v>
                </c:pt>
                <c:pt idx="59">
                  <c:v>6.1428571428571397</c:v>
                </c:pt>
                <c:pt idx="60">
                  <c:v>0.71428571428571397</c:v>
                </c:pt>
                <c:pt idx="61">
                  <c:v>3.4285714285714302</c:v>
                </c:pt>
                <c:pt idx="62">
                  <c:v>7.5714285714285703</c:v>
                </c:pt>
                <c:pt idx="63">
                  <c:v>7.8571428571428603</c:v>
                </c:pt>
                <c:pt idx="64">
                  <c:v>10</c:v>
                </c:pt>
                <c:pt idx="65">
                  <c:v>10</c:v>
                </c:pt>
                <c:pt idx="66">
                  <c:v>6</c:v>
                </c:pt>
                <c:pt idx="67">
                  <c:v>1.28571428571429</c:v>
                </c:pt>
                <c:pt idx="68">
                  <c:v>3.1428571428571401</c:v>
                </c:pt>
                <c:pt idx="69">
                  <c:v>7.7142857142857197</c:v>
                </c:pt>
                <c:pt idx="70">
                  <c:v>6.28571428571429</c:v>
                </c:pt>
                <c:pt idx="71">
                  <c:v>8.1428571428571406</c:v>
                </c:pt>
                <c:pt idx="72">
                  <c:v>1.8571428571428601</c:v>
                </c:pt>
                <c:pt idx="73">
                  <c:v>10</c:v>
                </c:pt>
                <c:pt idx="74">
                  <c:v>1.8571428571428601</c:v>
                </c:pt>
                <c:pt idx="75">
                  <c:v>4.71428571428571</c:v>
                </c:pt>
                <c:pt idx="76">
                  <c:v>6.71428571428571</c:v>
                </c:pt>
                <c:pt idx="77">
                  <c:v>0.57142857142857095</c:v>
                </c:pt>
                <c:pt idx="78">
                  <c:v>3.4285714285714302</c:v>
                </c:pt>
                <c:pt idx="79">
                  <c:v>5.5714285714285703</c:v>
                </c:pt>
                <c:pt idx="80">
                  <c:v>0.28571428571428598</c:v>
                </c:pt>
                <c:pt idx="81">
                  <c:v>0.85714285714285599</c:v>
                </c:pt>
                <c:pt idx="82">
                  <c:v>0.85714285714285599</c:v>
                </c:pt>
                <c:pt idx="83">
                  <c:v>5.5714285714285703</c:v>
                </c:pt>
                <c:pt idx="84">
                  <c:v>5.1428571428571397</c:v>
                </c:pt>
                <c:pt idx="85">
                  <c:v>0.57142857142857095</c:v>
                </c:pt>
                <c:pt idx="86">
                  <c:v>1.5714285714285701</c:v>
                </c:pt>
                <c:pt idx="87">
                  <c:v>7.8571428571428603</c:v>
                </c:pt>
                <c:pt idx="88">
                  <c:v>4.71428571428571</c:v>
                </c:pt>
                <c:pt idx="89">
                  <c:v>8.2857142857142794</c:v>
                </c:pt>
                <c:pt idx="90">
                  <c:v>8.4285714285714306</c:v>
                </c:pt>
                <c:pt idx="91">
                  <c:v>2.5714285714285698</c:v>
                </c:pt>
                <c:pt idx="92">
                  <c:v>0.57142857142857095</c:v>
                </c:pt>
                <c:pt idx="93">
                  <c:v>2.4285714285714302</c:v>
                </c:pt>
                <c:pt idx="94">
                  <c:v>7.1428571428571397</c:v>
                </c:pt>
                <c:pt idx="95">
                  <c:v>5.5714285714285703</c:v>
                </c:pt>
                <c:pt idx="96">
                  <c:v>10</c:v>
                </c:pt>
                <c:pt idx="97">
                  <c:v>3.8571428571428599</c:v>
                </c:pt>
                <c:pt idx="98">
                  <c:v>4.4285714285714297</c:v>
                </c:pt>
                <c:pt idx="99">
                  <c:v>0</c:v>
                </c:pt>
                <c:pt idx="100">
                  <c:v>4.28571428571429</c:v>
                </c:pt>
                <c:pt idx="101">
                  <c:v>9.1428571428571406</c:v>
                </c:pt>
                <c:pt idx="102">
                  <c:v>1.4285714285714299</c:v>
                </c:pt>
                <c:pt idx="103">
                  <c:v>0.85714285714285599</c:v>
                </c:pt>
                <c:pt idx="104">
                  <c:v>1.71428571428572</c:v>
                </c:pt>
                <c:pt idx="105">
                  <c:v>6.4285714285714297</c:v>
                </c:pt>
                <c:pt idx="106">
                  <c:v>3.5714285714285698</c:v>
                </c:pt>
                <c:pt idx="107">
                  <c:v>8.4285714285714306</c:v>
                </c:pt>
                <c:pt idx="108">
                  <c:v>3.4285714285714302</c:v>
                </c:pt>
                <c:pt idx="109">
                  <c:v>4.8571428571428603</c:v>
                </c:pt>
                <c:pt idx="110">
                  <c:v>7.7142857142857197</c:v>
                </c:pt>
                <c:pt idx="111">
                  <c:v>3.4285714285714302</c:v>
                </c:pt>
                <c:pt idx="112">
                  <c:v>10</c:v>
                </c:pt>
                <c:pt idx="113">
                  <c:v>1</c:v>
                </c:pt>
                <c:pt idx="114">
                  <c:v>7.1428571428571397</c:v>
                </c:pt>
                <c:pt idx="115">
                  <c:v>3.1428571428571401</c:v>
                </c:pt>
                <c:pt idx="116">
                  <c:v>5.28571428571429</c:v>
                </c:pt>
                <c:pt idx="117">
                  <c:v>10</c:v>
                </c:pt>
                <c:pt idx="118">
                  <c:v>8.71428571428571</c:v>
                </c:pt>
                <c:pt idx="119">
                  <c:v>3.1428571428571401</c:v>
                </c:pt>
                <c:pt idx="120">
                  <c:v>10</c:v>
                </c:pt>
                <c:pt idx="121">
                  <c:v>2.8571428571428599</c:v>
                </c:pt>
                <c:pt idx="122">
                  <c:v>8</c:v>
                </c:pt>
                <c:pt idx="123">
                  <c:v>10</c:v>
                </c:pt>
                <c:pt idx="124">
                  <c:v>7.8571428571428603</c:v>
                </c:pt>
                <c:pt idx="125">
                  <c:v>7.1428571428571397</c:v>
                </c:pt>
                <c:pt idx="126">
                  <c:v>0.28571428571428598</c:v>
                </c:pt>
                <c:pt idx="127">
                  <c:v>0.28571428571428598</c:v>
                </c:pt>
                <c:pt idx="128">
                  <c:v>8.2857142857142794</c:v>
                </c:pt>
                <c:pt idx="129">
                  <c:v>6</c:v>
                </c:pt>
                <c:pt idx="130">
                  <c:v>0.71428571428571397</c:v>
                </c:pt>
                <c:pt idx="131">
                  <c:v>2.4285714285714302</c:v>
                </c:pt>
                <c:pt idx="132">
                  <c:v>7.7142857142857197</c:v>
                </c:pt>
                <c:pt idx="133">
                  <c:v>3.71428571428571</c:v>
                </c:pt>
                <c:pt idx="134">
                  <c:v>4.8571428571428603</c:v>
                </c:pt>
                <c:pt idx="135">
                  <c:v>5.5714285714285703</c:v>
                </c:pt>
                <c:pt idx="136">
                  <c:v>4.8571428571428603</c:v>
                </c:pt>
                <c:pt idx="137">
                  <c:v>9</c:v>
                </c:pt>
                <c:pt idx="138">
                  <c:v>1</c:v>
                </c:pt>
                <c:pt idx="139">
                  <c:v>9</c:v>
                </c:pt>
                <c:pt idx="140">
                  <c:v>1.4285714285714299</c:v>
                </c:pt>
                <c:pt idx="141">
                  <c:v>5.1428571428571397</c:v>
                </c:pt>
                <c:pt idx="142">
                  <c:v>1.71428571428572</c:v>
                </c:pt>
                <c:pt idx="143">
                  <c:v>2.71428571428571</c:v>
                </c:pt>
                <c:pt idx="144">
                  <c:v>2.28571428571429</c:v>
                </c:pt>
                <c:pt idx="145">
                  <c:v>9</c:v>
                </c:pt>
                <c:pt idx="146">
                  <c:v>1.71428571428572</c:v>
                </c:pt>
                <c:pt idx="147">
                  <c:v>8.4285714285714306</c:v>
                </c:pt>
                <c:pt idx="148">
                  <c:v>9</c:v>
                </c:pt>
                <c:pt idx="149">
                  <c:v>0.28571428571428598</c:v>
                </c:pt>
                <c:pt idx="150">
                  <c:v>8.4285714285714306</c:v>
                </c:pt>
                <c:pt idx="151">
                  <c:v>9.8571428571428594</c:v>
                </c:pt>
                <c:pt idx="152">
                  <c:v>6.28571428571429</c:v>
                </c:pt>
                <c:pt idx="153">
                  <c:v>10</c:v>
                </c:pt>
                <c:pt idx="154">
                  <c:v>2.4285714285714302</c:v>
                </c:pt>
                <c:pt idx="155">
                  <c:v>10</c:v>
                </c:pt>
                <c:pt idx="156">
                  <c:v>8.71428571428571</c:v>
                </c:pt>
                <c:pt idx="157">
                  <c:v>5</c:v>
                </c:pt>
                <c:pt idx="158">
                  <c:v>1.28571428571429</c:v>
                </c:pt>
                <c:pt idx="159">
                  <c:v>0.28571428571428598</c:v>
                </c:pt>
                <c:pt idx="160">
                  <c:v>0.28571428571428598</c:v>
                </c:pt>
                <c:pt idx="161">
                  <c:v>8</c:v>
                </c:pt>
                <c:pt idx="162">
                  <c:v>3.71428571428571</c:v>
                </c:pt>
                <c:pt idx="163">
                  <c:v>10</c:v>
                </c:pt>
                <c:pt idx="164">
                  <c:v>10</c:v>
                </c:pt>
                <c:pt idx="165">
                  <c:v>8.71428571428571</c:v>
                </c:pt>
                <c:pt idx="166">
                  <c:v>3.1428571428571401</c:v>
                </c:pt>
                <c:pt idx="167">
                  <c:v>6.5714285714285703</c:v>
                </c:pt>
                <c:pt idx="168">
                  <c:v>2.1428571428571401</c:v>
                </c:pt>
                <c:pt idx="169">
                  <c:v>7.1428571428571397</c:v>
                </c:pt>
                <c:pt idx="170">
                  <c:v>7.8571428571428603</c:v>
                </c:pt>
                <c:pt idx="171">
                  <c:v>2.8571428571428599</c:v>
                </c:pt>
                <c:pt idx="172">
                  <c:v>3.4285714285714302</c:v>
                </c:pt>
                <c:pt idx="173">
                  <c:v>3</c:v>
                </c:pt>
                <c:pt idx="174">
                  <c:v>7.1428571428571397</c:v>
                </c:pt>
                <c:pt idx="175">
                  <c:v>8.4285714285714306</c:v>
                </c:pt>
                <c:pt idx="176">
                  <c:v>9</c:v>
                </c:pt>
                <c:pt idx="177">
                  <c:v>2.5714285714285698</c:v>
                </c:pt>
                <c:pt idx="178">
                  <c:v>2.71428571428571</c:v>
                </c:pt>
                <c:pt idx="179">
                  <c:v>1.1428571428571399</c:v>
                </c:pt>
                <c:pt idx="180">
                  <c:v>4.8571428571428603</c:v>
                </c:pt>
                <c:pt idx="181">
                  <c:v>3.8571428571428599</c:v>
                </c:pt>
                <c:pt idx="182">
                  <c:v>4.71428571428571</c:v>
                </c:pt>
                <c:pt idx="183">
                  <c:v>4.8571428571428603</c:v>
                </c:pt>
                <c:pt idx="184">
                  <c:v>7.8571428571428603</c:v>
                </c:pt>
                <c:pt idx="185">
                  <c:v>7.28571428571429</c:v>
                </c:pt>
                <c:pt idx="186">
                  <c:v>10</c:v>
                </c:pt>
                <c:pt idx="187">
                  <c:v>6.1428571428571397</c:v>
                </c:pt>
                <c:pt idx="188">
                  <c:v>8.71428571428571</c:v>
                </c:pt>
                <c:pt idx="189">
                  <c:v>8</c:v>
                </c:pt>
              </c:numCache>
            </c:numRef>
          </c:xVal>
          <c:yVal>
            <c:numRef>
              <c:f>Socioeconomic!$G$6:$G$195</c:f>
              <c:numCache>
                <c:formatCode>0.00</c:formatCode>
                <c:ptCount val="190"/>
                <c:pt idx="0">
                  <c:v>0</c:v>
                </c:pt>
                <c:pt idx="1">
                  <c:v>0</c:v>
                </c:pt>
                <c:pt idx="2">
                  <c:v>7</c:v>
                </c:pt>
                <c:pt idx="3">
                  <c:v>0</c:v>
                </c:pt>
                <c:pt idx="4">
                  <c:v>7</c:v>
                </c:pt>
                <c:pt idx="5">
                  <c:v>10</c:v>
                </c:pt>
                <c:pt idx="6">
                  <c:v>0</c:v>
                </c:pt>
                <c:pt idx="7">
                  <c:v>7</c:v>
                </c:pt>
                <c:pt idx="8">
                  <c:v>7</c:v>
                </c:pt>
                <c:pt idx="9">
                  <c:v>7</c:v>
                </c:pt>
                <c:pt idx="10">
                  <c:v>0</c:v>
                </c:pt>
                <c:pt idx="11">
                  <c:v>7</c:v>
                </c:pt>
                <c:pt idx="12">
                  <c:v>0</c:v>
                </c:pt>
                <c:pt idx="13">
                  <c:v>2.8202130453927201</c:v>
                </c:pt>
                <c:pt idx="14">
                  <c:v>0</c:v>
                </c:pt>
                <c:pt idx="15">
                  <c:v>10</c:v>
                </c:pt>
                <c:pt idx="16">
                  <c:v>0</c:v>
                </c:pt>
                <c:pt idx="17">
                  <c:v>10</c:v>
                </c:pt>
                <c:pt idx="18">
                  <c:v>7</c:v>
                </c:pt>
                <c:pt idx="19">
                  <c:v>0</c:v>
                </c:pt>
                <c:pt idx="20">
                  <c:v>10</c:v>
                </c:pt>
                <c:pt idx="21">
                  <c:v>7</c:v>
                </c:pt>
                <c:pt idx="22">
                  <c:v>7</c:v>
                </c:pt>
                <c:pt idx="23">
                  <c:v>7</c:v>
                </c:pt>
                <c:pt idx="24">
                  <c:v>7</c:v>
                </c:pt>
                <c:pt idx="25">
                  <c:v>0</c:v>
                </c:pt>
                <c:pt idx="26">
                  <c:v>0</c:v>
                </c:pt>
                <c:pt idx="27">
                  <c:v>9.2757599694388304</c:v>
                </c:pt>
                <c:pt idx="28">
                  <c:v>7</c:v>
                </c:pt>
                <c:pt idx="29">
                  <c:v>0</c:v>
                </c:pt>
                <c:pt idx="30">
                  <c:v>7</c:v>
                </c:pt>
                <c:pt idx="31">
                  <c:v>0</c:v>
                </c:pt>
                <c:pt idx="32">
                  <c:v>0</c:v>
                </c:pt>
                <c:pt idx="33">
                  <c:v>0</c:v>
                </c:pt>
                <c:pt idx="34">
                  <c:v>10</c:v>
                </c:pt>
                <c:pt idx="35">
                  <c:v>0</c:v>
                </c:pt>
                <c:pt idx="36">
                  <c:v>7</c:v>
                </c:pt>
                <c:pt idx="37">
                  <c:v>0</c:v>
                </c:pt>
                <c:pt idx="38">
                  <c:v>7</c:v>
                </c:pt>
                <c:pt idx="39">
                  <c:v>10</c:v>
                </c:pt>
                <c:pt idx="40">
                  <c:v>0</c:v>
                </c:pt>
                <c:pt idx="41">
                  <c:v>7</c:v>
                </c:pt>
                <c:pt idx="42">
                  <c:v>0</c:v>
                </c:pt>
                <c:pt idx="43">
                  <c:v>0</c:v>
                </c:pt>
                <c:pt idx="44">
                  <c:v>8.8847092522515201</c:v>
                </c:pt>
                <c:pt idx="45">
                  <c:v>0</c:v>
                </c:pt>
                <c:pt idx="46">
                  <c:v>7</c:v>
                </c:pt>
                <c:pt idx="47">
                  <c:v>7</c:v>
                </c:pt>
                <c:pt idx="48">
                  <c:v>7</c:v>
                </c:pt>
                <c:pt idx="49">
                  <c:v>7</c:v>
                </c:pt>
                <c:pt idx="50">
                  <c:v>9.1046643938336995</c:v>
                </c:pt>
                <c:pt idx="51">
                  <c:v>0</c:v>
                </c:pt>
                <c:pt idx="52">
                  <c:v>7</c:v>
                </c:pt>
                <c:pt idx="53">
                  <c:v>7</c:v>
                </c:pt>
                <c:pt idx="54">
                  <c:v>10</c:v>
                </c:pt>
                <c:pt idx="55">
                  <c:v>7</c:v>
                </c:pt>
                <c:pt idx="56">
                  <c:v>7</c:v>
                </c:pt>
                <c:pt idx="57">
                  <c:v>7</c:v>
                </c:pt>
                <c:pt idx="58">
                  <c:v>0</c:v>
                </c:pt>
                <c:pt idx="59">
                  <c:v>10</c:v>
                </c:pt>
                <c:pt idx="60">
                  <c:v>7</c:v>
                </c:pt>
                <c:pt idx="61">
                  <c:v>0</c:v>
                </c:pt>
                <c:pt idx="62">
                  <c:v>10</c:v>
                </c:pt>
                <c:pt idx="63">
                  <c:v>0</c:v>
                </c:pt>
                <c:pt idx="64">
                  <c:v>0</c:v>
                </c:pt>
                <c:pt idx="65">
                  <c:v>0</c:v>
                </c:pt>
                <c:pt idx="66">
                  <c:v>0</c:v>
                </c:pt>
                <c:pt idx="67">
                  <c:v>7</c:v>
                </c:pt>
                <c:pt idx="68">
                  <c:v>0</c:v>
                </c:pt>
                <c:pt idx="69">
                  <c:v>3.21345038641067</c:v>
                </c:pt>
                <c:pt idx="70">
                  <c:v>0</c:v>
                </c:pt>
                <c:pt idx="71">
                  <c:v>7</c:v>
                </c:pt>
                <c:pt idx="72">
                  <c:v>10</c:v>
                </c:pt>
                <c:pt idx="73">
                  <c:v>0</c:v>
                </c:pt>
                <c:pt idx="74">
                  <c:v>7</c:v>
                </c:pt>
                <c:pt idx="75">
                  <c:v>7</c:v>
                </c:pt>
                <c:pt idx="76">
                  <c:v>0</c:v>
                </c:pt>
                <c:pt idx="77">
                  <c:v>7</c:v>
                </c:pt>
                <c:pt idx="78">
                  <c:v>7</c:v>
                </c:pt>
                <c:pt idx="79">
                  <c:v>0</c:v>
                </c:pt>
                <c:pt idx="80">
                  <c:v>7</c:v>
                </c:pt>
                <c:pt idx="81">
                  <c:v>7</c:v>
                </c:pt>
                <c:pt idx="82">
                  <c:v>7</c:v>
                </c:pt>
                <c:pt idx="83">
                  <c:v>0</c:v>
                </c:pt>
                <c:pt idx="84">
                  <c:v>0</c:v>
                </c:pt>
                <c:pt idx="85">
                  <c:v>0</c:v>
                </c:pt>
                <c:pt idx="86">
                  <c:v>7</c:v>
                </c:pt>
                <c:pt idx="87">
                  <c:v>10</c:v>
                </c:pt>
                <c:pt idx="88">
                  <c:v>7</c:v>
                </c:pt>
                <c:pt idx="89">
                  <c:v>7.3079245885213204</c:v>
                </c:pt>
                <c:pt idx="90">
                  <c:v>0</c:v>
                </c:pt>
                <c:pt idx="91">
                  <c:v>0</c:v>
                </c:pt>
                <c:pt idx="92">
                  <c:v>0</c:v>
                </c:pt>
                <c:pt idx="93">
                  <c:v>0</c:v>
                </c:pt>
                <c:pt idx="94">
                  <c:v>7.1725602831159296</c:v>
                </c:pt>
                <c:pt idx="95">
                  <c:v>0</c:v>
                </c:pt>
                <c:pt idx="96">
                  <c:v>0</c:v>
                </c:pt>
                <c:pt idx="97">
                  <c:v>0</c:v>
                </c:pt>
                <c:pt idx="98">
                  <c:v>0</c:v>
                </c:pt>
                <c:pt idx="99">
                  <c:v>0</c:v>
                </c:pt>
                <c:pt idx="100">
                  <c:v>7</c:v>
                </c:pt>
                <c:pt idx="101">
                  <c:v>0</c:v>
                </c:pt>
                <c:pt idx="102">
                  <c:v>7</c:v>
                </c:pt>
                <c:pt idx="103">
                  <c:v>7</c:v>
                </c:pt>
                <c:pt idx="104">
                  <c:v>7</c:v>
                </c:pt>
                <c:pt idx="105">
                  <c:v>7</c:v>
                </c:pt>
                <c:pt idx="106">
                  <c:v>7</c:v>
                </c:pt>
                <c:pt idx="107">
                  <c:v>9.3784793104444208</c:v>
                </c:pt>
                <c:pt idx="108">
                  <c:v>0</c:v>
                </c:pt>
                <c:pt idx="109">
                  <c:v>7</c:v>
                </c:pt>
                <c:pt idx="110">
                  <c:v>0</c:v>
                </c:pt>
                <c:pt idx="111">
                  <c:v>10</c:v>
                </c:pt>
                <c:pt idx="112">
                  <c:v>1.5587064198085201</c:v>
                </c:pt>
                <c:pt idx="113">
                  <c:v>0</c:v>
                </c:pt>
                <c:pt idx="114">
                  <c:v>9.8841076805477996</c:v>
                </c:pt>
                <c:pt idx="115">
                  <c:v>0</c:v>
                </c:pt>
                <c:pt idx="116">
                  <c:v>7</c:v>
                </c:pt>
                <c:pt idx="117">
                  <c:v>0</c:v>
                </c:pt>
                <c:pt idx="118">
                  <c:v>0</c:v>
                </c:pt>
                <c:pt idx="119">
                  <c:v>10</c:v>
                </c:pt>
                <c:pt idx="120">
                  <c:v>10</c:v>
                </c:pt>
                <c:pt idx="121">
                  <c:v>0</c:v>
                </c:pt>
                <c:pt idx="122">
                  <c:v>0</c:v>
                </c:pt>
                <c:pt idx="123">
                  <c:v>0</c:v>
                </c:pt>
                <c:pt idx="124">
                  <c:v>10</c:v>
                </c:pt>
                <c:pt idx="125">
                  <c:v>7</c:v>
                </c:pt>
                <c:pt idx="126">
                  <c:v>7</c:v>
                </c:pt>
                <c:pt idx="127">
                  <c:v>0</c:v>
                </c:pt>
                <c:pt idx="128">
                  <c:v>0</c:v>
                </c:pt>
                <c:pt idx="129">
                  <c:v>0</c:v>
                </c:pt>
                <c:pt idx="130">
                  <c:v>7</c:v>
                </c:pt>
                <c:pt idx="131">
                  <c:v>0</c:v>
                </c:pt>
                <c:pt idx="132">
                  <c:v>0</c:v>
                </c:pt>
                <c:pt idx="133">
                  <c:v>7</c:v>
                </c:pt>
                <c:pt idx="134">
                  <c:v>7</c:v>
                </c:pt>
                <c:pt idx="135">
                  <c:v>7</c:v>
                </c:pt>
                <c:pt idx="136">
                  <c:v>0</c:v>
                </c:pt>
                <c:pt idx="137">
                  <c:v>6.9923142932710203</c:v>
                </c:pt>
                <c:pt idx="138">
                  <c:v>9.7687693096342496</c:v>
                </c:pt>
                <c:pt idx="139">
                  <c:v>0</c:v>
                </c:pt>
                <c:pt idx="140">
                  <c:v>7</c:v>
                </c:pt>
                <c:pt idx="141">
                  <c:v>7</c:v>
                </c:pt>
                <c:pt idx="142">
                  <c:v>0</c:v>
                </c:pt>
                <c:pt idx="143">
                  <c:v>7.4582060859316899</c:v>
                </c:pt>
                <c:pt idx="144">
                  <c:v>7</c:v>
                </c:pt>
                <c:pt idx="145">
                  <c:v>0</c:v>
                </c:pt>
                <c:pt idx="146">
                  <c:v>0</c:v>
                </c:pt>
                <c:pt idx="147">
                  <c:v>10</c:v>
                </c:pt>
                <c:pt idx="148">
                  <c:v>10</c:v>
                </c:pt>
                <c:pt idx="149">
                  <c:v>0</c:v>
                </c:pt>
                <c:pt idx="150">
                  <c:v>0</c:v>
                </c:pt>
                <c:pt idx="151">
                  <c:v>0</c:v>
                </c:pt>
                <c:pt idx="152">
                  <c:v>7</c:v>
                </c:pt>
                <c:pt idx="153">
                  <c:v>0</c:v>
                </c:pt>
                <c:pt idx="154">
                  <c:v>7</c:v>
                </c:pt>
                <c:pt idx="155">
                  <c:v>10</c:v>
                </c:pt>
                <c:pt idx="156">
                  <c:v>0</c:v>
                </c:pt>
                <c:pt idx="157">
                  <c:v>7</c:v>
                </c:pt>
                <c:pt idx="158">
                  <c:v>7</c:v>
                </c:pt>
                <c:pt idx="159">
                  <c:v>7</c:v>
                </c:pt>
                <c:pt idx="160">
                  <c:v>7</c:v>
                </c:pt>
                <c:pt idx="161">
                  <c:v>0</c:v>
                </c:pt>
                <c:pt idx="162">
                  <c:v>0</c:v>
                </c:pt>
                <c:pt idx="163">
                  <c:v>0</c:v>
                </c:pt>
                <c:pt idx="164">
                  <c:v>0</c:v>
                </c:pt>
                <c:pt idx="165">
                  <c:v>0</c:v>
                </c:pt>
                <c:pt idx="166">
                  <c:v>0</c:v>
                </c:pt>
                <c:pt idx="167">
                  <c:v>7.5524877820696101</c:v>
                </c:pt>
                <c:pt idx="168">
                  <c:v>0</c:v>
                </c:pt>
                <c:pt idx="169">
                  <c:v>0</c:v>
                </c:pt>
                <c:pt idx="170">
                  <c:v>0</c:v>
                </c:pt>
                <c:pt idx="171">
                  <c:v>7</c:v>
                </c:pt>
                <c:pt idx="172">
                  <c:v>4.8071725027901797</c:v>
                </c:pt>
                <c:pt idx="173">
                  <c:v>7</c:v>
                </c:pt>
                <c:pt idx="174">
                  <c:v>0</c:v>
                </c:pt>
                <c:pt idx="175">
                  <c:v>0</c:v>
                </c:pt>
                <c:pt idx="176">
                  <c:v>10</c:v>
                </c:pt>
                <c:pt idx="177">
                  <c:v>7</c:v>
                </c:pt>
                <c:pt idx="178">
                  <c:v>7</c:v>
                </c:pt>
                <c:pt idx="179">
                  <c:v>7</c:v>
                </c:pt>
                <c:pt idx="180">
                  <c:v>10</c:v>
                </c:pt>
                <c:pt idx="181">
                  <c:v>0</c:v>
                </c:pt>
                <c:pt idx="182">
                  <c:v>0</c:v>
                </c:pt>
                <c:pt idx="183">
                  <c:v>6.4178180921645396</c:v>
                </c:pt>
                <c:pt idx="184">
                  <c:v>0</c:v>
                </c:pt>
                <c:pt idx="185">
                  <c:v>0</c:v>
                </c:pt>
                <c:pt idx="186">
                  <c:v>7.6797073000953304</c:v>
                </c:pt>
                <c:pt idx="187">
                  <c:v>10</c:v>
                </c:pt>
                <c:pt idx="188">
                  <c:v>10</c:v>
                </c:pt>
                <c:pt idx="189">
                  <c:v>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Food Security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Food!$F$6:$F$195</c:f>
              <c:numCache>
                <c:formatCode>0.00</c:formatCode>
                <c:ptCount val="190"/>
                <c:pt idx="0">
                  <c:v>10</c:v>
                </c:pt>
                <c:pt idx="1">
                  <c:v>9.8325358851674594</c:v>
                </c:pt>
                <c:pt idx="2">
                  <c:v>3.3971291866028701</c:v>
                </c:pt>
                <c:pt idx="3">
                  <c:v>1.07655502392344</c:v>
                </c:pt>
                <c:pt idx="4">
                  <c:v>2.2727272727272698</c:v>
                </c:pt>
                <c:pt idx="5">
                  <c:v>2.7033492822966498</c:v>
                </c:pt>
                <c:pt idx="6">
                  <c:v>0</c:v>
                </c:pt>
                <c:pt idx="7">
                  <c:v>0.88516746411483305</c:v>
                </c:pt>
                <c:pt idx="8">
                  <c:v>0</c:v>
                </c:pt>
                <c:pt idx="9">
                  <c:v>4.2344497607655498</c:v>
                </c:pt>
                <c:pt idx="10">
                  <c:v>9.9282296650717701</c:v>
                </c:pt>
                <c:pt idx="11">
                  <c:v>0</c:v>
                </c:pt>
                <c:pt idx="12">
                  <c:v>8.6124401913875595</c:v>
                </c:pt>
                <c:pt idx="13">
                  <c:v>8.7559808612440193</c:v>
                </c:pt>
                <c:pt idx="14">
                  <c:v>8.03827751196172</c:v>
                </c:pt>
                <c:pt idx="15">
                  <c:v>2.4162679425837301</c:v>
                </c:pt>
                <c:pt idx="16">
                  <c:v>0.52631578947368296</c:v>
                </c:pt>
                <c:pt idx="17">
                  <c:v>3.58851674641148</c:v>
                </c:pt>
                <c:pt idx="18">
                  <c:v>3.2296650717703299</c:v>
                </c:pt>
                <c:pt idx="19">
                  <c:v>1.02870813397129</c:v>
                </c:pt>
                <c:pt idx="20">
                  <c:v>4.6650717703349303</c:v>
                </c:pt>
                <c:pt idx="21">
                  <c:v>8.0861244019138798</c:v>
                </c:pt>
                <c:pt idx="22">
                  <c:v>3.7320574162679399</c:v>
                </c:pt>
                <c:pt idx="23">
                  <c:v>1.8181818181818199</c:v>
                </c:pt>
                <c:pt idx="24">
                  <c:v>1.8181818181818199</c:v>
                </c:pt>
                <c:pt idx="25">
                  <c:v>6.9856459330143599</c:v>
                </c:pt>
                <c:pt idx="26">
                  <c:v>6.9377990430622001</c:v>
                </c:pt>
                <c:pt idx="27">
                  <c:v>10</c:v>
                </c:pt>
                <c:pt idx="28">
                  <c:v>0.83732057416267802</c:v>
                </c:pt>
                <c:pt idx="29">
                  <c:v>0</c:v>
                </c:pt>
                <c:pt idx="30">
                  <c:v>3.42105263157895</c:v>
                </c:pt>
                <c:pt idx="31">
                  <c:v>2.9186602870813401</c:v>
                </c:pt>
                <c:pt idx="32">
                  <c:v>7.2966507177033497</c:v>
                </c:pt>
                <c:pt idx="33">
                  <c:v>8.1339712918660307</c:v>
                </c:pt>
                <c:pt idx="34">
                  <c:v>10</c:v>
                </c:pt>
                <c:pt idx="35">
                  <c:v>10</c:v>
                </c:pt>
                <c:pt idx="36">
                  <c:v>5.0717703349282299</c:v>
                </c:pt>
                <c:pt idx="37">
                  <c:v>8.2296650717703397</c:v>
                </c:pt>
                <c:pt idx="38">
                  <c:v>6.3636363636363598</c:v>
                </c:pt>
                <c:pt idx="39">
                  <c:v>3.3971291866028701</c:v>
                </c:pt>
                <c:pt idx="40">
                  <c:v>4.3301435406698596</c:v>
                </c:pt>
                <c:pt idx="41">
                  <c:v>2.12918660287081</c:v>
                </c:pt>
                <c:pt idx="42">
                  <c:v>0</c:v>
                </c:pt>
                <c:pt idx="43">
                  <c:v>0</c:v>
                </c:pt>
                <c:pt idx="44">
                  <c:v>8.2535885167464098</c:v>
                </c:pt>
                <c:pt idx="45">
                  <c:v>5.5023923444976104</c:v>
                </c:pt>
                <c:pt idx="46">
                  <c:v>0</c:v>
                </c:pt>
                <c:pt idx="47">
                  <c:v>4.5933014354067003</c:v>
                </c:pt>
                <c:pt idx="48">
                  <c:v>2.9665071770334901</c:v>
                </c:pt>
                <c:pt idx="49">
                  <c:v>5.1435406698564599</c:v>
                </c:pt>
                <c:pt idx="50">
                  <c:v>1.79425837320574</c:v>
                </c:pt>
                <c:pt idx="51">
                  <c:v>10</c:v>
                </c:pt>
                <c:pt idx="52">
                  <c:v>0</c:v>
                </c:pt>
                <c:pt idx="53">
                  <c:v>2.2488038277512001</c:v>
                </c:pt>
                <c:pt idx="54">
                  <c:v>10</c:v>
                </c:pt>
                <c:pt idx="55">
                  <c:v>0.88516746411483305</c:v>
                </c:pt>
                <c:pt idx="56">
                  <c:v>4.9043062200956902</c:v>
                </c:pt>
                <c:pt idx="57">
                  <c:v>0</c:v>
                </c:pt>
                <c:pt idx="58">
                  <c:v>0</c:v>
                </c:pt>
                <c:pt idx="59">
                  <c:v>6.6028708133971303</c:v>
                </c:pt>
                <c:pt idx="60">
                  <c:v>0</c:v>
                </c:pt>
                <c:pt idx="61">
                  <c:v>4.9282296650717701</c:v>
                </c:pt>
                <c:pt idx="62">
                  <c:v>7.1770334928229698</c:v>
                </c:pt>
                <c:pt idx="63">
                  <c:v>8.8277511961722492</c:v>
                </c:pt>
                <c:pt idx="64">
                  <c:v>7.5119617224880404</c:v>
                </c:pt>
                <c:pt idx="65">
                  <c:v>8.6602870813397104</c:v>
                </c:pt>
                <c:pt idx="66">
                  <c:v>5.4066985645932997</c:v>
                </c:pt>
                <c:pt idx="67">
                  <c:v>0.119617224880383</c:v>
                </c:pt>
                <c:pt idx="68">
                  <c:v>0</c:v>
                </c:pt>
                <c:pt idx="69">
                  <c:v>6.5071770334928196</c:v>
                </c:pt>
                <c:pt idx="70">
                  <c:v>4.6650717703349303</c:v>
                </c:pt>
                <c:pt idx="71">
                  <c:v>6.14832535885167</c:v>
                </c:pt>
                <c:pt idx="72">
                  <c:v>1.2200956937798999</c:v>
                </c:pt>
                <c:pt idx="73">
                  <c:v>10</c:v>
                </c:pt>
                <c:pt idx="74">
                  <c:v>0.93301435406698596</c:v>
                </c:pt>
                <c:pt idx="75">
                  <c:v>5.2392344497607697</c:v>
                </c:pt>
                <c:pt idx="76">
                  <c:v>7.1770334928229698</c:v>
                </c:pt>
                <c:pt idx="77">
                  <c:v>0</c:v>
                </c:pt>
                <c:pt idx="78">
                  <c:v>2.9665071770334901</c:v>
                </c:pt>
                <c:pt idx="79">
                  <c:v>5.9090909090909101</c:v>
                </c:pt>
                <c:pt idx="80">
                  <c:v>0.55023923444975997</c:v>
                </c:pt>
                <c:pt idx="81">
                  <c:v>0</c:v>
                </c:pt>
                <c:pt idx="82">
                  <c:v>0</c:v>
                </c:pt>
                <c:pt idx="83">
                  <c:v>4.2105263157894699</c:v>
                </c:pt>
                <c:pt idx="84">
                  <c:v>2.5358851674641101</c:v>
                </c:pt>
                <c:pt idx="85">
                  <c:v>2.1770334928229702</c:v>
                </c:pt>
                <c:pt idx="86">
                  <c:v>1.2679425837320599</c:v>
                </c:pt>
                <c:pt idx="87">
                  <c:v>10</c:v>
                </c:pt>
                <c:pt idx="88">
                  <c:v>3.7320574162679399</c:v>
                </c:pt>
                <c:pt idx="89">
                  <c:v>9.3301435406698605</c:v>
                </c:pt>
                <c:pt idx="90">
                  <c:v>5.7655502392344502</c:v>
                </c:pt>
                <c:pt idx="91">
                  <c:v>4.01913875598086</c:v>
                </c:pt>
                <c:pt idx="92">
                  <c:v>0.47846889952152999</c:v>
                </c:pt>
                <c:pt idx="93">
                  <c:v>0.64593301435406603</c:v>
                </c:pt>
                <c:pt idx="94">
                  <c:v>8.6602870813397104</c:v>
                </c:pt>
                <c:pt idx="95">
                  <c:v>3.3732057416267902</c:v>
                </c:pt>
                <c:pt idx="96">
                  <c:v>9.7368421052631593</c:v>
                </c:pt>
                <c:pt idx="97">
                  <c:v>3.42105263157895</c:v>
                </c:pt>
                <c:pt idx="98">
                  <c:v>0</c:v>
                </c:pt>
                <c:pt idx="99">
                  <c:v>0</c:v>
                </c:pt>
                <c:pt idx="100">
                  <c:v>5.6698564593301404</c:v>
                </c:pt>
                <c:pt idx="101">
                  <c:v>8.7559808612440193</c:v>
                </c:pt>
                <c:pt idx="102">
                  <c:v>2.2727272727272698</c:v>
                </c:pt>
                <c:pt idx="103">
                  <c:v>0</c:v>
                </c:pt>
                <c:pt idx="104">
                  <c:v>0.93301435406698596</c:v>
                </c:pt>
                <c:pt idx="105">
                  <c:v>3.4928229665071799</c:v>
                </c:pt>
                <c:pt idx="106">
                  <c:v>4.5933014354067003</c:v>
                </c:pt>
                <c:pt idx="107">
                  <c:v>10</c:v>
                </c:pt>
                <c:pt idx="108">
                  <c:v>2.9186602870813401</c:v>
                </c:pt>
                <c:pt idx="109">
                  <c:v>3.2296650717703299</c:v>
                </c:pt>
                <c:pt idx="110">
                  <c:v>0</c:v>
                </c:pt>
                <c:pt idx="111">
                  <c:v>3.6124401913875599</c:v>
                </c:pt>
                <c:pt idx="112">
                  <c:v>8.2296650717703397</c:v>
                </c:pt>
                <c:pt idx="113">
                  <c:v>0</c:v>
                </c:pt>
                <c:pt idx="114">
                  <c:v>7.0813397129186599</c:v>
                </c:pt>
                <c:pt idx="115">
                  <c:v>1.1722488038277501</c:v>
                </c:pt>
                <c:pt idx="116">
                  <c:v>7.2009569377990399</c:v>
                </c:pt>
                <c:pt idx="117">
                  <c:v>10</c:v>
                </c:pt>
                <c:pt idx="118">
                  <c:v>8.1339712918660307</c:v>
                </c:pt>
                <c:pt idx="119">
                  <c:v>1.79425837320574</c:v>
                </c:pt>
                <c:pt idx="120">
                  <c:v>10</c:v>
                </c:pt>
                <c:pt idx="121">
                  <c:v>2.3444976076555002</c:v>
                </c:pt>
                <c:pt idx="122">
                  <c:v>9.2822966507177096</c:v>
                </c:pt>
                <c:pt idx="123">
                  <c:v>10</c:v>
                </c:pt>
                <c:pt idx="124">
                  <c:v>8.4928229665071804</c:v>
                </c:pt>
                <c:pt idx="125">
                  <c:v>6.7942583732057402</c:v>
                </c:pt>
                <c:pt idx="126">
                  <c:v>0</c:v>
                </c:pt>
                <c:pt idx="127">
                  <c:v>0</c:v>
                </c:pt>
                <c:pt idx="128">
                  <c:v>9.0430622009569408</c:v>
                </c:pt>
                <c:pt idx="129">
                  <c:v>0</c:v>
                </c:pt>
                <c:pt idx="130">
                  <c:v>1.84210526315789</c:v>
                </c:pt>
                <c:pt idx="131">
                  <c:v>3.2296650717703299</c:v>
                </c:pt>
                <c:pt idx="132">
                  <c:v>6.6267942583732102</c:v>
                </c:pt>
                <c:pt idx="133">
                  <c:v>5.0956937799043098</c:v>
                </c:pt>
                <c:pt idx="134">
                  <c:v>6.6507177033492804</c:v>
                </c:pt>
                <c:pt idx="135">
                  <c:v>7.2009569377990399</c:v>
                </c:pt>
                <c:pt idx="136">
                  <c:v>0</c:v>
                </c:pt>
                <c:pt idx="137">
                  <c:v>10</c:v>
                </c:pt>
                <c:pt idx="138">
                  <c:v>0.78947368421052599</c:v>
                </c:pt>
                <c:pt idx="139">
                  <c:v>8.6363636363636402</c:v>
                </c:pt>
                <c:pt idx="140">
                  <c:v>0</c:v>
                </c:pt>
                <c:pt idx="141">
                  <c:v>5.2870813397129197</c:v>
                </c:pt>
                <c:pt idx="142">
                  <c:v>0</c:v>
                </c:pt>
                <c:pt idx="143">
                  <c:v>2.4641148325358899</c:v>
                </c:pt>
                <c:pt idx="144">
                  <c:v>2.5837320574162699</c:v>
                </c:pt>
                <c:pt idx="145">
                  <c:v>9.0669856459330198</c:v>
                </c:pt>
                <c:pt idx="146">
                  <c:v>2.39234449760766</c:v>
                </c:pt>
                <c:pt idx="147">
                  <c:v>10</c:v>
                </c:pt>
                <c:pt idx="148">
                  <c:v>7.3923444976076604</c:v>
                </c:pt>
                <c:pt idx="149">
                  <c:v>0</c:v>
                </c:pt>
                <c:pt idx="150">
                  <c:v>9.1387559808612497</c:v>
                </c:pt>
                <c:pt idx="151">
                  <c:v>9.6411483253588504</c:v>
                </c:pt>
                <c:pt idx="152">
                  <c:v>4.9760765550239201</c:v>
                </c:pt>
                <c:pt idx="153">
                  <c:v>10</c:v>
                </c:pt>
                <c:pt idx="154">
                  <c:v>3.8995215311004801</c:v>
                </c:pt>
                <c:pt idx="155">
                  <c:v>10</c:v>
                </c:pt>
                <c:pt idx="156">
                  <c:v>8.2057416267942607</c:v>
                </c:pt>
                <c:pt idx="157">
                  <c:v>5.5263157894736796</c:v>
                </c:pt>
                <c:pt idx="158">
                  <c:v>0.86124401913875603</c:v>
                </c:pt>
                <c:pt idx="159">
                  <c:v>0.21531100478469001</c:v>
                </c:pt>
                <c:pt idx="160">
                  <c:v>1.5550239234449701</c:v>
                </c:pt>
                <c:pt idx="161">
                  <c:v>7.9186602870813401</c:v>
                </c:pt>
                <c:pt idx="162">
                  <c:v>2.2009569377990399</c:v>
                </c:pt>
                <c:pt idx="163">
                  <c:v>6.1722488038277499</c:v>
                </c:pt>
                <c:pt idx="164">
                  <c:v>10</c:v>
                </c:pt>
                <c:pt idx="165">
                  <c:v>8.6842105263157894</c:v>
                </c:pt>
                <c:pt idx="166">
                  <c:v>3.5645933014354099</c:v>
                </c:pt>
                <c:pt idx="167">
                  <c:v>5.9090909090909101</c:v>
                </c:pt>
                <c:pt idx="168">
                  <c:v>3.2775119617224902</c:v>
                </c:pt>
                <c:pt idx="169">
                  <c:v>9.3062200956937797</c:v>
                </c:pt>
                <c:pt idx="170">
                  <c:v>4.5215311004784704</c:v>
                </c:pt>
                <c:pt idx="171">
                  <c:v>2.8947368421052602</c:v>
                </c:pt>
                <c:pt idx="172">
                  <c:v>2.05741626794258</c:v>
                </c:pt>
                <c:pt idx="173">
                  <c:v>0.45454545454545298</c:v>
                </c:pt>
                <c:pt idx="174">
                  <c:v>0</c:v>
                </c:pt>
                <c:pt idx="175">
                  <c:v>9.7129186602870803</c:v>
                </c:pt>
                <c:pt idx="176">
                  <c:v>10</c:v>
                </c:pt>
                <c:pt idx="177">
                  <c:v>2.2966507177033502</c:v>
                </c:pt>
                <c:pt idx="178">
                  <c:v>3.1339712918660299</c:v>
                </c:pt>
                <c:pt idx="179">
                  <c:v>0.19138755980861299</c:v>
                </c:pt>
                <c:pt idx="180">
                  <c:v>3.2535885167464098</c:v>
                </c:pt>
                <c:pt idx="181">
                  <c:v>4.4736842105263204</c:v>
                </c:pt>
                <c:pt idx="182">
                  <c:v>5.0717703349282299</c:v>
                </c:pt>
                <c:pt idx="183">
                  <c:v>5.5263157894736796</c:v>
                </c:pt>
                <c:pt idx="184">
                  <c:v>8.2296650717703397</c:v>
                </c:pt>
                <c:pt idx="185">
                  <c:v>3.2057416267942598</c:v>
                </c:pt>
                <c:pt idx="186">
                  <c:v>10</c:v>
                </c:pt>
                <c:pt idx="187">
                  <c:v>5.4306220095693796</c:v>
                </c:pt>
                <c:pt idx="188">
                  <c:v>8.7081339712918702</c:v>
                </c:pt>
                <c:pt idx="189">
                  <c:v>10</c:v>
                </c:pt>
              </c:numCache>
            </c:numRef>
          </c:xVal>
          <c:yVal>
            <c:numRef>
              <c:f>Food!$G$6:$G$195</c:f>
              <c:numCache>
                <c:formatCode>0.00</c:formatCode>
                <c:ptCount val="190"/>
                <c:pt idx="0">
                  <c:v>10</c:v>
                </c:pt>
                <c:pt idx="1">
                  <c:v>0</c:v>
                </c:pt>
                <c:pt idx="2">
                  <c:v>0</c:v>
                </c:pt>
                <c:pt idx="3">
                  <c:v>0</c:v>
                </c:pt>
                <c:pt idx="4">
                  <c:v>0</c:v>
                </c:pt>
                <c:pt idx="5">
                  <c:v>0</c:v>
                </c:pt>
                <c:pt idx="6">
                  <c:v>0</c:v>
                </c:pt>
                <c:pt idx="7">
                  <c:v>0</c:v>
                </c:pt>
                <c:pt idx="8">
                  <c:v>0</c:v>
                </c:pt>
                <c:pt idx="9">
                  <c:v>0</c:v>
                </c:pt>
                <c:pt idx="10">
                  <c:v>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10</c:v>
                </c:pt>
                <c:pt idx="113">
                  <c:v>0</c:v>
                </c:pt>
                <c:pt idx="114">
                  <c:v>0</c:v>
                </c:pt>
                <c:pt idx="115">
                  <c:v>0</c:v>
                </c:pt>
                <c:pt idx="116">
                  <c:v>0</c:v>
                </c:pt>
                <c:pt idx="117">
                  <c:v>10</c:v>
                </c:pt>
                <c:pt idx="118">
                  <c:v>0</c:v>
                </c:pt>
                <c:pt idx="119">
                  <c:v>0</c:v>
                </c:pt>
                <c:pt idx="120">
                  <c:v>0</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10</c:v>
                </c:pt>
                <c:pt idx="148">
                  <c:v>0</c:v>
                </c:pt>
                <c:pt idx="149">
                  <c:v>0</c:v>
                </c:pt>
                <c:pt idx="150">
                  <c:v>0</c:v>
                </c:pt>
                <c:pt idx="151">
                  <c:v>10</c:v>
                </c:pt>
                <c:pt idx="152">
                  <c:v>0</c:v>
                </c:pt>
                <c:pt idx="153">
                  <c:v>10</c:v>
                </c:pt>
                <c:pt idx="154">
                  <c:v>0</c:v>
                </c:pt>
                <c:pt idx="155">
                  <c:v>10</c:v>
                </c:pt>
                <c:pt idx="156">
                  <c:v>0</c:v>
                </c:pt>
                <c:pt idx="157">
                  <c:v>0</c:v>
                </c:pt>
                <c:pt idx="158">
                  <c:v>0</c:v>
                </c:pt>
                <c:pt idx="159">
                  <c:v>0</c:v>
                </c:pt>
                <c:pt idx="160">
                  <c:v>0</c:v>
                </c:pt>
                <c:pt idx="161">
                  <c:v>0</c:v>
                </c:pt>
                <c:pt idx="162">
                  <c:v>0</c:v>
                </c:pt>
                <c:pt idx="163">
                  <c:v>10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Natural Hazard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'Natural Hazard'!$F$6:$F$195</c:f>
              <c:numCache>
                <c:formatCode>0.00</c:formatCode>
                <c:ptCount val="190"/>
                <c:pt idx="0">
                  <c:v>9.75</c:v>
                </c:pt>
                <c:pt idx="1">
                  <c:v>3.25</c:v>
                </c:pt>
                <c:pt idx="2">
                  <c:v>3.875</c:v>
                </c:pt>
                <c:pt idx="3">
                  <c:v>1.625</c:v>
                </c:pt>
                <c:pt idx="4">
                  <c:v>2.125</c:v>
                </c:pt>
                <c:pt idx="5">
                  <c:v>2.625</c:v>
                </c:pt>
                <c:pt idx="6">
                  <c:v>1.25</c:v>
                </c:pt>
                <c:pt idx="7">
                  <c:v>2.25</c:v>
                </c:pt>
                <c:pt idx="8">
                  <c:v>0.25</c:v>
                </c:pt>
                <c:pt idx="9">
                  <c:v>4.375</c:v>
                </c:pt>
                <c:pt idx="10">
                  <c:v>4.875</c:v>
                </c:pt>
                <c:pt idx="11">
                  <c:v>1.25</c:v>
                </c:pt>
                <c:pt idx="12">
                  <c:v>1.5</c:v>
                </c:pt>
                <c:pt idx="13">
                  <c:v>5.75</c:v>
                </c:pt>
                <c:pt idx="14">
                  <c:v>8</c:v>
                </c:pt>
                <c:pt idx="15">
                  <c:v>1.25</c:v>
                </c:pt>
                <c:pt idx="16">
                  <c:v>0</c:v>
                </c:pt>
                <c:pt idx="17">
                  <c:v>1.125</c:v>
                </c:pt>
                <c:pt idx="18">
                  <c:v>2.5</c:v>
                </c:pt>
                <c:pt idx="19">
                  <c:v>1</c:v>
                </c:pt>
                <c:pt idx="20">
                  <c:v>2.75</c:v>
                </c:pt>
                <c:pt idx="21">
                  <c:v>3.875</c:v>
                </c:pt>
                <c:pt idx="22">
                  <c:v>7.75</c:v>
                </c:pt>
                <c:pt idx="23">
                  <c:v>1.375</c:v>
                </c:pt>
                <c:pt idx="24">
                  <c:v>0.5</c:v>
                </c:pt>
                <c:pt idx="25">
                  <c:v>1.25</c:v>
                </c:pt>
                <c:pt idx="26">
                  <c:v>0.875</c:v>
                </c:pt>
                <c:pt idx="27">
                  <c:v>6.375</c:v>
                </c:pt>
                <c:pt idx="28">
                  <c:v>2</c:v>
                </c:pt>
                <c:pt idx="29">
                  <c:v>0.25</c:v>
                </c:pt>
                <c:pt idx="30">
                  <c:v>4.125</c:v>
                </c:pt>
                <c:pt idx="31">
                  <c:v>7.5</c:v>
                </c:pt>
                <c:pt idx="32">
                  <c:v>5.125</c:v>
                </c:pt>
                <c:pt idx="33">
                  <c:v>7.625</c:v>
                </c:pt>
                <c:pt idx="34">
                  <c:v>8</c:v>
                </c:pt>
                <c:pt idx="35">
                  <c:v>2.5</c:v>
                </c:pt>
                <c:pt idx="36">
                  <c:v>7.375</c:v>
                </c:pt>
                <c:pt idx="37">
                  <c:v>0.75</c:v>
                </c:pt>
                <c:pt idx="38">
                  <c:v>0.375</c:v>
                </c:pt>
                <c:pt idx="39">
                  <c:v>3.25</c:v>
                </c:pt>
                <c:pt idx="40">
                  <c:v>3.5</c:v>
                </c:pt>
                <c:pt idx="41">
                  <c:v>1.875</c:v>
                </c:pt>
                <c:pt idx="42">
                  <c:v>0</c:v>
                </c:pt>
                <c:pt idx="43">
                  <c:v>0.375</c:v>
                </c:pt>
                <c:pt idx="44">
                  <c:v>3.375</c:v>
                </c:pt>
                <c:pt idx="45">
                  <c:v>2.25</c:v>
                </c:pt>
                <c:pt idx="46">
                  <c:v>0</c:v>
                </c:pt>
                <c:pt idx="47">
                  <c:v>4.75</c:v>
                </c:pt>
                <c:pt idx="48">
                  <c:v>4.875</c:v>
                </c:pt>
                <c:pt idx="49">
                  <c:v>4.5</c:v>
                </c:pt>
                <c:pt idx="50">
                  <c:v>8.125</c:v>
                </c:pt>
                <c:pt idx="51">
                  <c:v>3</c:v>
                </c:pt>
                <c:pt idx="52">
                  <c:v>1.75</c:v>
                </c:pt>
                <c:pt idx="53">
                  <c:v>0</c:v>
                </c:pt>
                <c:pt idx="54">
                  <c:v>5.875</c:v>
                </c:pt>
                <c:pt idx="55">
                  <c:v>0</c:v>
                </c:pt>
                <c:pt idx="56">
                  <c:v>1.5</c:v>
                </c:pt>
                <c:pt idx="57">
                  <c:v>1.375</c:v>
                </c:pt>
                <c:pt idx="58">
                  <c:v>1.75</c:v>
                </c:pt>
                <c:pt idx="59">
                  <c:v>3</c:v>
                </c:pt>
                <c:pt idx="60">
                  <c:v>2.625</c:v>
                </c:pt>
                <c:pt idx="61">
                  <c:v>3.5</c:v>
                </c:pt>
                <c:pt idx="62">
                  <c:v>2.375</c:v>
                </c:pt>
                <c:pt idx="63">
                  <c:v>3.875</c:v>
                </c:pt>
                <c:pt idx="64">
                  <c:v>1.375</c:v>
                </c:pt>
                <c:pt idx="65">
                  <c:v>1.75</c:v>
                </c:pt>
                <c:pt idx="66">
                  <c:v>1.875</c:v>
                </c:pt>
                <c:pt idx="67">
                  <c:v>3.375</c:v>
                </c:pt>
                <c:pt idx="68">
                  <c:v>0</c:v>
                </c:pt>
                <c:pt idx="69">
                  <c:v>5.75</c:v>
                </c:pt>
                <c:pt idx="70">
                  <c:v>1.625</c:v>
                </c:pt>
                <c:pt idx="71">
                  <c:v>4.875</c:v>
                </c:pt>
                <c:pt idx="72">
                  <c:v>2.375</c:v>
                </c:pt>
                <c:pt idx="73">
                  <c:v>5.875</c:v>
                </c:pt>
                <c:pt idx="74">
                  <c:v>1.25</c:v>
                </c:pt>
                <c:pt idx="75">
                  <c:v>8</c:v>
                </c:pt>
                <c:pt idx="76">
                  <c:v>8</c:v>
                </c:pt>
                <c:pt idx="77">
                  <c:v>0.25</c:v>
                </c:pt>
                <c:pt idx="78">
                  <c:v>6.5</c:v>
                </c:pt>
                <c:pt idx="79">
                  <c:v>8.25</c:v>
                </c:pt>
                <c:pt idx="80">
                  <c:v>0.25</c:v>
                </c:pt>
                <c:pt idx="81">
                  <c:v>5.375</c:v>
                </c:pt>
                <c:pt idx="82">
                  <c:v>2.625</c:v>
                </c:pt>
                <c:pt idx="83">
                  <c:v>2.875</c:v>
                </c:pt>
                <c:pt idx="84">
                  <c:v>3</c:v>
                </c:pt>
                <c:pt idx="85">
                  <c:v>5.625</c:v>
                </c:pt>
                <c:pt idx="86">
                  <c:v>1.625</c:v>
                </c:pt>
                <c:pt idx="87">
                  <c:v>6.125</c:v>
                </c:pt>
                <c:pt idx="88">
                  <c:v>4.625</c:v>
                </c:pt>
                <c:pt idx="89">
                  <c:v>4</c:v>
                </c:pt>
                <c:pt idx="90">
                  <c:v>1.375</c:v>
                </c:pt>
                <c:pt idx="91">
                  <c:v>0.625</c:v>
                </c:pt>
                <c:pt idx="92">
                  <c:v>3.375</c:v>
                </c:pt>
                <c:pt idx="93">
                  <c:v>0.25</c:v>
                </c:pt>
                <c:pt idx="94">
                  <c:v>2.5</c:v>
                </c:pt>
                <c:pt idx="95">
                  <c:v>4.625</c:v>
                </c:pt>
                <c:pt idx="96">
                  <c:v>2.25</c:v>
                </c:pt>
                <c:pt idx="97">
                  <c:v>9</c:v>
                </c:pt>
                <c:pt idx="98">
                  <c:v>0.5</c:v>
                </c:pt>
                <c:pt idx="99">
                  <c:v>0</c:v>
                </c:pt>
                <c:pt idx="100">
                  <c:v>4.25</c:v>
                </c:pt>
                <c:pt idx="101">
                  <c:v>0.875</c:v>
                </c:pt>
                <c:pt idx="102">
                  <c:v>0</c:v>
                </c:pt>
                <c:pt idx="103">
                  <c:v>0</c:v>
                </c:pt>
                <c:pt idx="104">
                  <c:v>0.125</c:v>
                </c:pt>
                <c:pt idx="105">
                  <c:v>3.875</c:v>
                </c:pt>
                <c:pt idx="106">
                  <c:v>2.375</c:v>
                </c:pt>
                <c:pt idx="107">
                  <c:v>3.5</c:v>
                </c:pt>
                <c:pt idx="108">
                  <c:v>1</c:v>
                </c:pt>
                <c:pt idx="109">
                  <c:v>8.875</c:v>
                </c:pt>
                <c:pt idx="110">
                  <c:v>1.25</c:v>
                </c:pt>
                <c:pt idx="111">
                  <c:v>1.5</c:v>
                </c:pt>
                <c:pt idx="112">
                  <c:v>5.75</c:v>
                </c:pt>
                <c:pt idx="113">
                  <c:v>0.375</c:v>
                </c:pt>
                <c:pt idx="114">
                  <c:v>8</c:v>
                </c:pt>
                <c:pt idx="115">
                  <c:v>1.75</c:v>
                </c:pt>
                <c:pt idx="116">
                  <c:v>0.625</c:v>
                </c:pt>
                <c:pt idx="117">
                  <c:v>6.875</c:v>
                </c:pt>
                <c:pt idx="118">
                  <c:v>3.875</c:v>
                </c:pt>
                <c:pt idx="119">
                  <c:v>1.375</c:v>
                </c:pt>
                <c:pt idx="120">
                  <c:v>2.375</c:v>
                </c:pt>
                <c:pt idx="121">
                  <c:v>3</c:v>
                </c:pt>
                <c:pt idx="122">
                  <c:v>1.75</c:v>
                </c:pt>
                <c:pt idx="123">
                  <c:v>7.875</c:v>
                </c:pt>
                <c:pt idx="124">
                  <c:v>7.75</c:v>
                </c:pt>
                <c:pt idx="125">
                  <c:v>5.25</c:v>
                </c:pt>
                <c:pt idx="126">
                  <c:v>0</c:v>
                </c:pt>
                <c:pt idx="127">
                  <c:v>0</c:v>
                </c:pt>
                <c:pt idx="128">
                  <c:v>5.75</c:v>
                </c:pt>
                <c:pt idx="129">
                  <c:v>0.625</c:v>
                </c:pt>
                <c:pt idx="130">
                  <c:v>1.875</c:v>
                </c:pt>
                <c:pt idx="131">
                  <c:v>2.5</c:v>
                </c:pt>
                <c:pt idx="132">
                  <c:v>7.75</c:v>
                </c:pt>
                <c:pt idx="133">
                  <c:v>3.5</c:v>
                </c:pt>
                <c:pt idx="134">
                  <c:v>5.25</c:v>
                </c:pt>
                <c:pt idx="135">
                  <c:v>8.5</c:v>
                </c:pt>
                <c:pt idx="136">
                  <c:v>0.875</c:v>
                </c:pt>
                <c:pt idx="137">
                  <c:v>4.875</c:v>
                </c:pt>
                <c:pt idx="138">
                  <c:v>0.25</c:v>
                </c:pt>
                <c:pt idx="139">
                  <c:v>4.25</c:v>
                </c:pt>
                <c:pt idx="140">
                  <c:v>1</c:v>
                </c:pt>
                <c:pt idx="141">
                  <c:v>1.375</c:v>
                </c:pt>
                <c:pt idx="142">
                  <c:v>0</c:v>
                </c:pt>
                <c:pt idx="143">
                  <c:v>2.375</c:v>
                </c:pt>
                <c:pt idx="144">
                  <c:v>6.25</c:v>
                </c:pt>
                <c:pt idx="145">
                  <c:v>1.875</c:v>
                </c:pt>
                <c:pt idx="146">
                  <c:v>4.125</c:v>
                </c:pt>
                <c:pt idx="147">
                  <c:v>6.875</c:v>
                </c:pt>
                <c:pt idx="148">
                  <c:v>3.125</c:v>
                </c:pt>
                <c:pt idx="149">
                  <c:v>0</c:v>
                </c:pt>
                <c:pt idx="150">
                  <c:v>3.25</c:v>
                </c:pt>
                <c:pt idx="151">
                  <c:v>3.5</c:v>
                </c:pt>
                <c:pt idx="152">
                  <c:v>5.125</c:v>
                </c:pt>
                <c:pt idx="153">
                  <c:v>9.875</c:v>
                </c:pt>
                <c:pt idx="154">
                  <c:v>2.75</c:v>
                </c:pt>
                <c:pt idx="155">
                  <c:v>6.75</c:v>
                </c:pt>
                <c:pt idx="156">
                  <c:v>0</c:v>
                </c:pt>
                <c:pt idx="157">
                  <c:v>1.5</c:v>
                </c:pt>
                <c:pt idx="158">
                  <c:v>0.75</c:v>
                </c:pt>
                <c:pt idx="159">
                  <c:v>1.125</c:v>
                </c:pt>
                <c:pt idx="160">
                  <c:v>0</c:v>
                </c:pt>
                <c:pt idx="161">
                  <c:v>1</c:v>
                </c:pt>
                <c:pt idx="162">
                  <c:v>0.625</c:v>
                </c:pt>
                <c:pt idx="163">
                  <c:v>9.5</c:v>
                </c:pt>
                <c:pt idx="164">
                  <c:v>5.875</c:v>
                </c:pt>
                <c:pt idx="165">
                  <c:v>1.75</c:v>
                </c:pt>
                <c:pt idx="166">
                  <c:v>5.625</c:v>
                </c:pt>
                <c:pt idx="167">
                  <c:v>5.125</c:v>
                </c:pt>
                <c:pt idx="168">
                  <c:v>1.5</c:v>
                </c:pt>
                <c:pt idx="169">
                  <c:v>2.5</c:v>
                </c:pt>
                <c:pt idx="170">
                  <c:v>2.5</c:v>
                </c:pt>
                <c:pt idx="171">
                  <c:v>0.875</c:v>
                </c:pt>
                <c:pt idx="172">
                  <c:v>3.25</c:v>
                </c:pt>
                <c:pt idx="173">
                  <c:v>8.625</c:v>
                </c:pt>
                <c:pt idx="174">
                  <c:v>0.75</c:v>
                </c:pt>
                <c:pt idx="175">
                  <c:v>3.5</c:v>
                </c:pt>
                <c:pt idx="176">
                  <c:v>5.625</c:v>
                </c:pt>
                <c:pt idx="177">
                  <c:v>5.5</c:v>
                </c:pt>
                <c:pt idx="178">
                  <c:v>0</c:v>
                </c:pt>
                <c:pt idx="179">
                  <c:v>6.625</c:v>
                </c:pt>
                <c:pt idx="180">
                  <c:v>3.5</c:v>
                </c:pt>
                <c:pt idx="181">
                  <c:v>0.5</c:v>
                </c:pt>
                <c:pt idx="182">
                  <c:v>4.5</c:v>
                </c:pt>
                <c:pt idx="183">
                  <c:v>5.375</c:v>
                </c:pt>
                <c:pt idx="184">
                  <c:v>2.5</c:v>
                </c:pt>
                <c:pt idx="185">
                  <c:v>1.125</c:v>
                </c:pt>
                <c:pt idx="186">
                  <c:v>9.125</c:v>
                </c:pt>
                <c:pt idx="187">
                  <c:v>5.25</c:v>
                </c:pt>
                <c:pt idx="188">
                  <c:v>1.625</c:v>
                </c:pt>
                <c:pt idx="189">
                  <c:v>3.5</c:v>
                </c:pt>
              </c:numCache>
            </c:numRef>
          </c:xVal>
          <c:yVal>
            <c:numRef>
              <c:f>'Natural Hazard'!$G$6:$G$195</c:f>
              <c:numCache>
                <c:formatCode>0.00</c:formatCode>
                <c:ptCount val="19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c:v>
                </c:pt>
                <c:pt idx="118">
                  <c:v>0</c:v>
                </c:pt>
                <c:pt idx="119">
                  <c:v>0</c:v>
                </c:pt>
                <c:pt idx="120">
                  <c:v>10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10</c:v>
                </c:pt>
                <c:pt idx="188">
                  <c:v>0</c:v>
                </c:pt>
                <c:pt idx="189">
                  <c:v>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Macro Fiscal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Macro!$F$6:$F$195</c:f>
              <c:numCache>
                <c:formatCode>0.00</c:formatCode>
                <c:ptCount val="190"/>
                <c:pt idx="0">
                  <c:v>9.9338842975206596</c:v>
                </c:pt>
                <c:pt idx="1">
                  <c:v>8.7272727272727302</c:v>
                </c:pt>
                <c:pt idx="2">
                  <c:v>6.3636363636363598</c:v>
                </c:pt>
                <c:pt idx="3">
                  <c:v>3.2727272727272698</c:v>
                </c:pt>
                <c:pt idx="4">
                  <c:v>7.8677685950413201</c:v>
                </c:pt>
                <c:pt idx="5">
                  <c:v>6.1487603305785097</c:v>
                </c:pt>
                <c:pt idx="6">
                  <c:v>0</c:v>
                </c:pt>
                <c:pt idx="7">
                  <c:v>0.34710743801652899</c:v>
                </c:pt>
                <c:pt idx="8">
                  <c:v>1.00826446280992</c:v>
                </c:pt>
                <c:pt idx="9">
                  <c:v>7.1404958677685997</c:v>
                </c:pt>
                <c:pt idx="10">
                  <c:v>10</c:v>
                </c:pt>
                <c:pt idx="11">
                  <c:v>2.1487603305785101</c:v>
                </c:pt>
                <c:pt idx="12">
                  <c:v>8.2148760330578501</c:v>
                </c:pt>
                <c:pt idx="13">
                  <c:v>7.7851239669421499</c:v>
                </c:pt>
                <c:pt idx="14">
                  <c:v>6.4297520661157002</c:v>
                </c:pt>
                <c:pt idx="15">
                  <c:v>3.93388429752066</c:v>
                </c:pt>
                <c:pt idx="16">
                  <c:v>5.5867768595041296</c:v>
                </c:pt>
                <c:pt idx="17">
                  <c:v>4.8429752066115697</c:v>
                </c:pt>
                <c:pt idx="18">
                  <c:v>6.7603305785124004</c:v>
                </c:pt>
                <c:pt idx="19">
                  <c:v>8.7768595041322293</c:v>
                </c:pt>
                <c:pt idx="20">
                  <c:v>7.1239669421487601</c:v>
                </c:pt>
                <c:pt idx="21">
                  <c:v>8.6611570247933898</c:v>
                </c:pt>
                <c:pt idx="22">
                  <c:v>6.4462809917355397</c:v>
                </c:pt>
                <c:pt idx="23">
                  <c:v>3.7851239669421499</c:v>
                </c:pt>
                <c:pt idx="24">
                  <c:v>2.4297520661157002</c:v>
                </c:pt>
                <c:pt idx="25">
                  <c:v>4.0495867768595</c:v>
                </c:pt>
                <c:pt idx="26">
                  <c:v>3.1735537190082601</c:v>
                </c:pt>
                <c:pt idx="27">
                  <c:v>10</c:v>
                </c:pt>
                <c:pt idx="28">
                  <c:v>0.34710743801652899</c:v>
                </c:pt>
                <c:pt idx="29">
                  <c:v>0</c:v>
                </c:pt>
                <c:pt idx="30">
                  <c:v>1.8181818181818199</c:v>
                </c:pt>
                <c:pt idx="31">
                  <c:v>5.4214876033057902</c:v>
                </c:pt>
                <c:pt idx="32">
                  <c:v>6.9090909090909101</c:v>
                </c:pt>
                <c:pt idx="33">
                  <c:v>8.7603305785124004</c:v>
                </c:pt>
                <c:pt idx="34">
                  <c:v>10</c:v>
                </c:pt>
                <c:pt idx="35">
                  <c:v>9.1735537190082592</c:v>
                </c:pt>
                <c:pt idx="36">
                  <c:v>5.2066115702479303</c:v>
                </c:pt>
                <c:pt idx="37">
                  <c:v>0</c:v>
                </c:pt>
                <c:pt idx="38">
                  <c:v>4.4628099173553704</c:v>
                </c:pt>
                <c:pt idx="39">
                  <c:v>3.2066115702479299</c:v>
                </c:pt>
                <c:pt idx="40">
                  <c:v>8.0661157024793404</c:v>
                </c:pt>
                <c:pt idx="41">
                  <c:v>3.3553719008264502</c:v>
                </c:pt>
                <c:pt idx="42">
                  <c:v>3.0578512396694202</c:v>
                </c:pt>
                <c:pt idx="43">
                  <c:v>1.2066115702479301</c:v>
                </c:pt>
                <c:pt idx="44">
                  <c:v>7.0082644628099198</c:v>
                </c:pt>
                <c:pt idx="45">
                  <c:v>0</c:v>
                </c:pt>
                <c:pt idx="46">
                  <c:v>8.2644628099172807E-2</c:v>
                </c:pt>
                <c:pt idx="47">
                  <c:v>5.7190082644628104</c:v>
                </c:pt>
                <c:pt idx="48">
                  <c:v>9.0743801652892593</c:v>
                </c:pt>
                <c:pt idx="49">
                  <c:v>7.1900826446280997</c:v>
                </c:pt>
                <c:pt idx="50">
                  <c:v>6.6280991735537196</c:v>
                </c:pt>
                <c:pt idx="51">
                  <c:v>10</c:v>
                </c:pt>
                <c:pt idx="52">
                  <c:v>2.7272727272727302</c:v>
                </c:pt>
                <c:pt idx="53">
                  <c:v>1.8842975206611601</c:v>
                </c:pt>
                <c:pt idx="54">
                  <c:v>8.9090909090909101</c:v>
                </c:pt>
                <c:pt idx="55">
                  <c:v>0.34710743801652899</c:v>
                </c:pt>
                <c:pt idx="56">
                  <c:v>0</c:v>
                </c:pt>
                <c:pt idx="57">
                  <c:v>1.8842975206611601</c:v>
                </c:pt>
                <c:pt idx="58">
                  <c:v>0</c:v>
                </c:pt>
                <c:pt idx="59">
                  <c:v>7.8347107438016499</c:v>
                </c:pt>
                <c:pt idx="60">
                  <c:v>1.5041322314049601</c:v>
                </c:pt>
                <c:pt idx="61">
                  <c:v>4.1157024793388404</c:v>
                </c:pt>
                <c:pt idx="62">
                  <c:v>5.9834710743801596</c:v>
                </c:pt>
                <c:pt idx="63">
                  <c:v>10</c:v>
                </c:pt>
                <c:pt idx="64">
                  <c:v>7.0247933884297504</c:v>
                </c:pt>
                <c:pt idx="65">
                  <c:v>0</c:v>
                </c:pt>
                <c:pt idx="66">
                  <c:v>9.1239669421487601</c:v>
                </c:pt>
                <c:pt idx="67">
                  <c:v>4.9752066115702496</c:v>
                </c:pt>
                <c:pt idx="68">
                  <c:v>0</c:v>
                </c:pt>
                <c:pt idx="69">
                  <c:v>7.1570247933884303</c:v>
                </c:pt>
                <c:pt idx="70">
                  <c:v>6.2975206611570202</c:v>
                </c:pt>
                <c:pt idx="71">
                  <c:v>7.5702479338842998</c:v>
                </c:pt>
                <c:pt idx="72">
                  <c:v>3.7520661157024802</c:v>
                </c:pt>
                <c:pt idx="73">
                  <c:v>8.8099173553718995</c:v>
                </c:pt>
                <c:pt idx="74">
                  <c:v>3.4876033057851199</c:v>
                </c:pt>
                <c:pt idx="75">
                  <c:v>6.0991735537190097</c:v>
                </c:pt>
                <c:pt idx="76">
                  <c:v>6.0991735537190097</c:v>
                </c:pt>
                <c:pt idx="77">
                  <c:v>1.60330578512397</c:v>
                </c:pt>
                <c:pt idx="78">
                  <c:v>10</c:v>
                </c:pt>
                <c:pt idx="79">
                  <c:v>10</c:v>
                </c:pt>
                <c:pt idx="80">
                  <c:v>1.8347107438016499</c:v>
                </c:pt>
                <c:pt idx="81">
                  <c:v>3.1074380165289299</c:v>
                </c:pt>
                <c:pt idx="82">
                  <c:v>3.7520661157024802</c:v>
                </c:pt>
                <c:pt idx="83">
                  <c:v>5.1239669421487601</c:v>
                </c:pt>
                <c:pt idx="84">
                  <c:v>5.1570247933884303</c:v>
                </c:pt>
                <c:pt idx="85">
                  <c:v>1.27272727272727</c:v>
                </c:pt>
                <c:pt idx="86">
                  <c:v>6.6776859504132204</c:v>
                </c:pt>
                <c:pt idx="87">
                  <c:v>8.4132231404958695</c:v>
                </c:pt>
                <c:pt idx="88">
                  <c:v>7.7190082644628104</c:v>
                </c:pt>
                <c:pt idx="89">
                  <c:v>7.5537190082644603</c:v>
                </c:pt>
                <c:pt idx="90">
                  <c:v>0</c:v>
                </c:pt>
                <c:pt idx="91">
                  <c:v>0</c:v>
                </c:pt>
                <c:pt idx="92">
                  <c:v>2.9256198347107398</c:v>
                </c:pt>
                <c:pt idx="93">
                  <c:v>4.2644628099173598</c:v>
                </c:pt>
                <c:pt idx="94">
                  <c:v>7.8181818181818201</c:v>
                </c:pt>
                <c:pt idx="95">
                  <c:v>9.3388429752066102</c:v>
                </c:pt>
                <c:pt idx="96">
                  <c:v>9.1900826446281005</c:v>
                </c:pt>
                <c:pt idx="97">
                  <c:v>10</c:v>
                </c:pt>
                <c:pt idx="98">
                  <c:v>0</c:v>
                </c:pt>
                <c:pt idx="99">
                  <c:v>0</c:v>
                </c:pt>
                <c:pt idx="100">
                  <c:v>5.8677685950413201</c:v>
                </c:pt>
                <c:pt idx="101">
                  <c:v>6.7107438016528898</c:v>
                </c:pt>
                <c:pt idx="102">
                  <c:v>2.5454545454545401</c:v>
                </c:pt>
                <c:pt idx="103">
                  <c:v>0.214876033057852</c:v>
                </c:pt>
                <c:pt idx="104">
                  <c:v>3.1735537190082601</c:v>
                </c:pt>
                <c:pt idx="105">
                  <c:v>6.4793388429752099</c:v>
                </c:pt>
                <c:pt idx="106">
                  <c:v>7.5702479338842998</c:v>
                </c:pt>
                <c:pt idx="107">
                  <c:v>7.9834710743801596</c:v>
                </c:pt>
                <c:pt idx="108">
                  <c:v>0</c:v>
                </c:pt>
                <c:pt idx="109">
                  <c:v>5.25619834710744</c:v>
                </c:pt>
                <c:pt idx="110">
                  <c:v>0</c:v>
                </c:pt>
                <c:pt idx="111">
                  <c:v>5.1074380165289304</c:v>
                </c:pt>
                <c:pt idx="112">
                  <c:v>8.4958677685950406</c:v>
                </c:pt>
                <c:pt idx="113">
                  <c:v>1.8677685950413201</c:v>
                </c:pt>
                <c:pt idx="114">
                  <c:v>8.8429752066115697</c:v>
                </c:pt>
                <c:pt idx="115">
                  <c:v>6.2148760330578501</c:v>
                </c:pt>
                <c:pt idx="116">
                  <c:v>5.9173553719008298</c:v>
                </c:pt>
                <c:pt idx="117">
                  <c:v>8.1818181818181799</c:v>
                </c:pt>
                <c:pt idx="118">
                  <c:v>8.3305785123966896</c:v>
                </c:pt>
                <c:pt idx="119">
                  <c:v>2.8760330578512399</c:v>
                </c:pt>
                <c:pt idx="120">
                  <c:v>8.0330578512396702</c:v>
                </c:pt>
                <c:pt idx="121">
                  <c:v>2.7933884297520701</c:v>
                </c:pt>
                <c:pt idx="122">
                  <c:v>4.9421487603305803</c:v>
                </c:pt>
                <c:pt idx="123">
                  <c:v>9.0909090909090899</c:v>
                </c:pt>
                <c:pt idx="124">
                  <c:v>9.60330578512397</c:v>
                </c:pt>
                <c:pt idx="125">
                  <c:v>9.0743801652892593</c:v>
                </c:pt>
                <c:pt idx="126">
                  <c:v>0.87603305785123797</c:v>
                </c:pt>
                <c:pt idx="127">
                  <c:v>0.26446280991735399</c:v>
                </c:pt>
                <c:pt idx="128">
                  <c:v>7.0743801652892602</c:v>
                </c:pt>
                <c:pt idx="129">
                  <c:v>0</c:v>
                </c:pt>
                <c:pt idx="130">
                  <c:v>0.36363636363636298</c:v>
                </c:pt>
                <c:pt idx="131">
                  <c:v>4.2809917355371896</c:v>
                </c:pt>
                <c:pt idx="132">
                  <c:v>9.0578512396694197</c:v>
                </c:pt>
                <c:pt idx="133">
                  <c:v>4.1652892561983501</c:v>
                </c:pt>
                <c:pt idx="134">
                  <c:v>4.2975206611570202</c:v>
                </c:pt>
                <c:pt idx="135">
                  <c:v>6.5123966942148801</c:v>
                </c:pt>
                <c:pt idx="136">
                  <c:v>0</c:v>
                </c:pt>
                <c:pt idx="137">
                  <c:v>7.65289256198347</c:v>
                </c:pt>
                <c:pt idx="138">
                  <c:v>3.30578512396694</c:v>
                </c:pt>
                <c:pt idx="139">
                  <c:v>10</c:v>
                </c:pt>
                <c:pt idx="140">
                  <c:v>2.5289256198347099</c:v>
                </c:pt>
                <c:pt idx="141">
                  <c:v>5.7024793388429798</c:v>
                </c:pt>
                <c:pt idx="142">
                  <c:v>3.5041322314049599</c:v>
                </c:pt>
                <c:pt idx="143">
                  <c:v>4.69421487603306</c:v>
                </c:pt>
                <c:pt idx="144">
                  <c:v>7.1239669421487601</c:v>
                </c:pt>
                <c:pt idx="145">
                  <c:v>6.6611570247933898</c:v>
                </c:pt>
                <c:pt idx="146">
                  <c:v>4.9917355371900802</c:v>
                </c:pt>
                <c:pt idx="147">
                  <c:v>10</c:v>
                </c:pt>
                <c:pt idx="148">
                  <c:v>6.2975206611570202</c:v>
                </c:pt>
                <c:pt idx="149">
                  <c:v>0</c:v>
                </c:pt>
                <c:pt idx="150">
                  <c:v>0</c:v>
                </c:pt>
                <c:pt idx="151">
                  <c:v>8.2479338842975203</c:v>
                </c:pt>
                <c:pt idx="152">
                  <c:v>5.4049586776859497</c:v>
                </c:pt>
                <c:pt idx="153">
                  <c:v>10</c:v>
                </c:pt>
                <c:pt idx="154">
                  <c:v>5.8347107438016499</c:v>
                </c:pt>
                <c:pt idx="155">
                  <c:v>0</c:v>
                </c:pt>
                <c:pt idx="156">
                  <c:v>7.5206611570247901</c:v>
                </c:pt>
                <c:pt idx="157">
                  <c:v>6.9421487603305803</c:v>
                </c:pt>
                <c:pt idx="158">
                  <c:v>3.0743801652892602</c:v>
                </c:pt>
                <c:pt idx="159">
                  <c:v>2.2314049586776901</c:v>
                </c:pt>
                <c:pt idx="160">
                  <c:v>0.413223140495868</c:v>
                </c:pt>
                <c:pt idx="161">
                  <c:v>7.2396694214875996</c:v>
                </c:pt>
                <c:pt idx="162">
                  <c:v>4.0661157024793404</c:v>
                </c:pt>
                <c:pt idx="163">
                  <c:v>10</c:v>
                </c:pt>
                <c:pt idx="164">
                  <c:v>9.8677685950413192</c:v>
                </c:pt>
                <c:pt idx="165">
                  <c:v>7.8016528925619797</c:v>
                </c:pt>
                <c:pt idx="166">
                  <c:v>4.8925619834710696</c:v>
                </c:pt>
                <c:pt idx="167">
                  <c:v>10</c:v>
                </c:pt>
                <c:pt idx="168">
                  <c:v>10</c:v>
                </c:pt>
                <c:pt idx="169">
                  <c:v>6.5785123966942098</c:v>
                </c:pt>
                <c:pt idx="170">
                  <c:v>0</c:v>
                </c:pt>
                <c:pt idx="171">
                  <c:v>5.3553719008264498</c:v>
                </c:pt>
                <c:pt idx="172">
                  <c:v>6.74380165289256</c:v>
                </c:pt>
                <c:pt idx="173">
                  <c:v>7.1735537190082601</c:v>
                </c:pt>
                <c:pt idx="174">
                  <c:v>0</c:v>
                </c:pt>
                <c:pt idx="175">
                  <c:v>8.0330578512396702</c:v>
                </c:pt>
                <c:pt idx="176">
                  <c:v>7.8512396694214903</c:v>
                </c:pt>
                <c:pt idx="177">
                  <c:v>8.4297520661157002</c:v>
                </c:pt>
                <c:pt idx="178">
                  <c:v>4.6115702479338898</c:v>
                </c:pt>
                <c:pt idx="179">
                  <c:v>2.06611570247934</c:v>
                </c:pt>
                <c:pt idx="180">
                  <c:v>9.7024793388429806</c:v>
                </c:pt>
                <c:pt idx="181">
                  <c:v>0</c:v>
                </c:pt>
                <c:pt idx="182">
                  <c:v>10</c:v>
                </c:pt>
                <c:pt idx="183">
                  <c:v>5.9834710743801596</c:v>
                </c:pt>
                <c:pt idx="184">
                  <c:v>0</c:v>
                </c:pt>
                <c:pt idx="185">
                  <c:v>0</c:v>
                </c:pt>
                <c:pt idx="186">
                  <c:v>10</c:v>
                </c:pt>
                <c:pt idx="187">
                  <c:v>5.0743801652892602</c:v>
                </c:pt>
                <c:pt idx="188">
                  <c:v>8.0826446280991693</c:v>
                </c:pt>
                <c:pt idx="189">
                  <c:v>10</c:v>
                </c:pt>
              </c:numCache>
            </c:numRef>
          </c:xVal>
          <c:yVal>
            <c:numRef>
              <c:f>Macro!$G$6:$G$195</c:f>
              <c:numCache>
                <c:formatCode>0.00</c:formatCode>
                <c:ptCount val="190"/>
                <c:pt idx="0">
                  <c:v>3.4090909090908998</c:v>
                </c:pt>
                <c:pt idx="1">
                  <c:v>5</c:v>
                </c:pt>
                <c:pt idx="2">
                  <c:v>2.5</c:v>
                </c:pt>
                <c:pt idx="3">
                  <c:v>5</c:v>
                </c:pt>
                <c:pt idx="4">
                  <c:v>1.8181818181818199</c:v>
                </c:pt>
                <c:pt idx="5">
                  <c:v>2.9545454545454501</c:v>
                </c:pt>
                <c:pt idx="6">
                  <c:v>0</c:v>
                </c:pt>
                <c:pt idx="7">
                  <c:v>7.7272727272727204</c:v>
                </c:pt>
                <c:pt idx="8">
                  <c:v>6.1363636363636296</c:v>
                </c:pt>
                <c:pt idx="9">
                  <c:v>6.8181818181818201</c:v>
                </c:pt>
                <c:pt idx="10">
                  <c:v>1.13636363636363</c:v>
                </c:pt>
                <c:pt idx="11">
                  <c:v>5.4545454545454604</c:v>
                </c:pt>
                <c:pt idx="12">
                  <c:v>0</c:v>
                </c:pt>
                <c:pt idx="13">
                  <c:v>0.45454545454544998</c:v>
                </c:pt>
                <c:pt idx="14">
                  <c:v>6.5909090909090802</c:v>
                </c:pt>
                <c:pt idx="15">
                  <c:v>3.4090909090909198</c:v>
                </c:pt>
                <c:pt idx="16">
                  <c:v>8.1818181818181799</c:v>
                </c:pt>
                <c:pt idx="17">
                  <c:v>0.90909090909091705</c:v>
                </c:pt>
                <c:pt idx="18">
                  <c:v>7.0454545454545503</c:v>
                </c:pt>
                <c:pt idx="19">
                  <c:v>10</c:v>
                </c:pt>
                <c:pt idx="20">
                  <c:v>2.0454545454545499</c:v>
                </c:pt>
                <c:pt idx="21">
                  <c:v>3.4090909090909198</c:v>
                </c:pt>
                <c:pt idx="22">
                  <c:v>0</c:v>
                </c:pt>
                <c:pt idx="23">
                  <c:v>5.4545454545454497</c:v>
                </c:pt>
                <c:pt idx="24">
                  <c:v>0</c:v>
                </c:pt>
                <c:pt idx="25">
                  <c:v>6.8181818181818201</c:v>
                </c:pt>
                <c:pt idx="26">
                  <c:v>3.86363636363637</c:v>
                </c:pt>
                <c:pt idx="27">
                  <c:v>5.9090909090909003</c:v>
                </c:pt>
                <c:pt idx="28">
                  <c:v>5.2272727272727204</c:v>
                </c:pt>
                <c:pt idx="29">
                  <c:v>0</c:v>
                </c:pt>
                <c:pt idx="30">
                  <c:v>5</c:v>
                </c:pt>
                <c:pt idx="31">
                  <c:v>0</c:v>
                </c:pt>
                <c:pt idx="32">
                  <c:v>5</c:v>
                </c:pt>
                <c:pt idx="33">
                  <c:v>4.5454545454545503</c:v>
                </c:pt>
                <c:pt idx="34">
                  <c:v>5.9090909090909003</c:v>
                </c:pt>
                <c:pt idx="35">
                  <c:v>6.3636363636363704</c:v>
                </c:pt>
                <c:pt idx="36">
                  <c:v>0.90909090909091705</c:v>
                </c:pt>
                <c:pt idx="37">
                  <c:v>0</c:v>
                </c:pt>
                <c:pt idx="38">
                  <c:v>3.63636363636363</c:v>
                </c:pt>
                <c:pt idx="39">
                  <c:v>5.9090909090909198</c:v>
                </c:pt>
                <c:pt idx="40">
                  <c:v>4.0909090909090802</c:v>
                </c:pt>
                <c:pt idx="41">
                  <c:v>6.3636363636363704</c:v>
                </c:pt>
                <c:pt idx="42">
                  <c:v>0</c:v>
                </c:pt>
                <c:pt idx="43">
                  <c:v>0</c:v>
                </c:pt>
                <c:pt idx="44">
                  <c:v>3.63636363636363</c:v>
                </c:pt>
                <c:pt idx="45">
                  <c:v>0</c:v>
                </c:pt>
                <c:pt idx="46">
                  <c:v>6.3636363636363598</c:v>
                </c:pt>
                <c:pt idx="47">
                  <c:v>6.3636363636363704</c:v>
                </c:pt>
                <c:pt idx="48">
                  <c:v>5.2272727272727302</c:v>
                </c:pt>
                <c:pt idx="49">
                  <c:v>3.63636363636363</c:v>
                </c:pt>
                <c:pt idx="50">
                  <c:v>3.86363636363637</c:v>
                </c:pt>
                <c:pt idx="51">
                  <c:v>3.63636363636363</c:v>
                </c:pt>
                <c:pt idx="52">
                  <c:v>10</c:v>
                </c:pt>
                <c:pt idx="53">
                  <c:v>1.5909090909090899</c:v>
                </c:pt>
                <c:pt idx="54">
                  <c:v>7.5</c:v>
                </c:pt>
                <c:pt idx="55">
                  <c:v>7.7272727272727204</c:v>
                </c:pt>
                <c:pt idx="56">
                  <c:v>0</c:v>
                </c:pt>
                <c:pt idx="57">
                  <c:v>1.5909090909090899</c:v>
                </c:pt>
                <c:pt idx="58">
                  <c:v>0</c:v>
                </c:pt>
                <c:pt idx="59">
                  <c:v>2.2727272727272698</c:v>
                </c:pt>
                <c:pt idx="60">
                  <c:v>6.8181818181818201</c:v>
                </c:pt>
                <c:pt idx="61">
                  <c:v>0.90909090909091705</c:v>
                </c:pt>
                <c:pt idx="62">
                  <c:v>7.7272727272727302</c:v>
                </c:pt>
                <c:pt idx="63">
                  <c:v>1.5909090909090999</c:v>
                </c:pt>
                <c:pt idx="64">
                  <c:v>5.9090909090909198</c:v>
                </c:pt>
                <c:pt idx="65">
                  <c:v>0</c:v>
                </c:pt>
                <c:pt idx="66">
                  <c:v>7.0454545454545299</c:v>
                </c:pt>
                <c:pt idx="67">
                  <c:v>1.5909090909090799</c:v>
                </c:pt>
                <c:pt idx="68">
                  <c:v>0</c:v>
                </c:pt>
                <c:pt idx="69">
                  <c:v>4.0909090909090802</c:v>
                </c:pt>
                <c:pt idx="70">
                  <c:v>3.4090909090909198</c:v>
                </c:pt>
                <c:pt idx="71">
                  <c:v>5.9090909090909198</c:v>
                </c:pt>
                <c:pt idx="72">
                  <c:v>8.4090909090909207</c:v>
                </c:pt>
                <c:pt idx="73">
                  <c:v>3.86363636363637</c:v>
                </c:pt>
                <c:pt idx="74">
                  <c:v>2.0454545454545499</c:v>
                </c:pt>
                <c:pt idx="75">
                  <c:v>1.13636363636363</c:v>
                </c:pt>
                <c:pt idx="76">
                  <c:v>0</c:v>
                </c:pt>
                <c:pt idx="77">
                  <c:v>2.9545454545454599</c:v>
                </c:pt>
                <c:pt idx="78">
                  <c:v>10</c:v>
                </c:pt>
                <c:pt idx="79">
                  <c:v>3.86363636363637</c:v>
                </c:pt>
                <c:pt idx="80">
                  <c:v>2.27272727272728</c:v>
                </c:pt>
                <c:pt idx="81">
                  <c:v>2.2727272727272698</c:v>
                </c:pt>
                <c:pt idx="82">
                  <c:v>3.4090909090909198</c:v>
                </c:pt>
                <c:pt idx="83">
                  <c:v>0</c:v>
                </c:pt>
                <c:pt idx="84">
                  <c:v>6.5909090909090802</c:v>
                </c:pt>
                <c:pt idx="85">
                  <c:v>0</c:v>
                </c:pt>
                <c:pt idx="86">
                  <c:v>5.6818181818181799</c:v>
                </c:pt>
                <c:pt idx="87">
                  <c:v>4.3181818181818201</c:v>
                </c:pt>
                <c:pt idx="88">
                  <c:v>3.86363636363637</c:v>
                </c:pt>
                <c:pt idx="89">
                  <c:v>3.63636363636363</c:v>
                </c:pt>
                <c:pt idx="90">
                  <c:v>0</c:v>
                </c:pt>
                <c:pt idx="91">
                  <c:v>0</c:v>
                </c:pt>
                <c:pt idx="92">
                  <c:v>0</c:v>
                </c:pt>
                <c:pt idx="93">
                  <c:v>1.36363636363637</c:v>
                </c:pt>
                <c:pt idx="94">
                  <c:v>7.5</c:v>
                </c:pt>
                <c:pt idx="95">
                  <c:v>10</c:v>
                </c:pt>
                <c:pt idx="96">
                  <c:v>6.1363636363636296</c:v>
                </c:pt>
                <c:pt idx="97">
                  <c:v>2.2727272727272698</c:v>
                </c:pt>
                <c:pt idx="98">
                  <c:v>0</c:v>
                </c:pt>
                <c:pt idx="99">
                  <c:v>5.2272727272727302</c:v>
                </c:pt>
                <c:pt idx="100">
                  <c:v>0</c:v>
                </c:pt>
                <c:pt idx="101">
                  <c:v>2.7272727272727302</c:v>
                </c:pt>
                <c:pt idx="102">
                  <c:v>0</c:v>
                </c:pt>
                <c:pt idx="103">
                  <c:v>7.0454545454545396</c:v>
                </c:pt>
                <c:pt idx="104">
                  <c:v>6.3636363636363704</c:v>
                </c:pt>
                <c:pt idx="105">
                  <c:v>0.90909090909091705</c:v>
                </c:pt>
                <c:pt idx="106">
                  <c:v>3.4090909090909198</c:v>
                </c:pt>
                <c:pt idx="107">
                  <c:v>2.7272727272727302</c:v>
                </c:pt>
                <c:pt idx="108">
                  <c:v>0</c:v>
                </c:pt>
                <c:pt idx="109">
                  <c:v>5.2272727272727302</c:v>
                </c:pt>
                <c:pt idx="110">
                  <c:v>0</c:v>
                </c:pt>
                <c:pt idx="111">
                  <c:v>4.7727272727272698</c:v>
                </c:pt>
                <c:pt idx="112">
                  <c:v>5.6818181818181799</c:v>
                </c:pt>
                <c:pt idx="113">
                  <c:v>6.8181818181818201</c:v>
                </c:pt>
                <c:pt idx="114">
                  <c:v>5.9090909090909198</c:v>
                </c:pt>
                <c:pt idx="115">
                  <c:v>7.0454545454545503</c:v>
                </c:pt>
                <c:pt idx="116">
                  <c:v>1.13636363636363</c:v>
                </c:pt>
                <c:pt idx="117">
                  <c:v>5</c:v>
                </c:pt>
                <c:pt idx="118">
                  <c:v>0.45454545454544998</c:v>
                </c:pt>
                <c:pt idx="119">
                  <c:v>5.4545454545454604</c:v>
                </c:pt>
                <c:pt idx="120">
                  <c:v>4.5454545454545503</c:v>
                </c:pt>
                <c:pt idx="121">
                  <c:v>1.5909090909090899</c:v>
                </c:pt>
                <c:pt idx="122">
                  <c:v>4.5454545454545503</c:v>
                </c:pt>
                <c:pt idx="123">
                  <c:v>0</c:v>
                </c:pt>
                <c:pt idx="124">
                  <c:v>5.4545454545454701</c:v>
                </c:pt>
                <c:pt idx="125">
                  <c:v>5.2272727272727302</c:v>
                </c:pt>
                <c:pt idx="126">
                  <c:v>5.4545454545454604</c:v>
                </c:pt>
                <c:pt idx="127">
                  <c:v>6.3636363636363704</c:v>
                </c:pt>
                <c:pt idx="128">
                  <c:v>5.2272727272727302</c:v>
                </c:pt>
                <c:pt idx="129">
                  <c:v>0</c:v>
                </c:pt>
                <c:pt idx="130">
                  <c:v>0</c:v>
                </c:pt>
                <c:pt idx="131">
                  <c:v>8.6363636363636296</c:v>
                </c:pt>
                <c:pt idx="132">
                  <c:v>0.45454545454546702</c:v>
                </c:pt>
                <c:pt idx="133">
                  <c:v>0</c:v>
                </c:pt>
                <c:pt idx="134">
                  <c:v>0.90909090909091705</c:v>
                </c:pt>
                <c:pt idx="135">
                  <c:v>2.9545454545454501</c:v>
                </c:pt>
                <c:pt idx="136">
                  <c:v>0</c:v>
                </c:pt>
                <c:pt idx="137">
                  <c:v>7.2727272727272698</c:v>
                </c:pt>
                <c:pt idx="138">
                  <c:v>0</c:v>
                </c:pt>
                <c:pt idx="139">
                  <c:v>4.5454545454545299</c:v>
                </c:pt>
                <c:pt idx="140">
                  <c:v>7.7272727272727204</c:v>
                </c:pt>
                <c:pt idx="141">
                  <c:v>6.5909090909090802</c:v>
                </c:pt>
                <c:pt idx="142">
                  <c:v>0</c:v>
                </c:pt>
                <c:pt idx="143">
                  <c:v>2.9545454545454501</c:v>
                </c:pt>
                <c:pt idx="144">
                  <c:v>2.0454545454545499</c:v>
                </c:pt>
                <c:pt idx="145">
                  <c:v>8.4090909090909207</c:v>
                </c:pt>
                <c:pt idx="146">
                  <c:v>3.86363636363637</c:v>
                </c:pt>
                <c:pt idx="147">
                  <c:v>7.5</c:v>
                </c:pt>
                <c:pt idx="148">
                  <c:v>3.4090909090909198</c:v>
                </c:pt>
                <c:pt idx="149">
                  <c:v>1.36363636363636</c:v>
                </c:pt>
                <c:pt idx="150">
                  <c:v>0</c:v>
                </c:pt>
                <c:pt idx="151">
                  <c:v>1.5909090909090799</c:v>
                </c:pt>
                <c:pt idx="152">
                  <c:v>0.68181818181818299</c:v>
                </c:pt>
                <c:pt idx="153">
                  <c:v>7.0454545454545299</c:v>
                </c:pt>
                <c:pt idx="154">
                  <c:v>2.2727272727272698</c:v>
                </c:pt>
                <c:pt idx="155">
                  <c:v>0</c:v>
                </c:pt>
                <c:pt idx="156">
                  <c:v>1.5909090909090799</c:v>
                </c:pt>
                <c:pt idx="157">
                  <c:v>2.0454545454545499</c:v>
                </c:pt>
                <c:pt idx="158">
                  <c:v>7.7272727272727204</c:v>
                </c:pt>
                <c:pt idx="159">
                  <c:v>0</c:v>
                </c:pt>
                <c:pt idx="160">
                  <c:v>1.8181818181818199</c:v>
                </c:pt>
                <c:pt idx="161">
                  <c:v>0.45454545454544998</c:v>
                </c:pt>
                <c:pt idx="162">
                  <c:v>1.5909090909090799</c:v>
                </c:pt>
                <c:pt idx="163">
                  <c:v>4.5454545454545299</c:v>
                </c:pt>
                <c:pt idx="164">
                  <c:v>4.3181818181818299</c:v>
                </c:pt>
                <c:pt idx="165">
                  <c:v>5.2272727272727302</c:v>
                </c:pt>
                <c:pt idx="166">
                  <c:v>2.7272727272727302</c:v>
                </c:pt>
                <c:pt idx="167">
                  <c:v>2.2727272727272698</c:v>
                </c:pt>
                <c:pt idx="168">
                  <c:v>0</c:v>
                </c:pt>
                <c:pt idx="169">
                  <c:v>2.0454545454545499</c:v>
                </c:pt>
                <c:pt idx="170">
                  <c:v>0</c:v>
                </c:pt>
                <c:pt idx="171">
                  <c:v>1.36363636363637</c:v>
                </c:pt>
                <c:pt idx="172">
                  <c:v>4.7727272727272698</c:v>
                </c:pt>
                <c:pt idx="173">
                  <c:v>6.3636363636363704</c:v>
                </c:pt>
                <c:pt idx="174">
                  <c:v>0</c:v>
                </c:pt>
                <c:pt idx="175">
                  <c:v>4.5454545454545503</c:v>
                </c:pt>
                <c:pt idx="176">
                  <c:v>7.0454545454545503</c:v>
                </c:pt>
                <c:pt idx="177">
                  <c:v>4.0909090909090802</c:v>
                </c:pt>
                <c:pt idx="178">
                  <c:v>1.5909090909090799</c:v>
                </c:pt>
                <c:pt idx="179">
                  <c:v>1.5909090909090899</c:v>
                </c:pt>
                <c:pt idx="180">
                  <c:v>4.0909090909090997</c:v>
                </c:pt>
                <c:pt idx="181">
                  <c:v>0</c:v>
                </c:pt>
                <c:pt idx="182">
                  <c:v>5</c:v>
                </c:pt>
                <c:pt idx="183">
                  <c:v>5.2272727272727302</c:v>
                </c:pt>
                <c:pt idx="184">
                  <c:v>0</c:v>
                </c:pt>
                <c:pt idx="185">
                  <c:v>0</c:v>
                </c:pt>
                <c:pt idx="186">
                  <c:v>7.0454545454545299</c:v>
                </c:pt>
                <c:pt idx="187">
                  <c:v>5.2272727272727302</c:v>
                </c:pt>
                <c:pt idx="188">
                  <c:v>8.8636363636363704</c:v>
                </c:pt>
                <c:pt idx="189">
                  <c:v>5</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Conflict and</a:t>
            </a:r>
            <a:r>
              <a:rPr lang="en-US" baseline="0"/>
              <a:t> Fragility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Conflict!$F$6:$F$195</c:f>
              <c:numCache>
                <c:formatCode>0.00</c:formatCode>
                <c:ptCount val="190"/>
                <c:pt idx="0">
                  <c:v>10</c:v>
                </c:pt>
                <c:pt idx="1">
                  <c:v>0</c:v>
                </c:pt>
                <c:pt idx="2">
                  <c:v>0</c:v>
                </c:pt>
                <c:pt idx="3">
                  <c:v>0</c:v>
                </c:pt>
                <c:pt idx="4">
                  <c:v>0</c:v>
                </c:pt>
                <c:pt idx="5">
                  <c:v>0</c:v>
                </c:pt>
                <c:pt idx="6">
                  <c:v>0</c:v>
                </c:pt>
                <c:pt idx="7">
                  <c:v>0</c:v>
                </c:pt>
                <c:pt idx="8">
                  <c:v>0</c:v>
                </c:pt>
                <c:pt idx="9">
                  <c:v>0</c:v>
                </c:pt>
                <c:pt idx="10">
                  <c:v>10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10</c:v>
                </c:pt>
                <c:pt idx="36">
                  <c:v>0</c:v>
                </c:pt>
                <c:pt idx="37">
                  <c:v>10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10</c:v>
                </c:pt>
                <c:pt idx="52">
                  <c:v>0</c:v>
                </c:pt>
                <c:pt idx="53">
                  <c:v>0</c:v>
                </c:pt>
                <c:pt idx="54">
                  <c:v>0</c:v>
                </c:pt>
                <c:pt idx="55">
                  <c:v>0</c:v>
                </c:pt>
                <c:pt idx="56">
                  <c:v>0</c:v>
                </c:pt>
                <c:pt idx="57">
                  <c:v>0</c:v>
                </c:pt>
                <c:pt idx="58">
                  <c:v>10</c:v>
                </c:pt>
                <c:pt idx="59">
                  <c:v>0</c:v>
                </c:pt>
                <c:pt idx="60">
                  <c:v>0</c:v>
                </c:pt>
                <c:pt idx="61">
                  <c:v>0</c:v>
                </c:pt>
                <c:pt idx="62">
                  <c:v>0</c:v>
                </c:pt>
                <c:pt idx="63">
                  <c:v>0</c:v>
                </c:pt>
                <c:pt idx="64">
                  <c:v>10</c:v>
                </c:pt>
                <c:pt idx="65">
                  <c:v>10</c:v>
                </c:pt>
                <c:pt idx="66">
                  <c:v>0</c:v>
                </c:pt>
                <c:pt idx="67">
                  <c:v>0</c:v>
                </c:pt>
                <c:pt idx="68">
                  <c:v>0</c:v>
                </c:pt>
                <c:pt idx="69">
                  <c:v>0</c:v>
                </c:pt>
                <c:pt idx="70">
                  <c:v>0</c:v>
                </c:pt>
                <c:pt idx="71">
                  <c:v>0</c:v>
                </c:pt>
                <c:pt idx="72">
                  <c:v>0</c:v>
                </c:pt>
                <c:pt idx="73">
                  <c:v>10</c:v>
                </c:pt>
                <c:pt idx="74">
                  <c:v>0</c:v>
                </c:pt>
                <c:pt idx="75">
                  <c:v>0</c:v>
                </c:pt>
                <c:pt idx="76">
                  <c:v>0</c:v>
                </c:pt>
                <c:pt idx="77">
                  <c:v>0</c:v>
                </c:pt>
                <c:pt idx="78">
                  <c:v>0</c:v>
                </c:pt>
                <c:pt idx="79">
                  <c:v>10</c:v>
                </c:pt>
                <c:pt idx="80">
                  <c:v>0</c:v>
                </c:pt>
                <c:pt idx="81">
                  <c:v>0</c:v>
                </c:pt>
                <c:pt idx="82">
                  <c:v>0</c:v>
                </c:pt>
                <c:pt idx="83">
                  <c:v>0</c:v>
                </c:pt>
                <c:pt idx="84">
                  <c:v>0</c:v>
                </c:pt>
                <c:pt idx="85">
                  <c:v>0</c:v>
                </c:pt>
                <c:pt idx="86">
                  <c:v>0</c:v>
                </c:pt>
                <c:pt idx="87">
                  <c:v>0</c:v>
                </c:pt>
                <c:pt idx="88">
                  <c:v>0</c:v>
                </c:pt>
                <c:pt idx="89">
                  <c:v>0</c:v>
                </c:pt>
                <c:pt idx="90">
                  <c:v>10</c:v>
                </c:pt>
                <c:pt idx="91">
                  <c:v>0</c:v>
                </c:pt>
                <c:pt idx="92">
                  <c:v>0</c:v>
                </c:pt>
                <c:pt idx="93">
                  <c:v>0</c:v>
                </c:pt>
                <c:pt idx="94">
                  <c:v>10</c:v>
                </c:pt>
                <c:pt idx="95">
                  <c:v>10</c:v>
                </c:pt>
                <c:pt idx="96">
                  <c:v>10</c:v>
                </c:pt>
                <c:pt idx="97">
                  <c:v>10</c:v>
                </c:pt>
                <c:pt idx="98">
                  <c:v>0</c:v>
                </c:pt>
                <c:pt idx="99">
                  <c:v>0</c:v>
                </c:pt>
                <c:pt idx="100">
                  <c:v>0</c:v>
                </c:pt>
                <c:pt idx="101">
                  <c:v>0</c:v>
                </c:pt>
                <c:pt idx="102">
                  <c:v>0</c:v>
                </c:pt>
                <c:pt idx="103">
                  <c:v>0</c:v>
                </c:pt>
                <c:pt idx="104">
                  <c:v>0</c:v>
                </c:pt>
                <c:pt idx="105">
                  <c:v>0</c:v>
                </c:pt>
                <c:pt idx="106">
                  <c:v>0</c:v>
                </c:pt>
                <c:pt idx="107">
                  <c:v>0</c:v>
                </c:pt>
                <c:pt idx="108">
                  <c:v>0</c:v>
                </c:pt>
                <c:pt idx="109">
                  <c:v>0</c:v>
                </c:pt>
                <c:pt idx="110">
                  <c:v>10</c:v>
                </c:pt>
                <c:pt idx="111">
                  <c:v>0</c:v>
                </c:pt>
                <c:pt idx="112">
                  <c:v>10</c:v>
                </c:pt>
                <c:pt idx="113">
                  <c:v>0</c:v>
                </c:pt>
                <c:pt idx="114">
                  <c:v>10</c:v>
                </c:pt>
                <c:pt idx="115">
                  <c:v>0</c:v>
                </c:pt>
                <c:pt idx="116">
                  <c:v>0</c:v>
                </c:pt>
                <c:pt idx="117">
                  <c:v>10</c:v>
                </c:pt>
                <c:pt idx="118">
                  <c:v>0</c:v>
                </c:pt>
                <c:pt idx="119">
                  <c:v>0</c:v>
                </c:pt>
                <c:pt idx="120">
                  <c:v>0</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10</c:v>
                </c:pt>
                <c:pt idx="138">
                  <c:v>0</c:v>
                </c:pt>
                <c:pt idx="139">
                  <c:v>0</c:v>
                </c:pt>
                <c:pt idx="140">
                  <c:v>0</c:v>
                </c:pt>
                <c:pt idx="141">
                  <c:v>0</c:v>
                </c:pt>
                <c:pt idx="142">
                  <c:v>0</c:v>
                </c:pt>
                <c:pt idx="143">
                  <c:v>0</c:v>
                </c:pt>
                <c:pt idx="144">
                  <c:v>0</c:v>
                </c:pt>
                <c:pt idx="145">
                  <c:v>0</c:v>
                </c:pt>
                <c:pt idx="146">
                  <c:v>0</c:v>
                </c:pt>
                <c:pt idx="147">
                  <c:v>10</c:v>
                </c:pt>
                <c:pt idx="148">
                  <c:v>0</c:v>
                </c:pt>
                <c:pt idx="149">
                  <c:v>0</c:v>
                </c:pt>
                <c:pt idx="150">
                  <c:v>10</c:v>
                </c:pt>
                <c:pt idx="151">
                  <c:v>0</c:v>
                </c:pt>
                <c:pt idx="152">
                  <c:v>0</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10</c:v>
                </c:pt>
                <c:pt idx="170">
                  <c:v>0</c:v>
                </c:pt>
                <c:pt idx="171">
                  <c:v>0</c:v>
                </c:pt>
                <c:pt idx="172">
                  <c:v>0</c:v>
                </c:pt>
                <c:pt idx="173">
                  <c:v>0</c:v>
                </c:pt>
                <c:pt idx="174">
                  <c:v>10</c:v>
                </c:pt>
                <c:pt idx="175">
                  <c:v>0</c:v>
                </c:pt>
                <c:pt idx="176">
                  <c:v>0</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xVal>
          <c:yVal>
            <c:numRef>
              <c:f>Conflict!$G$6:$G$195</c:f>
              <c:numCache>
                <c:formatCode>0.00</c:formatCode>
                <c:ptCount val="190"/>
                <c:pt idx="0">
                  <c:v>10</c:v>
                </c:pt>
                <c:pt idx="1">
                  <c:v>0</c:v>
                </c:pt>
                <c:pt idx="2">
                  <c:v>0</c:v>
                </c:pt>
                <c:pt idx="3">
                  <c:v>0</c:v>
                </c:pt>
                <c:pt idx="4">
                  <c:v>0</c:v>
                </c:pt>
                <c:pt idx="5">
                  <c:v>0</c:v>
                </c:pt>
                <c:pt idx="6">
                  <c:v>0</c:v>
                </c:pt>
                <c:pt idx="7">
                  <c:v>0</c:v>
                </c:pt>
                <c:pt idx="8">
                  <c:v>5</c:v>
                </c:pt>
                <c:pt idx="9">
                  <c:v>10</c:v>
                </c:pt>
                <c:pt idx="10">
                  <c:v>0</c:v>
                </c:pt>
                <c:pt idx="11">
                  <c:v>0</c:v>
                </c:pt>
                <c:pt idx="12">
                  <c:v>0</c:v>
                </c:pt>
                <c:pt idx="13">
                  <c:v>10</c:v>
                </c:pt>
                <c:pt idx="14">
                  <c:v>0</c:v>
                </c:pt>
                <c:pt idx="15">
                  <c:v>0</c:v>
                </c:pt>
                <c:pt idx="16">
                  <c:v>0</c:v>
                </c:pt>
                <c:pt idx="17">
                  <c:v>0</c:v>
                </c:pt>
                <c:pt idx="18">
                  <c:v>1.6952912574300001</c:v>
                </c:pt>
                <c:pt idx="19">
                  <c:v>5</c:v>
                </c:pt>
                <c:pt idx="20">
                  <c:v>0</c:v>
                </c:pt>
                <c:pt idx="21">
                  <c:v>0</c:v>
                </c:pt>
                <c:pt idx="22">
                  <c:v>0</c:v>
                </c:pt>
                <c:pt idx="23">
                  <c:v>0</c:v>
                </c:pt>
                <c:pt idx="24">
                  <c:v>0</c:v>
                </c:pt>
                <c:pt idx="25">
                  <c:v>0</c:v>
                </c:pt>
                <c:pt idx="26">
                  <c:v>0</c:v>
                </c:pt>
                <c:pt idx="27">
                  <c:v>8.4765583773797992</c:v>
                </c:pt>
                <c:pt idx="28">
                  <c:v>0</c:v>
                </c:pt>
                <c:pt idx="29">
                  <c:v>0</c:v>
                </c:pt>
                <c:pt idx="30">
                  <c:v>0</c:v>
                </c:pt>
                <c:pt idx="31">
                  <c:v>0</c:v>
                </c:pt>
                <c:pt idx="32">
                  <c:v>10</c:v>
                </c:pt>
                <c:pt idx="33">
                  <c:v>10</c:v>
                </c:pt>
                <c:pt idx="34">
                  <c:v>10</c:v>
                </c:pt>
                <c:pt idx="35">
                  <c:v>10</c:v>
                </c:pt>
                <c:pt idx="36">
                  <c:v>9.2561716553139295</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10</c:v>
                </c:pt>
                <c:pt idx="55">
                  <c:v>5</c:v>
                </c:pt>
                <c:pt idx="56">
                  <c:v>0</c:v>
                </c:pt>
                <c:pt idx="57">
                  <c:v>0</c:v>
                </c:pt>
                <c:pt idx="58">
                  <c:v>0</c:v>
                </c:pt>
                <c:pt idx="59">
                  <c:v>0</c:v>
                </c:pt>
                <c:pt idx="60">
                  <c:v>0</c:v>
                </c:pt>
                <c:pt idx="61">
                  <c:v>10</c:v>
                </c:pt>
                <c:pt idx="62">
                  <c:v>0</c:v>
                </c:pt>
                <c:pt idx="63">
                  <c:v>0</c:v>
                </c:pt>
                <c:pt idx="64">
                  <c:v>10</c:v>
                </c:pt>
                <c:pt idx="65">
                  <c:v>0</c:v>
                </c:pt>
                <c:pt idx="66">
                  <c:v>0</c:v>
                </c:pt>
                <c:pt idx="67">
                  <c:v>0</c:v>
                </c:pt>
                <c:pt idx="68">
                  <c:v>0</c:v>
                </c:pt>
                <c:pt idx="69">
                  <c:v>0</c:v>
                </c:pt>
                <c:pt idx="70">
                  <c:v>0</c:v>
                </c:pt>
                <c:pt idx="71">
                  <c:v>10</c:v>
                </c:pt>
                <c:pt idx="72">
                  <c:v>0</c:v>
                </c:pt>
                <c:pt idx="73">
                  <c:v>2.8583260679009501</c:v>
                </c:pt>
                <c:pt idx="74">
                  <c:v>0</c:v>
                </c:pt>
                <c:pt idx="75">
                  <c:v>0</c:v>
                </c:pt>
                <c:pt idx="76">
                  <c:v>0</c:v>
                </c:pt>
                <c:pt idx="77">
                  <c:v>0</c:v>
                </c:pt>
                <c:pt idx="78">
                  <c:v>1.45422691536203</c:v>
                </c:pt>
                <c:pt idx="79">
                  <c:v>10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10</c:v>
                </c:pt>
                <c:pt idx="95">
                  <c:v>5.2255102669502103</c:v>
                </c:pt>
                <c:pt idx="96">
                  <c:v>0</c:v>
                </c:pt>
                <c:pt idx="97">
                  <c:v>6.4227731903056302</c:v>
                </c:pt>
                <c:pt idx="98">
                  <c:v>0</c:v>
                </c:pt>
                <c:pt idx="99">
                  <c:v>0</c:v>
                </c:pt>
                <c:pt idx="100">
                  <c:v>7.2825721468623401</c:v>
                </c:pt>
                <c:pt idx="101">
                  <c:v>0</c:v>
                </c:pt>
                <c:pt idx="102">
                  <c:v>0</c:v>
                </c:pt>
                <c:pt idx="103">
                  <c:v>0</c:v>
                </c:pt>
                <c:pt idx="104">
                  <c:v>0</c:v>
                </c:pt>
                <c:pt idx="105">
                  <c:v>0</c:v>
                </c:pt>
                <c:pt idx="106">
                  <c:v>0</c:v>
                </c:pt>
                <c:pt idx="107">
                  <c:v>0</c:v>
                </c:pt>
                <c:pt idx="108">
                  <c:v>0</c:v>
                </c:pt>
                <c:pt idx="109">
                  <c:v>0</c:v>
                </c:pt>
                <c:pt idx="110">
                  <c:v>0</c:v>
                </c:pt>
                <c:pt idx="111">
                  <c:v>0</c:v>
                </c:pt>
                <c:pt idx="112">
                  <c:v>10</c:v>
                </c:pt>
                <c:pt idx="113">
                  <c:v>0</c:v>
                </c:pt>
                <c:pt idx="114">
                  <c:v>10</c:v>
                </c:pt>
                <c:pt idx="115">
                  <c:v>0</c:v>
                </c:pt>
                <c:pt idx="116">
                  <c:v>0</c:v>
                </c:pt>
                <c:pt idx="117">
                  <c:v>10</c:v>
                </c:pt>
                <c:pt idx="118">
                  <c:v>0</c:v>
                </c:pt>
                <c:pt idx="119">
                  <c:v>0</c:v>
                </c:pt>
                <c:pt idx="120">
                  <c:v>0</c:v>
                </c:pt>
                <c:pt idx="121">
                  <c:v>0</c:v>
                </c:pt>
                <c:pt idx="122">
                  <c:v>0</c:v>
                </c:pt>
                <c:pt idx="123">
                  <c:v>10</c:v>
                </c:pt>
                <c:pt idx="124">
                  <c:v>6.0994717079986902</c:v>
                </c:pt>
                <c:pt idx="125">
                  <c:v>0</c:v>
                </c:pt>
                <c:pt idx="126">
                  <c:v>0</c:v>
                </c:pt>
                <c:pt idx="127">
                  <c:v>0</c:v>
                </c:pt>
                <c:pt idx="128">
                  <c:v>0</c:v>
                </c:pt>
                <c:pt idx="129">
                  <c:v>0</c:v>
                </c:pt>
                <c:pt idx="130">
                  <c:v>0</c:v>
                </c:pt>
                <c:pt idx="131">
                  <c:v>0</c:v>
                </c:pt>
                <c:pt idx="132">
                  <c:v>0</c:v>
                </c:pt>
                <c:pt idx="133">
                  <c:v>0</c:v>
                </c:pt>
                <c:pt idx="134">
                  <c:v>5.1808919215418596</c:v>
                </c:pt>
                <c:pt idx="135">
                  <c:v>3.7831541634821599</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9.1286241755822193</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0</c:v>
                </c:pt>
                <c:pt idx="170">
                  <c:v>0</c:v>
                </c:pt>
                <c:pt idx="171">
                  <c:v>0</c:v>
                </c:pt>
                <c:pt idx="172">
                  <c:v>0</c:v>
                </c:pt>
                <c:pt idx="173">
                  <c:v>0</c:v>
                </c:pt>
                <c:pt idx="174">
                  <c:v>0</c:v>
                </c:pt>
                <c:pt idx="175">
                  <c:v>0</c:v>
                </c:pt>
                <c:pt idx="176">
                  <c:v>10</c:v>
                </c:pt>
                <c:pt idx="177">
                  <c:v>0</c:v>
                </c:pt>
                <c:pt idx="178">
                  <c:v>0</c:v>
                </c:pt>
                <c:pt idx="179">
                  <c:v>0</c:v>
                </c:pt>
                <c:pt idx="180">
                  <c:v>0</c:v>
                </c:pt>
                <c:pt idx="181">
                  <c:v>0</c:v>
                </c:pt>
                <c:pt idx="182">
                  <c:v>0</c:v>
                </c:pt>
                <c:pt idx="183">
                  <c:v>0</c:v>
                </c:pt>
                <c:pt idx="184">
                  <c:v>0</c:v>
                </c:pt>
                <c:pt idx="185">
                  <c:v>0</c:v>
                </c:pt>
                <c:pt idx="186">
                  <c:v>10</c:v>
                </c:pt>
                <c:pt idx="187">
                  <c:v>0</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9B2F-4D40-AEC3-C6002EF98D23}"/>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FC8F-8E47-8B7B-2B4248C9BA71}"/>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38D6-914C-A141-0F8AF67B3F2B}"/>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95ED-1443-AAA7-BBED2C9914C9}"/>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D170-1D43-A51B-6887EBDFF237}"/>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16C3-AE43-9AC4-DD2A5C614A36}"/>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EA7E-1647-85B1-70CB67A408CE}"/>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43DA3FCE-5A48-7748-9070-C9B039257D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B44-A047-A298-2004B66670E7}"/>
                </c:ext>
              </c:extLst>
            </c:dLbl>
            <c:dLbl>
              <c:idx val="1"/>
              <c:tx>
                <c:rich>
                  <a:bodyPr/>
                  <a:lstStyle/>
                  <a:p>
                    <a:fld id="{4AE4F779-45C9-6447-A832-B981DACA0A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B44-A047-A298-2004B66670E7}"/>
                </c:ext>
              </c:extLst>
            </c:dLbl>
            <c:dLbl>
              <c:idx val="2"/>
              <c:tx>
                <c:rich>
                  <a:bodyPr/>
                  <a:lstStyle/>
                  <a:p>
                    <a:fld id="{326923AD-7DAC-2C4B-B4AD-7D41E6E5D7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B44-A047-A298-2004B66670E7}"/>
                </c:ext>
              </c:extLst>
            </c:dLbl>
            <c:dLbl>
              <c:idx val="3"/>
              <c:tx>
                <c:rich>
                  <a:bodyPr/>
                  <a:lstStyle/>
                  <a:p>
                    <a:fld id="{9F5812CD-DA58-9E48-B49A-F019972068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B44-A047-A298-2004B66670E7}"/>
                </c:ext>
              </c:extLst>
            </c:dLbl>
            <c:dLbl>
              <c:idx val="4"/>
              <c:tx>
                <c:rich>
                  <a:bodyPr/>
                  <a:lstStyle/>
                  <a:p>
                    <a:fld id="{4A5A1F0F-AB21-FD4F-9D7F-3891452F9F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B44-A047-A298-2004B66670E7}"/>
                </c:ext>
              </c:extLst>
            </c:dLbl>
            <c:dLbl>
              <c:idx val="5"/>
              <c:tx>
                <c:rich>
                  <a:bodyPr/>
                  <a:lstStyle/>
                  <a:p>
                    <a:fld id="{E2D4E55F-18B7-A341-916D-5BDB97F242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B44-A047-A298-2004B66670E7}"/>
                </c:ext>
              </c:extLst>
            </c:dLbl>
            <c:dLbl>
              <c:idx val="6"/>
              <c:tx>
                <c:rich>
                  <a:bodyPr/>
                  <a:lstStyle/>
                  <a:p>
                    <a:fld id="{B7655E9B-8738-4341-A31C-7DC12CE5FE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B44-A047-A298-2004B66670E7}"/>
                </c:ext>
              </c:extLst>
            </c:dLbl>
            <c:dLbl>
              <c:idx val="7"/>
              <c:tx>
                <c:rich>
                  <a:bodyPr/>
                  <a:lstStyle/>
                  <a:p>
                    <a:fld id="{A3E12D70-91DF-AC4B-A6F2-10E015096D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B44-A047-A298-2004B66670E7}"/>
                </c:ext>
              </c:extLst>
            </c:dLbl>
            <c:dLbl>
              <c:idx val="8"/>
              <c:tx>
                <c:rich>
                  <a:bodyPr/>
                  <a:lstStyle/>
                  <a:p>
                    <a:fld id="{B86BF1CA-DD3B-7A4E-B875-45E706A858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B44-A047-A298-2004B66670E7}"/>
                </c:ext>
              </c:extLst>
            </c:dLbl>
            <c:dLbl>
              <c:idx val="9"/>
              <c:tx>
                <c:rich>
                  <a:bodyPr/>
                  <a:lstStyle/>
                  <a:p>
                    <a:fld id="{43828A9C-F7B6-9740-843A-433D71EDC6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B44-A047-A298-2004B66670E7}"/>
                </c:ext>
              </c:extLst>
            </c:dLbl>
            <c:dLbl>
              <c:idx val="10"/>
              <c:tx>
                <c:rich>
                  <a:bodyPr/>
                  <a:lstStyle/>
                  <a:p>
                    <a:fld id="{B3E42C7C-6FAC-684A-818A-0050F7C5D1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B44-A047-A298-2004B66670E7}"/>
                </c:ext>
              </c:extLst>
            </c:dLbl>
            <c:dLbl>
              <c:idx val="11"/>
              <c:tx>
                <c:rich>
                  <a:bodyPr/>
                  <a:lstStyle/>
                  <a:p>
                    <a:fld id="{11A42D1D-B3DC-1A47-BB40-FC8F779447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B44-A047-A298-2004B66670E7}"/>
                </c:ext>
              </c:extLst>
            </c:dLbl>
            <c:dLbl>
              <c:idx val="12"/>
              <c:tx>
                <c:rich>
                  <a:bodyPr/>
                  <a:lstStyle/>
                  <a:p>
                    <a:fld id="{0DD1D1F1-B6F5-3C4F-8853-93E3A5DDF7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B44-A047-A298-2004B66670E7}"/>
                </c:ext>
              </c:extLst>
            </c:dLbl>
            <c:dLbl>
              <c:idx val="13"/>
              <c:tx>
                <c:rich>
                  <a:bodyPr/>
                  <a:lstStyle/>
                  <a:p>
                    <a:fld id="{BA2C6ED7-D96D-A043-86B6-16E27FBB26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B44-A047-A298-2004B66670E7}"/>
                </c:ext>
              </c:extLst>
            </c:dLbl>
            <c:dLbl>
              <c:idx val="14"/>
              <c:tx>
                <c:rich>
                  <a:bodyPr/>
                  <a:lstStyle/>
                  <a:p>
                    <a:fld id="{36219E57-2BD7-C04B-A1A8-45A1A91FD7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B44-A047-A298-2004B66670E7}"/>
                </c:ext>
              </c:extLst>
            </c:dLbl>
            <c:dLbl>
              <c:idx val="15"/>
              <c:tx>
                <c:rich>
                  <a:bodyPr/>
                  <a:lstStyle/>
                  <a:p>
                    <a:fld id="{3D0714E3-313B-4B4F-ABBC-FD12444AE4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B44-A047-A298-2004B66670E7}"/>
                </c:ext>
              </c:extLst>
            </c:dLbl>
            <c:dLbl>
              <c:idx val="16"/>
              <c:tx>
                <c:rich>
                  <a:bodyPr/>
                  <a:lstStyle/>
                  <a:p>
                    <a:fld id="{AB0AEFE4-760F-2F44-95D0-70CD0AF292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B44-A047-A298-2004B66670E7}"/>
                </c:ext>
              </c:extLst>
            </c:dLbl>
            <c:dLbl>
              <c:idx val="17"/>
              <c:tx>
                <c:rich>
                  <a:bodyPr/>
                  <a:lstStyle/>
                  <a:p>
                    <a:fld id="{D4AF6EB3-BE31-7243-9FF6-4301999286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B44-A047-A298-2004B66670E7}"/>
                </c:ext>
              </c:extLst>
            </c:dLbl>
            <c:dLbl>
              <c:idx val="18"/>
              <c:tx>
                <c:rich>
                  <a:bodyPr/>
                  <a:lstStyle/>
                  <a:p>
                    <a:fld id="{92CE7609-7C5D-C442-8D6D-F1440CD8E0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B44-A047-A298-2004B66670E7}"/>
                </c:ext>
              </c:extLst>
            </c:dLbl>
            <c:dLbl>
              <c:idx val="19"/>
              <c:tx>
                <c:rich>
                  <a:bodyPr/>
                  <a:lstStyle/>
                  <a:p>
                    <a:fld id="{30B9A977-8491-C748-BD02-D6A4303686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B44-A047-A298-2004B66670E7}"/>
                </c:ext>
              </c:extLst>
            </c:dLbl>
            <c:dLbl>
              <c:idx val="20"/>
              <c:tx>
                <c:rich>
                  <a:bodyPr/>
                  <a:lstStyle/>
                  <a:p>
                    <a:fld id="{73B11984-61FA-C24E-8406-8E4E367340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B44-A047-A298-2004B66670E7}"/>
                </c:ext>
              </c:extLst>
            </c:dLbl>
            <c:dLbl>
              <c:idx val="21"/>
              <c:tx>
                <c:rich>
                  <a:bodyPr/>
                  <a:lstStyle/>
                  <a:p>
                    <a:fld id="{25E07CB4-7241-B543-A306-9278BDBDC5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B44-A047-A298-2004B66670E7}"/>
                </c:ext>
              </c:extLst>
            </c:dLbl>
            <c:dLbl>
              <c:idx val="22"/>
              <c:tx>
                <c:rich>
                  <a:bodyPr/>
                  <a:lstStyle/>
                  <a:p>
                    <a:fld id="{81011654-1C94-0A4A-83C1-C35D12392F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B44-A047-A298-2004B66670E7}"/>
                </c:ext>
              </c:extLst>
            </c:dLbl>
            <c:dLbl>
              <c:idx val="23"/>
              <c:tx>
                <c:rich>
                  <a:bodyPr/>
                  <a:lstStyle/>
                  <a:p>
                    <a:fld id="{4FDC9C16-D71D-A944-ACE2-B7FBDAE36F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B44-A047-A298-2004B66670E7}"/>
                </c:ext>
              </c:extLst>
            </c:dLbl>
            <c:dLbl>
              <c:idx val="24"/>
              <c:tx>
                <c:rich>
                  <a:bodyPr/>
                  <a:lstStyle/>
                  <a:p>
                    <a:fld id="{3F19C4F6-36F9-5048-82B3-7139098095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8B44-A047-A298-2004B66670E7}"/>
                </c:ext>
              </c:extLst>
            </c:dLbl>
            <c:dLbl>
              <c:idx val="25"/>
              <c:tx>
                <c:rich>
                  <a:bodyPr/>
                  <a:lstStyle/>
                  <a:p>
                    <a:fld id="{2B7BCF28-7F4C-CB46-86D6-B2FD317AFE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8B44-A047-A298-2004B66670E7}"/>
                </c:ext>
              </c:extLst>
            </c:dLbl>
            <c:dLbl>
              <c:idx val="26"/>
              <c:tx>
                <c:rich>
                  <a:bodyPr/>
                  <a:lstStyle/>
                  <a:p>
                    <a:fld id="{68B92ADE-4E9C-D245-AD0A-7C54E26312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8B44-A047-A298-2004B66670E7}"/>
                </c:ext>
              </c:extLst>
            </c:dLbl>
            <c:dLbl>
              <c:idx val="27"/>
              <c:tx>
                <c:rich>
                  <a:bodyPr/>
                  <a:lstStyle/>
                  <a:p>
                    <a:fld id="{B6E107F9-5FEB-E04D-9EE5-B530F497944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8B44-A047-A298-2004B66670E7}"/>
                </c:ext>
              </c:extLst>
            </c:dLbl>
            <c:dLbl>
              <c:idx val="28"/>
              <c:tx>
                <c:rich>
                  <a:bodyPr/>
                  <a:lstStyle/>
                  <a:p>
                    <a:fld id="{E6E9F890-18A7-C046-B7DF-AAD791BDB7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8B44-A047-A298-2004B66670E7}"/>
                </c:ext>
              </c:extLst>
            </c:dLbl>
            <c:dLbl>
              <c:idx val="29"/>
              <c:tx>
                <c:rich>
                  <a:bodyPr/>
                  <a:lstStyle/>
                  <a:p>
                    <a:fld id="{0BE2BC6B-A314-0242-89F4-3B4E816B73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8B44-A047-A298-2004B66670E7}"/>
                </c:ext>
              </c:extLst>
            </c:dLbl>
            <c:dLbl>
              <c:idx val="30"/>
              <c:tx>
                <c:rich>
                  <a:bodyPr/>
                  <a:lstStyle/>
                  <a:p>
                    <a:fld id="{5D7432CF-3514-834D-8741-A73B0CDB8D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8B44-A047-A298-2004B66670E7}"/>
                </c:ext>
              </c:extLst>
            </c:dLbl>
            <c:dLbl>
              <c:idx val="31"/>
              <c:tx>
                <c:rich>
                  <a:bodyPr/>
                  <a:lstStyle/>
                  <a:p>
                    <a:fld id="{BDF5FDDF-32CB-714B-BD82-4CFCF11A35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8B44-A047-A298-2004B66670E7}"/>
                </c:ext>
              </c:extLst>
            </c:dLbl>
            <c:dLbl>
              <c:idx val="32"/>
              <c:tx>
                <c:rich>
                  <a:bodyPr/>
                  <a:lstStyle/>
                  <a:p>
                    <a:fld id="{119F5104-17F6-4649-A96A-EAD8678D1B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8B44-A047-A298-2004B66670E7}"/>
                </c:ext>
              </c:extLst>
            </c:dLbl>
            <c:dLbl>
              <c:idx val="33"/>
              <c:tx>
                <c:rich>
                  <a:bodyPr/>
                  <a:lstStyle/>
                  <a:p>
                    <a:fld id="{0C9666E9-51B0-8B4F-8FD7-94E312F8FE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8B44-A047-A298-2004B66670E7}"/>
                </c:ext>
              </c:extLst>
            </c:dLbl>
            <c:dLbl>
              <c:idx val="34"/>
              <c:tx>
                <c:rich>
                  <a:bodyPr/>
                  <a:lstStyle/>
                  <a:p>
                    <a:fld id="{69EB27CB-479D-C544-A7E4-4732736821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8B44-A047-A298-2004B66670E7}"/>
                </c:ext>
              </c:extLst>
            </c:dLbl>
            <c:dLbl>
              <c:idx val="35"/>
              <c:tx>
                <c:rich>
                  <a:bodyPr/>
                  <a:lstStyle/>
                  <a:p>
                    <a:fld id="{A809C5D7-7DDD-F448-BAA7-8F518C6911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8B44-A047-A298-2004B66670E7}"/>
                </c:ext>
              </c:extLst>
            </c:dLbl>
            <c:dLbl>
              <c:idx val="36"/>
              <c:tx>
                <c:rich>
                  <a:bodyPr/>
                  <a:lstStyle/>
                  <a:p>
                    <a:fld id="{DFFC8EBB-653B-284E-B94C-B689C44DA8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8B44-A047-A298-2004B66670E7}"/>
                </c:ext>
              </c:extLst>
            </c:dLbl>
            <c:dLbl>
              <c:idx val="37"/>
              <c:tx>
                <c:rich>
                  <a:bodyPr/>
                  <a:lstStyle/>
                  <a:p>
                    <a:fld id="{BF8234F4-8737-B845-A477-EEFB2CE121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8B44-A047-A298-2004B66670E7}"/>
                </c:ext>
              </c:extLst>
            </c:dLbl>
            <c:dLbl>
              <c:idx val="38"/>
              <c:tx>
                <c:rich>
                  <a:bodyPr/>
                  <a:lstStyle/>
                  <a:p>
                    <a:fld id="{79CBB9DD-D616-634B-A67F-F4EDE93633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8B44-A047-A298-2004B66670E7}"/>
                </c:ext>
              </c:extLst>
            </c:dLbl>
            <c:dLbl>
              <c:idx val="39"/>
              <c:tx>
                <c:rich>
                  <a:bodyPr/>
                  <a:lstStyle/>
                  <a:p>
                    <a:fld id="{61BDF816-43F4-7F4D-BA85-CE5CCF9466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8B44-A047-A298-2004B66670E7}"/>
                </c:ext>
              </c:extLst>
            </c:dLbl>
            <c:dLbl>
              <c:idx val="40"/>
              <c:tx>
                <c:rich>
                  <a:bodyPr/>
                  <a:lstStyle/>
                  <a:p>
                    <a:fld id="{13728C68-F6C8-284E-8A76-9F0C7F25DD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8B44-A047-A298-2004B66670E7}"/>
                </c:ext>
              </c:extLst>
            </c:dLbl>
            <c:dLbl>
              <c:idx val="41"/>
              <c:tx>
                <c:rich>
                  <a:bodyPr/>
                  <a:lstStyle/>
                  <a:p>
                    <a:fld id="{A28509B7-F273-774B-B384-886C32F0F9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8B44-A047-A298-2004B66670E7}"/>
                </c:ext>
              </c:extLst>
            </c:dLbl>
            <c:dLbl>
              <c:idx val="42"/>
              <c:tx>
                <c:rich>
                  <a:bodyPr/>
                  <a:lstStyle/>
                  <a:p>
                    <a:fld id="{4CD25EBC-060F-4546-9DD4-05B47D0AC7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8B44-A047-A298-2004B66670E7}"/>
                </c:ext>
              </c:extLst>
            </c:dLbl>
            <c:dLbl>
              <c:idx val="43"/>
              <c:tx>
                <c:rich>
                  <a:bodyPr/>
                  <a:lstStyle/>
                  <a:p>
                    <a:fld id="{F9E42F3B-908A-8846-9844-217D58010A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8B44-A047-A298-2004B66670E7}"/>
                </c:ext>
              </c:extLst>
            </c:dLbl>
            <c:dLbl>
              <c:idx val="44"/>
              <c:tx>
                <c:rich>
                  <a:bodyPr/>
                  <a:lstStyle/>
                  <a:p>
                    <a:fld id="{22FB6119-BCAC-334B-9B47-EEE7A74D80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8B44-A047-A298-2004B66670E7}"/>
                </c:ext>
              </c:extLst>
            </c:dLbl>
            <c:dLbl>
              <c:idx val="45"/>
              <c:tx>
                <c:rich>
                  <a:bodyPr/>
                  <a:lstStyle/>
                  <a:p>
                    <a:fld id="{5226110D-489A-6246-BE6E-D30DD6B63F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8B44-A047-A298-2004B66670E7}"/>
                </c:ext>
              </c:extLst>
            </c:dLbl>
            <c:dLbl>
              <c:idx val="46"/>
              <c:tx>
                <c:rich>
                  <a:bodyPr/>
                  <a:lstStyle/>
                  <a:p>
                    <a:fld id="{6213C103-D909-934C-A8B5-600EC1E016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8B44-A047-A298-2004B66670E7}"/>
                </c:ext>
              </c:extLst>
            </c:dLbl>
            <c:dLbl>
              <c:idx val="47"/>
              <c:tx>
                <c:rich>
                  <a:bodyPr/>
                  <a:lstStyle/>
                  <a:p>
                    <a:fld id="{2237237A-0AB2-1146-BF0E-068E6A29BF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8B44-A047-A298-2004B66670E7}"/>
                </c:ext>
              </c:extLst>
            </c:dLbl>
            <c:dLbl>
              <c:idx val="48"/>
              <c:tx>
                <c:rich>
                  <a:bodyPr/>
                  <a:lstStyle/>
                  <a:p>
                    <a:fld id="{31D0514E-52FB-CD4F-832C-C9660B3D293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8B44-A047-A298-2004B66670E7}"/>
                </c:ext>
              </c:extLst>
            </c:dLbl>
            <c:dLbl>
              <c:idx val="49"/>
              <c:tx>
                <c:rich>
                  <a:bodyPr/>
                  <a:lstStyle/>
                  <a:p>
                    <a:fld id="{CB8DA4D2-2D0A-524F-8090-7F3E28CCDC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8B44-A047-A298-2004B66670E7}"/>
                </c:ext>
              </c:extLst>
            </c:dLbl>
            <c:dLbl>
              <c:idx val="50"/>
              <c:tx>
                <c:rich>
                  <a:bodyPr/>
                  <a:lstStyle/>
                  <a:p>
                    <a:fld id="{4BAF7182-9E37-C44E-84B4-D3092062DC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8B44-A047-A298-2004B66670E7}"/>
                </c:ext>
              </c:extLst>
            </c:dLbl>
            <c:dLbl>
              <c:idx val="51"/>
              <c:tx>
                <c:rich>
                  <a:bodyPr/>
                  <a:lstStyle/>
                  <a:p>
                    <a:fld id="{C412B96B-4A41-F245-A68B-3E3CECADD9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8B44-A047-A298-2004B66670E7}"/>
                </c:ext>
              </c:extLst>
            </c:dLbl>
            <c:dLbl>
              <c:idx val="52"/>
              <c:tx>
                <c:rich>
                  <a:bodyPr/>
                  <a:lstStyle/>
                  <a:p>
                    <a:fld id="{5CCA385B-638E-604C-95A8-BE1D85529C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8B44-A047-A298-2004B66670E7}"/>
                </c:ext>
              </c:extLst>
            </c:dLbl>
            <c:dLbl>
              <c:idx val="53"/>
              <c:tx>
                <c:rich>
                  <a:bodyPr/>
                  <a:lstStyle/>
                  <a:p>
                    <a:fld id="{10CE6CA6-D53F-0D42-8DB3-71E4F5A887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8B44-A047-A298-2004B66670E7}"/>
                </c:ext>
              </c:extLst>
            </c:dLbl>
            <c:dLbl>
              <c:idx val="54"/>
              <c:tx>
                <c:rich>
                  <a:bodyPr/>
                  <a:lstStyle/>
                  <a:p>
                    <a:fld id="{F9FD9902-5125-AC47-95E4-D135DE501F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8B44-A047-A298-2004B66670E7}"/>
                </c:ext>
              </c:extLst>
            </c:dLbl>
            <c:dLbl>
              <c:idx val="55"/>
              <c:tx>
                <c:rich>
                  <a:bodyPr/>
                  <a:lstStyle/>
                  <a:p>
                    <a:fld id="{15DD8C5F-F770-604C-B68C-E858177CD3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8B44-A047-A298-2004B66670E7}"/>
                </c:ext>
              </c:extLst>
            </c:dLbl>
            <c:dLbl>
              <c:idx val="56"/>
              <c:tx>
                <c:rich>
                  <a:bodyPr/>
                  <a:lstStyle/>
                  <a:p>
                    <a:fld id="{4AB05774-35EC-CD4F-B48A-1C5F0B0319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8B44-A047-A298-2004B66670E7}"/>
                </c:ext>
              </c:extLst>
            </c:dLbl>
            <c:dLbl>
              <c:idx val="57"/>
              <c:tx>
                <c:rich>
                  <a:bodyPr/>
                  <a:lstStyle/>
                  <a:p>
                    <a:fld id="{8EFD589E-5A6D-3142-AD28-DAEB8C027C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8B44-A047-A298-2004B66670E7}"/>
                </c:ext>
              </c:extLst>
            </c:dLbl>
            <c:dLbl>
              <c:idx val="58"/>
              <c:tx>
                <c:rich>
                  <a:bodyPr/>
                  <a:lstStyle/>
                  <a:p>
                    <a:fld id="{91C67836-9D33-604A-9664-96C3299811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8B44-A047-A298-2004B66670E7}"/>
                </c:ext>
              </c:extLst>
            </c:dLbl>
            <c:dLbl>
              <c:idx val="59"/>
              <c:tx>
                <c:rich>
                  <a:bodyPr/>
                  <a:lstStyle/>
                  <a:p>
                    <a:fld id="{4CE133E5-111F-0E47-9DFC-ABE13CE0F6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8B44-A047-A298-2004B66670E7}"/>
                </c:ext>
              </c:extLst>
            </c:dLbl>
            <c:dLbl>
              <c:idx val="60"/>
              <c:tx>
                <c:rich>
                  <a:bodyPr/>
                  <a:lstStyle/>
                  <a:p>
                    <a:fld id="{27C94203-522C-E04B-93ED-76EDAFA9C7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8B44-A047-A298-2004B66670E7}"/>
                </c:ext>
              </c:extLst>
            </c:dLbl>
            <c:dLbl>
              <c:idx val="61"/>
              <c:tx>
                <c:rich>
                  <a:bodyPr/>
                  <a:lstStyle/>
                  <a:p>
                    <a:fld id="{26A6767E-FA7C-2146-A213-D15B38D5D0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8B44-A047-A298-2004B66670E7}"/>
                </c:ext>
              </c:extLst>
            </c:dLbl>
            <c:dLbl>
              <c:idx val="62"/>
              <c:tx>
                <c:rich>
                  <a:bodyPr/>
                  <a:lstStyle/>
                  <a:p>
                    <a:fld id="{DB6CCCA6-E241-3C4F-9974-2CE34F3F6B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8B44-A047-A298-2004B66670E7}"/>
                </c:ext>
              </c:extLst>
            </c:dLbl>
            <c:dLbl>
              <c:idx val="63"/>
              <c:tx>
                <c:rich>
                  <a:bodyPr/>
                  <a:lstStyle/>
                  <a:p>
                    <a:fld id="{A3F9C005-4767-7B4A-8B49-75CC45725B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8B44-A047-A298-2004B66670E7}"/>
                </c:ext>
              </c:extLst>
            </c:dLbl>
            <c:dLbl>
              <c:idx val="64"/>
              <c:tx>
                <c:rich>
                  <a:bodyPr/>
                  <a:lstStyle/>
                  <a:p>
                    <a:fld id="{0E1B64D6-6CB1-F04A-91FF-72188D82661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8B44-A047-A298-2004B66670E7}"/>
                </c:ext>
              </c:extLst>
            </c:dLbl>
            <c:dLbl>
              <c:idx val="65"/>
              <c:tx>
                <c:rich>
                  <a:bodyPr/>
                  <a:lstStyle/>
                  <a:p>
                    <a:fld id="{1A2112F9-306B-F046-B0CE-68E0FE7B7C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8B44-A047-A298-2004B66670E7}"/>
                </c:ext>
              </c:extLst>
            </c:dLbl>
            <c:dLbl>
              <c:idx val="66"/>
              <c:tx>
                <c:rich>
                  <a:bodyPr/>
                  <a:lstStyle/>
                  <a:p>
                    <a:fld id="{B88C3C0A-6E1A-5745-A22C-5E7A7C9AEA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8B44-A047-A298-2004B66670E7}"/>
                </c:ext>
              </c:extLst>
            </c:dLbl>
            <c:dLbl>
              <c:idx val="67"/>
              <c:tx>
                <c:rich>
                  <a:bodyPr/>
                  <a:lstStyle/>
                  <a:p>
                    <a:fld id="{B6BB69AF-38CF-834E-BE3A-6942ED7099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8B44-A047-A298-2004B66670E7}"/>
                </c:ext>
              </c:extLst>
            </c:dLbl>
            <c:dLbl>
              <c:idx val="68"/>
              <c:tx>
                <c:rich>
                  <a:bodyPr/>
                  <a:lstStyle/>
                  <a:p>
                    <a:fld id="{9725B4DD-8652-A344-B311-95E3CA531F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8B44-A047-A298-2004B66670E7}"/>
                </c:ext>
              </c:extLst>
            </c:dLbl>
            <c:dLbl>
              <c:idx val="69"/>
              <c:tx>
                <c:rich>
                  <a:bodyPr/>
                  <a:lstStyle/>
                  <a:p>
                    <a:fld id="{7A600480-85A6-A24B-AFE1-97A7355F79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8B44-A047-A298-2004B66670E7}"/>
                </c:ext>
              </c:extLst>
            </c:dLbl>
            <c:dLbl>
              <c:idx val="70"/>
              <c:tx>
                <c:rich>
                  <a:bodyPr/>
                  <a:lstStyle/>
                  <a:p>
                    <a:fld id="{46E358EE-A284-894F-853D-57059246DC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8B44-A047-A298-2004B66670E7}"/>
                </c:ext>
              </c:extLst>
            </c:dLbl>
            <c:dLbl>
              <c:idx val="71"/>
              <c:tx>
                <c:rich>
                  <a:bodyPr/>
                  <a:lstStyle/>
                  <a:p>
                    <a:fld id="{F33AF54B-220D-9044-AF56-7E28EB1BE1C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8B44-A047-A298-2004B66670E7}"/>
                </c:ext>
              </c:extLst>
            </c:dLbl>
            <c:dLbl>
              <c:idx val="72"/>
              <c:tx>
                <c:rich>
                  <a:bodyPr/>
                  <a:lstStyle/>
                  <a:p>
                    <a:fld id="{F52E0766-48C1-6946-B5FF-8E43F0F947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8B44-A047-A298-2004B66670E7}"/>
                </c:ext>
              </c:extLst>
            </c:dLbl>
            <c:dLbl>
              <c:idx val="73"/>
              <c:tx>
                <c:rich>
                  <a:bodyPr/>
                  <a:lstStyle/>
                  <a:p>
                    <a:fld id="{01BE6C99-45FE-D34C-97E6-D86026658B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8B44-A047-A298-2004B66670E7}"/>
                </c:ext>
              </c:extLst>
            </c:dLbl>
            <c:dLbl>
              <c:idx val="74"/>
              <c:tx>
                <c:rich>
                  <a:bodyPr/>
                  <a:lstStyle/>
                  <a:p>
                    <a:fld id="{FE49F340-2E4C-834A-838C-6DB21287FD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8B44-A047-A298-2004B66670E7}"/>
                </c:ext>
              </c:extLst>
            </c:dLbl>
            <c:dLbl>
              <c:idx val="75"/>
              <c:tx>
                <c:rich>
                  <a:bodyPr/>
                  <a:lstStyle/>
                  <a:p>
                    <a:fld id="{463731D4-A894-5441-A0AF-E7E73CA7D8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8B44-A047-A298-2004B66670E7}"/>
                </c:ext>
              </c:extLst>
            </c:dLbl>
            <c:dLbl>
              <c:idx val="76"/>
              <c:tx>
                <c:rich>
                  <a:bodyPr/>
                  <a:lstStyle/>
                  <a:p>
                    <a:fld id="{1FD4E64C-7038-864B-9C48-D310CA4F8D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8B44-A047-A298-2004B66670E7}"/>
                </c:ext>
              </c:extLst>
            </c:dLbl>
            <c:dLbl>
              <c:idx val="77"/>
              <c:tx>
                <c:rich>
                  <a:bodyPr/>
                  <a:lstStyle/>
                  <a:p>
                    <a:fld id="{129370C6-6387-6F49-BE94-BCA260E38A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8B44-A047-A298-2004B66670E7}"/>
                </c:ext>
              </c:extLst>
            </c:dLbl>
            <c:dLbl>
              <c:idx val="78"/>
              <c:tx>
                <c:rich>
                  <a:bodyPr/>
                  <a:lstStyle/>
                  <a:p>
                    <a:fld id="{ECE5EAE0-64B4-2344-A60E-98E9772501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8B44-A047-A298-2004B66670E7}"/>
                </c:ext>
              </c:extLst>
            </c:dLbl>
            <c:dLbl>
              <c:idx val="79"/>
              <c:tx>
                <c:rich>
                  <a:bodyPr/>
                  <a:lstStyle/>
                  <a:p>
                    <a:fld id="{2093A544-3B16-7146-BCC6-043FB2DC97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8B44-A047-A298-2004B66670E7}"/>
                </c:ext>
              </c:extLst>
            </c:dLbl>
            <c:dLbl>
              <c:idx val="80"/>
              <c:tx>
                <c:rich>
                  <a:bodyPr/>
                  <a:lstStyle/>
                  <a:p>
                    <a:fld id="{B2CD9965-8FA1-9245-962C-7E0B16B145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8B44-A047-A298-2004B66670E7}"/>
                </c:ext>
              </c:extLst>
            </c:dLbl>
            <c:dLbl>
              <c:idx val="81"/>
              <c:tx>
                <c:rich>
                  <a:bodyPr/>
                  <a:lstStyle/>
                  <a:p>
                    <a:fld id="{EDC61BAC-CA21-7E45-87B3-FBCFDAEDEE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8B44-A047-A298-2004B66670E7}"/>
                </c:ext>
              </c:extLst>
            </c:dLbl>
            <c:dLbl>
              <c:idx val="82"/>
              <c:tx>
                <c:rich>
                  <a:bodyPr/>
                  <a:lstStyle/>
                  <a:p>
                    <a:fld id="{19458FEE-5DF4-C34C-993C-41BB40BC39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8B44-A047-A298-2004B66670E7}"/>
                </c:ext>
              </c:extLst>
            </c:dLbl>
            <c:dLbl>
              <c:idx val="83"/>
              <c:tx>
                <c:rich>
                  <a:bodyPr/>
                  <a:lstStyle/>
                  <a:p>
                    <a:fld id="{F4F1E870-5216-DC48-B655-75D0F754D9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8B44-A047-A298-2004B66670E7}"/>
                </c:ext>
              </c:extLst>
            </c:dLbl>
            <c:dLbl>
              <c:idx val="84"/>
              <c:tx>
                <c:rich>
                  <a:bodyPr/>
                  <a:lstStyle/>
                  <a:p>
                    <a:fld id="{960A75C3-1252-814E-B6C3-522E238ADF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8B44-A047-A298-2004B66670E7}"/>
                </c:ext>
              </c:extLst>
            </c:dLbl>
            <c:dLbl>
              <c:idx val="85"/>
              <c:tx>
                <c:rich>
                  <a:bodyPr/>
                  <a:lstStyle/>
                  <a:p>
                    <a:fld id="{E0FD0464-8F88-5B42-8147-4E71A4181D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8B44-A047-A298-2004B66670E7}"/>
                </c:ext>
              </c:extLst>
            </c:dLbl>
            <c:dLbl>
              <c:idx val="86"/>
              <c:tx>
                <c:rich>
                  <a:bodyPr/>
                  <a:lstStyle/>
                  <a:p>
                    <a:fld id="{148A2E74-F116-E646-8595-4D2257719D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8B44-A047-A298-2004B66670E7}"/>
                </c:ext>
              </c:extLst>
            </c:dLbl>
            <c:dLbl>
              <c:idx val="87"/>
              <c:tx>
                <c:rich>
                  <a:bodyPr/>
                  <a:lstStyle/>
                  <a:p>
                    <a:fld id="{06D07723-B110-8F42-BC73-4DE9E5C05A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8B44-A047-A298-2004B66670E7}"/>
                </c:ext>
              </c:extLst>
            </c:dLbl>
            <c:dLbl>
              <c:idx val="88"/>
              <c:tx>
                <c:rich>
                  <a:bodyPr/>
                  <a:lstStyle/>
                  <a:p>
                    <a:fld id="{B58902FC-4BFC-CB4B-A672-207B0497CE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8B44-A047-A298-2004B66670E7}"/>
                </c:ext>
              </c:extLst>
            </c:dLbl>
            <c:dLbl>
              <c:idx val="89"/>
              <c:tx>
                <c:rich>
                  <a:bodyPr/>
                  <a:lstStyle/>
                  <a:p>
                    <a:fld id="{E61CB0FF-C9C0-4541-BADB-3DA5443637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8B44-A047-A298-2004B66670E7}"/>
                </c:ext>
              </c:extLst>
            </c:dLbl>
            <c:dLbl>
              <c:idx val="90"/>
              <c:tx>
                <c:rich>
                  <a:bodyPr/>
                  <a:lstStyle/>
                  <a:p>
                    <a:fld id="{BC655827-DB6D-BA4C-99B4-FEED199022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8B44-A047-A298-2004B66670E7}"/>
                </c:ext>
              </c:extLst>
            </c:dLbl>
            <c:dLbl>
              <c:idx val="91"/>
              <c:tx>
                <c:rich>
                  <a:bodyPr/>
                  <a:lstStyle/>
                  <a:p>
                    <a:fld id="{6E894E60-C36B-A348-B7B0-5357B7D76F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8B44-A047-A298-2004B66670E7}"/>
                </c:ext>
              </c:extLst>
            </c:dLbl>
            <c:dLbl>
              <c:idx val="92"/>
              <c:tx>
                <c:rich>
                  <a:bodyPr/>
                  <a:lstStyle/>
                  <a:p>
                    <a:fld id="{2AF35192-C83B-D547-AE0B-31CCF71DE2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8B44-A047-A298-2004B66670E7}"/>
                </c:ext>
              </c:extLst>
            </c:dLbl>
            <c:dLbl>
              <c:idx val="93"/>
              <c:tx>
                <c:rich>
                  <a:bodyPr/>
                  <a:lstStyle/>
                  <a:p>
                    <a:fld id="{02A6BA51-6A70-CA43-A700-D2D54371B8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8B44-A047-A298-2004B66670E7}"/>
                </c:ext>
              </c:extLst>
            </c:dLbl>
            <c:dLbl>
              <c:idx val="94"/>
              <c:tx>
                <c:rich>
                  <a:bodyPr/>
                  <a:lstStyle/>
                  <a:p>
                    <a:fld id="{8A5496A7-EB30-0E4A-A5EC-C6D61417FF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8B44-A047-A298-2004B66670E7}"/>
                </c:ext>
              </c:extLst>
            </c:dLbl>
            <c:dLbl>
              <c:idx val="95"/>
              <c:tx>
                <c:rich>
                  <a:bodyPr/>
                  <a:lstStyle/>
                  <a:p>
                    <a:fld id="{66D7233C-F958-8C43-8C9B-782B07B610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8B44-A047-A298-2004B66670E7}"/>
                </c:ext>
              </c:extLst>
            </c:dLbl>
            <c:dLbl>
              <c:idx val="96"/>
              <c:tx>
                <c:rich>
                  <a:bodyPr/>
                  <a:lstStyle/>
                  <a:p>
                    <a:fld id="{4E712C0B-673F-4B4B-B967-B42A488EBC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8B44-A047-A298-2004B66670E7}"/>
                </c:ext>
              </c:extLst>
            </c:dLbl>
            <c:dLbl>
              <c:idx val="97"/>
              <c:tx>
                <c:rich>
                  <a:bodyPr/>
                  <a:lstStyle/>
                  <a:p>
                    <a:fld id="{A6132763-EC08-564F-B82B-117FFD53CB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8B44-A047-A298-2004B66670E7}"/>
                </c:ext>
              </c:extLst>
            </c:dLbl>
            <c:dLbl>
              <c:idx val="98"/>
              <c:tx>
                <c:rich>
                  <a:bodyPr/>
                  <a:lstStyle/>
                  <a:p>
                    <a:fld id="{23A714DE-C18A-D941-9C79-2F0F4B7C31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5-8B44-A047-A298-2004B66670E7}"/>
                </c:ext>
              </c:extLst>
            </c:dLbl>
            <c:dLbl>
              <c:idx val="99"/>
              <c:tx>
                <c:rich>
                  <a:bodyPr/>
                  <a:lstStyle/>
                  <a:p>
                    <a:fld id="{9FF3633C-9E00-0343-AF11-644E0F4D58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6-8B44-A047-A298-2004B66670E7}"/>
                </c:ext>
              </c:extLst>
            </c:dLbl>
            <c:dLbl>
              <c:idx val="100"/>
              <c:tx>
                <c:rich>
                  <a:bodyPr/>
                  <a:lstStyle/>
                  <a:p>
                    <a:fld id="{15662531-24C7-6E46-A83B-4B2CBB9634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7-8B44-A047-A298-2004B66670E7}"/>
                </c:ext>
              </c:extLst>
            </c:dLbl>
            <c:dLbl>
              <c:idx val="101"/>
              <c:tx>
                <c:rich>
                  <a:bodyPr/>
                  <a:lstStyle/>
                  <a:p>
                    <a:fld id="{A96A5291-C18A-6248-8676-9196BEA913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8-8B44-A047-A298-2004B66670E7}"/>
                </c:ext>
              </c:extLst>
            </c:dLbl>
            <c:dLbl>
              <c:idx val="102"/>
              <c:tx>
                <c:rich>
                  <a:bodyPr/>
                  <a:lstStyle/>
                  <a:p>
                    <a:fld id="{16BF5A3C-B08B-5D48-90D4-3157D2BB22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9-8B44-A047-A298-2004B66670E7}"/>
                </c:ext>
              </c:extLst>
            </c:dLbl>
            <c:dLbl>
              <c:idx val="103"/>
              <c:tx>
                <c:rich>
                  <a:bodyPr/>
                  <a:lstStyle/>
                  <a:p>
                    <a:fld id="{9E0D2275-ED03-B749-9FEB-03F59F2B2B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8B44-A047-A298-2004B66670E7}"/>
                </c:ext>
              </c:extLst>
            </c:dLbl>
            <c:dLbl>
              <c:idx val="104"/>
              <c:tx>
                <c:rich>
                  <a:bodyPr/>
                  <a:lstStyle/>
                  <a:p>
                    <a:fld id="{69464FE4-B341-014C-B31A-9A6EE61336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8B44-A047-A298-2004B66670E7}"/>
                </c:ext>
              </c:extLst>
            </c:dLbl>
            <c:dLbl>
              <c:idx val="105"/>
              <c:tx>
                <c:rich>
                  <a:bodyPr/>
                  <a:lstStyle/>
                  <a:p>
                    <a:fld id="{4B050311-FC7C-A84B-92B6-A9F13CD654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8B44-A047-A298-2004B66670E7}"/>
                </c:ext>
              </c:extLst>
            </c:dLbl>
            <c:dLbl>
              <c:idx val="106"/>
              <c:tx>
                <c:rich>
                  <a:bodyPr/>
                  <a:lstStyle/>
                  <a:p>
                    <a:fld id="{E603E1AB-E801-8D40-99C6-6828F3E4AB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8B44-A047-A298-2004B66670E7}"/>
                </c:ext>
              </c:extLst>
            </c:dLbl>
            <c:dLbl>
              <c:idx val="107"/>
              <c:tx>
                <c:rich>
                  <a:bodyPr/>
                  <a:lstStyle/>
                  <a:p>
                    <a:fld id="{88F7BDB6-E5F6-8245-8A12-C2910E38E4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8B44-A047-A298-2004B66670E7}"/>
                </c:ext>
              </c:extLst>
            </c:dLbl>
            <c:dLbl>
              <c:idx val="108"/>
              <c:tx>
                <c:rich>
                  <a:bodyPr/>
                  <a:lstStyle/>
                  <a:p>
                    <a:fld id="{3B3D8CF1-8598-C342-8815-B2F8B128B0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8B44-A047-A298-2004B66670E7}"/>
                </c:ext>
              </c:extLst>
            </c:dLbl>
            <c:dLbl>
              <c:idx val="109"/>
              <c:tx>
                <c:rich>
                  <a:bodyPr/>
                  <a:lstStyle/>
                  <a:p>
                    <a:fld id="{EA27F483-6AA9-D345-A988-B677859564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8B44-A047-A298-2004B66670E7}"/>
                </c:ext>
              </c:extLst>
            </c:dLbl>
            <c:dLbl>
              <c:idx val="110"/>
              <c:tx>
                <c:rich>
                  <a:bodyPr/>
                  <a:lstStyle/>
                  <a:p>
                    <a:fld id="{3FC18091-A14C-7943-99CF-0B95F01ED5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8B44-A047-A298-2004B66670E7}"/>
                </c:ext>
              </c:extLst>
            </c:dLbl>
            <c:dLbl>
              <c:idx val="111"/>
              <c:tx>
                <c:rich>
                  <a:bodyPr/>
                  <a:lstStyle/>
                  <a:p>
                    <a:fld id="{460174E2-48BC-AE43-A818-B27C98F587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8B44-A047-A298-2004B66670E7}"/>
                </c:ext>
              </c:extLst>
            </c:dLbl>
            <c:dLbl>
              <c:idx val="112"/>
              <c:tx>
                <c:rich>
                  <a:bodyPr/>
                  <a:lstStyle/>
                  <a:p>
                    <a:fld id="{DC0A5CE1-613D-1649-BF52-DDA5185E72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3-8B44-A047-A298-2004B66670E7}"/>
                </c:ext>
              </c:extLst>
            </c:dLbl>
            <c:dLbl>
              <c:idx val="113"/>
              <c:tx>
                <c:rich>
                  <a:bodyPr/>
                  <a:lstStyle/>
                  <a:p>
                    <a:fld id="{282598C2-10B5-E848-B37E-CBE6FDD52F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4-8B44-A047-A298-2004B66670E7}"/>
                </c:ext>
              </c:extLst>
            </c:dLbl>
            <c:dLbl>
              <c:idx val="114"/>
              <c:tx>
                <c:rich>
                  <a:bodyPr/>
                  <a:lstStyle/>
                  <a:p>
                    <a:fld id="{9BD4D229-18A5-2646-BBD6-874E8A6B75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5-8B44-A047-A298-2004B66670E7}"/>
                </c:ext>
              </c:extLst>
            </c:dLbl>
            <c:dLbl>
              <c:idx val="115"/>
              <c:tx>
                <c:rich>
                  <a:bodyPr/>
                  <a:lstStyle/>
                  <a:p>
                    <a:fld id="{51EEA798-DCC8-5D4E-983B-B886665BBF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6-8B44-A047-A298-2004B66670E7}"/>
                </c:ext>
              </c:extLst>
            </c:dLbl>
            <c:dLbl>
              <c:idx val="116"/>
              <c:tx>
                <c:rich>
                  <a:bodyPr/>
                  <a:lstStyle/>
                  <a:p>
                    <a:fld id="{BD29A9C4-3CFA-294D-8496-BF39FE9A53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7-8B44-A047-A298-2004B66670E7}"/>
                </c:ext>
              </c:extLst>
            </c:dLbl>
            <c:dLbl>
              <c:idx val="117"/>
              <c:tx>
                <c:rich>
                  <a:bodyPr/>
                  <a:lstStyle/>
                  <a:p>
                    <a:fld id="{A878B0F4-4E45-B443-A651-1EAE180495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8-8B44-A047-A298-2004B66670E7}"/>
                </c:ext>
              </c:extLst>
            </c:dLbl>
            <c:dLbl>
              <c:idx val="118"/>
              <c:tx>
                <c:rich>
                  <a:bodyPr/>
                  <a:lstStyle/>
                  <a:p>
                    <a:fld id="{092F383F-C35E-8745-BF82-6C8849576A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9-8B44-A047-A298-2004B66670E7}"/>
                </c:ext>
              </c:extLst>
            </c:dLbl>
            <c:dLbl>
              <c:idx val="119"/>
              <c:tx>
                <c:rich>
                  <a:bodyPr/>
                  <a:lstStyle/>
                  <a:p>
                    <a:fld id="{F5E89608-7AE8-E241-BDF0-D91719FC82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A-8B44-A047-A298-2004B66670E7}"/>
                </c:ext>
              </c:extLst>
            </c:dLbl>
            <c:dLbl>
              <c:idx val="120"/>
              <c:tx>
                <c:rich>
                  <a:bodyPr/>
                  <a:lstStyle/>
                  <a:p>
                    <a:fld id="{654B4236-E58E-DE4E-B6B2-B656727788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8B44-A047-A298-2004B66670E7}"/>
                </c:ext>
              </c:extLst>
            </c:dLbl>
            <c:dLbl>
              <c:idx val="121"/>
              <c:tx>
                <c:rich>
                  <a:bodyPr/>
                  <a:lstStyle/>
                  <a:p>
                    <a:fld id="{7C4CE9B4-2ADF-084F-867B-3DF26C0FFF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C-8B44-A047-A298-2004B66670E7}"/>
                </c:ext>
              </c:extLst>
            </c:dLbl>
            <c:dLbl>
              <c:idx val="122"/>
              <c:tx>
                <c:rich>
                  <a:bodyPr/>
                  <a:lstStyle/>
                  <a:p>
                    <a:fld id="{081F0392-96CC-8F40-AFAB-BE22E4D60D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D-8B44-A047-A298-2004B66670E7}"/>
                </c:ext>
              </c:extLst>
            </c:dLbl>
            <c:dLbl>
              <c:idx val="123"/>
              <c:tx>
                <c:rich>
                  <a:bodyPr/>
                  <a:lstStyle/>
                  <a:p>
                    <a:fld id="{8266F5DD-609F-D747-9DFD-B6141A3A75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E-8B44-A047-A298-2004B66670E7}"/>
                </c:ext>
              </c:extLst>
            </c:dLbl>
            <c:dLbl>
              <c:idx val="124"/>
              <c:tx>
                <c:rich>
                  <a:bodyPr/>
                  <a:lstStyle/>
                  <a:p>
                    <a:fld id="{141905AE-2CBB-8B48-AA1F-D7F54D3A1A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F-8B44-A047-A298-2004B66670E7}"/>
                </c:ext>
              </c:extLst>
            </c:dLbl>
            <c:dLbl>
              <c:idx val="125"/>
              <c:tx>
                <c:rich>
                  <a:bodyPr/>
                  <a:lstStyle/>
                  <a:p>
                    <a:fld id="{537AF6E8-F358-4A42-BB77-074946C4F6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0-8B44-A047-A298-2004B66670E7}"/>
                </c:ext>
              </c:extLst>
            </c:dLbl>
            <c:dLbl>
              <c:idx val="126"/>
              <c:tx>
                <c:rich>
                  <a:bodyPr/>
                  <a:lstStyle/>
                  <a:p>
                    <a:fld id="{13A1EE9B-437F-E44A-BC3E-6EB01282FE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1-8B44-A047-A298-2004B66670E7}"/>
                </c:ext>
              </c:extLst>
            </c:dLbl>
            <c:dLbl>
              <c:idx val="127"/>
              <c:tx>
                <c:rich>
                  <a:bodyPr/>
                  <a:lstStyle/>
                  <a:p>
                    <a:fld id="{B8193EB9-4909-5B47-A928-F99F275029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2-8B44-A047-A298-2004B66670E7}"/>
                </c:ext>
              </c:extLst>
            </c:dLbl>
            <c:dLbl>
              <c:idx val="128"/>
              <c:tx>
                <c:rich>
                  <a:bodyPr/>
                  <a:lstStyle/>
                  <a:p>
                    <a:fld id="{9DA060F0-4D92-0248-9EE3-48B81F2BCA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3-8B44-A047-A298-2004B66670E7}"/>
                </c:ext>
              </c:extLst>
            </c:dLbl>
            <c:dLbl>
              <c:idx val="129"/>
              <c:tx>
                <c:rich>
                  <a:bodyPr/>
                  <a:lstStyle/>
                  <a:p>
                    <a:fld id="{51BA7886-337E-DC43-A8E7-1483AF451A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4-8B44-A047-A298-2004B66670E7}"/>
                </c:ext>
              </c:extLst>
            </c:dLbl>
            <c:dLbl>
              <c:idx val="130"/>
              <c:tx>
                <c:rich>
                  <a:bodyPr/>
                  <a:lstStyle/>
                  <a:p>
                    <a:fld id="{409B2B81-6005-9746-B115-6056233DA3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5-8B44-A047-A298-2004B66670E7}"/>
                </c:ext>
              </c:extLst>
            </c:dLbl>
            <c:dLbl>
              <c:idx val="131"/>
              <c:tx>
                <c:rich>
                  <a:bodyPr/>
                  <a:lstStyle/>
                  <a:p>
                    <a:fld id="{0CD938D2-F0E8-5D43-A6A0-E211FA2FAC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6-8B44-A047-A298-2004B66670E7}"/>
                </c:ext>
              </c:extLst>
            </c:dLbl>
            <c:dLbl>
              <c:idx val="132"/>
              <c:tx>
                <c:rich>
                  <a:bodyPr/>
                  <a:lstStyle/>
                  <a:p>
                    <a:fld id="{F9B7B67F-93A4-3B46-90B6-C062081C06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7-8B44-A047-A298-2004B66670E7}"/>
                </c:ext>
              </c:extLst>
            </c:dLbl>
            <c:dLbl>
              <c:idx val="133"/>
              <c:tx>
                <c:rich>
                  <a:bodyPr/>
                  <a:lstStyle/>
                  <a:p>
                    <a:fld id="{500DA62E-4D4D-E344-9EEC-9025FA732F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8-8B44-A047-A298-2004B66670E7}"/>
                </c:ext>
              </c:extLst>
            </c:dLbl>
            <c:dLbl>
              <c:idx val="134"/>
              <c:tx>
                <c:rich>
                  <a:bodyPr/>
                  <a:lstStyle/>
                  <a:p>
                    <a:fld id="{F1B9BAC3-7561-8142-87E7-4333B3DF01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9-8B44-A047-A298-2004B66670E7}"/>
                </c:ext>
              </c:extLst>
            </c:dLbl>
            <c:dLbl>
              <c:idx val="135"/>
              <c:tx>
                <c:rich>
                  <a:bodyPr/>
                  <a:lstStyle/>
                  <a:p>
                    <a:fld id="{FF03E061-CB3A-C846-822D-F45FB59779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A-8B44-A047-A298-2004B66670E7}"/>
                </c:ext>
              </c:extLst>
            </c:dLbl>
            <c:dLbl>
              <c:idx val="136"/>
              <c:tx>
                <c:rich>
                  <a:bodyPr/>
                  <a:lstStyle/>
                  <a:p>
                    <a:fld id="{65BA8F30-9E6E-9447-9D82-2B2E69C183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B-8B44-A047-A298-2004B66670E7}"/>
                </c:ext>
              </c:extLst>
            </c:dLbl>
            <c:dLbl>
              <c:idx val="137"/>
              <c:tx>
                <c:rich>
                  <a:bodyPr/>
                  <a:lstStyle/>
                  <a:p>
                    <a:fld id="{EAAB03C9-0274-C847-93A2-6058461E40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C-8B44-A047-A298-2004B66670E7}"/>
                </c:ext>
              </c:extLst>
            </c:dLbl>
            <c:dLbl>
              <c:idx val="138"/>
              <c:tx>
                <c:rich>
                  <a:bodyPr/>
                  <a:lstStyle/>
                  <a:p>
                    <a:fld id="{734B86F6-4E10-9E47-A8FA-5CE807153F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D-8B44-A047-A298-2004B66670E7}"/>
                </c:ext>
              </c:extLst>
            </c:dLbl>
            <c:dLbl>
              <c:idx val="139"/>
              <c:tx>
                <c:rich>
                  <a:bodyPr/>
                  <a:lstStyle/>
                  <a:p>
                    <a:fld id="{CDA63D9B-C02B-D34F-B1AD-25A81E1047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E-8B44-A047-A298-2004B66670E7}"/>
                </c:ext>
              </c:extLst>
            </c:dLbl>
            <c:dLbl>
              <c:idx val="140"/>
              <c:tx>
                <c:rich>
                  <a:bodyPr/>
                  <a:lstStyle/>
                  <a:p>
                    <a:fld id="{3D95EC11-DC99-664F-BA34-FB81E3059D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F-8B44-A047-A298-2004B66670E7}"/>
                </c:ext>
              </c:extLst>
            </c:dLbl>
            <c:dLbl>
              <c:idx val="141"/>
              <c:tx>
                <c:rich>
                  <a:bodyPr/>
                  <a:lstStyle/>
                  <a:p>
                    <a:fld id="{322321D8-4C86-B443-A6B2-BC3D007B62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0-8B44-A047-A298-2004B66670E7}"/>
                </c:ext>
              </c:extLst>
            </c:dLbl>
            <c:dLbl>
              <c:idx val="142"/>
              <c:tx>
                <c:rich>
                  <a:bodyPr/>
                  <a:lstStyle/>
                  <a:p>
                    <a:fld id="{F28B0642-7574-D242-A117-90D05D245E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1-8B44-A047-A298-2004B66670E7}"/>
                </c:ext>
              </c:extLst>
            </c:dLbl>
            <c:dLbl>
              <c:idx val="143"/>
              <c:tx>
                <c:rich>
                  <a:bodyPr/>
                  <a:lstStyle/>
                  <a:p>
                    <a:fld id="{76ACF81F-9EF4-8340-8C4A-E0DF3A1D60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2-8B44-A047-A298-2004B66670E7}"/>
                </c:ext>
              </c:extLst>
            </c:dLbl>
            <c:dLbl>
              <c:idx val="144"/>
              <c:tx>
                <c:rich>
                  <a:bodyPr/>
                  <a:lstStyle/>
                  <a:p>
                    <a:fld id="{D7C1267E-C366-EC4C-9DD2-3440A6C7D3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3-8B44-A047-A298-2004B66670E7}"/>
                </c:ext>
              </c:extLst>
            </c:dLbl>
            <c:dLbl>
              <c:idx val="145"/>
              <c:tx>
                <c:rich>
                  <a:bodyPr/>
                  <a:lstStyle/>
                  <a:p>
                    <a:fld id="{12515E1A-5271-374A-A9E6-72ADC8C8C1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4-8B44-A047-A298-2004B66670E7}"/>
                </c:ext>
              </c:extLst>
            </c:dLbl>
            <c:dLbl>
              <c:idx val="146"/>
              <c:tx>
                <c:rich>
                  <a:bodyPr/>
                  <a:lstStyle/>
                  <a:p>
                    <a:fld id="{C76ACCA2-5DD5-D34F-A623-66582A3DC8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5-8B44-A047-A298-2004B66670E7}"/>
                </c:ext>
              </c:extLst>
            </c:dLbl>
            <c:dLbl>
              <c:idx val="147"/>
              <c:tx>
                <c:rich>
                  <a:bodyPr/>
                  <a:lstStyle/>
                  <a:p>
                    <a:fld id="{68F34655-8AA4-7945-A0A1-739DE45517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6-8B44-A047-A298-2004B66670E7}"/>
                </c:ext>
              </c:extLst>
            </c:dLbl>
            <c:dLbl>
              <c:idx val="148"/>
              <c:tx>
                <c:rich>
                  <a:bodyPr/>
                  <a:lstStyle/>
                  <a:p>
                    <a:fld id="{982D2EA0-BF66-EF47-90B0-56D8E81579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7-8B44-A047-A298-2004B66670E7}"/>
                </c:ext>
              </c:extLst>
            </c:dLbl>
            <c:dLbl>
              <c:idx val="149"/>
              <c:tx>
                <c:rich>
                  <a:bodyPr/>
                  <a:lstStyle/>
                  <a:p>
                    <a:fld id="{3D401B11-7DB0-7140-9E63-8DC8B7FF08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8-8B44-A047-A298-2004B66670E7}"/>
                </c:ext>
              </c:extLst>
            </c:dLbl>
            <c:dLbl>
              <c:idx val="150"/>
              <c:tx>
                <c:rich>
                  <a:bodyPr/>
                  <a:lstStyle/>
                  <a:p>
                    <a:fld id="{8827EB15-1D34-3A4E-825D-690BEDED31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9-8B44-A047-A298-2004B66670E7}"/>
                </c:ext>
              </c:extLst>
            </c:dLbl>
            <c:dLbl>
              <c:idx val="151"/>
              <c:tx>
                <c:rich>
                  <a:bodyPr/>
                  <a:lstStyle/>
                  <a:p>
                    <a:fld id="{F259706C-9981-274C-B2E2-783C72BA02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A-8B44-A047-A298-2004B66670E7}"/>
                </c:ext>
              </c:extLst>
            </c:dLbl>
            <c:dLbl>
              <c:idx val="152"/>
              <c:tx>
                <c:rich>
                  <a:bodyPr/>
                  <a:lstStyle/>
                  <a:p>
                    <a:fld id="{E619F37B-7E94-E446-9062-D133DA008F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B-8B44-A047-A298-2004B66670E7}"/>
                </c:ext>
              </c:extLst>
            </c:dLbl>
            <c:dLbl>
              <c:idx val="153"/>
              <c:tx>
                <c:rich>
                  <a:bodyPr/>
                  <a:lstStyle/>
                  <a:p>
                    <a:fld id="{31440244-FB53-4E4B-A444-3AF08B21FD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C-8B44-A047-A298-2004B66670E7}"/>
                </c:ext>
              </c:extLst>
            </c:dLbl>
            <c:dLbl>
              <c:idx val="154"/>
              <c:tx>
                <c:rich>
                  <a:bodyPr/>
                  <a:lstStyle/>
                  <a:p>
                    <a:fld id="{9D8DE806-CA78-654A-A400-BD38AEA699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D-8B44-A047-A298-2004B66670E7}"/>
                </c:ext>
              </c:extLst>
            </c:dLbl>
            <c:dLbl>
              <c:idx val="155"/>
              <c:tx>
                <c:rich>
                  <a:bodyPr/>
                  <a:lstStyle/>
                  <a:p>
                    <a:fld id="{DB4B3324-A5F0-0748-96FC-8A4C126BE1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E-8B44-A047-A298-2004B66670E7}"/>
                </c:ext>
              </c:extLst>
            </c:dLbl>
            <c:dLbl>
              <c:idx val="156"/>
              <c:tx>
                <c:rich>
                  <a:bodyPr/>
                  <a:lstStyle/>
                  <a:p>
                    <a:fld id="{44E2FD2A-6097-A548-B629-1AC099A122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F-8B44-A047-A298-2004B66670E7}"/>
                </c:ext>
              </c:extLst>
            </c:dLbl>
            <c:dLbl>
              <c:idx val="157"/>
              <c:tx>
                <c:rich>
                  <a:bodyPr/>
                  <a:lstStyle/>
                  <a:p>
                    <a:fld id="{F32817F0-337E-674D-8FFA-A33F4A82C1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0-8B44-A047-A298-2004B66670E7}"/>
                </c:ext>
              </c:extLst>
            </c:dLbl>
            <c:dLbl>
              <c:idx val="158"/>
              <c:tx>
                <c:rich>
                  <a:bodyPr/>
                  <a:lstStyle/>
                  <a:p>
                    <a:fld id="{2FB277C8-5DBA-0B4D-9E42-A7F82C8D0F3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1-8B44-A047-A298-2004B66670E7}"/>
                </c:ext>
              </c:extLst>
            </c:dLbl>
            <c:dLbl>
              <c:idx val="159"/>
              <c:tx>
                <c:rich>
                  <a:bodyPr/>
                  <a:lstStyle/>
                  <a:p>
                    <a:fld id="{4591319A-B334-4842-AA13-861F2C302F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2-8B44-A047-A298-2004B66670E7}"/>
                </c:ext>
              </c:extLst>
            </c:dLbl>
            <c:dLbl>
              <c:idx val="160"/>
              <c:tx>
                <c:rich>
                  <a:bodyPr/>
                  <a:lstStyle/>
                  <a:p>
                    <a:fld id="{3835EB65-B7D5-A94C-A7DE-C42A735935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3-8B44-A047-A298-2004B66670E7}"/>
                </c:ext>
              </c:extLst>
            </c:dLbl>
            <c:dLbl>
              <c:idx val="161"/>
              <c:tx>
                <c:rich>
                  <a:bodyPr/>
                  <a:lstStyle/>
                  <a:p>
                    <a:fld id="{BA8CCD2D-CB64-EE4C-9851-C515A547CE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4-8B44-A047-A298-2004B66670E7}"/>
                </c:ext>
              </c:extLst>
            </c:dLbl>
            <c:dLbl>
              <c:idx val="162"/>
              <c:tx>
                <c:rich>
                  <a:bodyPr/>
                  <a:lstStyle/>
                  <a:p>
                    <a:fld id="{118450DB-E932-4E47-BD15-61281FF54F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5-8B44-A047-A298-2004B66670E7}"/>
                </c:ext>
              </c:extLst>
            </c:dLbl>
            <c:dLbl>
              <c:idx val="163"/>
              <c:tx>
                <c:rich>
                  <a:bodyPr/>
                  <a:lstStyle/>
                  <a:p>
                    <a:fld id="{796D6B0B-213F-6849-8F13-A70ADF517E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6-8B44-A047-A298-2004B66670E7}"/>
                </c:ext>
              </c:extLst>
            </c:dLbl>
            <c:dLbl>
              <c:idx val="164"/>
              <c:tx>
                <c:rich>
                  <a:bodyPr/>
                  <a:lstStyle/>
                  <a:p>
                    <a:fld id="{A28BE6A6-B589-8040-A6EE-1ADFB87A91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7-8B44-A047-A298-2004B66670E7}"/>
                </c:ext>
              </c:extLst>
            </c:dLbl>
            <c:dLbl>
              <c:idx val="165"/>
              <c:tx>
                <c:rich>
                  <a:bodyPr/>
                  <a:lstStyle/>
                  <a:p>
                    <a:fld id="{A96B1339-43CE-2149-A704-5BB65EE1F2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8-8B44-A047-A298-2004B66670E7}"/>
                </c:ext>
              </c:extLst>
            </c:dLbl>
            <c:dLbl>
              <c:idx val="166"/>
              <c:tx>
                <c:rich>
                  <a:bodyPr/>
                  <a:lstStyle/>
                  <a:p>
                    <a:fld id="{51F1A2FA-3FF8-0543-967E-DBDD20A73D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9-8B44-A047-A298-2004B66670E7}"/>
                </c:ext>
              </c:extLst>
            </c:dLbl>
            <c:dLbl>
              <c:idx val="167"/>
              <c:tx>
                <c:rich>
                  <a:bodyPr/>
                  <a:lstStyle/>
                  <a:p>
                    <a:fld id="{3D40641A-8193-1947-8E5B-94ECC500A8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A-8B44-A047-A298-2004B66670E7}"/>
                </c:ext>
              </c:extLst>
            </c:dLbl>
            <c:dLbl>
              <c:idx val="168"/>
              <c:tx>
                <c:rich>
                  <a:bodyPr/>
                  <a:lstStyle/>
                  <a:p>
                    <a:fld id="{187FE0F7-2396-2B49-BF4C-218E41DDBE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B-8B44-A047-A298-2004B66670E7}"/>
                </c:ext>
              </c:extLst>
            </c:dLbl>
            <c:dLbl>
              <c:idx val="169"/>
              <c:tx>
                <c:rich>
                  <a:bodyPr/>
                  <a:lstStyle/>
                  <a:p>
                    <a:fld id="{57F064B4-37D6-5942-BD34-82739D6F40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C-8B44-A047-A298-2004B66670E7}"/>
                </c:ext>
              </c:extLst>
            </c:dLbl>
            <c:dLbl>
              <c:idx val="170"/>
              <c:tx>
                <c:rich>
                  <a:bodyPr/>
                  <a:lstStyle/>
                  <a:p>
                    <a:fld id="{0B40DE4A-05F1-A946-8929-D84D765E9A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D-8B44-A047-A298-2004B66670E7}"/>
                </c:ext>
              </c:extLst>
            </c:dLbl>
            <c:dLbl>
              <c:idx val="171"/>
              <c:tx>
                <c:rich>
                  <a:bodyPr/>
                  <a:lstStyle/>
                  <a:p>
                    <a:fld id="{E0BBB54A-81BA-E849-A915-7A099095B8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E-8B44-A047-A298-2004B66670E7}"/>
                </c:ext>
              </c:extLst>
            </c:dLbl>
            <c:dLbl>
              <c:idx val="172"/>
              <c:tx>
                <c:rich>
                  <a:bodyPr/>
                  <a:lstStyle/>
                  <a:p>
                    <a:fld id="{C758FDC0-CB55-F649-A19D-535CECC69D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F-8B44-A047-A298-2004B66670E7}"/>
                </c:ext>
              </c:extLst>
            </c:dLbl>
            <c:dLbl>
              <c:idx val="173"/>
              <c:tx>
                <c:rich>
                  <a:bodyPr/>
                  <a:lstStyle/>
                  <a:p>
                    <a:fld id="{4FDF493F-6A38-584F-8499-D5FDB9B305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0-8B44-A047-A298-2004B66670E7}"/>
                </c:ext>
              </c:extLst>
            </c:dLbl>
            <c:dLbl>
              <c:idx val="174"/>
              <c:tx>
                <c:rich>
                  <a:bodyPr/>
                  <a:lstStyle/>
                  <a:p>
                    <a:fld id="{3DEF966C-BFC8-F34B-8DCA-0480806316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1-8B44-A047-A298-2004B66670E7}"/>
                </c:ext>
              </c:extLst>
            </c:dLbl>
            <c:dLbl>
              <c:idx val="175"/>
              <c:tx>
                <c:rich>
                  <a:bodyPr/>
                  <a:lstStyle/>
                  <a:p>
                    <a:fld id="{175598DB-1E87-114A-B868-7C2BAB592E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2-8B44-A047-A298-2004B66670E7}"/>
                </c:ext>
              </c:extLst>
            </c:dLbl>
            <c:dLbl>
              <c:idx val="176"/>
              <c:tx>
                <c:rich>
                  <a:bodyPr/>
                  <a:lstStyle/>
                  <a:p>
                    <a:fld id="{59CEE1AD-6CF2-834E-88C5-F807D1121D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3-8B44-A047-A298-2004B66670E7}"/>
                </c:ext>
              </c:extLst>
            </c:dLbl>
            <c:dLbl>
              <c:idx val="177"/>
              <c:tx>
                <c:rich>
                  <a:bodyPr/>
                  <a:lstStyle/>
                  <a:p>
                    <a:fld id="{7660E46E-8F26-D941-A6C5-4F0BF647F5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4-8B44-A047-A298-2004B66670E7}"/>
                </c:ext>
              </c:extLst>
            </c:dLbl>
            <c:dLbl>
              <c:idx val="178"/>
              <c:tx>
                <c:rich>
                  <a:bodyPr/>
                  <a:lstStyle/>
                  <a:p>
                    <a:fld id="{AAEE8122-F4C9-0043-A7BC-F108886B5B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5-8B44-A047-A298-2004B66670E7}"/>
                </c:ext>
              </c:extLst>
            </c:dLbl>
            <c:dLbl>
              <c:idx val="179"/>
              <c:tx>
                <c:rich>
                  <a:bodyPr/>
                  <a:lstStyle/>
                  <a:p>
                    <a:fld id="{E8E44DD2-D849-3A48-AD93-D05307BE28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6-8B44-A047-A298-2004B66670E7}"/>
                </c:ext>
              </c:extLst>
            </c:dLbl>
            <c:dLbl>
              <c:idx val="180"/>
              <c:tx>
                <c:rich>
                  <a:bodyPr/>
                  <a:lstStyle/>
                  <a:p>
                    <a:fld id="{7D243B23-B89A-C54C-8E14-83ADF2761D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7-8B44-A047-A298-2004B66670E7}"/>
                </c:ext>
              </c:extLst>
            </c:dLbl>
            <c:dLbl>
              <c:idx val="181"/>
              <c:tx>
                <c:rich>
                  <a:bodyPr/>
                  <a:lstStyle/>
                  <a:p>
                    <a:fld id="{7B981174-3E20-824E-BED3-0A7D2AD911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8-8B44-A047-A298-2004B66670E7}"/>
                </c:ext>
              </c:extLst>
            </c:dLbl>
            <c:dLbl>
              <c:idx val="182"/>
              <c:tx>
                <c:rich>
                  <a:bodyPr/>
                  <a:lstStyle/>
                  <a:p>
                    <a:fld id="{D6105652-8869-C647-9D4F-D763A3B73A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9-8B44-A047-A298-2004B66670E7}"/>
                </c:ext>
              </c:extLst>
            </c:dLbl>
            <c:dLbl>
              <c:idx val="183"/>
              <c:tx>
                <c:rich>
                  <a:bodyPr/>
                  <a:lstStyle/>
                  <a:p>
                    <a:fld id="{85C216E2-8AF2-CF46-84CA-605AF17457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A-8B44-A047-A298-2004B66670E7}"/>
                </c:ext>
              </c:extLst>
            </c:dLbl>
            <c:dLbl>
              <c:idx val="184"/>
              <c:tx>
                <c:rich>
                  <a:bodyPr/>
                  <a:lstStyle/>
                  <a:p>
                    <a:fld id="{4C38BB03-2CFD-AE42-8932-B5C4D8AE24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B-8B44-A047-A298-2004B66670E7}"/>
                </c:ext>
              </c:extLst>
            </c:dLbl>
            <c:dLbl>
              <c:idx val="185"/>
              <c:tx>
                <c:rich>
                  <a:bodyPr/>
                  <a:lstStyle/>
                  <a:p>
                    <a:fld id="{8600B2BD-3F9D-A24C-8F13-4DAA86A7E9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C-8B44-A047-A298-2004B66670E7}"/>
                </c:ext>
              </c:extLst>
            </c:dLbl>
            <c:dLbl>
              <c:idx val="186"/>
              <c:tx>
                <c:rich>
                  <a:bodyPr/>
                  <a:lstStyle/>
                  <a:p>
                    <a:fld id="{D98D7D3E-9DB1-8440-8CEE-180A70A80B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D-8B44-A047-A298-2004B66670E7}"/>
                </c:ext>
              </c:extLst>
            </c:dLbl>
            <c:dLbl>
              <c:idx val="187"/>
              <c:tx>
                <c:rich>
                  <a:bodyPr/>
                  <a:lstStyle/>
                  <a:p>
                    <a:fld id="{33861790-42FE-4845-A91C-D9E0E60D81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E-8B44-A047-A298-2004B66670E7}"/>
                </c:ext>
              </c:extLst>
            </c:dLbl>
            <c:dLbl>
              <c:idx val="188"/>
              <c:tx>
                <c:rich>
                  <a:bodyPr/>
                  <a:lstStyle/>
                  <a:p>
                    <a:fld id="{EA5280DF-E745-B04D-9B11-935C9A2FCA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F-8B44-A047-A298-2004B66670E7}"/>
                </c:ext>
              </c:extLst>
            </c:dLbl>
            <c:dLbl>
              <c:idx val="189"/>
              <c:tx>
                <c:rich>
                  <a:bodyPr/>
                  <a:lstStyle/>
                  <a:p>
                    <a:fld id="{9211AF69-52DE-694F-925A-4BCB59743B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0-8B44-A047-A298-2004B66670E7}"/>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Health!$F$6:$F$195</c:f>
              <c:numCache>
                <c:formatCode>0.00</c:formatCode>
                <c:ptCount val="190"/>
                <c:pt idx="0">
                  <c:v>10</c:v>
                </c:pt>
                <c:pt idx="1">
                  <c:v>9</c:v>
                </c:pt>
                <c:pt idx="2">
                  <c:v>5.5</c:v>
                </c:pt>
                <c:pt idx="3">
                  <c:v>4.66</c:v>
                </c:pt>
                <c:pt idx="4">
                  <c:v>3.5</c:v>
                </c:pt>
                <c:pt idx="5">
                  <c:v>4</c:v>
                </c:pt>
                <c:pt idx="6">
                  <c:v>8.1999999999999993</c:v>
                </c:pt>
                <c:pt idx="7">
                  <c:v>0.25</c:v>
                </c:pt>
                <c:pt idx="8">
                  <c:v>2.5</c:v>
                </c:pt>
                <c:pt idx="9">
                  <c:v>7.16</c:v>
                </c:pt>
                <c:pt idx="10">
                  <c:v>10</c:v>
                </c:pt>
                <c:pt idx="11">
                  <c:v>2</c:v>
                </c:pt>
                <c:pt idx="12">
                  <c:v>9.5</c:v>
                </c:pt>
                <c:pt idx="13">
                  <c:v>10</c:v>
                </c:pt>
                <c:pt idx="14">
                  <c:v>8</c:v>
                </c:pt>
                <c:pt idx="15">
                  <c:v>4.88</c:v>
                </c:pt>
                <c:pt idx="16">
                  <c:v>6.12</c:v>
                </c:pt>
                <c:pt idx="17">
                  <c:v>7.88</c:v>
                </c:pt>
                <c:pt idx="18">
                  <c:v>5.44</c:v>
                </c:pt>
                <c:pt idx="19">
                  <c:v>6.94</c:v>
                </c:pt>
                <c:pt idx="20">
                  <c:v>7.64</c:v>
                </c:pt>
                <c:pt idx="21">
                  <c:v>7.25</c:v>
                </c:pt>
                <c:pt idx="22">
                  <c:v>3.75</c:v>
                </c:pt>
                <c:pt idx="23">
                  <c:v>7.62</c:v>
                </c:pt>
                <c:pt idx="24">
                  <c:v>7.48</c:v>
                </c:pt>
                <c:pt idx="25">
                  <c:v>5.94</c:v>
                </c:pt>
                <c:pt idx="26">
                  <c:v>7.78</c:v>
                </c:pt>
                <c:pt idx="27">
                  <c:v>10</c:v>
                </c:pt>
                <c:pt idx="28">
                  <c:v>0</c:v>
                </c:pt>
                <c:pt idx="29">
                  <c:v>0.60000000000000098</c:v>
                </c:pt>
                <c:pt idx="30">
                  <c:v>2.5</c:v>
                </c:pt>
                <c:pt idx="31">
                  <c:v>4.3600000000000003</c:v>
                </c:pt>
                <c:pt idx="32">
                  <c:v>9</c:v>
                </c:pt>
                <c:pt idx="33">
                  <c:v>9.25</c:v>
                </c:pt>
                <c:pt idx="34">
                  <c:v>10</c:v>
                </c:pt>
                <c:pt idx="35">
                  <c:v>9.2799999999999994</c:v>
                </c:pt>
                <c:pt idx="36">
                  <c:v>5.75</c:v>
                </c:pt>
                <c:pt idx="37">
                  <c:v>10</c:v>
                </c:pt>
                <c:pt idx="38">
                  <c:v>8.14</c:v>
                </c:pt>
                <c:pt idx="39">
                  <c:v>4.9800000000000004</c:v>
                </c:pt>
                <c:pt idx="40">
                  <c:v>6.96</c:v>
                </c:pt>
                <c:pt idx="41">
                  <c:v>5.4</c:v>
                </c:pt>
                <c:pt idx="42">
                  <c:v>3.6</c:v>
                </c:pt>
                <c:pt idx="43">
                  <c:v>0.79999999999999905</c:v>
                </c:pt>
                <c:pt idx="44">
                  <c:v>9.36</c:v>
                </c:pt>
                <c:pt idx="45">
                  <c:v>9.1999999999999993</c:v>
                </c:pt>
                <c:pt idx="46">
                  <c:v>0.25</c:v>
                </c:pt>
                <c:pt idx="47">
                  <c:v>6.34</c:v>
                </c:pt>
                <c:pt idx="48">
                  <c:v>9.2799999999999994</c:v>
                </c:pt>
                <c:pt idx="49">
                  <c:v>4.75</c:v>
                </c:pt>
                <c:pt idx="50">
                  <c:v>6.02</c:v>
                </c:pt>
                <c:pt idx="51">
                  <c:v>9.75</c:v>
                </c:pt>
                <c:pt idx="52">
                  <c:v>2</c:v>
                </c:pt>
                <c:pt idx="53">
                  <c:v>2.6</c:v>
                </c:pt>
                <c:pt idx="54">
                  <c:v>9.75</c:v>
                </c:pt>
                <c:pt idx="55">
                  <c:v>0.26</c:v>
                </c:pt>
                <c:pt idx="56">
                  <c:v>8.86</c:v>
                </c:pt>
                <c:pt idx="57">
                  <c:v>2.5</c:v>
                </c:pt>
                <c:pt idx="58">
                  <c:v>7.44</c:v>
                </c:pt>
                <c:pt idx="59">
                  <c:v>10</c:v>
                </c:pt>
                <c:pt idx="60">
                  <c:v>1.5</c:v>
                </c:pt>
                <c:pt idx="61">
                  <c:v>5</c:v>
                </c:pt>
                <c:pt idx="62">
                  <c:v>6.9</c:v>
                </c:pt>
                <c:pt idx="63">
                  <c:v>10</c:v>
                </c:pt>
                <c:pt idx="64">
                  <c:v>9.25</c:v>
                </c:pt>
                <c:pt idx="65">
                  <c:v>10</c:v>
                </c:pt>
                <c:pt idx="66">
                  <c:v>10</c:v>
                </c:pt>
                <c:pt idx="67">
                  <c:v>3.25</c:v>
                </c:pt>
                <c:pt idx="68">
                  <c:v>8.5</c:v>
                </c:pt>
                <c:pt idx="69">
                  <c:v>7.46</c:v>
                </c:pt>
                <c:pt idx="70">
                  <c:v>7.66</c:v>
                </c:pt>
                <c:pt idx="71">
                  <c:v>8.48</c:v>
                </c:pt>
                <c:pt idx="72">
                  <c:v>3.75</c:v>
                </c:pt>
                <c:pt idx="73">
                  <c:v>10</c:v>
                </c:pt>
                <c:pt idx="74">
                  <c:v>3.5</c:v>
                </c:pt>
                <c:pt idx="75">
                  <c:v>6</c:v>
                </c:pt>
                <c:pt idx="76">
                  <c:v>6.5</c:v>
                </c:pt>
                <c:pt idx="77">
                  <c:v>2.5</c:v>
                </c:pt>
                <c:pt idx="78">
                  <c:v>6.46</c:v>
                </c:pt>
                <c:pt idx="79">
                  <c:v>8.84</c:v>
                </c:pt>
                <c:pt idx="80">
                  <c:v>4.74</c:v>
                </c:pt>
                <c:pt idx="81">
                  <c:v>4.54</c:v>
                </c:pt>
                <c:pt idx="82">
                  <c:v>3</c:v>
                </c:pt>
                <c:pt idx="83">
                  <c:v>8.1999999999999993</c:v>
                </c:pt>
                <c:pt idx="84">
                  <c:v>5.75</c:v>
                </c:pt>
                <c:pt idx="85">
                  <c:v>2.04</c:v>
                </c:pt>
                <c:pt idx="86">
                  <c:v>5.86</c:v>
                </c:pt>
                <c:pt idx="87">
                  <c:v>9</c:v>
                </c:pt>
                <c:pt idx="88">
                  <c:v>4.5</c:v>
                </c:pt>
                <c:pt idx="89">
                  <c:v>7.25</c:v>
                </c:pt>
                <c:pt idx="90">
                  <c:v>10</c:v>
                </c:pt>
                <c:pt idx="91">
                  <c:v>8.76</c:v>
                </c:pt>
                <c:pt idx="92">
                  <c:v>10</c:v>
                </c:pt>
                <c:pt idx="93">
                  <c:v>4.78</c:v>
                </c:pt>
                <c:pt idx="94">
                  <c:v>6.5</c:v>
                </c:pt>
                <c:pt idx="95">
                  <c:v>7.5</c:v>
                </c:pt>
                <c:pt idx="96">
                  <c:v>10</c:v>
                </c:pt>
                <c:pt idx="97">
                  <c:v>8.86</c:v>
                </c:pt>
                <c:pt idx="98">
                  <c:v>6.94</c:v>
                </c:pt>
                <c:pt idx="99">
                  <c:v>5.3</c:v>
                </c:pt>
                <c:pt idx="100">
                  <c:v>7.22</c:v>
                </c:pt>
                <c:pt idx="101">
                  <c:v>10</c:v>
                </c:pt>
                <c:pt idx="102">
                  <c:v>3</c:v>
                </c:pt>
                <c:pt idx="103">
                  <c:v>5.24</c:v>
                </c:pt>
                <c:pt idx="104">
                  <c:v>3.5</c:v>
                </c:pt>
                <c:pt idx="105">
                  <c:v>5.75</c:v>
                </c:pt>
                <c:pt idx="106">
                  <c:v>6</c:v>
                </c:pt>
                <c:pt idx="107">
                  <c:v>10</c:v>
                </c:pt>
                <c:pt idx="108">
                  <c:v>7.24</c:v>
                </c:pt>
                <c:pt idx="109">
                  <c:v>4.25</c:v>
                </c:pt>
                <c:pt idx="110">
                  <c:v>10</c:v>
                </c:pt>
                <c:pt idx="111">
                  <c:v>6.18</c:v>
                </c:pt>
                <c:pt idx="112">
                  <c:v>9.25</c:v>
                </c:pt>
                <c:pt idx="113">
                  <c:v>6.54</c:v>
                </c:pt>
                <c:pt idx="114">
                  <c:v>7</c:v>
                </c:pt>
                <c:pt idx="115">
                  <c:v>5.26</c:v>
                </c:pt>
                <c:pt idx="116">
                  <c:v>4.25</c:v>
                </c:pt>
                <c:pt idx="117">
                  <c:v>10</c:v>
                </c:pt>
                <c:pt idx="118">
                  <c:v>9.5</c:v>
                </c:pt>
                <c:pt idx="119">
                  <c:v>7.02</c:v>
                </c:pt>
                <c:pt idx="120">
                  <c:v>9.25</c:v>
                </c:pt>
                <c:pt idx="121">
                  <c:v>3</c:v>
                </c:pt>
                <c:pt idx="122">
                  <c:v>7.75</c:v>
                </c:pt>
                <c:pt idx="123">
                  <c:v>10</c:v>
                </c:pt>
                <c:pt idx="124">
                  <c:v>9.75</c:v>
                </c:pt>
                <c:pt idx="125">
                  <c:v>6.5</c:v>
                </c:pt>
                <c:pt idx="126">
                  <c:v>1.25</c:v>
                </c:pt>
                <c:pt idx="127">
                  <c:v>1.08</c:v>
                </c:pt>
                <c:pt idx="128">
                  <c:v>7.75</c:v>
                </c:pt>
                <c:pt idx="129">
                  <c:v>9.84</c:v>
                </c:pt>
                <c:pt idx="130">
                  <c:v>3.2</c:v>
                </c:pt>
                <c:pt idx="131">
                  <c:v>5.38</c:v>
                </c:pt>
                <c:pt idx="132">
                  <c:v>8.25</c:v>
                </c:pt>
                <c:pt idx="133">
                  <c:v>5.26</c:v>
                </c:pt>
                <c:pt idx="134">
                  <c:v>5.75</c:v>
                </c:pt>
                <c:pt idx="135">
                  <c:v>6.75</c:v>
                </c:pt>
                <c:pt idx="136">
                  <c:v>9.6199999999999992</c:v>
                </c:pt>
                <c:pt idx="137">
                  <c:v>9.25</c:v>
                </c:pt>
                <c:pt idx="138">
                  <c:v>2.92</c:v>
                </c:pt>
                <c:pt idx="139">
                  <c:v>6.75</c:v>
                </c:pt>
                <c:pt idx="140">
                  <c:v>2</c:v>
                </c:pt>
                <c:pt idx="141">
                  <c:v>6.86</c:v>
                </c:pt>
                <c:pt idx="142">
                  <c:v>5.76</c:v>
                </c:pt>
                <c:pt idx="143">
                  <c:v>4.84</c:v>
                </c:pt>
                <c:pt idx="144">
                  <c:v>5.14</c:v>
                </c:pt>
                <c:pt idx="145">
                  <c:v>7.5</c:v>
                </c:pt>
                <c:pt idx="146">
                  <c:v>4.1399999999999997</c:v>
                </c:pt>
                <c:pt idx="147">
                  <c:v>9.5</c:v>
                </c:pt>
                <c:pt idx="148">
                  <c:v>7.75</c:v>
                </c:pt>
                <c:pt idx="149">
                  <c:v>2.2599999999999998</c:v>
                </c:pt>
                <c:pt idx="150">
                  <c:v>9.86</c:v>
                </c:pt>
                <c:pt idx="151">
                  <c:v>10</c:v>
                </c:pt>
                <c:pt idx="152">
                  <c:v>5.5</c:v>
                </c:pt>
                <c:pt idx="153">
                  <c:v>10</c:v>
                </c:pt>
                <c:pt idx="154">
                  <c:v>4.25</c:v>
                </c:pt>
                <c:pt idx="155">
                  <c:v>10</c:v>
                </c:pt>
                <c:pt idx="156">
                  <c:v>10</c:v>
                </c:pt>
                <c:pt idx="157">
                  <c:v>6.7</c:v>
                </c:pt>
                <c:pt idx="158">
                  <c:v>4.42</c:v>
                </c:pt>
                <c:pt idx="159">
                  <c:v>1.75</c:v>
                </c:pt>
                <c:pt idx="160">
                  <c:v>0.5</c:v>
                </c:pt>
                <c:pt idx="161">
                  <c:v>8.25</c:v>
                </c:pt>
                <c:pt idx="162">
                  <c:v>7.62</c:v>
                </c:pt>
                <c:pt idx="163">
                  <c:v>10</c:v>
                </c:pt>
                <c:pt idx="164">
                  <c:v>10</c:v>
                </c:pt>
                <c:pt idx="165">
                  <c:v>9.75</c:v>
                </c:pt>
                <c:pt idx="166">
                  <c:v>4.5</c:v>
                </c:pt>
                <c:pt idx="167">
                  <c:v>7.54</c:v>
                </c:pt>
                <c:pt idx="168">
                  <c:v>7.64</c:v>
                </c:pt>
                <c:pt idx="169">
                  <c:v>8.8000000000000007</c:v>
                </c:pt>
                <c:pt idx="170">
                  <c:v>8.98</c:v>
                </c:pt>
                <c:pt idx="171">
                  <c:v>6.68</c:v>
                </c:pt>
                <c:pt idx="172">
                  <c:v>7.26</c:v>
                </c:pt>
                <c:pt idx="173">
                  <c:v>4.75</c:v>
                </c:pt>
                <c:pt idx="174">
                  <c:v>9.68</c:v>
                </c:pt>
                <c:pt idx="175">
                  <c:v>9</c:v>
                </c:pt>
                <c:pt idx="176">
                  <c:v>10</c:v>
                </c:pt>
                <c:pt idx="177">
                  <c:v>6.4</c:v>
                </c:pt>
                <c:pt idx="178">
                  <c:v>5.74</c:v>
                </c:pt>
                <c:pt idx="179">
                  <c:v>1.25</c:v>
                </c:pt>
                <c:pt idx="180">
                  <c:v>7.14</c:v>
                </c:pt>
                <c:pt idx="181">
                  <c:v>7.4</c:v>
                </c:pt>
                <c:pt idx="182">
                  <c:v>9.4</c:v>
                </c:pt>
                <c:pt idx="183">
                  <c:v>4.5</c:v>
                </c:pt>
                <c:pt idx="184">
                  <c:v>8.7799999999999994</c:v>
                </c:pt>
                <c:pt idx="185">
                  <c:v>8.7200000000000006</c:v>
                </c:pt>
                <c:pt idx="186">
                  <c:v>10</c:v>
                </c:pt>
                <c:pt idx="187">
                  <c:v>6.75</c:v>
                </c:pt>
                <c:pt idx="188">
                  <c:v>10</c:v>
                </c:pt>
                <c:pt idx="189">
                  <c:v>8.25</c:v>
                </c:pt>
              </c:numCache>
            </c:numRef>
          </c:xVal>
          <c:yVal>
            <c:numRef>
              <c:f>Health!$G$6:$G$195</c:f>
              <c:numCache>
                <c:formatCode>0.00</c:formatCode>
                <c:ptCount val="190"/>
                <c:pt idx="0">
                  <c:v>9.4015384615384594</c:v>
                </c:pt>
                <c:pt idx="1">
                  <c:v>5.2138461538461502</c:v>
                </c:pt>
                <c:pt idx="2">
                  <c:v>10</c:v>
                </c:pt>
                <c:pt idx="3">
                  <c:v>10</c:v>
                </c:pt>
                <c:pt idx="4">
                  <c:v>7.1428571428571104</c:v>
                </c:pt>
                <c:pt idx="5">
                  <c:v>2.20608</c:v>
                </c:pt>
                <c:pt idx="6">
                  <c:v>10</c:v>
                </c:pt>
                <c:pt idx="7">
                  <c:v>7.1428571428571104</c:v>
                </c:pt>
                <c:pt idx="8">
                  <c:v>6.7900799999999997</c:v>
                </c:pt>
                <c:pt idx="9">
                  <c:v>7.1428571428571104</c:v>
                </c:pt>
                <c:pt idx="10">
                  <c:v>10</c:v>
                </c:pt>
                <c:pt idx="11">
                  <c:v>6.6559999999999997</c:v>
                </c:pt>
                <c:pt idx="12">
                  <c:v>7.1428571428571104</c:v>
                </c:pt>
                <c:pt idx="13">
                  <c:v>10</c:v>
                </c:pt>
                <c:pt idx="14">
                  <c:v>2.3809523809523698</c:v>
                </c:pt>
                <c:pt idx="15">
                  <c:v>9.2520000000000007</c:v>
                </c:pt>
                <c:pt idx="16">
                  <c:v>10</c:v>
                </c:pt>
                <c:pt idx="17">
                  <c:v>10</c:v>
                </c:pt>
                <c:pt idx="18">
                  <c:v>8.1859999999999999</c:v>
                </c:pt>
                <c:pt idx="19">
                  <c:v>6.8461538461538503</c:v>
                </c:pt>
                <c:pt idx="20">
                  <c:v>10</c:v>
                </c:pt>
                <c:pt idx="21">
                  <c:v>7.60615384615385</c:v>
                </c:pt>
                <c:pt idx="22">
                  <c:v>10</c:v>
                </c:pt>
                <c:pt idx="23">
                  <c:v>10</c:v>
                </c:pt>
                <c:pt idx="24">
                  <c:v>5.4707692307692302</c:v>
                </c:pt>
                <c:pt idx="25">
                  <c:v>10</c:v>
                </c:pt>
                <c:pt idx="26">
                  <c:v>9.5238095238094793</c:v>
                </c:pt>
                <c:pt idx="27">
                  <c:v>10</c:v>
                </c:pt>
                <c:pt idx="28">
                  <c:v>4.7619047619047397</c:v>
                </c:pt>
                <c:pt idx="29">
                  <c:v>4.8520000000000003</c:v>
                </c:pt>
                <c:pt idx="30">
                  <c:v>10</c:v>
                </c:pt>
                <c:pt idx="31">
                  <c:v>10</c:v>
                </c:pt>
                <c:pt idx="32">
                  <c:v>6.1538461538461497</c:v>
                </c:pt>
                <c:pt idx="33">
                  <c:v>10</c:v>
                </c:pt>
                <c:pt idx="34">
                  <c:v>10</c:v>
                </c:pt>
                <c:pt idx="35">
                  <c:v>6.9230769230769198</c:v>
                </c:pt>
                <c:pt idx="36">
                  <c:v>7.5860000000000003</c:v>
                </c:pt>
                <c:pt idx="37">
                  <c:v>5.2560000000000002</c:v>
                </c:pt>
                <c:pt idx="38">
                  <c:v>2.9188800000000001</c:v>
                </c:pt>
                <c:pt idx="39">
                  <c:v>4.7619047619047397</c:v>
                </c:pt>
                <c:pt idx="40">
                  <c:v>4.7619047619047397</c:v>
                </c:pt>
                <c:pt idx="41">
                  <c:v>10</c:v>
                </c:pt>
                <c:pt idx="42">
                  <c:v>10</c:v>
                </c:pt>
                <c:pt idx="43">
                  <c:v>10</c:v>
                </c:pt>
                <c:pt idx="44">
                  <c:v>10</c:v>
                </c:pt>
                <c:pt idx="45">
                  <c:v>9.5238095238094793</c:v>
                </c:pt>
                <c:pt idx="46">
                  <c:v>10</c:v>
                </c:pt>
                <c:pt idx="47">
                  <c:v>3.3338461538461499</c:v>
                </c:pt>
                <c:pt idx="48">
                  <c:v>2.9907692307692302</c:v>
                </c:pt>
                <c:pt idx="49">
                  <c:v>4.7619047619047397</c:v>
                </c:pt>
                <c:pt idx="50">
                  <c:v>2.7861538461538502</c:v>
                </c:pt>
                <c:pt idx="51">
                  <c:v>9.5238095238094793</c:v>
                </c:pt>
                <c:pt idx="52">
                  <c:v>10</c:v>
                </c:pt>
                <c:pt idx="53">
                  <c:v>10</c:v>
                </c:pt>
                <c:pt idx="54">
                  <c:v>10</c:v>
                </c:pt>
                <c:pt idx="55">
                  <c:v>9.5238095238094793</c:v>
                </c:pt>
                <c:pt idx="56">
                  <c:v>10</c:v>
                </c:pt>
                <c:pt idx="57">
                  <c:v>10</c:v>
                </c:pt>
                <c:pt idx="58">
                  <c:v>0</c:v>
                </c:pt>
                <c:pt idx="59">
                  <c:v>10</c:v>
                </c:pt>
                <c:pt idx="60">
                  <c:v>10</c:v>
                </c:pt>
                <c:pt idx="61">
                  <c:v>9.5238095238094793</c:v>
                </c:pt>
                <c:pt idx="62">
                  <c:v>5.6415384615384596</c:v>
                </c:pt>
                <c:pt idx="63">
                  <c:v>10</c:v>
                </c:pt>
                <c:pt idx="64">
                  <c:v>9.5238095238094793</c:v>
                </c:pt>
                <c:pt idx="65">
                  <c:v>1.4324427117999401</c:v>
                </c:pt>
                <c:pt idx="66">
                  <c:v>0.34211999999999998</c:v>
                </c:pt>
                <c:pt idx="67">
                  <c:v>4.7619047619047397</c:v>
                </c:pt>
                <c:pt idx="68">
                  <c:v>6.6666666666748099E-4</c:v>
                </c:pt>
                <c:pt idx="69">
                  <c:v>5.3415384615384598</c:v>
                </c:pt>
                <c:pt idx="70">
                  <c:v>10</c:v>
                </c:pt>
                <c:pt idx="71">
                  <c:v>7.1428571428571104</c:v>
                </c:pt>
                <c:pt idx="72">
                  <c:v>9.4659999999999993</c:v>
                </c:pt>
                <c:pt idx="73">
                  <c:v>5.9830769230769203</c:v>
                </c:pt>
                <c:pt idx="74">
                  <c:v>10</c:v>
                </c:pt>
                <c:pt idx="75">
                  <c:v>4.7619047619047397</c:v>
                </c:pt>
                <c:pt idx="76">
                  <c:v>7.1428571428571104</c:v>
                </c:pt>
                <c:pt idx="77">
                  <c:v>10</c:v>
                </c:pt>
                <c:pt idx="78">
                  <c:v>3.6524800000000002</c:v>
                </c:pt>
                <c:pt idx="79">
                  <c:v>9.9878305307626096</c:v>
                </c:pt>
                <c:pt idx="80">
                  <c:v>7.1428571428571104</c:v>
                </c:pt>
                <c:pt idx="81">
                  <c:v>10</c:v>
                </c:pt>
                <c:pt idx="82">
                  <c:v>10</c:v>
                </c:pt>
                <c:pt idx="83">
                  <c:v>8.0290001570116001</c:v>
                </c:pt>
                <c:pt idx="84">
                  <c:v>10</c:v>
                </c:pt>
                <c:pt idx="85">
                  <c:v>4.02615384615385</c:v>
                </c:pt>
                <c:pt idx="86">
                  <c:v>7.1428571428571104</c:v>
                </c:pt>
                <c:pt idx="87">
                  <c:v>4.6153846153846203</c:v>
                </c:pt>
                <c:pt idx="88">
                  <c:v>6.83692307692308</c:v>
                </c:pt>
                <c:pt idx="89">
                  <c:v>7.1428571428571104</c:v>
                </c:pt>
                <c:pt idx="90">
                  <c:v>9.9138461538461495</c:v>
                </c:pt>
                <c:pt idx="91">
                  <c:v>0.10743999999999999</c:v>
                </c:pt>
                <c:pt idx="92">
                  <c:v>2.9061538461538499</c:v>
                </c:pt>
                <c:pt idx="93">
                  <c:v>10</c:v>
                </c:pt>
                <c:pt idx="94">
                  <c:v>10</c:v>
                </c:pt>
                <c:pt idx="95">
                  <c:v>10</c:v>
                </c:pt>
                <c:pt idx="96">
                  <c:v>5.7261538461538501</c:v>
                </c:pt>
                <c:pt idx="97">
                  <c:v>4.1030769230769204</c:v>
                </c:pt>
                <c:pt idx="98">
                  <c:v>6.3793199999999999</c:v>
                </c:pt>
                <c:pt idx="99">
                  <c:v>10</c:v>
                </c:pt>
                <c:pt idx="100">
                  <c:v>10</c:v>
                </c:pt>
                <c:pt idx="101">
                  <c:v>9.7360000000000007</c:v>
                </c:pt>
                <c:pt idx="102">
                  <c:v>10</c:v>
                </c:pt>
                <c:pt idx="103">
                  <c:v>10</c:v>
                </c:pt>
                <c:pt idx="104">
                  <c:v>10</c:v>
                </c:pt>
                <c:pt idx="105">
                  <c:v>7.1428571428571104</c:v>
                </c:pt>
                <c:pt idx="106">
                  <c:v>9.3619199999999996</c:v>
                </c:pt>
                <c:pt idx="107">
                  <c:v>5.9830769230769203</c:v>
                </c:pt>
                <c:pt idx="108">
                  <c:v>10</c:v>
                </c:pt>
                <c:pt idx="109">
                  <c:v>10</c:v>
                </c:pt>
                <c:pt idx="110">
                  <c:v>0</c:v>
                </c:pt>
                <c:pt idx="111">
                  <c:v>7.1319999999999997</c:v>
                </c:pt>
                <c:pt idx="112">
                  <c:v>10</c:v>
                </c:pt>
                <c:pt idx="113">
                  <c:v>10</c:v>
                </c:pt>
                <c:pt idx="114">
                  <c:v>10</c:v>
                </c:pt>
                <c:pt idx="115">
                  <c:v>10</c:v>
                </c:pt>
                <c:pt idx="116">
                  <c:v>10</c:v>
                </c:pt>
                <c:pt idx="117">
                  <c:v>3.8461538461538498</c:v>
                </c:pt>
                <c:pt idx="118">
                  <c:v>10</c:v>
                </c:pt>
                <c:pt idx="119">
                  <c:v>10</c:v>
                </c:pt>
                <c:pt idx="120">
                  <c:v>5.5553846153846198</c:v>
                </c:pt>
                <c:pt idx="121">
                  <c:v>9.5238095238094793</c:v>
                </c:pt>
                <c:pt idx="122">
                  <c:v>4.9569230769230801</c:v>
                </c:pt>
                <c:pt idx="123">
                  <c:v>9.5238095238094793</c:v>
                </c:pt>
                <c:pt idx="124">
                  <c:v>10</c:v>
                </c:pt>
                <c:pt idx="125">
                  <c:v>10</c:v>
                </c:pt>
                <c:pt idx="126">
                  <c:v>8.5579999999999998</c:v>
                </c:pt>
                <c:pt idx="127">
                  <c:v>9.5238095238094793</c:v>
                </c:pt>
                <c:pt idx="128">
                  <c:v>4.7619047619047397</c:v>
                </c:pt>
                <c:pt idx="129">
                  <c:v>0</c:v>
                </c:pt>
                <c:pt idx="130">
                  <c:v>10</c:v>
                </c:pt>
                <c:pt idx="131">
                  <c:v>4.7619047619047397</c:v>
                </c:pt>
                <c:pt idx="132">
                  <c:v>3.1707692307692299</c:v>
                </c:pt>
                <c:pt idx="133">
                  <c:v>8.0779999999999994</c:v>
                </c:pt>
                <c:pt idx="134">
                  <c:v>10</c:v>
                </c:pt>
                <c:pt idx="135">
                  <c:v>7.1428571428571104</c:v>
                </c:pt>
                <c:pt idx="136">
                  <c:v>0</c:v>
                </c:pt>
                <c:pt idx="137">
                  <c:v>7.1428571428571104</c:v>
                </c:pt>
                <c:pt idx="138">
                  <c:v>10</c:v>
                </c:pt>
                <c:pt idx="139">
                  <c:v>0</c:v>
                </c:pt>
                <c:pt idx="140">
                  <c:v>10</c:v>
                </c:pt>
                <c:pt idx="141">
                  <c:v>5.4855200000000002</c:v>
                </c:pt>
                <c:pt idx="142">
                  <c:v>10</c:v>
                </c:pt>
                <c:pt idx="143">
                  <c:v>6.8159999999999998</c:v>
                </c:pt>
                <c:pt idx="144">
                  <c:v>6.21</c:v>
                </c:pt>
                <c:pt idx="145">
                  <c:v>9.5238095238094793</c:v>
                </c:pt>
                <c:pt idx="146">
                  <c:v>10</c:v>
                </c:pt>
                <c:pt idx="147">
                  <c:v>10</c:v>
                </c:pt>
                <c:pt idx="148">
                  <c:v>10</c:v>
                </c:pt>
                <c:pt idx="149">
                  <c:v>2.3809523809523698</c:v>
                </c:pt>
                <c:pt idx="150">
                  <c:v>7.8630769230769202</c:v>
                </c:pt>
                <c:pt idx="151">
                  <c:v>10</c:v>
                </c:pt>
                <c:pt idx="152">
                  <c:v>7.1428571428571104</c:v>
                </c:pt>
                <c:pt idx="153">
                  <c:v>10</c:v>
                </c:pt>
                <c:pt idx="154">
                  <c:v>10</c:v>
                </c:pt>
                <c:pt idx="155">
                  <c:v>10</c:v>
                </c:pt>
                <c:pt idx="156">
                  <c:v>7.6923076923076898</c:v>
                </c:pt>
                <c:pt idx="157">
                  <c:v>2.5646153846153799</c:v>
                </c:pt>
                <c:pt idx="158">
                  <c:v>10</c:v>
                </c:pt>
                <c:pt idx="159">
                  <c:v>10</c:v>
                </c:pt>
                <c:pt idx="160">
                  <c:v>10</c:v>
                </c:pt>
                <c:pt idx="161">
                  <c:v>5.1719999999999997</c:v>
                </c:pt>
                <c:pt idx="162">
                  <c:v>10</c:v>
                </c:pt>
                <c:pt idx="163">
                  <c:v>7.7353846153846204</c:v>
                </c:pt>
                <c:pt idx="164">
                  <c:v>10</c:v>
                </c:pt>
                <c:pt idx="165">
                  <c:v>10</c:v>
                </c:pt>
                <c:pt idx="166">
                  <c:v>10</c:v>
                </c:pt>
                <c:pt idx="167">
                  <c:v>9.4876923076923099</c:v>
                </c:pt>
                <c:pt idx="168">
                  <c:v>6.1538461538461497</c:v>
                </c:pt>
                <c:pt idx="169">
                  <c:v>9.5238095238094793</c:v>
                </c:pt>
                <c:pt idx="170">
                  <c:v>7.0938461538461501</c:v>
                </c:pt>
                <c:pt idx="171">
                  <c:v>10</c:v>
                </c:pt>
                <c:pt idx="172">
                  <c:v>9.5238095238094793</c:v>
                </c:pt>
                <c:pt idx="173">
                  <c:v>3.5349200000000001</c:v>
                </c:pt>
                <c:pt idx="174">
                  <c:v>0</c:v>
                </c:pt>
                <c:pt idx="175">
                  <c:v>10</c:v>
                </c:pt>
                <c:pt idx="176">
                  <c:v>10</c:v>
                </c:pt>
                <c:pt idx="177">
                  <c:v>5.6239999999999997</c:v>
                </c:pt>
                <c:pt idx="178">
                  <c:v>7.1428571428571104</c:v>
                </c:pt>
                <c:pt idx="179">
                  <c:v>10</c:v>
                </c:pt>
                <c:pt idx="180">
                  <c:v>7.18</c:v>
                </c:pt>
                <c:pt idx="181">
                  <c:v>10</c:v>
                </c:pt>
                <c:pt idx="182">
                  <c:v>4.7619047619047397</c:v>
                </c:pt>
                <c:pt idx="183">
                  <c:v>1.88</c:v>
                </c:pt>
                <c:pt idx="184">
                  <c:v>9.5238095238094793</c:v>
                </c:pt>
                <c:pt idx="185">
                  <c:v>2.8800000000000402E-2</c:v>
                </c:pt>
                <c:pt idx="186">
                  <c:v>10</c:v>
                </c:pt>
                <c:pt idx="187">
                  <c:v>7.1428571428571104</c:v>
                </c:pt>
                <c:pt idx="188">
                  <c:v>7.3507692307692301</c:v>
                </c:pt>
                <c:pt idx="189">
                  <c:v>4.7619047619047397</c:v>
                </c:pt>
              </c:numCache>
            </c:numRef>
          </c:yVal>
          <c:smooth val="0"/>
          <c:extLst>
            <c:ext xmlns:c15="http://schemas.microsoft.com/office/drawing/2012/chart" uri="{02D57815-91ED-43cb-92C2-25804820EDAC}">
              <c15:datalabelsRange>
                <c15:f>Health!$B$6:$B$195</c15:f>
                <c15:dlblRangeCache>
                  <c:ptCount val="190"/>
                  <c:pt idx="0">
                    <c:v>Afghanistan</c:v>
                  </c:pt>
                  <c:pt idx="1">
                    <c:v>Angola</c:v>
                  </c:pt>
                  <c:pt idx="2">
                    <c:v>Albania</c:v>
                  </c:pt>
                  <c:pt idx="3">
                    <c:v>United Arab Emirates</c:v>
                  </c:pt>
                  <c:pt idx="4">
                    <c:v>Argentina</c:v>
                  </c:pt>
                  <c:pt idx="5">
                    <c:v>Armenia</c:v>
                  </c:pt>
                  <c:pt idx="6">
                    <c:v>Antigua and Barbuda</c:v>
                  </c:pt>
                  <c:pt idx="7">
                    <c:v>Australia</c:v>
                  </c:pt>
                  <c:pt idx="8">
                    <c:v>Austria</c:v>
                  </c:pt>
                  <c:pt idx="9">
                    <c:v>Azerbaijan</c:v>
                  </c:pt>
                  <c:pt idx="10">
                    <c:v>Burundi</c:v>
                  </c:pt>
                  <c:pt idx="11">
                    <c:v>Belgium</c:v>
                  </c:pt>
                  <c:pt idx="12">
                    <c:v>Benin</c:v>
                  </c:pt>
                  <c:pt idx="13">
                    <c:v>Burkina Faso</c:v>
                  </c:pt>
                  <c:pt idx="14">
                    <c:v>Bangladesh</c:v>
                  </c:pt>
                  <c:pt idx="15">
                    <c:v>Bulgaria</c:v>
                  </c:pt>
                  <c:pt idx="16">
                    <c:v>Bahrain</c:v>
                  </c:pt>
                  <c:pt idx="17">
                    <c:v>Bahamas</c:v>
                  </c:pt>
                  <c:pt idx="18">
                    <c:v>Bosnia and Herzegovina</c:v>
                  </c:pt>
                  <c:pt idx="19">
                    <c:v>Belarus</c:v>
                  </c:pt>
                  <c:pt idx="20">
                    <c:v>Belize</c:v>
                  </c:pt>
                  <c:pt idx="21">
                    <c:v>Bolivia</c:v>
                  </c:pt>
                  <c:pt idx="22">
                    <c:v>Brazil</c:v>
                  </c:pt>
                  <c:pt idx="23">
                    <c:v>Barbados</c:v>
                  </c:pt>
                  <c:pt idx="24">
                    <c:v>Brunei Darussalam</c:v>
                  </c:pt>
                  <c:pt idx="25">
                    <c:v>Bhutan</c:v>
                  </c:pt>
                  <c:pt idx="26">
                    <c:v>Botswana</c:v>
                  </c:pt>
                  <c:pt idx="27">
                    <c:v>Central African Republic</c:v>
                  </c:pt>
                  <c:pt idx="28">
                    <c:v>Canada</c:v>
                  </c:pt>
                  <c:pt idx="29">
                    <c:v>Switzerland</c:v>
                  </c:pt>
                  <c:pt idx="30">
                    <c:v>Chile</c:v>
                  </c:pt>
                  <c:pt idx="31">
                    <c:v>China</c:v>
                  </c:pt>
                  <c:pt idx="32">
                    <c:v>Côte d'Ivoire</c:v>
                  </c:pt>
                  <c:pt idx="33">
                    <c:v>Cameroon</c:v>
                  </c:pt>
                  <c:pt idx="34">
                    <c:v>Congo DR</c:v>
                  </c:pt>
                  <c:pt idx="35">
                    <c:v>Congo</c:v>
                  </c:pt>
                  <c:pt idx="36">
                    <c:v>Colombia</c:v>
                  </c:pt>
                  <c:pt idx="37">
                    <c:v>Comoros</c:v>
                  </c:pt>
                  <c:pt idx="38">
                    <c:v>Cabo Verde</c:v>
                  </c:pt>
                  <c:pt idx="39">
                    <c:v>Costa Rica</c:v>
                  </c:pt>
                  <c:pt idx="40">
                    <c:v>Cuba</c:v>
                  </c:pt>
                  <c:pt idx="41">
                    <c:v>Cyprus</c:v>
                  </c:pt>
                  <c:pt idx="42">
                    <c:v>Czech Republic</c:v>
                  </c:pt>
                  <c:pt idx="43">
                    <c:v>Germany</c:v>
                  </c:pt>
                  <c:pt idx="44">
                    <c:v>Djibouti</c:v>
                  </c:pt>
                  <c:pt idx="45">
                    <c:v>Dominica</c:v>
                  </c:pt>
                  <c:pt idx="46">
                    <c:v>Denmark</c:v>
                  </c:pt>
                  <c:pt idx="47">
                    <c:v>Dominican Republic</c:v>
                  </c:pt>
                  <c:pt idx="48">
                    <c:v>Algeria</c:v>
                  </c:pt>
                  <c:pt idx="49">
                    <c:v>Ecuador</c:v>
                  </c:pt>
                  <c:pt idx="50">
                    <c:v>Egypt</c:v>
                  </c:pt>
                  <c:pt idx="51">
                    <c:v>Eritrea</c:v>
                  </c:pt>
                  <c:pt idx="52">
                    <c:v>Spain</c:v>
                  </c:pt>
                  <c:pt idx="53">
                    <c:v>Estonia</c:v>
                  </c:pt>
                  <c:pt idx="54">
                    <c:v>Ethiopia</c:v>
                  </c:pt>
                  <c:pt idx="55">
                    <c:v>Finland</c:v>
                  </c:pt>
                  <c:pt idx="56">
                    <c:v>Fiji</c:v>
                  </c:pt>
                  <c:pt idx="57">
                    <c:v>France</c:v>
                  </c:pt>
                  <c:pt idx="58">
                    <c:v>Micronesia</c:v>
                  </c:pt>
                  <c:pt idx="59">
                    <c:v>Gabon</c:v>
                  </c:pt>
                  <c:pt idx="60">
                    <c:v>United Kingdom</c:v>
                  </c:pt>
                  <c:pt idx="61">
                    <c:v>Georgia</c:v>
                  </c:pt>
                  <c:pt idx="62">
                    <c:v>Ghana</c:v>
                  </c:pt>
                  <c:pt idx="63">
                    <c:v>Guinea</c:v>
                  </c:pt>
                  <c:pt idx="64">
                    <c:v>Gambia</c:v>
                  </c:pt>
                  <c:pt idx="65">
                    <c:v>Guinea-Bissau</c:v>
                  </c:pt>
                  <c:pt idx="66">
                    <c:v>Equatorial Guinea</c:v>
                  </c:pt>
                  <c:pt idx="67">
                    <c:v>Greece</c:v>
                  </c:pt>
                  <c:pt idx="68">
                    <c:v>Grenada</c:v>
                  </c:pt>
                  <c:pt idx="69">
                    <c:v>Guatemala</c:v>
                  </c:pt>
                  <c:pt idx="70">
                    <c:v>Guyana</c:v>
                  </c:pt>
                  <c:pt idx="71">
                    <c:v>Honduras</c:v>
                  </c:pt>
                  <c:pt idx="72">
                    <c:v>Croatia</c:v>
                  </c:pt>
                  <c:pt idx="73">
                    <c:v>Haiti</c:v>
                  </c:pt>
                  <c:pt idx="74">
                    <c:v>Hungary</c:v>
                  </c:pt>
                  <c:pt idx="75">
                    <c:v>Indonesia</c:v>
                  </c:pt>
                  <c:pt idx="76">
                    <c:v>India</c:v>
                  </c:pt>
                  <c:pt idx="77">
                    <c:v>Ireland</c:v>
                  </c:pt>
                  <c:pt idx="78">
                    <c:v>Iran</c:v>
                  </c:pt>
                  <c:pt idx="79">
                    <c:v>Iraq</c:v>
                  </c:pt>
                  <c:pt idx="80">
                    <c:v>Iceland</c:v>
                  </c:pt>
                  <c:pt idx="81">
                    <c:v>Israel</c:v>
                  </c:pt>
                  <c:pt idx="82">
                    <c:v>Italy</c:v>
                  </c:pt>
                  <c:pt idx="83">
                    <c:v>Jamaica</c:v>
                  </c:pt>
                  <c:pt idx="84">
                    <c:v>Jordan</c:v>
                  </c:pt>
                  <c:pt idx="85">
                    <c:v>Japan</c:v>
                  </c:pt>
                  <c:pt idx="86">
                    <c:v>Kazakhstan</c:v>
                  </c:pt>
                  <c:pt idx="87">
                    <c:v>Kenya</c:v>
                  </c:pt>
                  <c:pt idx="88">
                    <c:v>Kyrgyzstan</c:v>
                  </c:pt>
                  <c:pt idx="89">
                    <c:v>Cambodia</c:v>
                  </c:pt>
                  <c:pt idx="90">
                    <c:v>Kiribati</c:v>
                  </c:pt>
                  <c:pt idx="91">
                    <c:v>Saint Kitts and Nevis</c:v>
                  </c:pt>
                  <c:pt idx="92">
                    <c:v>Korea Republic of</c:v>
                  </c:pt>
                  <c:pt idx="93">
                    <c:v>Kuwait</c:v>
                  </c:pt>
                  <c:pt idx="94">
                    <c:v>Lao PDR</c:v>
                  </c:pt>
                  <c:pt idx="95">
                    <c:v>Lebanon</c:v>
                  </c:pt>
                  <c:pt idx="96">
                    <c:v>Liberia</c:v>
                  </c:pt>
                  <c:pt idx="97">
                    <c:v>Libya</c:v>
                  </c:pt>
                  <c:pt idx="98">
                    <c:v>Saint Lucia</c:v>
                  </c:pt>
                  <c:pt idx="99">
                    <c:v>Liechtenstein</c:v>
                  </c:pt>
                  <c:pt idx="100">
                    <c:v>Sri Lanka</c:v>
                  </c:pt>
                  <c:pt idx="101">
                    <c:v>Lesotho</c:v>
                  </c:pt>
                  <c:pt idx="102">
                    <c:v>Lithuania</c:v>
                  </c:pt>
                  <c:pt idx="103">
                    <c:v>Luxembourg</c:v>
                  </c:pt>
                  <c:pt idx="104">
                    <c:v>Latvia</c:v>
                  </c:pt>
                  <c:pt idx="105">
                    <c:v>Morocco</c:v>
                  </c:pt>
                  <c:pt idx="106">
                    <c:v>Moldova Republic of</c:v>
                  </c:pt>
                  <c:pt idx="107">
                    <c:v>Madagascar</c:v>
                  </c:pt>
                  <c:pt idx="108">
                    <c:v>Maldives</c:v>
                  </c:pt>
                  <c:pt idx="109">
                    <c:v>Mexico</c:v>
                  </c:pt>
                  <c:pt idx="110">
                    <c:v>Marshall Islands</c:v>
                  </c:pt>
                  <c:pt idx="111">
                    <c:v>North Macedonia</c:v>
                  </c:pt>
                  <c:pt idx="112">
                    <c:v>Mali</c:v>
                  </c:pt>
                  <c:pt idx="113">
                    <c:v>Malta</c:v>
                  </c:pt>
                  <c:pt idx="114">
                    <c:v>Myanmar</c:v>
                  </c:pt>
                  <c:pt idx="115">
                    <c:v>Montenegro</c:v>
                  </c:pt>
                  <c:pt idx="116">
                    <c:v>Mongolia</c:v>
                  </c:pt>
                  <c:pt idx="117">
                    <c:v>Mozambique</c:v>
                  </c:pt>
                  <c:pt idx="118">
                    <c:v>Mauritania</c:v>
                  </c:pt>
                  <c:pt idx="119">
                    <c:v>Mauritius</c:v>
                  </c:pt>
                  <c:pt idx="120">
                    <c:v>Malawi</c:v>
                  </c:pt>
                  <c:pt idx="121">
                    <c:v>Malaysia</c:v>
                  </c:pt>
                  <c:pt idx="122">
                    <c:v>Namibia</c:v>
                  </c:pt>
                  <c:pt idx="123">
                    <c:v>Niger</c:v>
                  </c:pt>
                  <c:pt idx="124">
                    <c:v>Nigeria</c:v>
                  </c:pt>
                  <c:pt idx="125">
                    <c:v>Nicaragua</c:v>
                  </c:pt>
                  <c:pt idx="126">
                    <c:v>Netherlands</c:v>
                  </c:pt>
                  <c:pt idx="127">
                    <c:v>Norway</c:v>
                  </c:pt>
                  <c:pt idx="128">
                    <c:v>Nepal</c:v>
                  </c:pt>
                  <c:pt idx="129">
                    <c:v>Nauru</c:v>
                  </c:pt>
                  <c:pt idx="130">
                    <c:v>New Zealand</c:v>
                  </c:pt>
                  <c:pt idx="131">
                    <c:v>Oman</c:v>
                  </c:pt>
                  <c:pt idx="132">
                    <c:v>Pakistan</c:v>
                  </c:pt>
                  <c:pt idx="133">
                    <c:v>Panama</c:v>
                  </c:pt>
                  <c:pt idx="134">
                    <c:v>Peru</c:v>
                  </c:pt>
                  <c:pt idx="135">
                    <c:v>Philippines</c:v>
                  </c:pt>
                  <c:pt idx="136">
                    <c:v>Palau</c:v>
                  </c:pt>
                  <c:pt idx="137">
                    <c:v>Papua New Guinea</c:v>
                  </c:pt>
                  <c:pt idx="138">
                    <c:v>Poland</c:v>
                  </c:pt>
                  <c:pt idx="139">
                    <c:v>Korea DPR</c:v>
                  </c:pt>
                  <c:pt idx="140">
                    <c:v>Portugal</c:v>
                  </c:pt>
                  <c:pt idx="141">
                    <c:v>Paraguay</c:v>
                  </c:pt>
                  <c:pt idx="142">
                    <c:v>Qatar</c:v>
                  </c:pt>
                  <c:pt idx="143">
                    <c:v>Romania</c:v>
                  </c:pt>
                  <c:pt idx="144">
                    <c:v>Russian Federation</c:v>
                  </c:pt>
                  <c:pt idx="145">
                    <c:v>Rwanda</c:v>
                  </c:pt>
                  <c:pt idx="146">
                    <c:v>Saudi Arabia</c:v>
                  </c:pt>
                  <c:pt idx="147">
                    <c:v>Sudan</c:v>
                  </c:pt>
                  <c:pt idx="148">
                    <c:v>Senegal</c:v>
                  </c:pt>
                  <c:pt idx="149">
                    <c:v>Singapore</c:v>
                  </c:pt>
                  <c:pt idx="150">
                    <c:v>Solomon Islands</c:v>
                  </c:pt>
                  <c:pt idx="151">
                    <c:v>Sierra Leone</c:v>
                  </c:pt>
                  <c:pt idx="152">
                    <c:v>El Salvador</c:v>
                  </c:pt>
                  <c:pt idx="153">
                    <c:v>Somalia</c:v>
                  </c:pt>
                  <c:pt idx="154">
                    <c:v>Serbia</c:v>
                  </c:pt>
                  <c:pt idx="155">
                    <c:v>South Sudan</c:v>
                  </c:pt>
                  <c:pt idx="156">
                    <c:v>Sao Tome and Principe</c:v>
                  </c:pt>
                  <c:pt idx="157">
                    <c:v>Suriname</c:v>
                  </c:pt>
                  <c:pt idx="158">
                    <c:v>Slovakia</c:v>
                  </c:pt>
                  <c:pt idx="159">
                    <c:v>Slovenia</c:v>
                  </c:pt>
                  <c:pt idx="160">
                    <c:v>Sweden</c:v>
                  </c:pt>
                  <c:pt idx="161">
                    <c:v>Eswatini</c:v>
                  </c:pt>
                  <c:pt idx="162">
                    <c:v>Seychelles</c:v>
                  </c:pt>
                  <c:pt idx="163">
                    <c:v>Syria</c:v>
                  </c:pt>
                  <c:pt idx="164">
                    <c:v>Chad</c:v>
                  </c:pt>
                  <c:pt idx="165">
                    <c:v>Togo</c:v>
                  </c:pt>
                  <c:pt idx="166">
                    <c:v>Thailand</c:v>
                  </c:pt>
                  <c:pt idx="167">
                    <c:v>Tajikistan</c:v>
                  </c:pt>
                  <c:pt idx="168">
                    <c:v>Turkmenistan</c:v>
                  </c:pt>
                  <c:pt idx="169">
                    <c:v>Timor-Leste</c:v>
                  </c:pt>
                  <c:pt idx="170">
                    <c:v>Tonga</c:v>
                  </c:pt>
                  <c:pt idx="171">
                    <c:v>Trinidad and Tobago</c:v>
                  </c:pt>
                  <c:pt idx="172">
                    <c:v>Tunisia</c:v>
                  </c:pt>
                  <c:pt idx="173">
                    <c:v>Turkey</c:v>
                  </c:pt>
                  <c:pt idx="174">
                    <c:v>Tuvalu</c:v>
                  </c:pt>
                  <c:pt idx="175">
                    <c:v>Tanzania</c:v>
                  </c:pt>
                  <c:pt idx="176">
                    <c:v>Uganda</c:v>
                  </c:pt>
                  <c:pt idx="177">
                    <c:v>Ukraine</c:v>
                  </c:pt>
                  <c:pt idx="178">
                    <c:v>Uruguay</c:v>
                  </c:pt>
                  <c:pt idx="179">
                    <c:v>United States of America</c:v>
                  </c:pt>
                  <c:pt idx="180">
                    <c:v>Uzbekistan</c:v>
                  </c:pt>
                  <c:pt idx="181">
                    <c:v>Saint Vincent and the Grenadines</c:v>
                  </c:pt>
                  <c:pt idx="182">
                    <c:v>Venezuela</c:v>
                  </c:pt>
                  <c:pt idx="183">
                    <c:v>Viet Nam</c:v>
                  </c:pt>
                  <c:pt idx="184">
                    <c:v>Vanuatu</c:v>
                  </c:pt>
                  <c:pt idx="185">
                    <c:v>Samoa</c:v>
                  </c:pt>
                  <c:pt idx="186">
                    <c:v>Yemen</c:v>
                  </c:pt>
                  <c:pt idx="187">
                    <c:v>South Africa</c:v>
                  </c:pt>
                  <c:pt idx="188">
                    <c:v>Zambia</c:v>
                  </c:pt>
                  <c:pt idx="189">
                    <c:v>Zimbabwe</c:v>
                  </c:pt>
                </c15:dlblRangeCache>
              </c15:datalabelsRange>
            </c:ext>
            <c:ext xmlns:c16="http://schemas.microsoft.com/office/drawing/2014/chart" uri="{C3380CC4-5D6E-409C-BE32-E72D297353CC}">
              <c16:uniqueId val="{00000000-8B44-A047-A298-2004B66670E7}"/>
            </c:ext>
          </c:extLst>
        </c:ser>
        <c:dLbls>
          <c:showLegendKey val="0"/>
          <c:showVal val="0"/>
          <c:showCatName val="0"/>
          <c:showSerName val="0"/>
          <c:showPercent val="0"/>
          <c:showBubbleSize val="0"/>
        </c:dLbls>
        <c:axId val="1556845871"/>
        <c:axId val="1960966367"/>
      </c:scatterChart>
      <c:valAx>
        <c:axId val="15568458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60966367"/>
        <c:crosses val="autoZero"/>
        <c:crossBetween val="midCat"/>
      </c:valAx>
      <c:valAx>
        <c:axId val="19609663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56845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4D8F2A46-714B-ED4D-8734-A9FDEAA014B2}">
          <cx:tx>
            <cx:txData>
              <cx:v>Overall Alert Flags</cx:v>
            </cx:txData>
          </cx:tx>
          <cx:dataPt idx="2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_xlchart.v5.2</cx:nf>
      </cx:numDim>
    </cx:data>
  </cx:chartData>
  <cx:chart>
    <cx:plotArea>
      <cx:plotAreaRegion>
        <cx:series layoutId="regionMap" uniqueId="{4D8F2A46-714B-ED4D-8734-A9FDEAA014B2}">
          <cx:tx>
            <cx:txData>
              <cx:f/>
              <cx:v>Overall Alert Flags</cx:v>
            </cx:txData>
          </cx:tx>
          <cx:dataPt idx="2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4D8F2A46-714B-ED4D-8734-A9FDEAA014B2}">
          <cx:tx>
            <cx:txData>
              <cx:f/>
              <cx:v>Overall Alert Flags</cx:v>
            </cx:txData>
          </cx:tx>
          <cx:dataPt idx="26"/>
          <cx:dataPt idx="14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CD5B4"/>
            </cx:minColor>
            <cx:maxColor>
              <a:srgbClr val="E06C25"/>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18" Type="http://schemas.openxmlformats.org/officeDocument/2006/relationships/chart" Target="../charts/chart15.xml"/><Relationship Id="rId3" Type="http://schemas.openxmlformats.org/officeDocument/2006/relationships/chart" Target="../charts/chart2.xml"/><Relationship Id="rId21" Type="http://schemas.openxmlformats.org/officeDocument/2006/relationships/chart" Target="../charts/chart18.xml"/><Relationship Id="rId7" Type="http://schemas.openxmlformats.org/officeDocument/2006/relationships/chart" Target="../charts/chart5.xml"/><Relationship Id="rId12" Type="http://schemas.openxmlformats.org/officeDocument/2006/relationships/chart" Target="../charts/chart9.xml"/><Relationship Id="rId17" Type="http://schemas.openxmlformats.org/officeDocument/2006/relationships/chart" Target="../charts/chart14.xml"/><Relationship Id="rId2" Type="http://schemas.openxmlformats.org/officeDocument/2006/relationships/chart" Target="../charts/chart1.xml"/><Relationship Id="rId16" Type="http://schemas.openxmlformats.org/officeDocument/2006/relationships/chart" Target="../charts/chart13.xml"/><Relationship Id="rId20" Type="http://schemas.openxmlformats.org/officeDocument/2006/relationships/chart" Target="../charts/chart17.xml"/><Relationship Id="rId1" Type="http://schemas.microsoft.com/office/2014/relationships/chartEx" Target="../charts/chartEx1.xml"/><Relationship Id="rId6" Type="http://schemas.microsoft.com/office/2014/relationships/chartEx" Target="../charts/chartEx2.xml"/><Relationship Id="rId11" Type="http://schemas.microsoft.com/office/2014/relationships/chartEx" Target="../charts/chartEx3.xml"/><Relationship Id="rId5" Type="http://schemas.openxmlformats.org/officeDocument/2006/relationships/chart" Target="../charts/chart4.xml"/><Relationship Id="rId15" Type="http://schemas.openxmlformats.org/officeDocument/2006/relationships/chart" Target="../charts/chart12.xml"/><Relationship Id="rId10" Type="http://schemas.openxmlformats.org/officeDocument/2006/relationships/chart" Target="../charts/chart8.xml"/><Relationship Id="rId19" Type="http://schemas.openxmlformats.org/officeDocument/2006/relationships/chart" Target="../charts/chart16.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1.xml"/><Relationship Id="rId22"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xdr:col>
      <xdr:colOff>25400</xdr:colOff>
      <xdr:row>41</xdr:row>
      <xdr:rowOff>88901</xdr:rowOff>
    </xdr:from>
    <xdr:to>
      <xdr:col>10</xdr:col>
      <xdr:colOff>774700</xdr:colOff>
      <xdr:row>65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379B7B-2F9F-5749-9D30-2809F5094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1562101"/>
              <a:ext cx="84201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53</xdr:row>
      <xdr:rowOff>90067</xdr:rowOff>
    </xdr:from>
    <xdr:to>
      <xdr:col>14</xdr:col>
      <xdr:colOff>260335</xdr:colOff>
      <xdr:row>65</xdr:row>
      <xdr:rowOff>93115</xdr:rowOff>
    </xdr:to>
    <xdr:graphicFrame macro="">
      <xdr:nvGraphicFramePr>
        <xdr:cNvPr id="8" name="Chart 7">
          <a:extLst>
            <a:ext uri="{FF2B5EF4-FFF2-40B4-BE49-F238E27FC236}">
              <a16:creationId xmlns:a16="http://schemas.microsoft.com/office/drawing/2014/main" id="{8FAF8D33-7324-7D49-8585-3CBD341AA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258472</xdr:colOff>
      <xdr:row>41</xdr:row>
      <xdr:rowOff>104007</xdr:rowOff>
    </xdr:from>
    <xdr:to>
      <xdr:col>18</xdr:col>
      <xdr:colOff>187441</xdr:colOff>
      <xdr:row>53</xdr:row>
      <xdr:rowOff>107055</xdr:rowOff>
    </xdr:to>
    <xdr:graphicFrame macro="">
      <xdr:nvGraphicFramePr>
        <xdr:cNvPr id="9" name="Chart 8">
          <a:extLst>
            <a:ext uri="{FF2B5EF4-FFF2-40B4-BE49-F238E27FC236}">
              <a16:creationId xmlns:a16="http://schemas.microsoft.com/office/drawing/2014/main" id="{446A003B-F992-8A4B-A8A7-F4FAB705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107935</xdr:colOff>
      <xdr:row>41</xdr:row>
      <xdr:rowOff>103406</xdr:rowOff>
    </xdr:from>
    <xdr:to>
      <xdr:col>14</xdr:col>
      <xdr:colOff>260335</xdr:colOff>
      <xdr:row>53</xdr:row>
      <xdr:rowOff>106454</xdr:rowOff>
    </xdr:to>
    <xdr:graphicFrame macro="">
      <xdr:nvGraphicFramePr>
        <xdr:cNvPr id="10" name="Chart 9">
          <a:extLst>
            <a:ext uri="{FF2B5EF4-FFF2-40B4-BE49-F238E27FC236}">
              <a16:creationId xmlns:a16="http://schemas.microsoft.com/office/drawing/2014/main" id="{4FB026FE-E380-A742-8A34-A7BEFD813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262446</xdr:colOff>
      <xdr:row>53</xdr:row>
      <xdr:rowOff>106387</xdr:rowOff>
    </xdr:from>
    <xdr:to>
      <xdr:col>18</xdr:col>
      <xdr:colOff>187442</xdr:colOff>
      <xdr:row>65</xdr:row>
      <xdr:rowOff>92701</xdr:rowOff>
    </xdr:to>
    <xdr:graphicFrame macro="">
      <xdr:nvGraphicFramePr>
        <xdr:cNvPr id="12" name="Chart 11">
          <a:extLst>
            <a:ext uri="{FF2B5EF4-FFF2-40B4-BE49-F238E27FC236}">
              <a16:creationId xmlns:a16="http://schemas.microsoft.com/office/drawing/2014/main" id="{F8B46332-5FE8-E348-BEF4-C54AAB747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40</xdr:row>
      <xdr:rowOff>165100</xdr:rowOff>
    </xdr:from>
    <xdr:to>
      <xdr:col>18</xdr:col>
      <xdr:colOff>190500</xdr:colOff>
      <xdr:row>40</xdr:row>
      <xdr:rowOff>165100</xdr:rowOff>
    </xdr:to>
    <xdr:cxnSp macro="">
      <xdr:nvCxnSpPr>
        <xdr:cNvPr id="13" name="Straight Connector 12">
          <a:extLst>
            <a:ext uri="{FF2B5EF4-FFF2-40B4-BE49-F238E27FC236}">
              <a16:creationId xmlns:a16="http://schemas.microsoft.com/office/drawing/2014/main" id="{A322C9DA-B400-E24C-A093-B687CA9E7239}"/>
            </a:ext>
          </a:extLst>
        </xdr:cNvPr>
        <xdr:cNvCxnSpPr/>
      </xdr:nvCxnSpPr>
      <xdr:spPr>
        <a:xfrm>
          <a:off x="2400300" y="1384300"/>
          <a:ext cx="12141200"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268</xdr:row>
      <xdr:rowOff>88901</xdr:rowOff>
    </xdr:from>
    <xdr:to>
      <xdr:col>10</xdr:col>
      <xdr:colOff>774700</xdr:colOff>
      <xdr:row>292</xdr:row>
      <xdr:rowOff>88900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FE8BAE7-FA37-BA43-8CD0-2E598038FA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0777" y="1562580"/>
              <a:ext cx="7638451" cy="4888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280</xdr:row>
      <xdr:rowOff>90067</xdr:rowOff>
    </xdr:from>
    <xdr:to>
      <xdr:col>14</xdr:col>
      <xdr:colOff>260335</xdr:colOff>
      <xdr:row>292</xdr:row>
      <xdr:rowOff>93115</xdr:rowOff>
    </xdr:to>
    <xdr:graphicFrame macro="">
      <xdr:nvGraphicFramePr>
        <xdr:cNvPr id="24" name="Chart 23">
          <a:extLst>
            <a:ext uri="{FF2B5EF4-FFF2-40B4-BE49-F238E27FC236}">
              <a16:creationId xmlns:a16="http://schemas.microsoft.com/office/drawing/2014/main" id="{051A6154-215E-FB4D-A9FD-2A2380168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258472</xdr:colOff>
      <xdr:row>268</xdr:row>
      <xdr:rowOff>104007</xdr:rowOff>
    </xdr:from>
    <xdr:to>
      <xdr:col>18</xdr:col>
      <xdr:colOff>187441</xdr:colOff>
      <xdr:row>280</xdr:row>
      <xdr:rowOff>107055</xdr:rowOff>
    </xdr:to>
    <xdr:graphicFrame macro="">
      <xdr:nvGraphicFramePr>
        <xdr:cNvPr id="25" name="Chart 24">
          <a:extLst>
            <a:ext uri="{FF2B5EF4-FFF2-40B4-BE49-F238E27FC236}">
              <a16:creationId xmlns:a16="http://schemas.microsoft.com/office/drawing/2014/main" id="{F5A8F2E1-463F-6D49-AFAC-F68A6900A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107935</xdr:colOff>
      <xdr:row>268</xdr:row>
      <xdr:rowOff>103406</xdr:rowOff>
    </xdr:from>
    <xdr:to>
      <xdr:col>14</xdr:col>
      <xdr:colOff>260335</xdr:colOff>
      <xdr:row>280</xdr:row>
      <xdr:rowOff>106454</xdr:rowOff>
    </xdr:to>
    <xdr:graphicFrame macro="">
      <xdr:nvGraphicFramePr>
        <xdr:cNvPr id="26" name="Chart 25">
          <a:extLst>
            <a:ext uri="{FF2B5EF4-FFF2-40B4-BE49-F238E27FC236}">
              <a16:creationId xmlns:a16="http://schemas.microsoft.com/office/drawing/2014/main" id="{97161D88-716F-924C-95F9-ADEADBEF8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262446</xdr:colOff>
      <xdr:row>280</xdr:row>
      <xdr:rowOff>106387</xdr:rowOff>
    </xdr:from>
    <xdr:to>
      <xdr:col>18</xdr:col>
      <xdr:colOff>187442</xdr:colOff>
      <xdr:row>292</xdr:row>
      <xdr:rowOff>92701</xdr:rowOff>
    </xdr:to>
    <xdr:graphicFrame macro="">
      <xdr:nvGraphicFramePr>
        <xdr:cNvPr id="27" name="Chart 26">
          <a:extLst>
            <a:ext uri="{FF2B5EF4-FFF2-40B4-BE49-F238E27FC236}">
              <a16:creationId xmlns:a16="http://schemas.microsoft.com/office/drawing/2014/main" id="{32643A0E-F8A7-754E-912E-EF46C6455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611038</xdr:colOff>
      <xdr:row>267</xdr:row>
      <xdr:rowOff>165100</xdr:rowOff>
    </xdr:from>
    <xdr:to>
      <xdr:col>18</xdr:col>
      <xdr:colOff>190500</xdr:colOff>
      <xdr:row>267</xdr:row>
      <xdr:rowOff>165100</xdr:rowOff>
    </xdr:to>
    <xdr:cxnSp macro="">
      <xdr:nvCxnSpPr>
        <xdr:cNvPr id="28" name="Straight Connector 27">
          <a:extLst>
            <a:ext uri="{FF2B5EF4-FFF2-40B4-BE49-F238E27FC236}">
              <a16:creationId xmlns:a16="http://schemas.microsoft.com/office/drawing/2014/main" id="{D74CE4F6-F587-884D-BAED-41827A2D0087}"/>
            </a:ext>
          </a:extLst>
        </xdr:cNvPr>
        <xdr:cNvCxnSpPr/>
      </xdr:nvCxnSpPr>
      <xdr:spPr>
        <a:xfrm>
          <a:off x="3786038" y="12098308"/>
          <a:ext cx="9967104"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495</xdr:row>
      <xdr:rowOff>88901</xdr:rowOff>
    </xdr:from>
    <xdr:to>
      <xdr:col>10</xdr:col>
      <xdr:colOff>774700</xdr:colOff>
      <xdr:row>519</xdr:row>
      <xdr:rowOff>88900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B09BAF08-6841-7842-8BD6-3B4432CD7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14867" y="12263968"/>
              <a:ext cx="76581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507</xdr:row>
      <xdr:rowOff>90067</xdr:rowOff>
    </xdr:from>
    <xdr:to>
      <xdr:col>14</xdr:col>
      <xdr:colOff>260335</xdr:colOff>
      <xdr:row>519</xdr:row>
      <xdr:rowOff>93115</xdr:rowOff>
    </xdr:to>
    <xdr:graphicFrame macro="">
      <xdr:nvGraphicFramePr>
        <xdr:cNvPr id="37" name="Chart 36">
          <a:extLst>
            <a:ext uri="{FF2B5EF4-FFF2-40B4-BE49-F238E27FC236}">
              <a16:creationId xmlns:a16="http://schemas.microsoft.com/office/drawing/2014/main" id="{05B9BFCE-89E6-5F40-9202-B592B2882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258472</xdr:colOff>
      <xdr:row>495</xdr:row>
      <xdr:rowOff>104007</xdr:rowOff>
    </xdr:from>
    <xdr:to>
      <xdr:col>18</xdr:col>
      <xdr:colOff>187441</xdr:colOff>
      <xdr:row>507</xdr:row>
      <xdr:rowOff>107055</xdr:rowOff>
    </xdr:to>
    <xdr:graphicFrame macro="">
      <xdr:nvGraphicFramePr>
        <xdr:cNvPr id="38" name="Chart 37">
          <a:extLst>
            <a:ext uri="{FF2B5EF4-FFF2-40B4-BE49-F238E27FC236}">
              <a16:creationId xmlns:a16="http://schemas.microsoft.com/office/drawing/2014/main" id="{0F4377DE-EA40-1A4F-99CC-214AE1B50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107935</xdr:colOff>
      <xdr:row>495</xdr:row>
      <xdr:rowOff>103406</xdr:rowOff>
    </xdr:from>
    <xdr:to>
      <xdr:col>14</xdr:col>
      <xdr:colOff>260335</xdr:colOff>
      <xdr:row>507</xdr:row>
      <xdr:rowOff>106454</xdr:rowOff>
    </xdr:to>
    <xdr:graphicFrame macro="">
      <xdr:nvGraphicFramePr>
        <xdr:cNvPr id="39" name="Chart 38">
          <a:extLst>
            <a:ext uri="{FF2B5EF4-FFF2-40B4-BE49-F238E27FC236}">
              <a16:creationId xmlns:a16="http://schemas.microsoft.com/office/drawing/2014/main" id="{0C7C4F18-4F0A-AB44-A016-3C7DD288F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262446</xdr:colOff>
      <xdr:row>507</xdr:row>
      <xdr:rowOff>106387</xdr:rowOff>
    </xdr:from>
    <xdr:to>
      <xdr:col>18</xdr:col>
      <xdr:colOff>187442</xdr:colOff>
      <xdr:row>519</xdr:row>
      <xdr:rowOff>92701</xdr:rowOff>
    </xdr:to>
    <xdr:graphicFrame macro="">
      <xdr:nvGraphicFramePr>
        <xdr:cNvPr id="40" name="Chart 39">
          <a:extLst>
            <a:ext uri="{FF2B5EF4-FFF2-40B4-BE49-F238E27FC236}">
              <a16:creationId xmlns:a16="http://schemas.microsoft.com/office/drawing/2014/main" id="{1D5F5DF8-24B0-0341-B1F4-07F676D07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389467</xdr:colOff>
      <xdr:row>494</xdr:row>
      <xdr:rowOff>165100</xdr:rowOff>
    </xdr:from>
    <xdr:to>
      <xdr:col>18</xdr:col>
      <xdr:colOff>190500</xdr:colOff>
      <xdr:row>494</xdr:row>
      <xdr:rowOff>165100</xdr:rowOff>
    </xdr:to>
    <xdr:cxnSp macro="">
      <xdr:nvCxnSpPr>
        <xdr:cNvPr id="41" name="Straight Connector 40">
          <a:extLst>
            <a:ext uri="{FF2B5EF4-FFF2-40B4-BE49-F238E27FC236}">
              <a16:creationId xmlns:a16="http://schemas.microsoft.com/office/drawing/2014/main" id="{ED5FB9BE-B4C3-1142-9522-8FA5630A0BF7}"/>
            </a:ext>
          </a:extLst>
        </xdr:cNvPr>
        <xdr:cNvCxnSpPr/>
      </xdr:nvCxnSpPr>
      <xdr:spPr>
        <a:xfrm>
          <a:off x="2794000" y="22703367"/>
          <a:ext cx="10977033"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31403</xdr:colOff>
      <xdr:row>7</xdr:row>
      <xdr:rowOff>37060</xdr:rowOff>
    </xdr:from>
    <xdr:to>
      <xdr:col>12</xdr:col>
      <xdr:colOff>88900</xdr:colOff>
      <xdr:row>21</xdr:row>
      <xdr:rowOff>26900</xdr:rowOff>
    </xdr:to>
    <xdr:graphicFrame macro="">
      <xdr:nvGraphicFramePr>
        <xdr:cNvPr id="46" name="Chart 45">
          <a:extLst>
            <a:ext uri="{FF2B5EF4-FFF2-40B4-BE49-F238E27FC236}">
              <a16:creationId xmlns:a16="http://schemas.microsoft.com/office/drawing/2014/main" id="{74D042E3-4475-4846-AF95-7E0C66A74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7</xdr:row>
      <xdr:rowOff>18469</xdr:rowOff>
    </xdr:from>
    <xdr:to>
      <xdr:col>7</xdr:col>
      <xdr:colOff>419099</xdr:colOff>
      <xdr:row>35</xdr:row>
      <xdr:rowOff>154328</xdr:rowOff>
    </xdr:to>
    <xdr:graphicFrame macro="">
      <xdr:nvGraphicFramePr>
        <xdr:cNvPr id="50" name="Chart 49">
          <a:extLst>
            <a:ext uri="{FF2B5EF4-FFF2-40B4-BE49-F238E27FC236}">
              <a16:creationId xmlns:a16="http://schemas.microsoft.com/office/drawing/2014/main" id="{87309561-2F35-BC48-881F-0337539A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31403</xdr:colOff>
      <xdr:row>21</xdr:row>
      <xdr:rowOff>165100</xdr:rowOff>
    </xdr:from>
    <xdr:to>
      <xdr:col>12</xdr:col>
      <xdr:colOff>88900</xdr:colOff>
      <xdr:row>35</xdr:row>
      <xdr:rowOff>154940</xdr:rowOff>
    </xdr:to>
    <xdr:graphicFrame macro="">
      <xdr:nvGraphicFramePr>
        <xdr:cNvPr id="56" name="Chart 55">
          <a:extLst>
            <a:ext uri="{FF2B5EF4-FFF2-40B4-BE49-F238E27FC236}">
              <a16:creationId xmlns:a16="http://schemas.microsoft.com/office/drawing/2014/main" id="{8853F35A-963F-1745-9887-A682A3632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260003</xdr:colOff>
      <xdr:row>7</xdr:row>
      <xdr:rowOff>37060</xdr:rowOff>
    </xdr:from>
    <xdr:to>
      <xdr:col>16</xdr:col>
      <xdr:colOff>76200</xdr:colOff>
      <xdr:row>21</xdr:row>
      <xdr:rowOff>26900</xdr:rowOff>
    </xdr:to>
    <xdr:graphicFrame macro="">
      <xdr:nvGraphicFramePr>
        <xdr:cNvPr id="57" name="Chart 56">
          <a:extLst>
            <a:ext uri="{FF2B5EF4-FFF2-40B4-BE49-F238E27FC236}">
              <a16:creationId xmlns:a16="http://schemas.microsoft.com/office/drawing/2014/main" id="{D74DF092-721E-2D43-B953-10B3635E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260003</xdr:colOff>
      <xdr:row>21</xdr:row>
      <xdr:rowOff>165100</xdr:rowOff>
    </xdr:from>
    <xdr:to>
      <xdr:col>16</xdr:col>
      <xdr:colOff>76200</xdr:colOff>
      <xdr:row>35</xdr:row>
      <xdr:rowOff>154940</xdr:rowOff>
    </xdr:to>
    <xdr:graphicFrame macro="">
      <xdr:nvGraphicFramePr>
        <xdr:cNvPr id="58" name="Chart 57">
          <a:extLst>
            <a:ext uri="{FF2B5EF4-FFF2-40B4-BE49-F238E27FC236}">
              <a16:creationId xmlns:a16="http://schemas.microsoft.com/office/drawing/2014/main" id="{25FF70BD-51BE-C944-8A89-799EBA7BC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241300</xdr:colOff>
      <xdr:row>7</xdr:row>
      <xdr:rowOff>37060</xdr:rowOff>
    </xdr:from>
    <xdr:to>
      <xdr:col>19</xdr:col>
      <xdr:colOff>349597</xdr:colOff>
      <xdr:row>21</xdr:row>
      <xdr:rowOff>26900</xdr:rowOff>
    </xdr:to>
    <xdr:graphicFrame macro="">
      <xdr:nvGraphicFramePr>
        <xdr:cNvPr id="59" name="Chart 58">
          <a:extLst>
            <a:ext uri="{FF2B5EF4-FFF2-40B4-BE49-F238E27FC236}">
              <a16:creationId xmlns:a16="http://schemas.microsoft.com/office/drawing/2014/main" id="{75F7BEF3-CA66-5A48-B3CE-947811162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241300</xdr:colOff>
      <xdr:row>21</xdr:row>
      <xdr:rowOff>165100</xdr:rowOff>
    </xdr:from>
    <xdr:to>
      <xdr:col>19</xdr:col>
      <xdr:colOff>349597</xdr:colOff>
      <xdr:row>35</xdr:row>
      <xdr:rowOff>154940</xdr:rowOff>
    </xdr:to>
    <xdr:graphicFrame macro="">
      <xdr:nvGraphicFramePr>
        <xdr:cNvPr id="60" name="Chart 59">
          <a:extLst>
            <a:ext uri="{FF2B5EF4-FFF2-40B4-BE49-F238E27FC236}">
              <a16:creationId xmlns:a16="http://schemas.microsoft.com/office/drawing/2014/main" id="{057DAFC8-FFD3-D54B-A738-9BE7D52DA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1905000</xdr:colOff>
      <xdr:row>6</xdr:row>
      <xdr:rowOff>34636</xdr:rowOff>
    </xdr:from>
    <xdr:to>
      <xdr:col>8</xdr:col>
      <xdr:colOff>150091</xdr:colOff>
      <xdr:row>17</xdr:row>
      <xdr:rowOff>196272</xdr:rowOff>
    </xdr:to>
    <xdr:sp macro="" textlink="">
      <xdr:nvSpPr>
        <xdr:cNvPr id="2" name="TextBox 1">
          <a:extLst>
            <a:ext uri="{FF2B5EF4-FFF2-40B4-BE49-F238E27FC236}">
              <a16:creationId xmlns:a16="http://schemas.microsoft.com/office/drawing/2014/main" id="{6E684683-A7B1-AE4C-A12F-D22160E5A56E}"/>
            </a:ext>
          </a:extLst>
        </xdr:cNvPr>
        <xdr:cNvSpPr txBox="1"/>
      </xdr:nvSpPr>
      <xdr:spPr>
        <a:xfrm>
          <a:off x="2447636" y="1304636"/>
          <a:ext cx="62230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rial" panose="020B0604020202020204" pitchFamily="34" charset="0"/>
              <a:cs typeface="Arial" panose="020B0604020202020204" pitchFamily="34" charset="0"/>
            </a:rPr>
            <a:t>This</a:t>
          </a:r>
          <a:r>
            <a:rPr lang="en-US" sz="1800" baseline="0">
              <a:latin typeface="Arial" panose="020B0604020202020204" pitchFamily="34" charset="0"/>
              <a:cs typeface="Arial" panose="020B0604020202020204" pitchFamily="34" charset="0"/>
            </a:rPr>
            <a:t> options page is functional but still barebones. The next step is to add explanatory language and visuals that not only help the user adjust the aggregation but also understand the methodology throughout.</a:t>
          </a:r>
          <a:endParaRPr lang="en-US" sz="18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49</xdr:col>
      <xdr:colOff>288409</xdr:colOff>
      <xdr:row>98</xdr:row>
      <xdr:rowOff>85413</xdr:rowOff>
    </xdr:from>
    <xdr:to>
      <xdr:col>53</xdr:col>
      <xdr:colOff>320430</xdr:colOff>
      <xdr:row>113</xdr:row>
      <xdr:rowOff>138328</xdr:rowOff>
    </xdr:to>
    <xdr:graphicFrame macro="">
      <xdr:nvGraphicFramePr>
        <xdr:cNvPr id="6" name="Chart 5">
          <a:extLst>
            <a:ext uri="{FF2B5EF4-FFF2-40B4-BE49-F238E27FC236}">
              <a16:creationId xmlns:a16="http://schemas.microsoft.com/office/drawing/2014/main" id="{8AEA2579-7646-384B-A0EF-0D4DDC532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523178</xdr:colOff>
      <xdr:row>98</xdr:row>
      <xdr:rowOff>85413</xdr:rowOff>
    </xdr:from>
    <xdr:to>
      <xdr:col>57</xdr:col>
      <xdr:colOff>536669</xdr:colOff>
      <xdr:row>113</xdr:row>
      <xdr:rowOff>138328</xdr:rowOff>
    </xdr:to>
    <xdr:graphicFrame macro="">
      <xdr:nvGraphicFramePr>
        <xdr:cNvPr id="7" name="Chart 6">
          <a:extLst>
            <a:ext uri="{FF2B5EF4-FFF2-40B4-BE49-F238E27FC236}">
              <a16:creationId xmlns:a16="http://schemas.microsoft.com/office/drawing/2014/main" id="{9EEA78CF-F436-0748-AD28-49380BA02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692328</xdr:colOff>
      <xdr:row>98</xdr:row>
      <xdr:rowOff>85413</xdr:rowOff>
    </xdr:from>
    <xdr:to>
      <xdr:col>61</xdr:col>
      <xdr:colOff>700824</xdr:colOff>
      <xdr:row>113</xdr:row>
      <xdr:rowOff>138328</xdr:rowOff>
    </xdr:to>
    <xdr:graphicFrame macro="">
      <xdr:nvGraphicFramePr>
        <xdr:cNvPr id="8" name="Chart 7">
          <a:extLst>
            <a:ext uri="{FF2B5EF4-FFF2-40B4-BE49-F238E27FC236}">
              <a16:creationId xmlns:a16="http://schemas.microsoft.com/office/drawing/2014/main" id="{943FEF86-C9F9-7C40-88AC-5B42A263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407878</xdr:colOff>
      <xdr:row>82</xdr:row>
      <xdr:rowOff>0</xdr:rowOff>
    </xdr:from>
    <xdr:to>
      <xdr:col>53</xdr:col>
      <xdr:colOff>439899</xdr:colOff>
      <xdr:row>97</xdr:row>
      <xdr:rowOff>57911</xdr:rowOff>
    </xdr:to>
    <xdr:graphicFrame macro="">
      <xdr:nvGraphicFramePr>
        <xdr:cNvPr id="11" name="Chart 10">
          <a:extLst>
            <a:ext uri="{FF2B5EF4-FFF2-40B4-BE49-F238E27FC236}">
              <a16:creationId xmlns:a16="http://schemas.microsoft.com/office/drawing/2014/main" id="{93FECABC-5891-364A-91DB-BD094892B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606456</xdr:colOff>
      <xdr:row>82</xdr:row>
      <xdr:rowOff>0</xdr:rowOff>
    </xdr:from>
    <xdr:to>
      <xdr:col>57</xdr:col>
      <xdr:colOff>619947</xdr:colOff>
      <xdr:row>97</xdr:row>
      <xdr:rowOff>57911</xdr:rowOff>
    </xdr:to>
    <xdr:graphicFrame macro="">
      <xdr:nvGraphicFramePr>
        <xdr:cNvPr id="12" name="Chart 11">
          <a:extLst>
            <a:ext uri="{FF2B5EF4-FFF2-40B4-BE49-F238E27FC236}">
              <a16:creationId xmlns:a16="http://schemas.microsoft.com/office/drawing/2014/main" id="{F2006B81-C229-C14B-BAA7-5BE4D2C4C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57</xdr:col>
      <xdr:colOff>760236</xdr:colOff>
      <xdr:row>82</xdr:row>
      <xdr:rowOff>0</xdr:rowOff>
    </xdr:from>
    <xdr:to>
      <xdr:col>61</xdr:col>
      <xdr:colOff>768732</xdr:colOff>
      <xdr:row>97</xdr:row>
      <xdr:rowOff>57911</xdr:rowOff>
    </xdr:to>
    <xdr:graphicFrame macro="">
      <xdr:nvGraphicFramePr>
        <xdr:cNvPr id="14" name="Chart 13">
          <a:extLst>
            <a:ext uri="{FF2B5EF4-FFF2-40B4-BE49-F238E27FC236}">
              <a16:creationId xmlns:a16="http://schemas.microsoft.com/office/drawing/2014/main" id="{B563FCC7-70AD-C540-BED7-649CECC95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0</xdr:colOff>
      <xdr:row>82</xdr:row>
      <xdr:rowOff>70309</xdr:rowOff>
    </xdr:from>
    <xdr:to>
      <xdr:col>49</xdr:col>
      <xdr:colOff>121850</xdr:colOff>
      <xdr:row>113</xdr:row>
      <xdr:rowOff>111486</xdr:rowOff>
    </xdr:to>
    <xdr:graphicFrame macro="">
      <xdr:nvGraphicFramePr>
        <xdr:cNvPr id="15" name="Chart 14">
          <a:extLst>
            <a:ext uri="{FF2B5EF4-FFF2-40B4-BE49-F238E27FC236}">
              <a16:creationId xmlns:a16="http://schemas.microsoft.com/office/drawing/2014/main" id="{774FA574-8B3B-674C-913B-68E862CD1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614490</xdr:colOff>
      <xdr:row>136</xdr:row>
      <xdr:rowOff>191084</xdr:rowOff>
    </xdr:from>
    <xdr:to>
      <xdr:col>26</xdr:col>
      <xdr:colOff>499532</xdr:colOff>
      <xdr:row>164</xdr:row>
      <xdr:rowOff>178384</xdr:rowOff>
    </xdr:to>
    <xdr:graphicFrame macro="">
      <xdr:nvGraphicFramePr>
        <xdr:cNvPr id="3" name="Chart 2">
          <a:extLst>
            <a:ext uri="{FF2B5EF4-FFF2-40B4-BE49-F238E27FC236}">
              <a16:creationId xmlns:a16="http://schemas.microsoft.com/office/drawing/2014/main" id="{F38933D8-B3D3-CD43-ABBB-C5FE7FD32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393700</xdr:colOff>
      <xdr:row>4</xdr:row>
      <xdr:rowOff>12700</xdr:rowOff>
    </xdr:from>
    <xdr:to>
      <xdr:col>6</xdr:col>
      <xdr:colOff>571500</xdr:colOff>
      <xdr:row>29</xdr:row>
      <xdr:rowOff>76200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2298700" y="825500"/>
          <a:ext cx="3987800" cy="5143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baseline="0">
            <a:latin typeface="Arial" panose="020B0604020202020204" pitchFamily="34" charset="0"/>
            <a:cs typeface="Arial" panose="020B0604020202020204" pitchFamily="34" charset="0"/>
          </a:endParaRPr>
        </a:p>
        <a:p>
          <a:r>
            <a:rPr lang="en-US" sz="1200" b="0" u="none" baseline="0">
              <a:latin typeface="Arial" panose="020B0604020202020204" pitchFamily="34" charset="0"/>
              <a:cs typeface="Arial" panose="020B0604020202020204" pitchFamily="34" charset="0"/>
            </a:rPr>
            <a:t>This file is a static version of the real-time Compound Risk Monitor. The file was last updated on DD/MM/YYYY.</a:t>
          </a:r>
        </a:p>
        <a:p>
          <a:endParaRPr lang="en-US" sz="1200" b="0" u="none" baseline="0">
            <a:latin typeface="Arial" panose="020B0604020202020204" pitchFamily="34" charset="0"/>
            <a:cs typeface="Arial" panose="020B0604020202020204" pitchFamily="34" charset="0"/>
          </a:endParaRPr>
        </a:p>
        <a:p>
          <a:r>
            <a:rPr lang="en-US" sz="1200" b="0" u="none" baseline="0">
              <a:latin typeface="Arial" panose="020B0604020202020204" pitchFamily="34" charset="0"/>
              <a:cs typeface="Arial" panose="020B0604020202020204" pitchFamily="34" charset="0"/>
            </a:rPr>
            <a:t>The most recent version of the monitor can be found at </a:t>
          </a:r>
          <a:r>
            <a:rPr lang="en-US" sz="1100" b="0" i="0" u="sng" strike="noStrike">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https://compound-risk-monitor.netlify.app</a:t>
          </a:r>
          <a:endParaRPr lang="en-US" sz="1800" b="0" u="sng" baseline="0">
            <a:latin typeface="Arial" panose="020B0604020202020204" pitchFamily="34" charset="0"/>
            <a:cs typeface="Arial" panose="020B0604020202020204" pitchFamily="34" charset="0"/>
          </a:endParaRPr>
        </a:p>
        <a:p>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How</a:t>
          </a:r>
          <a:r>
            <a:rPr lang="en-US" sz="1800" b="0" u="sng" baseline="0">
              <a:latin typeface="Arial" panose="020B0604020202020204" pitchFamily="34" charset="0"/>
              <a:cs typeface="Arial" panose="020B0604020202020204" pitchFamily="34" charset="0"/>
            </a:rPr>
            <a:t> to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r>
            <a:rPr lang="en-US" sz="1800" b="0" u="sng" baseline="0">
              <a:latin typeface="Arial" panose="020B0604020202020204" pitchFamily="34" charset="0"/>
              <a:cs typeface="Arial" panose="020B0604020202020204" pitchFamily="34" charset="0"/>
            </a:rPr>
            <a:t>                              </a:t>
          </a:r>
          <a:endParaRPr lang="en-US" sz="1800" b="0" u="sng">
            <a:latin typeface="Arial" panose="020B0604020202020204" pitchFamily="34" charset="0"/>
            <a:cs typeface="Arial" panose="020B0604020202020204" pitchFamily="34" charset="0"/>
          </a:endParaRPr>
        </a:p>
      </xdr:txBody>
    </xdr:sp>
    <xdr:clientData/>
  </xdr:twoCellAnchor>
  <xdr:twoCellAnchor>
    <xdr:from>
      <xdr:col>7</xdr:col>
      <xdr:colOff>0</xdr:colOff>
      <xdr:row>4</xdr:row>
      <xdr:rowOff>12700</xdr:rowOff>
    </xdr:from>
    <xdr:to>
      <xdr:col>11</xdr:col>
      <xdr:colOff>177800</xdr:colOff>
      <xdr:row>29</xdr:row>
      <xdr:rowOff>76200</xdr:rowOff>
    </xdr:to>
    <xdr:sp macro="" textlink="">
      <xdr:nvSpPr>
        <xdr:cNvPr id="3" name="TextBox 2">
          <a:extLst>
            <a:ext uri="{FF2B5EF4-FFF2-40B4-BE49-F238E27FC236}">
              <a16:creationId xmlns:a16="http://schemas.microsoft.com/office/drawing/2014/main" id="{98D37197-9211-8645-A090-1928B360D8CC}"/>
            </a:ext>
          </a:extLst>
        </xdr:cNvPr>
        <xdr:cNvSpPr txBox="1"/>
      </xdr:nvSpPr>
      <xdr:spPr>
        <a:xfrm>
          <a:off x="6667500" y="825500"/>
          <a:ext cx="3987800" cy="5143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 </a:t>
          </a:r>
          <a:endParaRPr lang="en-US" sz="2400" b="1" baseline="0">
            <a:latin typeface="Arial" panose="020B0604020202020204" pitchFamily="34" charset="0"/>
            <a:cs typeface="Arial" panose="020B0604020202020204" pitchFamily="34" charset="0"/>
          </a:endParaRPr>
        </a:p>
        <a:p>
          <a:endParaRPr lang="en-US" sz="1600" b="0"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About the Monitor</a:t>
          </a:r>
        </a:p>
        <a:p>
          <a:r>
            <a:rPr lang="en-US" sz="1800" b="0" u="sng" baseline="0">
              <a:latin typeface="Arial" panose="020B0604020202020204" pitchFamily="34" charset="0"/>
              <a:cs typeface="Arial" panose="020B0604020202020204" pitchFamily="34" charset="0"/>
            </a:rPr>
            <a:t>                              </a:t>
          </a:r>
          <a:endParaRPr lang="en-US" sz="1800" b="0" u="sng">
            <a:latin typeface="Arial" panose="020B0604020202020204" pitchFamily="34" charset="0"/>
            <a:cs typeface="Arial" panose="020B0604020202020204" pitchFamily="34"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ealth" connectionId="3" xr16:uid="{31AC9B2E-0CDA-2948-9F37-04F0E52FBB33}"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ood Security" connectionId="2" xr16:uid="{C1DB5AEE-D64D-B545-8963-9108BB75981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onflict and Fragility" connectionId="1" xr16:uid="{9FC9F3EE-BC56-4C41-A3FD-F3DD03F6DD4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 Fiscal" connectionId="4" xr16:uid="{C4E87F13-0771-A845-B0A0-D2522E63E32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atural Hazard" connectionId="5" xr16:uid="{707FA958-C752-AD4C-A70A-688740232B89}"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ocioeconomic Vulnerability" connectionId="6" xr16:uid="{43FD248E-14C7-EB47-8B9A-040419043D79}"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89C0B92-7D5C-AD46-8D2B-9A3F2C6D14F9}" name="Table13" displayName="Table13" ref="B299:R489" totalsRowShown="0" headerRowDxfId="258" tableBorderDxfId="257">
  <autoFilter ref="B299:R489" xr:uid="{AF9F9920-083E-4346-A8DE-71577C15336F}">
    <filterColumn colId="6">
      <top10 val="10" filterVal="5.5"/>
    </filterColumn>
  </autoFilter>
  <sortState xmlns:xlrd2="http://schemas.microsoft.com/office/spreadsheetml/2017/richdata2" ref="B300:R489">
    <sortCondition descending="1" ref="H299:H489"/>
  </sortState>
  <tableColumns count="17">
    <tableColumn id="1" xr3:uid="{15C748A3-4D6D-0C4A-97CB-C900FC091C61}" name="Country_x000a_Name" dataDxfId="256">
      <calculatedColumnFormula>'Compound Alert'!B6</calculatedColumnFormula>
    </tableColumn>
    <tableColumn id="2" xr3:uid="{0E0E2050-71C9-BB4D-A410-694424BDAC07}" name="Country Code" dataDxfId="255">
      <calculatedColumnFormula>'Compound Alert'!C6</calculatedColumnFormula>
    </tableColumn>
    <tableColumn id="3" xr3:uid="{A201F05C-6025-AA44-9E1F-EFE0C63D32B7}" name="Blank2" dataDxfId="254">
      <calculatedColumnFormula>'Compound Alert'!F6</calculatedColumnFormula>
    </tableColumn>
    <tableColumn id="4" xr3:uid="{6A87F9AD-7F36-9C44-B91C-EE2A1CF44CC6}" name="Underlying Vulnerability" dataDxfId="253">
      <calculatedColumnFormula>'Compound Alert'!I6</calculatedColumnFormula>
    </tableColumn>
    <tableColumn id="5" xr3:uid="{3BD50F5F-B1F3-FF4D-BB11-135CE3AD8798}" name="Column1" dataDxfId="252"/>
    <tableColumn id="6" xr3:uid="{AD438898-0350-274E-B9EF-294CD3F84924}" name="Blank3" dataDxfId="251">
      <calculatedColumnFormula>'Compound Alert'!M6</calculatedColumnFormula>
    </tableColumn>
    <tableColumn id="7" xr3:uid="{6270D74A-9136-6940-83FB-BE2AFC343D8E}" name="Health2" dataDxfId="250">
      <calculatedColumnFormula>'Compound Alert'!U6</calculatedColumnFormula>
    </tableColumn>
    <tableColumn id="8" xr3:uid="{968C9EAF-7961-7745-8A83-00F55323C7FF}" name="Food Security3" dataDxfId="249">
      <calculatedColumnFormula>'Compound Alert'!V6</calculatedColumnFormula>
    </tableColumn>
    <tableColumn id="9" xr3:uid="{7FCF98DB-6FB5-9941-B027-C4FFBFD30DED}" name="Macro Fiscal4" dataDxfId="248">
      <calculatedColumnFormula>'Compound Alert'!U6</calculatedColumnFormula>
    </tableColumn>
    <tableColumn id="10" xr3:uid="{1B0260AF-3258-D346-B932-9AF8C00F7556}" name="Socio-Econ Vulnerability5" dataDxfId="247">
      <calculatedColumnFormula>'Compound Alert'!V6</calculatedColumnFormula>
    </tableColumn>
    <tableColumn id="11" xr3:uid="{57CFCA9A-8B90-604B-950B-57C96827F467}" name="Natural Hazards6" dataDxfId="246">
      <calculatedColumnFormula>'Compound Alert'!W6</calculatedColumnFormula>
    </tableColumn>
    <tableColumn id="12" xr3:uid="{A802981F-2DBF-BF4D-9727-CF24B7B4644F}" name="Conflict and Fragility" dataDxfId="245">
      <calculatedColumnFormula>'Compound Alert'!X6</calculatedColumnFormula>
    </tableColumn>
    <tableColumn id="13" xr3:uid="{4F9204A1-B19E-8C42-BCDC-38014D0577DB}" name="Blank7" dataDxfId="244">
      <calculatedColumnFormula>'Compound Alert'!Y6</calculatedColumnFormula>
    </tableColumn>
    <tableColumn id="14" xr3:uid="{155D1916-253D-B047-BC69-2CB58CB7613C}" name="Underlying Vulnerability12" dataDxfId="243">
      <calculatedColumnFormula>'Compound Alert'!Z6</calculatedColumnFormula>
    </tableColumn>
    <tableColumn id="15" xr3:uid="{021CA6FF-08D0-2A4C-AF40-80BCB9191EDA}" name="Column2" dataDxfId="242"/>
    <tableColumn id="16" xr3:uid="{04D17CB2-5942-5448-B000-D0517EF953DB}" name="Upcoming Threats14" dataDxfId="240">
      <calculatedColumnFormula>'Compound Alert'!AI6</calculatedColumnFormula>
    </tableColumn>
    <tableColumn id="17" xr3:uid="{8D6524E2-D287-EE49-8B00-ABEBABBD49EB}" name="Upcoming Threats15" dataDxfId="241">
      <calculatedColumnFormula>'Compound Alert'!AJ6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92B26A5-F49F-C449-89D5-DBBF82DC851E}" name="Table14" displayName="Table14" ref="B527:R718" totalsRowShown="0" headerRowDxfId="274" tableBorderDxfId="273">
  <autoFilter ref="B527:R718" xr:uid="{ED2AC098-075D-C74A-A7C6-1DD3F2DD3FD6}">
    <filterColumn colId="6">
      <top10 val="10" filterVal="5.5"/>
    </filterColumn>
  </autoFilter>
  <sortState xmlns:xlrd2="http://schemas.microsoft.com/office/spreadsheetml/2017/richdata2" ref="B528:R718">
    <sortCondition descending="1" ref="H527:H718"/>
  </sortState>
  <tableColumns count="17">
    <tableColumn id="1" xr3:uid="{8E7D959B-4ACB-AC4B-8AA6-4618A76D2683}" name="Country_x000a_Name" dataDxfId="272">
      <calculatedColumnFormula>'Compound Alert'!B6</calculatedColumnFormula>
    </tableColumn>
    <tableColumn id="2" xr3:uid="{E2AC52D0-7C3D-C142-8BF3-90BD1BDB60BF}" name="Country Code" dataDxfId="271">
      <calculatedColumnFormula>'Compound Alert'!C6</calculatedColumnFormula>
    </tableColumn>
    <tableColumn id="3" xr3:uid="{359FA8BA-410D-DB43-9D9B-94D4CBC2F71C}" name="Blank2" dataDxfId="270">
      <calculatedColumnFormula>'Compound Alert'!F6</calculatedColumnFormula>
    </tableColumn>
    <tableColumn id="4" xr3:uid="{0910E68E-F757-6141-BFD2-3DE04695A107}" name="Upcoming Threats" dataDxfId="269">
      <calculatedColumnFormula>'Compound Alert'!K6</calculatedColumnFormula>
    </tableColumn>
    <tableColumn id="5" xr3:uid="{B4A9544A-42E6-BA49-B6EC-288C39886CDF}" name="Column1" dataDxfId="268"/>
    <tableColumn id="6" xr3:uid="{E6E80466-EAEC-1642-8EF3-0B286113CC22}" name="Blank3" dataDxfId="267">
      <calculatedColumnFormula>'Compound Alert'!M6</calculatedColumnFormula>
    </tableColumn>
    <tableColumn id="7" xr3:uid="{996367AD-1AE4-724E-87D5-5B5EA24D9D85}" name="Health7" dataDxfId="266">
      <calculatedColumnFormula>'Compound Alert'!AB6</calculatedColumnFormula>
    </tableColumn>
    <tableColumn id="8" xr3:uid="{FAF6B431-1854-B842-A987-D787E7FB8294}" name="Food Security8" dataDxfId="265">
      <calculatedColumnFormula>'Compound Alert'!AC6</calculatedColumnFormula>
    </tableColumn>
    <tableColumn id="9" xr3:uid="{6898BE5F-4A9D-074B-A45C-D802A33647C5}" name="Socio-Econ Vulnerability9" dataDxfId="237">
      <calculatedColumnFormula>'Compound Alert'!AB6</calculatedColumnFormula>
    </tableColumn>
    <tableColumn id="10" xr3:uid="{625C576E-35C9-2140-BF64-83E8CF0B9ABE}" name="Macro Fiscal10" dataDxfId="264">
      <calculatedColumnFormula>'Compound Alert'!AC6</calculatedColumnFormula>
    </tableColumn>
    <tableColumn id="11" xr3:uid="{0FC0FF3D-0362-A645-8ED4-FDE1F80C802B}" name="Natural Hazards11" dataDxfId="263">
      <calculatedColumnFormula>'Compound Alert'!AD6</calculatedColumnFormula>
    </tableColumn>
    <tableColumn id="12" xr3:uid="{B66D8E14-96EF-4D48-99DB-317AFB4A521C}" name="Institutional Fragility" dataDxfId="262">
      <calculatedColumnFormula>'Compound Alert'!AE6</calculatedColumnFormula>
    </tableColumn>
    <tableColumn id="13" xr3:uid="{F06339DC-6A87-9944-B25B-A2261A4CF1FE}" name="Blank7" dataDxfId="261">
      <calculatedColumnFormula>'Compound Alert'!AF6</calculatedColumnFormula>
    </tableColumn>
    <tableColumn id="14" xr3:uid="{B4502214-0D9A-744F-A2BC-3CB2D6626257}" name="Underlying Vulnerability12" dataDxfId="260">
      <calculatedColumnFormula>'Compound Alert'!AG6</calculatedColumnFormula>
    </tableColumn>
    <tableColumn id="15" xr3:uid="{6B37EEE5-9986-7346-AC07-210866DD2F09}" name="Column2" dataDxfId="259"/>
    <tableColumn id="16" xr3:uid="{88F5A493-C202-F044-9768-8FD239F3BFA7}" name="Upcoming Threats14" dataDxfId="239">
      <calculatedColumnFormula>'Compound Alert'!AI6</calculatedColumnFormula>
    </tableColumn>
    <tableColumn id="17" xr3:uid="{57C03270-4C46-1346-92FF-60D56D634820}" name="Upcoming Threats15" dataDxfId="238">
      <calculatedColumnFormula>'Compound Alert'!AJ202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0B32-D227-3F45-BEBF-0E7FF02F6742}">
  <sheetPr filterMode="1"/>
  <dimension ref="A2:HI718"/>
  <sheetViews>
    <sheetView tabSelected="1" topLeftCell="A26" zoomScaleNormal="100" workbookViewId="0">
      <selection activeCell="H4" sqref="H4"/>
    </sheetView>
    <sheetView zoomScale="61" workbookViewId="1">
      <selection activeCell="V25" sqref="V25"/>
    </sheetView>
  </sheetViews>
  <sheetFormatPr baseColWidth="10" defaultColWidth="8.7109375" defaultRowHeight="16" x14ac:dyDescent="0.2"/>
  <cols>
    <col min="1" max="1" width="4.42578125" style="71" customWidth="1"/>
    <col min="2" max="2" width="22.5703125" style="29" customWidth="1"/>
    <col min="3" max="3" width="8.7109375" style="29" customWidth="1"/>
    <col min="4" max="4" width="8.28515625" style="59" customWidth="1"/>
    <col min="5" max="5" width="8.7109375" style="30" customWidth="1"/>
    <col min="6" max="6" width="2.7109375" style="31" customWidth="1"/>
    <col min="7" max="7" width="8.7109375" style="30" customWidth="1"/>
    <col min="8" max="8" width="4.85546875" style="30" customWidth="1"/>
    <col min="9" max="9" width="2.7109375" style="28" customWidth="1"/>
    <col min="10" max="10" width="9.7109375" style="28" customWidth="1"/>
    <col min="11" max="11" width="9.7109375" style="59" customWidth="1"/>
    <col min="12" max="15" width="9.7109375" style="31" customWidth="1"/>
    <col min="16" max="16" width="2.7109375" style="31" customWidth="1"/>
    <col min="17" max="17" width="9.7109375" style="31" customWidth="1"/>
    <col min="18" max="18" width="9.7109375" style="63" customWidth="1"/>
    <col min="19" max="19" width="9.140625" style="31" customWidth="1"/>
    <col min="20" max="20" width="15.28515625" style="31" customWidth="1"/>
    <col min="21" max="21" width="14.42578125" style="31" customWidth="1"/>
    <col min="22" max="22" width="24.140625" style="31" customWidth="1"/>
    <col min="23" max="23" width="17.140625" style="31" customWidth="1"/>
    <col min="24" max="24" width="20.140625" style="31" customWidth="1"/>
    <col min="25" max="25" width="8.5703125" style="63" customWidth="1"/>
    <col min="26" max="26" width="27.85546875" style="30" bestFit="1" customWidth="1"/>
    <col min="27" max="27" width="12.42578125" style="30" bestFit="1" customWidth="1"/>
    <col min="28" max="28" width="18.7109375" style="30" bestFit="1" customWidth="1"/>
    <col min="29" max="29" width="17.85546875" style="30" bestFit="1" customWidth="1"/>
    <col min="30" max="30" width="27.85546875" style="30" bestFit="1" customWidth="1"/>
    <col min="31" max="31" width="20.5703125" style="30" bestFit="1" customWidth="1"/>
    <col min="32" max="32" width="20.7109375" style="59" bestFit="1" customWidth="1"/>
    <col min="33" max="33" width="12.140625" style="28" bestFit="1" customWidth="1"/>
    <col min="34" max="34" width="11.140625" style="28" bestFit="1" customWidth="1"/>
    <col min="35" max="46" width="12.140625" style="28" bestFit="1" customWidth="1"/>
    <col min="47" max="47" width="21.140625" style="28" bestFit="1" customWidth="1"/>
    <col min="48" max="49" width="12.140625" style="28" bestFit="1" customWidth="1"/>
    <col min="50" max="50" width="17" style="28" bestFit="1" customWidth="1"/>
    <col min="51" max="51" width="12.140625" style="28" bestFit="1" customWidth="1"/>
    <col min="52" max="52" width="12" style="28" bestFit="1" customWidth="1"/>
    <col min="53" max="53" width="7.42578125" style="28" bestFit="1" customWidth="1"/>
    <col min="54" max="57" width="12.140625" style="28" bestFit="1" customWidth="1"/>
    <col min="58" max="58" width="21.28515625" style="28" bestFit="1" customWidth="1"/>
    <col min="59" max="60" width="5.28515625" style="28" bestFit="1" customWidth="1"/>
    <col min="61" max="64" width="12.140625" style="28" bestFit="1" customWidth="1"/>
    <col min="65" max="65" width="9.28515625" style="28" bestFit="1" customWidth="1"/>
    <col min="66" max="70" width="12.140625" style="28" bestFit="1" customWidth="1"/>
    <col min="71" max="71" width="13.7109375" style="28" bestFit="1" customWidth="1"/>
    <col min="72" max="72" width="11.140625" style="28" bestFit="1" customWidth="1"/>
    <col min="73" max="74" width="12.140625" style="28" bestFit="1" customWidth="1"/>
    <col min="75" max="75" width="17.5703125" style="28" bestFit="1" customWidth="1"/>
    <col min="76" max="78" width="12.140625" style="28" bestFit="1" customWidth="1"/>
    <col min="79" max="79" width="15.7109375" style="28" bestFit="1" customWidth="1"/>
    <col min="80" max="85" width="12.140625" style="28" bestFit="1" customWidth="1"/>
    <col min="86" max="86" width="6.85546875" style="28" bestFit="1" customWidth="1"/>
    <col min="87" max="87" width="6.42578125" style="28" bestFit="1" customWidth="1"/>
    <col min="88" max="90" width="12.140625" style="28" bestFit="1" customWidth="1"/>
    <col min="91" max="91" width="11.140625" style="28" bestFit="1" customWidth="1"/>
    <col min="92" max="93" width="12.140625" style="28" bestFit="1" customWidth="1"/>
    <col min="94" max="94" width="11.140625" style="28" bestFit="1" customWidth="1"/>
    <col min="95" max="95" width="7" style="28" bestFit="1" customWidth="1"/>
    <col min="96" max="96" width="13.140625" style="28" bestFit="1" customWidth="1"/>
    <col min="97" max="97" width="12.140625" style="28" bestFit="1" customWidth="1"/>
    <col min="98" max="98" width="11.140625" style="28" bestFit="1" customWidth="1"/>
    <col min="99" max="105" width="12.140625" style="28" bestFit="1" customWidth="1"/>
    <col min="106" max="106" width="6.85546875" style="28" bestFit="1" customWidth="1"/>
    <col min="107" max="114" width="12.140625" style="28" bestFit="1" customWidth="1"/>
    <col min="115" max="115" width="10.140625" style="28" bestFit="1" customWidth="1"/>
    <col min="116" max="116" width="15.5703125" style="28" bestFit="1" customWidth="1"/>
    <col min="117" max="122" width="12.140625" style="28" bestFit="1" customWidth="1"/>
    <col min="123" max="123" width="11.140625" style="28" bestFit="1" customWidth="1"/>
    <col min="124" max="133" width="12.140625" style="28" bestFit="1" customWidth="1"/>
    <col min="134" max="134" width="14.5703125" style="28" bestFit="1" customWidth="1"/>
    <col min="135" max="137" width="12.140625" style="28" bestFit="1" customWidth="1"/>
    <col min="138" max="138" width="10.140625" style="28" bestFit="1" customWidth="1"/>
    <col min="139" max="139" width="17.7109375" style="28" bestFit="1" customWidth="1"/>
    <col min="140" max="145" width="12.140625" style="28" bestFit="1" customWidth="1"/>
    <col min="146" max="146" width="6" style="28" bestFit="1" customWidth="1"/>
    <col min="147" max="152" width="12.140625" style="28" bestFit="1" customWidth="1"/>
    <col min="153" max="153" width="14.85546875" style="28" bestFit="1" customWidth="1"/>
    <col min="154" max="156" width="12.140625" style="28" bestFit="1" customWidth="1"/>
    <col min="157" max="157" width="5.85546875" style="28" bestFit="1" customWidth="1"/>
    <col min="158" max="158" width="12.140625" style="28" bestFit="1" customWidth="1"/>
    <col min="159" max="159" width="16.7109375" style="28" bestFit="1" customWidth="1"/>
    <col min="160" max="166" width="12.140625" style="28" bestFit="1" customWidth="1"/>
    <col min="167" max="167" width="17.140625" style="28" bestFit="1" customWidth="1"/>
    <col min="168" max="168" width="12.140625" style="28" bestFit="1" customWidth="1"/>
    <col min="169" max="169" width="18.28515625" style="28" bestFit="1" customWidth="1"/>
    <col min="170" max="170" width="11.140625" style="28" bestFit="1" customWidth="1"/>
    <col min="171" max="171" width="28.85546875" style="28" bestFit="1" customWidth="1"/>
    <col min="172" max="172" width="12.140625" style="28" bestFit="1" customWidth="1"/>
    <col min="173" max="173" width="20.28515625" style="28" bestFit="1" customWidth="1"/>
    <col min="174" max="177" width="12.140625" style="28" bestFit="1" customWidth="1"/>
    <col min="178" max="178" width="11.5703125" style="28" bestFit="1" customWidth="1"/>
    <col min="179" max="181" width="12.140625" style="28" bestFit="1" customWidth="1"/>
    <col min="182" max="182" width="14.7109375" style="28" bestFit="1" customWidth="1"/>
    <col min="183" max="183" width="7.7109375" style="28" bestFit="1" customWidth="1"/>
    <col min="184" max="184" width="12.140625" style="28" bestFit="1" customWidth="1"/>
    <col min="185" max="185" width="11.42578125" style="28" bestFit="1" customWidth="1"/>
    <col min="186" max="190" width="12.140625" style="28" bestFit="1" customWidth="1"/>
    <col min="191" max="191" width="10.5703125" style="28" bestFit="1" customWidth="1"/>
    <col min="192" max="197" width="12.140625" style="28" bestFit="1" customWidth="1"/>
    <col min="198" max="198" width="11.140625" style="28" bestFit="1" customWidth="1"/>
    <col min="199" max="199" width="17.85546875" style="28" bestFit="1" customWidth="1"/>
    <col min="200" max="201" width="12.140625" style="28" bestFit="1" customWidth="1"/>
    <col min="202" max="202" width="12.28515625" style="28" bestFit="1" customWidth="1"/>
    <col min="203" max="203" width="6.5703125" style="28" bestFit="1" customWidth="1"/>
    <col min="204" max="204" width="7.28515625" style="28" bestFit="1" customWidth="1"/>
    <col min="205" max="205" width="12.140625" style="28" bestFit="1" customWidth="1"/>
    <col min="206" max="206" width="18.7109375" style="28" bestFit="1" customWidth="1"/>
    <col min="207" max="207" width="14" style="28" bestFit="1" customWidth="1"/>
    <col min="208" max="208" width="21.7109375" style="28" bestFit="1" customWidth="1"/>
    <col min="209" max="217" width="12.140625" style="28" bestFit="1" customWidth="1"/>
    <col min="218" max="16384" width="8.7109375" style="28"/>
  </cols>
  <sheetData>
    <row r="2" spans="2:2" x14ac:dyDescent="0.2">
      <c r="B2" s="211" t="s">
        <v>571</v>
      </c>
    </row>
    <row r="3" spans="2:2" x14ac:dyDescent="0.2">
      <c r="B3" s="255" t="s">
        <v>611</v>
      </c>
    </row>
    <row r="4" spans="2:2" x14ac:dyDescent="0.2">
      <c r="B4" s="255" t="s">
        <v>610</v>
      </c>
    </row>
    <row r="5" spans="2:2" x14ac:dyDescent="0.2">
      <c r="B5" s="255" t="s">
        <v>608</v>
      </c>
    </row>
    <row r="6" spans="2:2" x14ac:dyDescent="0.2">
      <c r="B6" s="255" t="s">
        <v>609</v>
      </c>
    </row>
    <row r="7" spans="2:2" x14ac:dyDescent="0.2">
      <c r="B7" s="212"/>
    </row>
    <row r="8" spans="2:2" x14ac:dyDescent="0.2">
      <c r="B8" s="212"/>
    </row>
    <row r="9" spans="2:2" x14ac:dyDescent="0.2">
      <c r="B9" s="212"/>
    </row>
    <row r="10" spans="2:2" x14ac:dyDescent="0.2">
      <c r="B10" s="212"/>
    </row>
    <row r="11" spans="2:2" x14ac:dyDescent="0.2">
      <c r="B11" s="212"/>
    </row>
    <row r="12" spans="2:2" x14ac:dyDescent="0.2">
      <c r="B12" s="212"/>
    </row>
    <row r="13" spans="2:2" x14ac:dyDescent="0.2">
      <c r="B13" s="212"/>
    </row>
    <row r="14" spans="2:2" x14ac:dyDescent="0.2">
      <c r="B14" s="212"/>
    </row>
    <row r="15" spans="2:2" x14ac:dyDescent="0.2">
      <c r="B15" s="212"/>
    </row>
    <row r="16" spans="2:2" x14ac:dyDescent="0.2">
      <c r="B16" s="212"/>
    </row>
    <row r="17" spans="2:2" x14ac:dyDescent="0.2">
      <c r="B17" s="212"/>
    </row>
    <row r="18" spans="2:2" x14ac:dyDescent="0.2">
      <c r="B18" s="212"/>
    </row>
    <row r="19" spans="2:2" x14ac:dyDescent="0.2">
      <c r="B19" s="212"/>
    </row>
    <row r="20" spans="2:2" x14ac:dyDescent="0.2">
      <c r="B20" s="212"/>
    </row>
    <row r="21" spans="2:2" x14ac:dyDescent="0.2">
      <c r="B21" s="212"/>
    </row>
    <row r="22" spans="2:2" x14ac:dyDescent="0.2">
      <c r="B22" s="212"/>
    </row>
    <row r="23" spans="2:2" x14ac:dyDescent="0.2">
      <c r="B23" s="212"/>
    </row>
    <row r="24" spans="2:2" x14ac:dyDescent="0.2">
      <c r="B24" s="212"/>
    </row>
    <row r="25" spans="2:2" x14ac:dyDescent="0.2">
      <c r="B25" s="212"/>
    </row>
    <row r="26" spans="2:2" x14ac:dyDescent="0.2">
      <c r="B26" s="212"/>
    </row>
    <row r="27" spans="2:2" x14ac:dyDescent="0.2">
      <c r="B27" s="212"/>
    </row>
    <row r="28" spans="2:2" x14ac:dyDescent="0.2">
      <c r="B28" s="212"/>
    </row>
    <row r="29" spans="2:2" x14ac:dyDescent="0.2">
      <c r="B29" s="212"/>
    </row>
    <row r="30" spans="2:2" x14ac:dyDescent="0.2">
      <c r="B30" s="212"/>
    </row>
    <row r="31" spans="2:2" x14ac:dyDescent="0.2">
      <c r="B31" s="212"/>
    </row>
    <row r="32" spans="2:2" x14ac:dyDescent="0.2">
      <c r="B32" s="212"/>
    </row>
    <row r="33" spans="2:2" x14ac:dyDescent="0.2">
      <c r="B33" s="212"/>
    </row>
    <row r="34" spans="2:2" x14ac:dyDescent="0.2">
      <c r="B34" s="212"/>
    </row>
    <row r="35" spans="2:2" x14ac:dyDescent="0.2">
      <c r="B35" s="212"/>
    </row>
    <row r="36" spans="2:2" x14ac:dyDescent="0.2">
      <c r="B36" s="212"/>
    </row>
    <row r="37" spans="2:2" x14ac:dyDescent="0.2">
      <c r="B37" s="212"/>
    </row>
    <row r="38" spans="2:2" x14ac:dyDescent="0.2">
      <c r="B38" s="212"/>
    </row>
    <row r="39" spans="2:2" x14ac:dyDescent="0.2">
      <c r="B39" s="212"/>
    </row>
    <row r="40" spans="2:2" x14ac:dyDescent="0.2">
      <c r="B40" s="212"/>
    </row>
    <row r="41" spans="2:2" ht="20" x14ac:dyDescent="0.2">
      <c r="B41" s="91" t="s">
        <v>582</v>
      </c>
    </row>
    <row r="67" spans="1:217" x14ac:dyDescent="0.2">
      <c r="R67" s="245" t="s">
        <v>583</v>
      </c>
    </row>
    <row r="68" spans="1:217" s="71" customFormat="1" x14ac:dyDescent="0.2"/>
    <row r="69" spans="1:217" s="71" customFormat="1" ht="20" x14ac:dyDescent="0.2">
      <c r="B69" s="91" t="s">
        <v>504</v>
      </c>
    </row>
    <row r="70" spans="1:217" s="71" customFormat="1" x14ac:dyDescent="0.2"/>
    <row r="71" spans="1:217" s="1" customFormat="1" ht="50" customHeight="1" x14ac:dyDescent="0.2">
      <c r="A71" s="52" t="s">
        <v>478</v>
      </c>
      <c r="B71" s="11" t="s">
        <v>396</v>
      </c>
      <c r="C71" s="12" t="s">
        <v>397</v>
      </c>
      <c r="D71" s="12" t="s">
        <v>584</v>
      </c>
      <c r="E71" s="12" t="s">
        <v>589</v>
      </c>
      <c r="F71" s="68" t="s">
        <v>479</v>
      </c>
      <c r="G71" s="243" t="s">
        <v>4</v>
      </c>
      <c r="H71" s="244"/>
      <c r="I71" s="55" t="s">
        <v>480</v>
      </c>
      <c r="J71" s="250" t="s">
        <v>399</v>
      </c>
      <c r="K71" s="250" t="s">
        <v>400</v>
      </c>
      <c r="L71" s="250" t="s">
        <v>401</v>
      </c>
      <c r="M71" s="250" t="s">
        <v>556</v>
      </c>
      <c r="N71" s="250" t="s">
        <v>403</v>
      </c>
      <c r="O71" s="251" t="s">
        <v>404</v>
      </c>
      <c r="P71" s="251"/>
      <c r="Q71" s="253" t="s">
        <v>5</v>
      </c>
      <c r="R71" s="253" t="s">
        <v>398</v>
      </c>
      <c r="S71" s="13"/>
      <c r="T71" s="13"/>
      <c r="U71" s="13"/>
      <c r="V71" s="13"/>
      <c r="W71" s="13"/>
      <c r="X71" s="13"/>
      <c r="AJ71" s="13"/>
      <c r="AK71" s="13"/>
      <c r="AL71" s="13"/>
      <c r="AM71" s="13"/>
      <c r="AN71" s="13"/>
      <c r="AO71" s="13"/>
      <c r="AP71" s="13"/>
      <c r="AQ71" s="13"/>
      <c r="AR71" s="13"/>
      <c r="AS71" s="13"/>
      <c r="AT71" s="13"/>
      <c r="AU71" s="13"/>
      <c r="AV71" s="13"/>
      <c r="AW71" s="13"/>
      <c r="AX71" s="13"/>
    </row>
    <row r="72" spans="1:217" s="19" customFormat="1" x14ac:dyDescent="0.2">
      <c r="A72" s="52" t="s">
        <v>478</v>
      </c>
      <c r="B72" s="72" t="s">
        <v>396</v>
      </c>
      <c r="C72" s="73" t="s">
        <v>397</v>
      </c>
      <c r="F72" s="69" t="s">
        <v>479</v>
      </c>
      <c r="G72" s="74" t="s">
        <v>4</v>
      </c>
      <c r="H72" s="74" t="s">
        <v>485</v>
      </c>
      <c r="I72" s="56" t="s">
        <v>480</v>
      </c>
      <c r="J72" s="76" t="s">
        <v>399</v>
      </c>
      <c r="K72" s="76" t="s">
        <v>400</v>
      </c>
      <c r="L72" s="76" t="s">
        <v>401</v>
      </c>
      <c r="M72" s="76" t="s">
        <v>572</v>
      </c>
      <c r="N72" s="76" t="s">
        <v>403</v>
      </c>
      <c r="O72" s="76" t="s">
        <v>404</v>
      </c>
      <c r="P72" s="76" t="s">
        <v>481</v>
      </c>
      <c r="Q72" s="56" t="s">
        <v>5</v>
      </c>
      <c r="R72" s="56" t="s">
        <v>398</v>
      </c>
      <c r="S72" s="18"/>
      <c r="T72" s="18"/>
      <c r="U72" s="18"/>
      <c r="V72" s="18"/>
      <c r="W72" s="18"/>
      <c r="X72" s="18"/>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row>
    <row r="73" spans="1:217" x14ac:dyDescent="0.2">
      <c r="A73" s="71">
        <v>1</v>
      </c>
      <c r="B73" s="20" t="str">
        <f>'Compound Alert'!B40</f>
        <v>Congo DR</v>
      </c>
      <c r="C73" s="20" t="str">
        <f>'Compound Alert'!C40</f>
        <v>COD</v>
      </c>
      <c r="D73" s="20" t="str">
        <f>'Compound Alert'!D80</f>
        <v>ECS           Europe &amp; Central Asia</v>
      </c>
      <c r="E73" s="20" t="str">
        <f>'Compound Alert'!E80</f>
        <v xml:space="preserve"> </v>
      </c>
      <c r="F73" s="57">
        <f>'Compound Alert'!F40</f>
        <v>0</v>
      </c>
      <c r="G73" s="22">
        <f>'Compound Alert'!G40</f>
        <v>6</v>
      </c>
      <c r="H73" s="23">
        <f>'Compound Alert'!H40</f>
        <v>6</v>
      </c>
      <c r="I73" s="57">
        <f>'Compound Alert'!M40</f>
        <v>0</v>
      </c>
      <c r="J73" s="25">
        <f>'Compound Alert'!N40</f>
        <v>10</v>
      </c>
      <c r="K73" s="25">
        <f>'Compound Alert'!O40</f>
        <v>10</v>
      </c>
      <c r="L73" s="25">
        <f>'Compound Alert'!P40</f>
        <v>7.6870611478580688</v>
      </c>
      <c r="M73" s="25">
        <f>'Compound Alert'!Q40</f>
        <v>9.7833678104365323</v>
      </c>
      <c r="N73" s="25">
        <f>'Compound Alert'!R40</f>
        <v>8</v>
      </c>
      <c r="O73" s="25">
        <f>'Compound Alert'!S40</f>
        <v>10</v>
      </c>
      <c r="P73" s="25"/>
      <c r="Q73" s="27">
        <f>'Compound Alert'!AI40</f>
        <v>0</v>
      </c>
      <c r="R73" s="27">
        <f>'Compound Alert'!AJ40</f>
        <v>0.2</v>
      </c>
      <c r="S73" s="21"/>
      <c r="T73" s="21"/>
      <c r="U73" s="21"/>
      <c r="V73" s="21"/>
      <c r="W73" s="21"/>
      <c r="X73" s="21"/>
      <c r="Y73" s="28"/>
      <c r="Z73" s="28"/>
      <c r="AA73" s="28"/>
      <c r="AB73" s="28"/>
      <c r="AC73" s="28"/>
      <c r="AD73" s="28"/>
      <c r="AE73" s="28"/>
      <c r="AF73" s="28"/>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row>
    <row r="74" spans="1:217" x14ac:dyDescent="0.2">
      <c r="A74" s="71">
        <v>2</v>
      </c>
      <c r="B74" s="20" t="str">
        <f>'Compound Alert'!B120</f>
        <v>Myanmar</v>
      </c>
      <c r="C74" s="20" t="str">
        <f>'Compound Alert'!C120</f>
        <v>MMR</v>
      </c>
      <c r="D74" s="20" t="str">
        <f>'Compound Alert'!D160</f>
        <v>ECS           Europe &amp; Central Asia</v>
      </c>
      <c r="E74" s="20" t="str">
        <f>'Compound Alert'!E160</f>
        <v>IBRD</v>
      </c>
      <c r="F74" s="57">
        <f>'Compound Alert'!F120</f>
        <v>0</v>
      </c>
      <c r="G74" s="22">
        <f>'Compound Alert'!G120</f>
        <v>6</v>
      </c>
      <c r="H74" s="23">
        <f>'Compound Alert'!H120</f>
        <v>6</v>
      </c>
      <c r="I74" s="57">
        <f>'Compound Alert'!M120</f>
        <v>0</v>
      </c>
      <c r="J74" s="25">
        <f>'Compound Alert'!N120</f>
        <v>8.3666002653407556</v>
      </c>
      <c r="K74" s="25">
        <f>'Compound Alert'!O120</f>
        <v>7.0813397129186599</v>
      </c>
      <c r="L74" s="25">
        <f>'Compound Alert'!P120</f>
        <v>7.2286889822916587</v>
      </c>
      <c r="M74" s="25">
        <f>'Compound Alert'!Q120</f>
        <v>8.4024263844897789</v>
      </c>
      <c r="N74" s="25">
        <f>'Compound Alert'!R120</f>
        <v>8</v>
      </c>
      <c r="O74" s="25">
        <f>'Compound Alert'!S120</f>
        <v>10</v>
      </c>
      <c r="P74" s="25"/>
      <c r="Q74" s="27">
        <f>'Compound Alert'!AI41</f>
        <v>0</v>
      </c>
      <c r="R74" s="27">
        <f>'Compound Alert'!AJ41</f>
        <v>0.4</v>
      </c>
      <c r="S74" s="21"/>
      <c r="T74" s="21"/>
      <c r="U74" s="21"/>
      <c r="V74" s="21"/>
      <c r="W74" s="21"/>
      <c r="X74" s="21"/>
      <c r="Y74" s="28"/>
      <c r="Z74" s="28"/>
      <c r="AA74" s="28"/>
      <c r="AB74" s="28"/>
      <c r="AC74" s="28"/>
      <c r="AD74" s="28"/>
      <c r="AE74" s="28"/>
      <c r="AF74" s="28"/>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row>
    <row r="75" spans="1:217" x14ac:dyDescent="0.2">
      <c r="A75" s="71">
        <v>3</v>
      </c>
      <c r="B75" s="20" t="str">
        <f>'Compound Alert'!B129</f>
        <v>Niger</v>
      </c>
      <c r="C75" s="20" t="str">
        <f>'Compound Alert'!C129</f>
        <v>NER</v>
      </c>
      <c r="D75" s="20" t="str">
        <f>'Compound Alert'!D169</f>
        <v>MEA           Middle East &amp; North Africa</v>
      </c>
      <c r="E75" s="20" t="str">
        <f>'Compound Alert'!E169</f>
        <v>IDA</v>
      </c>
      <c r="F75" s="57">
        <f>'Compound Alert'!F129</f>
        <v>0</v>
      </c>
      <c r="G75" s="22">
        <f>'Compound Alert'!G129</f>
        <v>6</v>
      </c>
      <c r="H75" s="23">
        <f>'Compound Alert'!H129</f>
        <v>6</v>
      </c>
      <c r="I75" s="57">
        <f>'Compound Alert'!M129</f>
        <v>0</v>
      </c>
      <c r="J75" s="25">
        <f>'Compound Alert'!N129</f>
        <v>9.7590007294853081</v>
      </c>
      <c r="K75" s="25">
        <f>'Compound Alert'!O129</f>
        <v>10</v>
      </c>
      <c r="L75" s="25">
        <f>'Compound Alert'!P129</f>
        <v>9.0909090909090899</v>
      </c>
      <c r="M75" s="25">
        <f>'Compound Alert'!Q129</f>
        <v>10</v>
      </c>
      <c r="N75" s="25">
        <f>'Compound Alert'!R129</f>
        <v>7.875</v>
      </c>
      <c r="O75" s="25">
        <f>'Compound Alert'!S129</f>
        <v>10</v>
      </c>
      <c r="P75" s="25"/>
      <c r="Q75" s="27">
        <f>'Compound Alert'!AI42</f>
        <v>0</v>
      </c>
      <c r="R75" s="27">
        <f>'Compound Alert'!AJ42</f>
        <v>0.3</v>
      </c>
      <c r="S75" s="21"/>
      <c r="T75" s="21"/>
      <c r="U75" s="21"/>
      <c r="V75" s="21"/>
      <c r="W75" s="21"/>
      <c r="X75" s="21"/>
      <c r="Y75" s="28"/>
      <c r="Z75" s="28"/>
      <c r="AA75" s="28"/>
      <c r="AB75" s="28"/>
      <c r="AC75" s="28"/>
      <c r="AD75" s="28"/>
      <c r="AE75" s="28"/>
      <c r="AF75" s="28"/>
      <c r="AJ75" s="21"/>
      <c r="AK75" s="21"/>
      <c r="AL75" s="21"/>
      <c r="AM75" s="21"/>
      <c r="AN75" s="21"/>
      <c r="AO75" s="21"/>
      <c r="AP75" s="21"/>
      <c r="AQ75" s="21"/>
      <c r="AR75" s="21"/>
      <c r="AS75" s="21"/>
      <c r="AT75" s="21"/>
      <c r="AU75" s="21"/>
      <c r="AV75" s="21"/>
      <c r="AW75" s="21"/>
      <c r="AX75" s="21"/>
    </row>
    <row r="76" spans="1:217" x14ac:dyDescent="0.2">
      <c r="A76" s="71">
        <v>4</v>
      </c>
      <c r="B76" s="20" t="str">
        <f>'Compound Alert'!B130</f>
        <v>Nigeria</v>
      </c>
      <c r="C76" s="20" t="str">
        <f>'Compound Alert'!C130</f>
        <v>NGA</v>
      </c>
      <c r="D76" s="20" t="str">
        <f>'Compound Alert'!D170</f>
        <v>SSF           Sub-Saharan Africa</v>
      </c>
      <c r="E76" s="20" t="str">
        <f>'Compound Alert'!E170</f>
        <v>IDA</v>
      </c>
      <c r="F76" s="57">
        <f>'Compound Alert'!F130</f>
        <v>0</v>
      </c>
      <c r="G76" s="22">
        <f>'Compound Alert'!G130</f>
        <v>6</v>
      </c>
      <c r="H76" s="23">
        <f>'Compound Alert'!H130</f>
        <v>6</v>
      </c>
      <c r="I76" s="57">
        <f>'Compound Alert'!M130</f>
        <v>0</v>
      </c>
      <c r="J76" s="25">
        <f>'Compound Alert'!N130</f>
        <v>9.8742088290657488</v>
      </c>
      <c r="K76" s="25">
        <f>'Compound Alert'!O130</f>
        <v>9.2156513424213156</v>
      </c>
      <c r="L76" s="25">
        <f>'Compound Alert'!P130</f>
        <v>7.2375180772733252</v>
      </c>
      <c r="M76" s="25">
        <f>'Compound Alert'!Q130</f>
        <v>8.8640526042791841</v>
      </c>
      <c r="N76" s="25">
        <f>'Compound Alert'!R130</f>
        <v>7.75</v>
      </c>
      <c r="O76" s="25">
        <f>'Compound Alert'!S130</f>
        <v>7.8099114642860643</v>
      </c>
      <c r="P76" s="25"/>
      <c r="Q76" s="27">
        <f>'Compound Alert'!AI43</f>
        <v>0</v>
      </c>
      <c r="R76" s="27">
        <f>'Compound Alert'!AJ43</f>
        <v>0.5</v>
      </c>
      <c r="S76" s="21"/>
      <c r="T76" s="21"/>
      <c r="U76" s="21"/>
      <c r="V76" s="21"/>
      <c r="W76" s="21"/>
      <c r="X76" s="21"/>
      <c r="Y76" s="28"/>
      <c r="Z76" s="28"/>
      <c r="AA76" s="28"/>
      <c r="AB76" s="28"/>
      <c r="AC76" s="28"/>
      <c r="AD76" s="28"/>
      <c r="AE76" s="28"/>
      <c r="AF76" s="28"/>
      <c r="AJ76" s="21"/>
      <c r="AK76" s="21"/>
      <c r="AL76" s="21"/>
      <c r="AM76" s="21"/>
      <c r="AN76" s="21"/>
      <c r="AO76" s="21"/>
      <c r="AP76" s="21"/>
      <c r="AQ76" s="21"/>
      <c r="AR76" s="21"/>
      <c r="AS76" s="21"/>
      <c r="AT76" s="21"/>
      <c r="AU76" s="21"/>
      <c r="AV76" s="21"/>
      <c r="AW76" s="21"/>
      <c r="AX76" s="21"/>
    </row>
    <row r="77" spans="1:217" x14ac:dyDescent="0.2">
      <c r="A77" s="71">
        <v>5</v>
      </c>
      <c r="B77" s="20" t="str">
        <f>'Compound Alert'!B159</f>
        <v>Somalia</v>
      </c>
      <c r="C77" s="20" t="str">
        <f>'Compound Alert'!C159</f>
        <v>SOM</v>
      </c>
      <c r="D77" s="20">
        <f>'Compound Alert'!D199</f>
        <v>0</v>
      </c>
      <c r="E77" s="20">
        <f>'Compound Alert'!E199</f>
        <v>0</v>
      </c>
      <c r="F77" s="57">
        <f>'Compound Alert'!F159</f>
        <v>0</v>
      </c>
      <c r="G77" s="22">
        <f>'Compound Alert'!G159</f>
        <v>6</v>
      </c>
      <c r="H77" s="23">
        <f>'Compound Alert'!H159</f>
        <v>6</v>
      </c>
      <c r="I77" s="57">
        <f>'Compound Alert'!M159</f>
        <v>0</v>
      </c>
      <c r="J77" s="25">
        <f>'Compound Alert'!N159</f>
        <v>10</v>
      </c>
      <c r="K77" s="25">
        <f>'Compound Alert'!O159</f>
        <v>10</v>
      </c>
      <c r="L77" s="25">
        <f>'Compound Alert'!P159</f>
        <v>8.3937205966451671</v>
      </c>
      <c r="M77" s="25">
        <f>'Compound Alert'!Q159</f>
        <v>10</v>
      </c>
      <c r="N77" s="25">
        <f>'Compound Alert'!R159</f>
        <v>9.875</v>
      </c>
      <c r="O77" s="25">
        <f>'Compound Alert'!S159</f>
        <v>10</v>
      </c>
      <c r="P77" s="25"/>
      <c r="Q77" s="27">
        <f>'Compound Alert'!AI44</f>
        <v>0</v>
      </c>
      <c r="R77" s="27">
        <f>'Compound Alert'!AJ44</f>
        <v>0.4</v>
      </c>
      <c r="S77" s="21"/>
      <c r="T77" s="21"/>
      <c r="U77" s="21"/>
      <c r="V77" s="21"/>
      <c r="W77" s="21"/>
      <c r="X77" s="21"/>
      <c r="Y77" s="28"/>
      <c r="Z77" s="28"/>
      <c r="AA77" s="28"/>
      <c r="AB77" s="28"/>
      <c r="AC77" s="28"/>
      <c r="AD77" s="28"/>
      <c r="AE77" s="28"/>
      <c r="AF77" s="28"/>
      <c r="AJ77" s="21"/>
      <c r="AK77" s="21"/>
      <c r="AL77" s="21"/>
      <c r="AM77" s="21"/>
      <c r="AN77" s="21"/>
      <c r="AO77" s="21"/>
      <c r="AP77" s="21"/>
      <c r="AQ77" s="21"/>
      <c r="AR77" s="21"/>
      <c r="AS77" s="21"/>
      <c r="AT77" s="21"/>
      <c r="AU77" s="21"/>
      <c r="AV77" s="21"/>
      <c r="AW77" s="21"/>
      <c r="AX77" s="21"/>
    </row>
    <row r="78" spans="1:217" x14ac:dyDescent="0.2">
      <c r="A78" s="71">
        <v>6</v>
      </c>
      <c r="B78" s="20" t="str">
        <f>'Compound Alert'!B192</f>
        <v>Yemen</v>
      </c>
      <c r="C78" s="20" t="str">
        <f>'Compound Alert'!C192</f>
        <v>YEM</v>
      </c>
      <c r="D78" s="20">
        <f>'Compound Alert'!D232</f>
        <v>0</v>
      </c>
      <c r="E78" s="20">
        <f>'Compound Alert'!E232</f>
        <v>0</v>
      </c>
      <c r="F78" s="57">
        <f>'Compound Alert'!F192</f>
        <v>0</v>
      </c>
      <c r="G78" s="22">
        <f>'Compound Alert'!G192</f>
        <v>6</v>
      </c>
      <c r="H78" s="23">
        <f>'Compound Alert'!H192</f>
        <v>6</v>
      </c>
      <c r="I78" s="57">
        <f>'Compound Alert'!M192</f>
        <v>0</v>
      </c>
      <c r="J78" s="25">
        <f>'Compound Alert'!N192</f>
        <v>10</v>
      </c>
      <c r="K78" s="25">
        <f>'Compound Alert'!O192</f>
        <v>10</v>
      </c>
      <c r="L78" s="25">
        <f>'Compound Alert'!P192</f>
        <v>8.3937205966451671</v>
      </c>
      <c r="M78" s="25">
        <f>'Compound Alert'!Q192</f>
        <v>8.7633939202202544</v>
      </c>
      <c r="N78" s="25">
        <f>'Compound Alert'!R192</f>
        <v>9.125</v>
      </c>
      <c r="O78" s="25">
        <f>'Compound Alert'!S192</f>
        <v>10</v>
      </c>
      <c r="P78" s="25"/>
      <c r="Q78" s="27">
        <f>'Compound Alert'!AI45</f>
        <v>0</v>
      </c>
      <c r="R78" s="27">
        <f>'Compound Alert'!AJ45</f>
        <v>0.2</v>
      </c>
      <c r="S78" s="21"/>
      <c r="T78" s="21"/>
      <c r="U78" s="21"/>
      <c r="V78" s="21"/>
      <c r="W78" s="21"/>
      <c r="X78" s="21"/>
      <c r="Y78" s="28"/>
      <c r="Z78" s="28"/>
      <c r="AA78" s="28"/>
      <c r="AB78" s="28"/>
      <c r="AC78" s="28"/>
      <c r="AD78" s="28"/>
      <c r="AE78" s="28"/>
      <c r="AF78" s="28"/>
      <c r="AJ78" s="21"/>
      <c r="AK78" s="21"/>
      <c r="AL78" s="21"/>
      <c r="AM78" s="21"/>
      <c r="AN78" s="21"/>
      <c r="AO78" s="21"/>
      <c r="AP78" s="21"/>
      <c r="AQ78" s="21"/>
      <c r="AR78" s="21"/>
      <c r="AS78" s="21"/>
      <c r="AT78" s="21"/>
      <c r="AU78" s="21"/>
      <c r="AV78" s="21"/>
      <c r="AW78" s="21"/>
      <c r="AX78" s="21"/>
    </row>
    <row r="79" spans="1:217" x14ac:dyDescent="0.2">
      <c r="A79" s="71">
        <v>7</v>
      </c>
      <c r="B79" s="20" t="str">
        <f>'Compound Alert'!B6</f>
        <v>Afghanistan</v>
      </c>
      <c r="C79" s="20" t="str">
        <f>'Compound Alert'!C6</f>
        <v>AFG</v>
      </c>
      <c r="D79" s="20" t="str">
        <f>'Compound Alert'!D46</f>
        <v>LCN           Latin America &amp; Caribbean</v>
      </c>
      <c r="E79" s="20" t="str">
        <f>'Compound Alert'!E46</f>
        <v xml:space="preserve"> </v>
      </c>
      <c r="F79" s="57">
        <f>'Compound Alert'!F6</f>
        <v>0</v>
      </c>
      <c r="G79" s="22">
        <f>'Compound Alert'!G6</f>
        <v>5.5</v>
      </c>
      <c r="H79" s="23">
        <f>'Compound Alert'!H6</f>
        <v>5.5</v>
      </c>
      <c r="I79" s="57">
        <f>'Compound Alert'!M6</f>
        <v>0</v>
      </c>
      <c r="J79" s="25">
        <f>'Compound Alert'!N6</f>
        <v>9.6961530833307599</v>
      </c>
      <c r="K79" s="25">
        <f>'Compound Alert'!O6</f>
        <v>10</v>
      </c>
      <c r="L79" s="25">
        <f>'Compound Alert'!P6</f>
        <v>5.819408445077431</v>
      </c>
      <c r="M79" s="25">
        <f>'Compound Alert'!Q6</f>
        <v>10</v>
      </c>
      <c r="N79" s="25">
        <f>'Compound Alert'!R6</f>
        <v>9.75</v>
      </c>
      <c r="O79" s="25">
        <f>'Compound Alert'!S6</f>
        <v>10</v>
      </c>
      <c r="P79" s="25"/>
      <c r="Q79" s="27">
        <f>'Compound Alert'!AI46</f>
        <v>0</v>
      </c>
      <c r="R79" s="27">
        <f>'Compound Alert'!AJ46</f>
        <v>0.5</v>
      </c>
      <c r="S79" s="21"/>
      <c r="T79" s="21"/>
      <c r="U79" s="21"/>
      <c r="V79" s="21"/>
      <c r="W79" s="21"/>
      <c r="X79" s="21"/>
      <c r="Y79" s="28"/>
      <c r="Z79" s="28"/>
      <c r="AA79" s="28"/>
      <c r="AB79" s="28"/>
      <c r="AC79" s="28"/>
      <c r="AD79" s="28"/>
      <c r="AE79" s="28"/>
      <c r="AF79" s="28"/>
      <c r="AJ79" s="21"/>
      <c r="AK79" s="21"/>
      <c r="AL79" s="21"/>
      <c r="AM79" s="21"/>
      <c r="AN79" s="21"/>
      <c r="AO79" s="21"/>
      <c r="AP79" s="21"/>
      <c r="AQ79" s="21"/>
      <c r="AR79" s="21"/>
      <c r="AS79" s="21"/>
      <c r="AT79" s="21"/>
      <c r="AU79" s="21"/>
      <c r="AV79" s="21"/>
      <c r="AW79" s="21"/>
      <c r="AX79" s="21"/>
    </row>
    <row r="80" spans="1:217" x14ac:dyDescent="0.2">
      <c r="A80" s="71">
        <v>8</v>
      </c>
      <c r="B80" s="20" t="str">
        <f>'Compound Alert'!B33</f>
        <v>Central African Republic</v>
      </c>
      <c r="C80" s="20" t="str">
        <f>'Compound Alert'!C33</f>
        <v>CAF</v>
      </c>
      <c r="D80" s="20" t="str">
        <f>'Compound Alert'!D73</f>
        <v>ECS           Europe &amp; Central Asia</v>
      </c>
      <c r="E80" s="20" t="str">
        <f>'Compound Alert'!E73</f>
        <v xml:space="preserve"> </v>
      </c>
      <c r="F80" s="57">
        <f>'Compound Alert'!F33</f>
        <v>0</v>
      </c>
      <c r="G80" s="22">
        <f>'Compound Alert'!G33</f>
        <v>5.5</v>
      </c>
      <c r="H80" s="23">
        <f>'Compound Alert'!H33</f>
        <v>5.5</v>
      </c>
      <c r="I80" s="57">
        <f>'Compound Alert'!M33</f>
        <v>0</v>
      </c>
      <c r="J80" s="25">
        <f>'Compound Alert'!N33</f>
        <v>10</v>
      </c>
      <c r="K80" s="25">
        <f>'Compound Alert'!O33</f>
        <v>10</v>
      </c>
      <c r="L80" s="25">
        <f>'Compound Alert'!P33</f>
        <v>7.6870611478580688</v>
      </c>
      <c r="M80" s="25">
        <f>'Compound Alert'!Q33</f>
        <v>9.6310746905206948</v>
      </c>
      <c r="N80" s="25">
        <f>'Compound Alert'!R33</f>
        <v>6.375</v>
      </c>
      <c r="O80" s="25">
        <f>'Compound Alert'!S33</f>
        <v>9.2068226752663165</v>
      </c>
      <c r="P80" s="25"/>
      <c r="Q80" s="27">
        <f>'Compound Alert'!AI47</f>
        <v>0</v>
      </c>
      <c r="R80" s="27">
        <f>'Compound Alert'!AJ47</f>
        <v>0.5</v>
      </c>
      <c r="S80" s="21"/>
      <c r="T80" s="21"/>
      <c r="U80" s="21"/>
      <c r="V80" s="21"/>
      <c r="W80" s="21"/>
      <c r="X80" s="21"/>
      <c r="Y80" s="28"/>
      <c r="Z80" s="28"/>
      <c r="AA80" s="28"/>
      <c r="AB80" s="28"/>
      <c r="AC80" s="28"/>
      <c r="AD80" s="28"/>
      <c r="AE80" s="28"/>
      <c r="AF80" s="28"/>
      <c r="AJ80" s="21"/>
      <c r="AK80" s="21"/>
      <c r="AL80" s="21"/>
      <c r="AM80" s="21"/>
      <c r="AN80" s="21"/>
      <c r="AO80" s="21"/>
      <c r="AP80" s="21"/>
      <c r="AQ80" s="21"/>
      <c r="AR80" s="21"/>
      <c r="AS80" s="21"/>
      <c r="AT80" s="21"/>
      <c r="AU80" s="21"/>
      <c r="AV80" s="21"/>
      <c r="AW80" s="21"/>
      <c r="AX80" s="21"/>
    </row>
    <row r="81" spans="1:50" x14ac:dyDescent="0.2">
      <c r="A81" s="71">
        <v>9</v>
      </c>
      <c r="B81" s="20" t="str">
        <f>'Compound Alert'!B39</f>
        <v>Cameroon</v>
      </c>
      <c r="C81" s="20" t="str">
        <f>'Compound Alert'!C39</f>
        <v>CMR</v>
      </c>
      <c r="D81" s="20" t="str">
        <f>'Compound Alert'!D79</f>
        <v>LCN           Latin America &amp; Caribbean</v>
      </c>
      <c r="E81" s="20" t="str">
        <f>'Compound Alert'!E79</f>
        <v>IDA</v>
      </c>
      <c r="F81" s="57">
        <f>'Compound Alert'!F39</f>
        <v>0</v>
      </c>
      <c r="G81" s="22">
        <f>'Compound Alert'!G39</f>
        <v>5.5</v>
      </c>
      <c r="H81" s="23">
        <f>'Compound Alert'!H39</f>
        <v>5.5</v>
      </c>
      <c r="I81" s="57">
        <f>'Compound Alert'!M39</f>
        <v>0</v>
      </c>
      <c r="J81" s="25">
        <f>'Compound Alert'!N39</f>
        <v>9.6176920308356717</v>
      </c>
      <c r="K81" s="25">
        <f>'Compound Alert'!O39</f>
        <v>9.0188531930983498</v>
      </c>
      <c r="L81" s="25">
        <f>'Compound Alert'!P39</f>
        <v>6.310284022750773</v>
      </c>
      <c r="M81" s="25">
        <f>'Compound Alert'!Q39</f>
        <v>8.4285714285714306</v>
      </c>
      <c r="N81" s="25">
        <f>'Compound Alert'!R39</f>
        <v>7.625</v>
      </c>
      <c r="O81" s="25">
        <f>'Compound Alert'!S39</f>
        <v>10</v>
      </c>
      <c r="P81" s="25"/>
      <c r="Q81" s="27">
        <f>'Compound Alert'!AI48</f>
        <v>0</v>
      </c>
      <c r="R81" s="27">
        <f>'Compound Alert'!AJ48</f>
        <v>0.4</v>
      </c>
      <c r="S81" s="21"/>
      <c r="T81" s="21"/>
      <c r="U81" s="21"/>
      <c r="V81" s="21"/>
      <c r="W81" s="21"/>
      <c r="X81" s="21"/>
      <c r="Y81" s="28"/>
      <c r="Z81" s="28"/>
      <c r="AA81" s="28"/>
      <c r="AB81" s="28"/>
      <c r="AC81" s="28"/>
      <c r="AD81" s="28"/>
      <c r="AE81" s="28"/>
      <c r="AF81" s="28"/>
      <c r="AJ81" s="21"/>
      <c r="AK81" s="21"/>
      <c r="AL81" s="21"/>
      <c r="AM81" s="21"/>
      <c r="AN81" s="21"/>
      <c r="AO81" s="21"/>
      <c r="AP81" s="21"/>
      <c r="AQ81" s="21"/>
      <c r="AR81" s="21"/>
      <c r="AS81" s="21"/>
      <c r="AT81" s="21"/>
      <c r="AU81" s="21"/>
      <c r="AV81" s="21"/>
      <c r="AW81" s="21"/>
      <c r="AX81" s="21"/>
    </row>
    <row r="82" spans="1:50" x14ac:dyDescent="0.2">
      <c r="A82" s="71">
        <v>10</v>
      </c>
      <c r="B82" s="20" t="str">
        <f>'Compound Alert'!B60</f>
        <v>Ethiopia</v>
      </c>
      <c r="C82" s="20" t="str">
        <f>'Compound Alert'!C60</f>
        <v>ETH</v>
      </c>
      <c r="D82" s="20" t="str">
        <f>'Compound Alert'!D100</f>
        <v>EAS           East Asia &amp; Pacific</v>
      </c>
      <c r="E82" s="20" t="str">
        <f>'Compound Alert'!E100</f>
        <v>IDA</v>
      </c>
      <c r="F82" s="57">
        <f>'Compound Alert'!F60</f>
        <v>0</v>
      </c>
      <c r="G82" s="22">
        <f>'Compound Alert'!G60</f>
        <v>5.5</v>
      </c>
      <c r="H82" s="23">
        <f>'Compound Alert'!H60</f>
        <v>5.5</v>
      </c>
      <c r="I82" s="57">
        <f>'Compound Alert'!M60</f>
        <v>0</v>
      </c>
      <c r="J82" s="25">
        <f>'Compound Alert'!N60</f>
        <v>9.8742088290657488</v>
      </c>
      <c r="K82" s="25">
        <f>'Compound Alert'!O60</f>
        <v>10</v>
      </c>
      <c r="L82" s="25">
        <f>'Compound Alert'!P60</f>
        <v>8.1742389136959925</v>
      </c>
      <c r="M82" s="25">
        <f>'Compound Alert'!Q60</f>
        <v>9.4868329805051381</v>
      </c>
      <c r="N82" s="25">
        <f>'Compound Alert'!R60</f>
        <v>5.875</v>
      </c>
      <c r="O82" s="25">
        <f>'Compound Alert'!S60</f>
        <v>10</v>
      </c>
      <c r="P82" s="25"/>
      <c r="Q82" s="27">
        <f>'Compound Alert'!AI49</f>
        <v>0</v>
      </c>
      <c r="R82" s="27">
        <f>'Compound Alert'!AJ49</f>
        <v>0.4</v>
      </c>
      <c r="S82" s="21"/>
      <c r="T82" s="21"/>
      <c r="U82" s="21"/>
      <c r="V82" s="21"/>
      <c r="W82" s="21"/>
      <c r="X82" s="21"/>
      <c r="Y82" s="28"/>
      <c r="Z82" s="28"/>
      <c r="AA82" s="28"/>
      <c r="AB82" s="28"/>
      <c r="AC82" s="28"/>
      <c r="AD82" s="28"/>
      <c r="AE82" s="28"/>
      <c r="AF82" s="28"/>
      <c r="AJ82" s="21"/>
      <c r="AK82" s="21"/>
      <c r="AL82" s="21"/>
      <c r="AM82" s="21"/>
      <c r="AN82" s="21"/>
      <c r="AO82" s="21"/>
      <c r="AP82" s="21"/>
      <c r="AQ82" s="21"/>
      <c r="AR82" s="21"/>
      <c r="AS82" s="21"/>
      <c r="AT82" s="21"/>
      <c r="AU82" s="21"/>
      <c r="AV82" s="21"/>
      <c r="AW82" s="21"/>
      <c r="AX82" s="21"/>
    </row>
    <row r="83" spans="1:50" x14ac:dyDescent="0.2">
      <c r="A83" s="71">
        <v>11</v>
      </c>
      <c r="B83" s="20" t="str">
        <f>'Compound Alert'!B153</f>
        <v>Sudan</v>
      </c>
      <c r="C83" s="20" t="str">
        <f>'Compound Alert'!C153</f>
        <v>SDN</v>
      </c>
      <c r="D83" s="20" t="str">
        <f>'Compound Alert'!D193</f>
        <v>SSF           Sub-Saharan Africa</v>
      </c>
      <c r="E83" s="20" t="str">
        <f>'Compound Alert'!E193</f>
        <v>IBRD</v>
      </c>
      <c r="F83" s="57">
        <f>'Compound Alert'!F153</f>
        <v>0</v>
      </c>
      <c r="G83" s="22">
        <f>'Compound Alert'!G153</f>
        <v>5.5</v>
      </c>
      <c r="H83" s="23">
        <f>'Compound Alert'!H153</f>
        <v>5.5</v>
      </c>
      <c r="I83" s="57">
        <f>'Compound Alert'!M153</f>
        <v>0</v>
      </c>
      <c r="J83" s="25">
        <f>'Compound Alert'!N153</f>
        <v>9.7467943448089631</v>
      </c>
      <c r="K83" s="25">
        <f>'Compound Alert'!O153</f>
        <v>10</v>
      </c>
      <c r="L83" s="25">
        <f>'Compound Alert'!P153</f>
        <v>8.6602540378443873</v>
      </c>
      <c r="M83" s="25">
        <f>'Compound Alert'!Q153</f>
        <v>9.1807251503197893</v>
      </c>
      <c r="N83" s="25">
        <f>'Compound Alert'!R153</f>
        <v>6.875</v>
      </c>
      <c r="O83" s="25">
        <f>'Compound Alert'!S153</f>
        <v>10</v>
      </c>
      <c r="P83" s="25"/>
      <c r="Q83" s="27">
        <f>'Compound Alert'!AI50</f>
        <v>0</v>
      </c>
      <c r="R83" s="27">
        <f>'Compound Alert'!AJ50</f>
        <v>0.3</v>
      </c>
      <c r="S83" s="21"/>
      <c r="T83" s="21"/>
      <c r="U83" s="21"/>
      <c r="V83" s="21"/>
      <c r="W83" s="21"/>
      <c r="X83" s="21"/>
      <c r="Y83" s="28"/>
      <c r="Z83" s="28"/>
      <c r="AA83" s="28"/>
      <c r="AB83" s="28"/>
      <c r="AC83" s="28"/>
      <c r="AD83" s="28"/>
      <c r="AE83" s="28"/>
      <c r="AF83" s="28"/>
      <c r="AJ83" s="21"/>
      <c r="AK83" s="21"/>
      <c r="AL83" s="21"/>
      <c r="AM83" s="21"/>
      <c r="AN83" s="21"/>
      <c r="AO83" s="21"/>
      <c r="AP83" s="21"/>
      <c r="AQ83" s="21"/>
      <c r="AR83" s="21"/>
      <c r="AS83" s="21"/>
      <c r="AT83" s="21"/>
      <c r="AU83" s="21"/>
      <c r="AV83" s="21"/>
      <c r="AW83" s="21"/>
      <c r="AX83" s="21"/>
    </row>
    <row r="84" spans="1:50" x14ac:dyDescent="0.2">
      <c r="A84" s="71">
        <v>12</v>
      </c>
      <c r="B84" s="20" t="str">
        <f>'Compound Alert'!B169</f>
        <v>Syria</v>
      </c>
      <c r="C84" s="20" t="str">
        <f>'Compound Alert'!C169</f>
        <v>SYR</v>
      </c>
      <c r="D84" s="20">
        <f>'Compound Alert'!D209</f>
        <v>0</v>
      </c>
      <c r="E84" s="20">
        <f>'Compound Alert'!E209</f>
        <v>0</v>
      </c>
      <c r="F84" s="57">
        <f>'Compound Alert'!F169</f>
        <v>0</v>
      </c>
      <c r="G84" s="22">
        <f>'Compound Alert'!G169</f>
        <v>5.5</v>
      </c>
      <c r="H84" s="23">
        <f>'Compound Alert'!H169</f>
        <v>5.5</v>
      </c>
      <c r="I84" s="57">
        <f>'Compound Alert'!M169</f>
        <v>0</v>
      </c>
      <c r="J84" s="25">
        <f>'Compound Alert'!N169</f>
        <v>8.7951035328668077</v>
      </c>
      <c r="K84" s="25">
        <f>'Compound Alert'!O169</f>
        <v>7.8563660835196254</v>
      </c>
      <c r="L84" s="25">
        <f>'Compound Alert'!P169</f>
        <v>6.7419986246324095</v>
      </c>
      <c r="M84" s="25">
        <f>'Compound Alert'!Q169</f>
        <v>10</v>
      </c>
      <c r="N84" s="25">
        <f>'Compound Alert'!R169</f>
        <v>9.5</v>
      </c>
      <c r="O84" s="25">
        <f>'Compound Alert'!S169</f>
        <v>10</v>
      </c>
      <c r="P84" s="25"/>
      <c r="Q84" s="27">
        <f>'Compound Alert'!AI51</f>
        <v>0.2</v>
      </c>
      <c r="R84" s="27">
        <f>'Compound Alert'!AJ51</f>
        <v>0.6</v>
      </c>
      <c r="S84" s="21"/>
      <c r="T84" s="21"/>
      <c r="U84" s="21"/>
      <c r="V84" s="21"/>
      <c r="W84" s="21"/>
      <c r="X84" s="21"/>
      <c r="Y84" s="28"/>
      <c r="Z84" s="28"/>
      <c r="AA84" s="28"/>
      <c r="AB84" s="28"/>
      <c r="AC84" s="28"/>
      <c r="AD84" s="28"/>
      <c r="AE84" s="28"/>
      <c r="AF84" s="28"/>
      <c r="AJ84" s="21"/>
      <c r="AK84" s="21"/>
      <c r="AL84" s="21"/>
      <c r="AM84" s="21"/>
      <c r="AN84" s="21"/>
      <c r="AO84" s="21"/>
      <c r="AP84" s="21"/>
      <c r="AQ84" s="21"/>
      <c r="AR84" s="21"/>
      <c r="AS84" s="21"/>
      <c r="AT84" s="21"/>
      <c r="AU84" s="21"/>
      <c r="AV84" s="21"/>
      <c r="AW84" s="21"/>
      <c r="AX84" s="21"/>
    </row>
    <row r="85" spans="1:50" x14ac:dyDescent="0.2">
      <c r="A85" s="71">
        <v>13</v>
      </c>
      <c r="B85" s="20" t="str">
        <f>'Compound Alert'!B182</f>
        <v>Uganda</v>
      </c>
      <c r="C85" s="20" t="str">
        <f>'Compound Alert'!C182</f>
        <v>UGA</v>
      </c>
      <c r="D85" s="20">
        <f>'Compound Alert'!D222</f>
        <v>0</v>
      </c>
      <c r="E85" s="20">
        <f>'Compound Alert'!E222</f>
        <v>0</v>
      </c>
      <c r="F85" s="57">
        <f>'Compound Alert'!F182</f>
        <v>0</v>
      </c>
      <c r="G85" s="22">
        <f>'Compound Alert'!G182</f>
        <v>5.5</v>
      </c>
      <c r="H85" s="23">
        <f>'Compound Alert'!H182</f>
        <v>5.5</v>
      </c>
      <c r="I85" s="57">
        <f>'Compound Alert'!M182</f>
        <v>0</v>
      </c>
      <c r="J85" s="25">
        <f>'Compound Alert'!N182</f>
        <v>10</v>
      </c>
      <c r="K85" s="25">
        <f>'Compound Alert'!O182</f>
        <v>10</v>
      </c>
      <c r="L85" s="25">
        <f>'Compound Alert'!P182</f>
        <v>7.4374425857534332</v>
      </c>
      <c r="M85" s="25">
        <f>'Compound Alert'!Q182</f>
        <v>9.4868329805051381</v>
      </c>
      <c r="N85" s="25">
        <f>'Compound Alert'!R182</f>
        <v>5.625</v>
      </c>
      <c r="O85" s="25">
        <f>'Compound Alert'!S182</f>
        <v>10</v>
      </c>
      <c r="P85" s="25"/>
      <c r="Q85" s="27">
        <f>'Compound Alert'!AI52</f>
        <v>0</v>
      </c>
      <c r="R85" s="27">
        <f>'Compound Alert'!AJ52</f>
        <v>0.5</v>
      </c>
      <c r="S85" s="21"/>
      <c r="T85" s="21"/>
      <c r="U85" s="21"/>
      <c r="V85" s="21"/>
      <c r="W85" s="21"/>
      <c r="X85" s="21"/>
      <c r="Y85" s="28"/>
      <c r="Z85" s="28"/>
      <c r="AA85" s="28"/>
      <c r="AB85" s="28"/>
      <c r="AC85" s="28"/>
      <c r="AD85" s="28"/>
      <c r="AE85" s="28"/>
      <c r="AF85" s="28"/>
      <c r="AJ85" s="21"/>
      <c r="AK85" s="21"/>
      <c r="AL85" s="21"/>
      <c r="AM85" s="21"/>
      <c r="AN85" s="21"/>
      <c r="AO85" s="21"/>
      <c r="AP85" s="21"/>
      <c r="AQ85" s="21"/>
      <c r="AR85" s="21"/>
      <c r="AS85" s="21"/>
      <c r="AT85" s="21"/>
      <c r="AU85" s="21"/>
      <c r="AV85" s="21"/>
      <c r="AW85" s="21"/>
      <c r="AX85" s="21"/>
    </row>
    <row r="86" spans="1:50" hidden="1" x14ac:dyDescent="0.2">
      <c r="A86" s="71">
        <v>14</v>
      </c>
      <c r="B86" s="20" t="str">
        <f>'Compound Alert'!B38</f>
        <v>Côte d'Ivoire</v>
      </c>
      <c r="C86" s="20" t="str">
        <f>'Compound Alert'!C38</f>
        <v>CIV</v>
      </c>
      <c r="D86" s="20" t="str">
        <f>'Compound Alert'!D78</f>
        <v>ECS           Europe &amp; Central Asia</v>
      </c>
      <c r="E86" s="20" t="str">
        <f>'Compound Alert'!E78</f>
        <v>IBRD</v>
      </c>
      <c r="F86" s="57">
        <f>'Compound Alert'!F38</f>
        <v>0</v>
      </c>
      <c r="G86" s="22">
        <f>'Compound Alert'!G38</f>
        <v>5</v>
      </c>
      <c r="H86" s="23">
        <f>'Compound Alert'!H38</f>
        <v>5</v>
      </c>
      <c r="I86" s="57">
        <f>'Compound Alert'!M38</f>
        <v>0</v>
      </c>
      <c r="J86" s="25">
        <f>'Compound Alert'!N38</f>
        <v>7.4420840753525042</v>
      </c>
      <c r="K86" s="25">
        <f>'Compound Alert'!O38</f>
        <v>7.2966507177033497</v>
      </c>
      <c r="L86" s="25">
        <f>'Compound Alert'!P38</f>
        <v>5.8775381364525865</v>
      </c>
      <c r="M86" s="25">
        <f>'Compound Alert'!Q38</f>
        <v>8.5714285714285694</v>
      </c>
      <c r="N86" s="25">
        <f>'Compound Alert'!R38</f>
        <v>5.125</v>
      </c>
      <c r="O86" s="25">
        <f>'Compound Alert'!S38</f>
        <v>10</v>
      </c>
      <c r="P86" s="25"/>
      <c r="Q86" s="27">
        <f>'Compound Alert'!AI53</f>
        <v>0</v>
      </c>
      <c r="R86" s="27">
        <f>'Compound Alert'!AJ53</f>
        <v>0.4</v>
      </c>
      <c r="S86" s="21"/>
      <c r="T86" s="21"/>
      <c r="U86" s="21"/>
      <c r="V86" s="21"/>
      <c r="W86" s="21"/>
      <c r="X86" s="21"/>
      <c r="Y86" s="28"/>
      <c r="Z86" s="28"/>
      <c r="AA86" s="28"/>
      <c r="AB86" s="28"/>
      <c r="AC86" s="28"/>
      <c r="AD86" s="28"/>
      <c r="AE86" s="28"/>
      <c r="AF86" s="28"/>
      <c r="AJ86" s="21"/>
      <c r="AK86" s="21"/>
      <c r="AL86" s="21"/>
      <c r="AM86" s="21"/>
      <c r="AN86" s="21"/>
      <c r="AO86" s="21"/>
      <c r="AP86" s="21"/>
      <c r="AQ86" s="21"/>
      <c r="AR86" s="21"/>
      <c r="AS86" s="21"/>
      <c r="AT86" s="21"/>
      <c r="AU86" s="21"/>
      <c r="AV86" s="21"/>
      <c r="AW86" s="21"/>
      <c r="AX86" s="21"/>
    </row>
    <row r="87" spans="1:50" hidden="1" x14ac:dyDescent="0.2">
      <c r="A87" s="71">
        <v>15</v>
      </c>
      <c r="B87" s="20" t="str">
        <f>'Compound Alert'!B41</f>
        <v>Congo</v>
      </c>
      <c r="C87" s="20" t="str">
        <f>'Compound Alert'!C41</f>
        <v>COG</v>
      </c>
      <c r="D87" s="20" t="str">
        <f>'Compound Alert'!D81</f>
        <v>EAS           East Asia &amp; Pacific</v>
      </c>
      <c r="E87" s="20" t="str">
        <f>'Compound Alert'!E81</f>
        <v>IBRD</v>
      </c>
      <c r="F87" s="57">
        <f>'Compound Alert'!F41</f>
        <v>0</v>
      </c>
      <c r="G87" s="22">
        <f>'Compound Alert'!G41</f>
        <v>5</v>
      </c>
      <c r="H87" s="23">
        <f>'Compound Alert'!H41</f>
        <v>5</v>
      </c>
      <c r="I87" s="57">
        <f>'Compound Alert'!M41</f>
        <v>0</v>
      </c>
      <c r="J87" s="25">
        <f>'Compound Alert'!N41</f>
        <v>8.0153698508648876</v>
      </c>
      <c r="K87" s="25">
        <f>'Compound Alert'!O41</f>
        <v>10</v>
      </c>
      <c r="L87" s="25">
        <f>'Compound Alert'!P41</f>
        <v>7.6404947503452041</v>
      </c>
      <c r="M87" s="25">
        <f>'Compound Alert'!Q41</f>
        <v>7.5714285714285703</v>
      </c>
      <c r="N87" s="25">
        <f>'Compound Alert'!R41</f>
        <v>2.5</v>
      </c>
      <c r="O87" s="25">
        <f>'Compound Alert'!S41</f>
        <v>10</v>
      </c>
      <c r="P87" s="25"/>
      <c r="Q87" s="27">
        <f>'Compound Alert'!AI54</f>
        <v>0</v>
      </c>
      <c r="R87" s="27">
        <f>'Compound Alert'!AJ54</f>
        <v>0.2</v>
      </c>
      <c r="S87" s="21"/>
      <c r="T87" s="21"/>
      <c r="U87" s="21"/>
      <c r="V87" s="21"/>
      <c r="W87" s="21"/>
      <c r="X87" s="21"/>
      <c r="Y87" s="28"/>
      <c r="Z87" s="28"/>
      <c r="AA87" s="28"/>
      <c r="AB87" s="28"/>
      <c r="AC87" s="28"/>
      <c r="AD87" s="28"/>
      <c r="AE87" s="28"/>
      <c r="AF87" s="28"/>
      <c r="AJ87" s="21"/>
      <c r="AK87" s="21"/>
      <c r="AL87" s="21"/>
      <c r="AM87" s="21"/>
      <c r="AN87" s="21"/>
      <c r="AO87" s="21"/>
      <c r="AP87" s="21"/>
      <c r="AQ87" s="21"/>
      <c r="AR87" s="21"/>
      <c r="AS87" s="21"/>
      <c r="AT87" s="21"/>
      <c r="AU87" s="21"/>
      <c r="AV87" s="21"/>
      <c r="AW87" s="21"/>
      <c r="AX87" s="21"/>
    </row>
    <row r="88" spans="1:50" hidden="1" x14ac:dyDescent="0.2">
      <c r="A88" s="71">
        <v>16</v>
      </c>
      <c r="B88" s="20" t="str">
        <f>'Compound Alert'!B100</f>
        <v>Lao PDR</v>
      </c>
      <c r="C88" s="20" t="str">
        <f>'Compound Alert'!C100</f>
        <v>LAO</v>
      </c>
      <c r="D88" s="20" t="str">
        <f>'Compound Alert'!D140</f>
        <v>LCN           Latin America &amp; Caribbean</v>
      </c>
      <c r="E88" s="20" t="str">
        <f>'Compound Alert'!E140</f>
        <v>IBRD</v>
      </c>
      <c r="F88" s="57">
        <f>'Compound Alert'!F100</f>
        <v>0</v>
      </c>
      <c r="G88" s="22">
        <f>'Compound Alert'!G100</f>
        <v>5</v>
      </c>
      <c r="H88" s="23">
        <f>'Compound Alert'!H100</f>
        <v>5</v>
      </c>
      <c r="I88" s="57">
        <f>'Compound Alert'!M100</f>
        <v>0</v>
      </c>
      <c r="J88" s="25">
        <f>'Compound Alert'!N100</f>
        <v>8.0622577482985491</v>
      </c>
      <c r="K88" s="25">
        <f>'Compound Alert'!O100</f>
        <v>8.6602870813397104</v>
      </c>
      <c r="L88" s="25">
        <f>'Compound Alert'!P100</f>
        <v>7.6574384513598055</v>
      </c>
      <c r="M88" s="25">
        <f>'Compound Alert'!Q100</f>
        <v>7.1576933051666893</v>
      </c>
      <c r="N88" s="25">
        <f>'Compound Alert'!R100</f>
        <v>2.5</v>
      </c>
      <c r="O88" s="25">
        <f>'Compound Alert'!S100</f>
        <v>10</v>
      </c>
      <c r="P88" s="25"/>
      <c r="Q88" s="27">
        <f>'Compound Alert'!AI55</f>
        <v>0</v>
      </c>
      <c r="R88" s="27">
        <f>'Compound Alert'!AJ55</f>
        <v>0.3</v>
      </c>
      <c r="S88" s="21"/>
      <c r="T88" s="21"/>
      <c r="U88" s="21"/>
      <c r="V88" s="21"/>
      <c r="W88" s="21"/>
      <c r="X88" s="21"/>
      <c r="Y88" s="28"/>
      <c r="Z88" s="28"/>
      <c r="AA88" s="28"/>
      <c r="AB88" s="28"/>
      <c r="AC88" s="28"/>
      <c r="AD88" s="28"/>
      <c r="AE88" s="28"/>
      <c r="AF88" s="28"/>
      <c r="AJ88" s="21"/>
      <c r="AK88" s="21"/>
      <c r="AL88" s="21"/>
      <c r="AM88" s="21"/>
      <c r="AN88" s="21"/>
      <c r="AO88" s="21"/>
      <c r="AP88" s="21"/>
      <c r="AQ88" s="21"/>
      <c r="AR88" s="21"/>
      <c r="AS88" s="21"/>
      <c r="AT88" s="21"/>
      <c r="AU88" s="21"/>
      <c r="AV88" s="21"/>
      <c r="AW88" s="21"/>
      <c r="AX88" s="21"/>
    </row>
    <row r="89" spans="1:50" hidden="1" x14ac:dyDescent="0.2">
      <c r="A89" s="71">
        <v>17</v>
      </c>
      <c r="B89" s="20" t="str">
        <f>'Compound Alert'!B102</f>
        <v>Liberia</v>
      </c>
      <c r="C89" s="20" t="str">
        <f>'Compound Alert'!C102</f>
        <v>LBR</v>
      </c>
      <c r="D89" s="20" t="str">
        <f>'Compound Alert'!D142</f>
        <v>EAS           East Asia &amp; Pacific</v>
      </c>
      <c r="E89" s="20" t="str">
        <f>'Compound Alert'!E142</f>
        <v>IBRD</v>
      </c>
      <c r="F89" s="57">
        <f>'Compound Alert'!F102</f>
        <v>0</v>
      </c>
      <c r="G89" s="22">
        <f>'Compound Alert'!G102</f>
        <v>5</v>
      </c>
      <c r="H89" s="23">
        <f>'Compound Alert'!H102</f>
        <v>5</v>
      </c>
      <c r="I89" s="57">
        <f>'Compound Alert'!M102</f>
        <v>0</v>
      </c>
      <c r="J89" s="25">
        <f>'Compound Alert'!N102</f>
        <v>7.5671354197964833</v>
      </c>
      <c r="K89" s="25">
        <f>'Compound Alert'!O102</f>
        <v>9.7368421052631593</v>
      </c>
      <c r="L89" s="25">
        <f>'Compound Alert'!P102</f>
        <v>7.5095731540262909</v>
      </c>
      <c r="M89" s="25">
        <f>'Compound Alert'!Q102</f>
        <v>10</v>
      </c>
      <c r="N89" s="25">
        <f>'Compound Alert'!R102</f>
        <v>2.25</v>
      </c>
      <c r="O89" s="25">
        <f>'Compound Alert'!S102</f>
        <v>10</v>
      </c>
      <c r="P89" s="25"/>
      <c r="Q89" s="27">
        <f>'Compound Alert'!AI56</f>
        <v>0</v>
      </c>
      <c r="R89" s="27">
        <f>'Compound Alert'!AJ56</f>
        <v>0.3</v>
      </c>
      <c r="S89" s="21"/>
      <c r="T89" s="21"/>
      <c r="U89" s="21"/>
      <c r="V89" s="21"/>
      <c r="W89" s="21"/>
      <c r="X89" s="21"/>
      <c r="Y89" s="28"/>
      <c r="Z89" s="28"/>
      <c r="AA89" s="28"/>
      <c r="AB89" s="28"/>
      <c r="AC89" s="28"/>
      <c r="AD89" s="28"/>
      <c r="AE89" s="28"/>
      <c r="AF89" s="28"/>
      <c r="AJ89" s="21"/>
      <c r="AK89" s="21"/>
      <c r="AL89" s="21"/>
      <c r="AM89" s="21"/>
      <c r="AN89" s="21"/>
      <c r="AO89" s="21"/>
      <c r="AP89" s="21"/>
      <c r="AQ89" s="21"/>
      <c r="AR89" s="21"/>
      <c r="AS89" s="21"/>
      <c r="AT89" s="21"/>
      <c r="AU89" s="21"/>
      <c r="AV89" s="21"/>
      <c r="AW89" s="21"/>
      <c r="AX89" s="21"/>
    </row>
    <row r="90" spans="1:50" hidden="1" x14ac:dyDescent="0.2">
      <c r="A90" s="71">
        <v>18</v>
      </c>
      <c r="B90" s="20" t="str">
        <f>'Compound Alert'!B123</f>
        <v>Mozambique</v>
      </c>
      <c r="C90" s="20" t="str">
        <f>'Compound Alert'!C123</f>
        <v>MOZ</v>
      </c>
      <c r="D90" s="20" t="str">
        <f>'Compound Alert'!D163</f>
        <v>LCN           Latin America &amp; Caribbean</v>
      </c>
      <c r="E90" s="20" t="str">
        <f>'Compound Alert'!E163</f>
        <v>IBRD</v>
      </c>
      <c r="F90" s="57">
        <f>'Compound Alert'!F123</f>
        <v>0</v>
      </c>
      <c r="G90" s="22">
        <f>'Compound Alert'!G123</f>
        <v>5</v>
      </c>
      <c r="H90" s="23">
        <f>'Compound Alert'!H123</f>
        <v>5</v>
      </c>
      <c r="I90" s="57">
        <f>'Compound Alert'!M123</f>
        <v>0</v>
      </c>
      <c r="J90" s="25">
        <f>'Compound Alert'!N123</f>
        <v>6.2017367294604258</v>
      </c>
      <c r="K90" s="25">
        <f>'Compound Alert'!O123</f>
        <v>10</v>
      </c>
      <c r="L90" s="25">
        <f>'Compound Alert'!P123</f>
        <v>6.3960214906683124</v>
      </c>
      <c r="M90" s="25">
        <f>'Compound Alert'!Q123</f>
        <v>10</v>
      </c>
      <c r="N90" s="25">
        <f>'Compound Alert'!R123</f>
        <v>8.2915619758885004</v>
      </c>
      <c r="O90" s="25">
        <f>'Compound Alert'!S123</f>
        <v>10</v>
      </c>
      <c r="P90" s="25"/>
      <c r="Q90" s="27">
        <f>'Compound Alert'!AI57</f>
        <v>0.1</v>
      </c>
      <c r="R90" s="27">
        <f>'Compound Alert'!AJ57</f>
        <v>0.4</v>
      </c>
      <c r="S90" s="21"/>
      <c r="T90" s="21"/>
      <c r="U90" s="21"/>
      <c r="V90" s="21"/>
      <c r="W90" s="21"/>
      <c r="X90" s="21"/>
      <c r="Y90" s="28"/>
      <c r="Z90" s="28"/>
      <c r="AA90" s="28"/>
      <c r="AB90" s="28"/>
      <c r="AC90" s="28"/>
      <c r="AD90" s="28"/>
      <c r="AE90" s="28"/>
      <c r="AF90" s="28"/>
      <c r="AJ90" s="21"/>
      <c r="AK90" s="21"/>
      <c r="AL90" s="21"/>
      <c r="AM90" s="21"/>
      <c r="AN90" s="21"/>
      <c r="AO90" s="21"/>
      <c r="AP90" s="21"/>
      <c r="AQ90" s="21"/>
      <c r="AR90" s="21"/>
      <c r="AS90" s="21"/>
      <c r="AT90" s="21"/>
      <c r="AU90" s="21"/>
      <c r="AV90" s="21"/>
      <c r="AW90" s="21"/>
      <c r="AX90" s="21"/>
    </row>
    <row r="91" spans="1:50" hidden="1" x14ac:dyDescent="0.2">
      <c r="A91" s="71">
        <v>19</v>
      </c>
      <c r="B91" s="20" t="str">
        <f>'Compound Alert'!B143</f>
        <v>Papua New Guinea</v>
      </c>
      <c r="C91" s="20" t="str">
        <f>'Compound Alert'!C143</f>
        <v>PNG</v>
      </c>
      <c r="D91" s="20" t="str">
        <f>'Compound Alert'!D183</f>
        <v>ECS           Europe &amp; Central Asia</v>
      </c>
      <c r="E91" s="20" t="str">
        <f>'Compound Alert'!E183</f>
        <v>IBRD</v>
      </c>
      <c r="F91" s="57">
        <f>'Compound Alert'!F143</f>
        <v>0</v>
      </c>
      <c r="G91" s="22">
        <f>'Compound Alert'!G143</f>
        <v>5</v>
      </c>
      <c r="H91" s="23">
        <f>'Compound Alert'!H143</f>
        <v>5</v>
      </c>
      <c r="I91" s="57">
        <f>'Compound Alert'!M143</f>
        <v>0</v>
      </c>
      <c r="J91" s="25">
        <f>'Compound Alert'!N143</f>
        <v>8.1284333405292966</v>
      </c>
      <c r="K91" s="25">
        <f>'Compound Alert'!O143</f>
        <v>10</v>
      </c>
      <c r="L91" s="25">
        <f>'Compound Alert'!P143</f>
        <v>7.4603887600304617</v>
      </c>
      <c r="M91" s="25">
        <f>'Compound Alert'!Q143</f>
        <v>7.9328953503395709</v>
      </c>
      <c r="N91" s="25">
        <f>'Compound Alert'!R143</f>
        <v>4.875</v>
      </c>
      <c r="O91" s="25">
        <f>'Compound Alert'!S143</f>
        <v>10</v>
      </c>
      <c r="P91" s="25"/>
      <c r="Q91" s="27">
        <f>'Compound Alert'!AI58</f>
        <v>0</v>
      </c>
      <c r="R91" s="27">
        <f>'Compound Alert'!AJ58</f>
        <v>0.3</v>
      </c>
      <c r="S91" s="21"/>
      <c r="T91" s="21"/>
      <c r="U91" s="21"/>
      <c r="V91" s="21"/>
      <c r="W91" s="21"/>
      <c r="X91" s="21"/>
      <c r="Y91" s="28"/>
      <c r="Z91" s="28"/>
      <c r="AA91" s="28"/>
      <c r="AB91" s="28"/>
      <c r="AC91" s="28"/>
      <c r="AD91" s="28"/>
      <c r="AE91" s="28"/>
      <c r="AF91" s="28"/>
      <c r="AJ91" s="21"/>
      <c r="AK91" s="21"/>
      <c r="AL91" s="21"/>
      <c r="AM91" s="21"/>
      <c r="AN91" s="21"/>
      <c r="AO91" s="21"/>
      <c r="AP91" s="21"/>
      <c r="AQ91" s="21"/>
      <c r="AR91" s="21"/>
      <c r="AS91" s="21"/>
      <c r="AT91" s="21"/>
      <c r="AU91" s="21"/>
      <c r="AV91" s="21"/>
      <c r="AW91" s="21"/>
      <c r="AX91" s="21"/>
    </row>
    <row r="92" spans="1:50" hidden="1" x14ac:dyDescent="0.2">
      <c r="A92" s="71">
        <v>20</v>
      </c>
      <c r="B92" s="20" t="str">
        <f>'Compound Alert'!B170</f>
        <v>Chad</v>
      </c>
      <c r="C92" s="20" t="str">
        <f>'Compound Alert'!C170</f>
        <v>TCD</v>
      </c>
      <c r="D92" s="20">
        <f>'Compound Alert'!D210</f>
        <v>0</v>
      </c>
      <c r="E92" s="20">
        <f>'Compound Alert'!E210</f>
        <v>0</v>
      </c>
      <c r="F92" s="57">
        <f>'Compound Alert'!F170</f>
        <v>0</v>
      </c>
      <c r="G92" s="22">
        <f>'Compound Alert'!G170</f>
        <v>5</v>
      </c>
      <c r="H92" s="23">
        <f>'Compound Alert'!H170</f>
        <v>5</v>
      </c>
      <c r="I92" s="57">
        <f>'Compound Alert'!M170</f>
        <v>0</v>
      </c>
      <c r="J92" s="25">
        <f>'Compound Alert'!N170</f>
        <v>10</v>
      </c>
      <c r="K92" s="25">
        <f>'Compound Alert'!O170</f>
        <v>10</v>
      </c>
      <c r="L92" s="25">
        <f>'Compound Alert'!P170</f>
        <v>6.527696296024585</v>
      </c>
      <c r="M92" s="25">
        <f>'Compound Alert'!Q170</f>
        <v>10</v>
      </c>
      <c r="N92" s="25">
        <f>'Compound Alert'!R170</f>
        <v>5.875</v>
      </c>
      <c r="O92" s="25">
        <f>'Compound Alert'!S170</f>
        <v>10</v>
      </c>
      <c r="P92" s="25"/>
      <c r="Q92" s="27">
        <f>'Compound Alert'!AI59</f>
        <v>0</v>
      </c>
      <c r="R92" s="27">
        <f>'Compound Alert'!AJ59</f>
        <v>0.4</v>
      </c>
      <c r="S92" s="21"/>
      <c r="T92" s="21"/>
      <c r="U92" s="21"/>
      <c r="V92" s="21"/>
      <c r="W92" s="21"/>
      <c r="X92" s="21"/>
      <c r="Y92" s="28"/>
      <c r="Z92" s="28"/>
      <c r="AA92" s="28"/>
      <c r="AB92" s="28"/>
      <c r="AC92" s="28"/>
      <c r="AD92" s="28"/>
      <c r="AE92" s="28"/>
      <c r="AF92" s="28"/>
      <c r="AJ92" s="21"/>
      <c r="AK92" s="21"/>
      <c r="AL92" s="21"/>
      <c r="AM92" s="21"/>
      <c r="AN92" s="21"/>
      <c r="AO92" s="21"/>
      <c r="AP92" s="21"/>
      <c r="AQ92" s="21"/>
      <c r="AR92" s="21"/>
      <c r="AS92" s="21"/>
      <c r="AT92" s="21"/>
      <c r="AU92" s="21"/>
      <c r="AV92" s="21"/>
      <c r="AW92" s="21"/>
      <c r="AX92" s="21"/>
    </row>
    <row r="93" spans="1:50" hidden="1" x14ac:dyDescent="0.2">
      <c r="A93" s="71">
        <v>21</v>
      </c>
      <c r="B93" s="20" t="str">
        <f>'Compound Alert'!B57</f>
        <v>Eritrea</v>
      </c>
      <c r="C93" s="20" t="str">
        <f>'Compound Alert'!C57</f>
        <v>ERI</v>
      </c>
      <c r="D93" s="20" t="str">
        <f>'Compound Alert'!D97</f>
        <v>LCN           Latin America &amp; Caribbean</v>
      </c>
      <c r="E93" s="20" t="str">
        <f>'Compound Alert'!E97</f>
        <v>IBRD</v>
      </c>
      <c r="F93" s="57">
        <f>'Compound Alert'!F57</f>
        <v>0</v>
      </c>
      <c r="G93" s="22">
        <f>'Compound Alert'!G57</f>
        <v>4.5</v>
      </c>
      <c r="H93" s="23">
        <f>'Compound Alert'!H57</f>
        <v>4.5</v>
      </c>
      <c r="I93" s="57">
        <f>'Compound Alert'!M57</f>
        <v>0</v>
      </c>
      <c r="J93" s="25">
        <f>'Compound Alert'!N57</f>
        <v>9.6362411165942934</v>
      </c>
      <c r="K93" s="25">
        <f>'Compound Alert'!O57</f>
        <v>10</v>
      </c>
      <c r="L93" s="25">
        <f>'Compound Alert'!P57</f>
        <v>6.0302268915552677</v>
      </c>
      <c r="M93" s="25">
        <f>'Compound Alert'!Q57</f>
        <v>9</v>
      </c>
      <c r="N93" s="25">
        <f>'Compound Alert'!R57</f>
        <v>3</v>
      </c>
      <c r="O93" s="25">
        <f>'Compound Alert'!S57</f>
        <v>10</v>
      </c>
      <c r="P93" s="25"/>
      <c r="Q93" s="27">
        <f>'Compound Alert'!AI60</f>
        <v>0</v>
      </c>
      <c r="R93" s="27">
        <f>'Compound Alert'!AJ60</f>
        <v>0.2</v>
      </c>
      <c r="S93" s="21"/>
      <c r="T93" s="21"/>
      <c r="U93" s="21"/>
      <c r="V93" s="21"/>
      <c r="W93" s="21"/>
      <c r="X93" s="21"/>
      <c r="Y93" s="28"/>
      <c r="Z93" s="28"/>
      <c r="AA93" s="28"/>
      <c r="AB93" s="28"/>
      <c r="AC93" s="28"/>
      <c r="AD93" s="28"/>
      <c r="AE93" s="28"/>
      <c r="AF93" s="28"/>
      <c r="AJ93" s="21"/>
      <c r="AK93" s="21"/>
      <c r="AL93" s="21"/>
      <c r="AM93" s="21"/>
      <c r="AN93" s="21"/>
      <c r="AO93" s="21"/>
      <c r="AP93" s="21"/>
      <c r="AQ93" s="21"/>
      <c r="AR93" s="21"/>
      <c r="AS93" s="21"/>
      <c r="AT93" s="21"/>
      <c r="AU93" s="21"/>
      <c r="AV93" s="21"/>
      <c r="AW93" s="21"/>
      <c r="AX93" s="21"/>
    </row>
    <row r="94" spans="1:50" hidden="1" x14ac:dyDescent="0.2">
      <c r="A94" s="71">
        <v>22</v>
      </c>
      <c r="B94" s="20" t="str">
        <f>'Compound Alert'!B70</f>
        <v>Gambia</v>
      </c>
      <c r="C94" s="20" t="str">
        <f>'Compound Alert'!C70</f>
        <v>GMB</v>
      </c>
      <c r="D94" s="20" t="str">
        <f>'Compound Alert'!D110</f>
        <v>ECS           Europe &amp; Central Asia</v>
      </c>
      <c r="E94" s="20" t="str">
        <f>'Compound Alert'!E110</f>
        <v xml:space="preserve"> </v>
      </c>
      <c r="F94" s="57">
        <f>'Compound Alert'!F70</f>
        <v>0</v>
      </c>
      <c r="G94" s="22">
        <f>'Compound Alert'!G70</f>
        <v>4.5</v>
      </c>
      <c r="H94" s="23">
        <f>'Compound Alert'!H70</f>
        <v>4.5</v>
      </c>
      <c r="I94" s="57">
        <f>'Compound Alert'!M70</f>
        <v>0</v>
      </c>
      <c r="J94" s="25">
        <f>'Compound Alert'!N70</f>
        <v>9.3859063544890375</v>
      </c>
      <c r="K94" s="25">
        <f>'Compound Alert'!O70</f>
        <v>7.5119617224880404</v>
      </c>
      <c r="L94" s="25">
        <f>'Compound Alert'!P70</f>
        <v>6.44283654532786</v>
      </c>
      <c r="M94" s="25">
        <f>'Compound Alert'!Q70</f>
        <v>10</v>
      </c>
      <c r="N94" s="25">
        <f>'Compound Alert'!R70</f>
        <v>1.375</v>
      </c>
      <c r="O94" s="25">
        <f>'Compound Alert'!S70</f>
        <v>10</v>
      </c>
      <c r="P94" s="25"/>
      <c r="Q94" s="27">
        <f>'Compound Alert'!AI61</f>
        <v>0</v>
      </c>
      <c r="R94" s="27">
        <f>'Compound Alert'!AJ61</f>
        <v>0.5</v>
      </c>
      <c r="S94" s="21"/>
      <c r="T94" s="21"/>
      <c r="U94" s="21"/>
      <c r="V94" s="21"/>
      <c r="W94" s="21"/>
      <c r="X94" s="21"/>
      <c r="Y94" s="28"/>
      <c r="Z94" s="28"/>
      <c r="AA94" s="28"/>
      <c r="AB94" s="28"/>
      <c r="AC94" s="28"/>
      <c r="AD94" s="28"/>
      <c r="AE94" s="28"/>
      <c r="AF94" s="28"/>
      <c r="AJ94" s="21"/>
      <c r="AK94" s="21"/>
      <c r="AL94" s="21"/>
      <c r="AM94" s="21"/>
      <c r="AN94" s="21"/>
      <c r="AO94" s="21"/>
      <c r="AP94" s="21"/>
      <c r="AQ94" s="21"/>
      <c r="AR94" s="21"/>
      <c r="AS94" s="21"/>
      <c r="AT94" s="21"/>
      <c r="AU94" s="21"/>
      <c r="AV94" s="21"/>
      <c r="AW94" s="21"/>
      <c r="AX94" s="21"/>
    </row>
    <row r="95" spans="1:50" hidden="1" x14ac:dyDescent="0.2">
      <c r="A95" s="71">
        <v>23</v>
      </c>
      <c r="B95" s="20" t="str">
        <f>'Compound Alert'!B79</f>
        <v>Haiti</v>
      </c>
      <c r="C95" s="20" t="str">
        <f>'Compound Alert'!C79</f>
        <v>HTI</v>
      </c>
      <c r="D95" s="20" t="str">
        <f>'Compound Alert'!D119</f>
        <v>MEA           Middle East &amp; North Africa</v>
      </c>
      <c r="E95" s="20" t="str">
        <f>'Compound Alert'!E119</f>
        <v xml:space="preserve"> </v>
      </c>
      <c r="F95" s="57">
        <f>'Compound Alert'!F79</f>
        <v>0</v>
      </c>
      <c r="G95" s="22">
        <f>'Compound Alert'!G79</f>
        <v>4.5</v>
      </c>
      <c r="H95" s="23">
        <f>'Compound Alert'!H79</f>
        <v>4.5</v>
      </c>
      <c r="I95" s="57">
        <f>'Compound Alert'!M79</f>
        <v>0</v>
      </c>
      <c r="J95" s="25">
        <f>'Compound Alert'!N79</f>
        <v>7.735035179672372</v>
      </c>
      <c r="K95" s="25">
        <f>'Compound Alert'!O79</f>
        <v>10</v>
      </c>
      <c r="L95" s="25">
        <f>'Compound Alert'!P79</f>
        <v>5.834236630001052</v>
      </c>
      <c r="M95" s="25">
        <f>'Compound Alert'!Q79</f>
        <v>10</v>
      </c>
      <c r="N95" s="25">
        <f>'Compound Alert'!R79</f>
        <v>5.875</v>
      </c>
      <c r="O95" s="25">
        <f>'Compound Alert'!S79</f>
        <v>5.3463315160032403</v>
      </c>
      <c r="P95" s="25"/>
      <c r="Q95" s="27">
        <f>'Compound Alert'!AI62</f>
        <v>0</v>
      </c>
      <c r="R95" s="27">
        <f>'Compound Alert'!AJ62</f>
        <v>0.3</v>
      </c>
      <c r="S95" s="21"/>
      <c r="T95" s="21"/>
      <c r="U95" s="21"/>
      <c r="V95" s="21"/>
      <c r="W95" s="21"/>
      <c r="X95" s="21"/>
      <c r="Y95" s="28"/>
      <c r="Z95" s="28"/>
      <c r="AA95" s="28"/>
      <c r="AB95" s="28"/>
      <c r="AC95" s="28"/>
      <c r="AD95" s="28"/>
      <c r="AE95" s="28"/>
      <c r="AF95" s="28"/>
      <c r="AJ95" s="21"/>
      <c r="AK95" s="21"/>
      <c r="AL95" s="21"/>
      <c r="AM95" s="21"/>
      <c r="AN95" s="21"/>
      <c r="AO95" s="21"/>
      <c r="AP95" s="21"/>
      <c r="AQ95" s="21"/>
      <c r="AR95" s="21"/>
      <c r="AS95" s="21"/>
      <c r="AT95" s="21"/>
      <c r="AU95" s="21"/>
      <c r="AV95" s="21"/>
      <c r="AW95" s="21"/>
      <c r="AX95" s="21"/>
    </row>
    <row r="96" spans="1:50" hidden="1" x14ac:dyDescent="0.2">
      <c r="A96" s="71">
        <v>24</v>
      </c>
      <c r="B96" s="20" t="str">
        <f>'Compound Alert'!B85</f>
        <v>Iraq</v>
      </c>
      <c r="C96" s="20" t="str">
        <f>'Compound Alert'!C85</f>
        <v>IRQ</v>
      </c>
      <c r="D96" s="20" t="str">
        <f>'Compound Alert'!D125</f>
        <v>SSF           Sub-Saharan Africa</v>
      </c>
      <c r="E96" s="20" t="str">
        <f>'Compound Alert'!E125</f>
        <v>IBRD</v>
      </c>
      <c r="F96" s="57">
        <f>'Compound Alert'!F85</f>
        <v>0</v>
      </c>
      <c r="G96" s="22">
        <f>'Compound Alert'!G85</f>
        <v>4.5</v>
      </c>
      <c r="H96" s="23">
        <f>'Compound Alert'!H85</f>
        <v>4.5</v>
      </c>
      <c r="I96" s="57">
        <f>'Compound Alert'!M85</f>
        <v>0</v>
      </c>
      <c r="J96" s="25">
        <f>'Compound Alert'!N85</f>
        <v>9.396404732233572</v>
      </c>
      <c r="K96" s="25">
        <f>'Compound Alert'!O85</f>
        <v>5.9090909090909101</v>
      </c>
      <c r="L96" s="25">
        <f>'Compound Alert'!P85</f>
        <v>6.215815605080615</v>
      </c>
      <c r="M96" s="25">
        <f>'Compound Alert'!Q85</f>
        <v>5.5714285714285703</v>
      </c>
      <c r="N96" s="25">
        <f>'Compound Alert'!R85</f>
        <v>8.25</v>
      </c>
      <c r="O96" s="25">
        <f>'Compound Alert'!S85</f>
        <v>10</v>
      </c>
      <c r="P96" s="25"/>
      <c r="Q96" s="27">
        <f>'Compound Alert'!AI63</f>
        <v>0</v>
      </c>
      <c r="R96" s="27">
        <f>'Compound Alert'!AJ63</f>
        <v>0.3</v>
      </c>
      <c r="S96" s="21"/>
      <c r="T96" s="21"/>
      <c r="U96" s="21"/>
      <c r="V96" s="21"/>
      <c r="W96" s="21"/>
      <c r="X96" s="21"/>
      <c r="Y96" s="28"/>
      <c r="Z96" s="28"/>
      <c r="AA96" s="28"/>
      <c r="AB96" s="28"/>
      <c r="AC96" s="28"/>
      <c r="AD96" s="28"/>
      <c r="AE96" s="28"/>
      <c r="AF96" s="28"/>
      <c r="AJ96" s="21"/>
      <c r="AK96" s="21"/>
      <c r="AL96" s="21"/>
      <c r="AM96" s="21"/>
      <c r="AN96" s="21"/>
      <c r="AO96" s="21"/>
      <c r="AP96" s="21"/>
      <c r="AQ96" s="21"/>
      <c r="AR96" s="21"/>
      <c r="AS96" s="21"/>
      <c r="AT96" s="21"/>
      <c r="AU96" s="21"/>
      <c r="AV96" s="21"/>
      <c r="AW96" s="21"/>
      <c r="AX96" s="21"/>
    </row>
    <row r="97" spans="1:50" hidden="1" x14ac:dyDescent="0.2">
      <c r="A97" s="71">
        <v>25</v>
      </c>
      <c r="B97" s="20" t="str">
        <f>'Compound Alert'!B161</f>
        <v>South Sudan</v>
      </c>
      <c r="C97" s="20" t="str">
        <f>'Compound Alert'!C161</f>
        <v>SSD</v>
      </c>
      <c r="D97" s="20">
        <f>'Compound Alert'!D201</f>
        <v>0</v>
      </c>
      <c r="E97" s="20">
        <f>'Compound Alert'!E201</f>
        <v>0</v>
      </c>
      <c r="F97" s="57">
        <f>'Compound Alert'!F161</f>
        <v>0</v>
      </c>
      <c r="G97" s="22">
        <f>'Compound Alert'!G161</f>
        <v>4.5</v>
      </c>
      <c r="H97" s="23">
        <f>'Compound Alert'!H161</f>
        <v>4.5</v>
      </c>
      <c r="I97" s="57">
        <f>'Compound Alert'!M161</f>
        <v>0</v>
      </c>
      <c r="J97" s="25">
        <f>'Compound Alert'!N161</f>
        <v>10</v>
      </c>
      <c r="K97" s="25">
        <f>'Compound Alert'!O161</f>
        <v>10</v>
      </c>
      <c r="L97" s="25">
        <f>'Compound Alert'!P161</f>
        <v>0</v>
      </c>
      <c r="M97" s="25">
        <f>'Compound Alert'!Q161</f>
        <v>10</v>
      </c>
      <c r="N97" s="25">
        <f>'Compound Alert'!R161</f>
        <v>6.75</v>
      </c>
      <c r="O97" s="25">
        <f>'Compound Alert'!S161</f>
        <v>10</v>
      </c>
      <c r="P97" s="25"/>
      <c r="Q97" s="27">
        <f>'Compound Alert'!AI64</f>
        <v>0.2</v>
      </c>
      <c r="R97" s="27">
        <f>'Compound Alert'!AJ64</f>
        <v>0.8</v>
      </c>
      <c r="S97" s="21"/>
      <c r="T97" s="21"/>
      <c r="U97" s="21"/>
      <c r="V97" s="21"/>
      <c r="W97" s="21"/>
      <c r="X97" s="21"/>
      <c r="Y97" s="28"/>
      <c r="Z97" s="28"/>
      <c r="AA97" s="28"/>
      <c r="AB97" s="28"/>
      <c r="AC97" s="28"/>
      <c r="AD97" s="28"/>
      <c r="AE97" s="28"/>
      <c r="AF97" s="28"/>
      <c r="AJ97" s="21"/>
      <c r="AK97" s="21"/>
      <c r="AL97" s="21"/>
      <c r="AM97" s="21"/>
      <c r="AN97" s="21"/>
      <c r="AO97" s="21"/>
      <c r="AP97" s="21"/>
      <c r="AQ97" s="21"/>
      <c r="AR97" s="21"/>
      <c r="AS97" s="21"/>
      <c r="AT97" s="21"/>
      <c r="AU97" s="21"/>
      <c r="AV97" s="21"/>
      <c r="AW97" s="21"/>
      <c r="AX97" s="21"/>
    </row>
    <row r="98" spans="1:50" hidden="1" x14ac:dyDescent="0.2">
      <c r="A98" s="71">
        <v>26</v>
      </c>
      <c r="B98" s="20" t="str">
        <f>'Compound Alert'!B195</f>
        <v>Zimbabwe</v>
      </c>
      <c r="C98" s="20" t="str">
        <f>'Compound Alert'!C195</f>
        <v>ZWE</v>
      </c>
      <c r="D98" s="20">
        <f>'Compound Alert'!D235</f>
        <v>0</v>
      </c>
      <c r="E98" s="20">
        <f>'Compound Alert'!E235</f>
        <v>0</v>
      </c>
      <c r="F98" s="57">
        <f>'Compound Alert'!F195</f>
        <v>0</v>
      </c>
      <c r="G98" s="22">
        <f>'Compound Alert'!G195</f>
        <v>4.5</v>
      </c>
      <c r="H98" s="23">
        <f>'Compound Alert'!H195</f>
        <v>4.5</v>
      </c>
      <c r="I98" s="57">
        <f>'Compound Alert'!M195</f>
        <v>0</v>
      </c>
      <c r="J98" s="25">
        <f>'Compound Alert'!N195</f>
        <v>6.2678317052800718</v>
      </c>
      <c r="K98" s="25">
        <f>'Compound Alert'!O195</f>
        <v>10</v>
      </c>
      <c r="L98" s="25">
        <f>'Compound Alert'!P195</f>
        <v>7.0710678118654755</v>
      </c>
      <c r="M98" s="25">
        <f>'Compound Alert'!Q195</f>
        <v>8</v>
      </c>
      <c r="N98" s="25">
        <f>'Compound Alert'!R195</f>
        <v>3.5</v>
      </c>
      <c r="O98" s="25">
        <f>'Compound Alert'!S195</f>
        <v>10</v>
      </c>
      <c r="P98" s="25"/>
      <c r="Q98" s="27">
        <f>'Compound Alert'!AI65</f>
        <v>0</v>
      </c>
      <c r="R98" s="27">
        <f>'Compound Alert'!AJ65</f>
        <v>0.4</v>
      </c>
      <c r="S98" s="21"/>
      <c r="T98" s="21"/>
      <c r="U98" s="21"/>
      <c r="V98" s="21"/>
      <c r="W98" s="21"/>
      <c r="X98" s="21"/>
      <c r="Y98" s="28"/>
      <c r="Z98" s="28"/>
      <c r="AA98" s="28"/>
      <c r="AB98" s="28"/>
      <c r="AC98" s="28"/>
      <c r="AD98" s="28"/>
      <c r="AE98" s="28"/>
      <c r="AF98" s="28"/>
      <c r="AJ98" s="21"/>
      <c r="AK98" s="21"/>
      <c r="AL98" s="21"/>
      <c r="AM98" s="21"/>
      <c r="AN98" s="21"/>
      <c r="AO98" s="21"/>
      <c r="AP98" s="21"/>
      <c r="AQ98" s="21"/>
      <c r="AR98" s="21"/>
      <c r="AS98" s="21"/>
      <c r="AT98" s="21"/>
      <c r="AU98" s="21"/>
      <c r="AV98" s="21"/>
      <c r="AW98" s="21"/>
      <c r="AX98" s="21"/>
    </row>
    <row r="99" spans="1:50" hidden="1" x14ac:dyDescent="0.2">
      <c r="A99" s="71">
        <v>27</v>
      </c>
      <c r="B99" s="20" t="str">
        <f>'Compound Alert'!B16</f>
        <v>Burundi</v>
      </c>
      <c r="C99" s="20" t="str">
        <f>'Compound Alert'!C16</f>
        <v>BDI</v>
      </c>
      <c r="D99" s="20" t="str">
        <f>'Compound Alert'!D56</f>
        <v>MEA           Middle East &amp; North Africa</v>
      </c>
      <c r="E99" s="20" t="str">
        <f>'Compound Alert'!E56</f>
        <v>IBRD</v>
      </c>
      <c r="F99" s="57">
        <f>'Compound Alert'!F16</f>
        <v>0</v>
      </c>
      <c r="G99" s="22">
        <f>'Compound Alert'!G16</f>
        <v>4</v>
      </c>
      <c r="H99" s="23">
        <f>'Compound Alert'!H16</f>
        <v>4</v>
      </c>
      <c r="I99" s="57">
        <f>'Compound Alert'!M16</f>
        <v>0</v>
      </c>
      <c r="J99" s="25">
        <f>'Compound Alert'!N16</f>
        <v>10</v>
      </c>
      <c r="K99" s="25">
        <f>'Compound Alert'!O16</f>
        <v>9.9282296650717701</v>
      </c>
      <c r="L99" s="25">
        <f>'Compound Alert'!P16</f>
        <v>3.3709993123162008</v>
      </c>
      <c r="M99" s="25">
        <f>'Compound Alert'!Q16</f>
        <v>10</v>
      </c>
      <c r="N99" s="25">
        <f>'Compound Alert'!R16</f>
        <v>4.875</v>
      </c>
      <c r="O99" s="25">
        <f>'Compound Alert'!S16</f>
        <v>10</v>
      </c>
      <c r="P99" s="25"/>
      <c r="Q99" s="27">
        <f>'Compound Alert'!AI66</f>
        <v>0</v>
      </c>
      <c r="R99" s="27">
        <f>'Compound Alert'!AJ66</f>
        <v>0.5</v>
      </c>
      <c r="S99" s="21"/>
      <c r="T99" s="21"/>
      <c r="U99" s="21"/>
      <c r="V99" s="21"/>
      <c r="W99" s="21"/>
      <c r="X99" s="21"/>
      <c r="Y99" s="28"/>
      <c r="Z99" s="28"/>
      <c r="AA99" s="28"/>
      <c r="AB99" s="28"/>
      <c r="AC99" s="28"/>
      <c r="AD99" s="28"/>
      <c r="AE99" s="28"/>
      <c r="AF99" s="28"/>
      <c r="AJ99" s="21"/>
      <c r="AK99" s="21"/>
      <c r="AL99" s="21"/>
      <c r="AM99" s="21"/>
      <c r="AN99" s="21"/>
      <c r="AO99" s="21"/>
      <c r="AP99" s="21"/>
      <c r="AQ99" s="21"/>
      <c r="AR99" s="21"/>
      <c r="AS99" s="21"/>
      <c r="AT99" s="21"/>
      <c r="AU99" s="21"/>
      <c r="AV99" s="21"/>
      <c r="AW99" s="21"/>
      <c r="AX99" s="21"/>
    </row>
    <row r="100" spans="1:50" hidden="1" x14ac:dyDescent="0.2">
      <c r="A100" s="71">
        <v>28</v>
      </c>
      <c r="B100" s="20" t="str">
        <f>'Compound Alert'!B18</f>
        <v>Benin</v>
      </c>
      <c r="C100" s="20" t="str">
        <f>'Compound Alert'!C18</f>
        <v>BEN</v>
      </c>
      <c r="D100" s="20" t="str">
        <f>'Compound Alert'!D58</f>
        <v>ECS           Europe &amp; Central Asia</v>
      </c>
      <c r="E100" s="20" t="str">
        <f>'Compound Alert'!E58</f>
        <v xml:space="preserve"> </v>
      </c>
      <c r="F100" s="57">
        <f>'Compound Alert'!F18</f>
        <v>0</v>
      </c>
      <c r="G100" s="22">
        <f>'Compound Alert'!G18</f>
        <v>4</v>
      </c>
      <c r="H100" s="23">
        <f>'Compound Alert'!H18</f>
        <v>4</v>
      </c>
      <c r="I100" s="57">
        <f>'Compound Alert'!M18</f>
        <v>0</v>
      </c>
      <c r="J100" s="25">
        <f>'Compound Alert'!N18</f>
        <v>8.2375447104791206</v>
      </c>
      <c r="K100" s="25">
        <f>'Compound Alert'!O18</f>
        <v>8.6124401913875595</v>
      </c>
      <c r="L100" s="25">
        <f>'Compound Alert'!P18</f>
        <v>8.2148760330578501</v>
      </c>
      <c r="M100" s="25">
        <f>'Compound Alert'!Q18</f>
        <v>9.28571428571429</v>
      </c>
      <c r="N100" s="25">
        <f>'Compound Alert'!R18</f>
        <v>1.5</v>
      </c>
      <c r="O100" s="25">
        <f>'Compound Alert'!S18</f>
        <v>0</v>
      </c>
      <c r="P100" s="25"/>
      <c r="Q100" s="27">
        <f>'Compound Alert'!AI67</f>
        <v>0</v>
      </c>
      <c r="R100" s="27">
        <f>'Compound Alert'!AJ67</f>
        <v>0.3</v>
      </c>
      <c r="S100" s="21"/>
      <c r="T100" s="21"/>
      <c r="U100" s="21"/>
      <c r="V100" s="21"/>
      <c r="W100" s="21"/>
      <c r="X100" s="21"/>
      <c r="Y100" s="28"/>
      <c r="Z100" s="28"/>
      <c r="AA100" s="28"/>
      <c r="AB100" s="28"/>
      <c r="AC100" s="28"/>
      <c r="AD100" s="28"/>
      <c r="AE100" s="28"/>
      <c r="AF100" s="28"/>
      <c r="AJ100" s="21"/>
      <c r="AK100" s="21"/>
      <c r="AL100" s="21"/>
      <c r="AM100" s="21"/>
      <c r="AN100" s="21"/>
      <c r="AO100" s="21"/>
      <c r="AP100" s="21"/>
      <c r="AQ100" s="21"/>
      <c r="AR100" s="21"/>
      <c r="AS100" s="21"/>
      <c r="AT100" s="21"/>
      <c r="AU100" s="21"/>
      <c r="AV100" s="21"/>
      <c r="AW100" s="21"/>
      <c r="AX100" s="21"/>
    </row>
    <row r="101" spans="1:50" hidden="1" x14ac:dyDescent="0.2">
      <c r="A101" s="71">
        <v>29</v>
      </c>
      <c r="B101" s="20" t="str">
        <f>'Compound Alert'!B19</f>
        <v>Burkina Faso</v>
      </c>
      <c r="C101" s="20" t="str">
        <f>'Compound Alert'!C19</f>
        <v>BFA</v>
      </c>
      <c r="D101" s="20" t="str">
        <f>'Compound Alert'!D59</f>
        <v>ECS           Europe &amp; Central Asia</v>
      </c>
      <c r="E101" s="20" t="str">
        <f>'Compound Alert'!E59</f>
        <v xml:space="preserve"> </v>
      </c>
      <c r="F101" s="57">
        <f>'Compound Alert'!F19</f>
        <v>0</v>
      </c>
      <c r="G101" s="22">
        <f>'Compound Alert'!G19</f>
        <v>4</v>
      </c>
      <c r="H101" s="23">
        <f>'Compound Alert'!H19</f>
        <v>4</v>
      </c>
      <c r="I101" s="57">
        <f>'Compound Alert'!M19</f>
        <v>0</v>
      </c>
      <c r="J101" s="25">
        <f>'Compound Alert'!N19</f>
        <v>10</v>
      </c>
      <c r="K101" s="25">
        <f>'Compound Alert'!O19</f>
        <v>9.3573398256363536</v>
      </c>
      <c r="L101" s="25">
        <f>'Compound Alert'!P19</f>
        <v>1.8811413323422554</v>
      </c>
      <c r="M101" s="25">
        <f>'Compound Alert'!Q19</f>
        <v>5.2341527774894665</v>
      </c>
      <c r="N101" s="25">
        <f>'Compound Alert'!R19</f>
        <v>5.75</v>
      </c>
      <c r="O101" s="25">
        <f>'Compound Alert'!S19</f>
        <v>10</v>
      </c>
      <c r="P101" s="25"/>
      <c r="Q101" s="27">
        <f>'Compound Alert'!AI68</f>
        <v>0</v>
      </c>
      <c r="R101" s="27">
        <f>'Compound Alert'!AJ68</f>
        <v>0.3</v>
      </c>
      <c r="S101" s="21"/>
      <c r="T101" s="21"/>
      <c r="U101" s="21"/>
      <c r="V101" s="21"/>
      <c r="W101" s="21"/>
      <c r="X101" s="21"/>
      <c r="Y101" s="28"/>
      <c r="Z101" s="28"/>
      <c r="AA101" s="28"/>
      <c r="AB101" s="28"/>
      <c r="AC101" s="28"/>
      <c r="AD101" s="28"/>
      <c r="AE101" s="28"/>
      <c r="AF101" s="28"/>
      <c r="AJ101" s="21"/>
      <c r="AK101" s="21"/>
      <c r="AL101" s="21"/>
      <c r="AM101" s="21"/>
      <c r="AN101" s="21"/>
      <c r="AO101" s="21"/>
      <c r="AP101" s="21"/>
      <c r="AQ101" s="21"/>
      <c r="AR101" s="21"/>
      <c r="AS101" s="21"/>
      <c r="AT101" s="21"/>
      <c r="AU101" s="21"/>
      <c r="AV101" s="21"/>
      <c r="AW101" s="21"/>
      <c r="AX101" s="21"/>
    </row>
    <row r="102" spans="1:50" hidden="1" x14ac:dyDescent="0.2">
      <c r="A102" s="71">
        <v>30</v>
      </c>
      <c r="B102" s="20" t="str">
        <f>'Compound Alert'!B43</f>
        <v>Comoros</v>
      </c>
      <c r="C102" s="20" t="str">
        <f>'Compound Alert'!C43</f>
        <v>COM</v>
      </c>
      <c r="D102" s="20" t="str">
        <f>'Compound Alert'!D83</f>
        <v>ECS           Europe &amp; Central Asia</v>
      </c>
      <c r="E102" s="20" t="str">
        <f>'Compound Alert'!E83</f>
        <v xml:space="preserve"> </v>
      </c>
      <c r="F102" s="57">
        <f>'Compound Alert'!F43</f>
        <v>0</v>
      </c>
      <c r="G102" s="22">
        <f>'Compound Alert'!G43</f>
        <v>4</v>
      </c>
      <c r="H102" s="23">
        <f>'Compound Alert'!H43</f>
        <v>4</v>
      </c>
      <c r="I102" s="57">
        <f>'Compound Alert'!M43</f>
        <v>0</v>
      </c>
      <c r="J102" s="25">
        <f>'Compound Alert'!N43</f>
        <v>7.2498275841567441</v>
      </c>
      <c r="K102" s="25">
        <f>'Compound Alert'!O43</f>
        <v>8.2296650717703397</v>
      </c>
      <c r="L102" s="25">
        <f>'Compound Alert'!P43</f>
        <v>0</v>
      </c>
      <c r="M102" s="25">
        <f>'Compound Alert'!Q43</f>
        <v>8.71428571428571</v>
      </c>
      <c r="N102" s="25">
        <f>'Compound Alert'!R43</f>
        <v>0.75</v>
      </c>
      <c r="O102" s="25">
        <f>'Compound Alert'!S43</f>
        <v>10</v>
      </c>
      <c r="P102" s="25"/>
      <c r="Q102" s="27">
        <f>'Compound Alert'!AI69</f>
        <v>0</v>
      </c>
      <c r="R102" s="27">
        <f>'Compound Alert'!AJ69</f>
        <v>0.3</v>
      </c>
      <c r="S102" s="21"/>
      <c r="T102" s="21"/>
      <c r="U102" s="21"/>
      <c r="V102" s="21"/>
      <c r="W102" s="21"/>
      <c r="X102" s="21"/>
      <c r="Y102" s="28"/>
      <c r="Z102" s="28"/>
      <c r="AA102" s="28"/>
      <c r="AB102" s="28"/>
      <c r="AC102" s="28"/>
      <c r="AD102" s="28"/>
      <c r="AE102" s="28"/>
      <c r="AF102" s="28"/>
      <c r="AJ102" s="21"/>
      <c r="AK102" s="21"/>
      <c r="AL102" s="21"/>
      <c r="AM102" s="21"/>
      <c r="AN102" s="21"/>
      <c r="AO102" s="21"/>
      <c r="AP102" s="21"/>
      <c r="AQ102" s="21"/>
      <c r="AR102" s="21"/>
      <c r="AS102" s="21"/>
      <c r="AT102" s="21"/>
      <c r="AU102" s="21"/>
      <c r="AV102" s="21"/>
      <c r="AW102" s="21"/>
      <c r="AX102" s="21"/>
    </row>
    <row r="103" spans="1:50" hidden="1" x14ac:dyDescent="0.2">
      <c r="A103" s="71">
        <v>31</v>
      </c>
      <c r="B103" s="20" t="str">
        <f>'Compound Alert'!B77</f>
        <v>Honduras</v>
      </c>
      <c r="C103" s="20" t="str">
        <f>'Compound Alert'!C77</f>
        <v>HND</v>
      </c>
      <c r="D103" s="20" t="str">
        <f>'Compound Alert'!D117</f>
        <v>ECS           Europe &amp; Central Asia</v>
      </c>
      <c r="E103" s="20" t="str">
        <f>'Compound Alert'!E117</f>
        <v>IBRD</v>
      </c>
      <c r="F103" s="57">
        <f>'Compound Alert'!F77</f>
        <v>0</v>
      </c>
      <c r="G103" s="22">
        <f>'Compound Alert'!G77</f>
        <v>4</v>
      </c>
      <c r="H103" s="23">
        <f>'Compound Alert'!H77</f>
        <v>4</v>
      </c>
      <c r="I103" s="57">
        <f>'Compound Alert'!M77</f>
        <v>0</v>
      </c>
      <c r="J103" s="25">
        <f>'Compound Alert'!N77</f>
        <v>7.7827648410721171</v>
      </c>
      <c r="K103" s="25">
        <f>'Compound Alert'!O77</f>
        <v>6.14832535885167</v>
      </c>
      <c r="L103" s="25">
        <f>'Compound Alert'!P77</f>
        <v>6.6882944945389502</v>
      </c>
      <c r="M103" s="25">
        <f>'Compound Alert'!Q77</f>
        <v>7.5498344352707489</v>
      </c>
      <c r="N103" s="25">
        <f>'Compound Alert'!R77</f>
        <v>4.875</v>
      </c>
      <c r="O103" s="25">
        <f>'Compound Alert'!S77</f>
        <v>10</v>
      </c>
      <c r="P103" s="25"/>
      <c r="Q103" s="27">
        <f>'Compound Alert'!AI70</f>
        <v>0</v>
      </c>
      <c r="R103" s="27">
        <f>'Compound Alert'!AJ70</f>
        <v>0.4</v>
      </c>
      <c r="S103" s="21"/>
      <c r="T103" s="21"/>
      <c r="U103" s="21"/>
      <c r="V103" s="21"/>
      <c r="W103" s="21"/>
      <c r="X103" s="21"/>
      <c r="Y103" s="28"/>
      <c r="Z103" s="28"/>
      <c r="AA103" s="28"/>
      <c r="AB103" s="28"/>
      <c r="AC103" s="28"/>
      <c r="AD103" s="28"/>
      <c r="AE103" s="28"/>
      <c r="AF103" s="28"/>
      <c r="AJ103" s="21"/>
      <c r="AK103" s="21"/>
      <c r="AL103" s="21"/>
      <c r="AM103" s="21"/>
      <c r="AN103" s="21"/>
      <c r="AO103" s="21"/>
      <c r="AP103" s="21"/>
      <c r="AQ103" s="21"/>
      <c r="AR103" s="21"/>
      <c r="AS103" s="21"/>
      <c r="AT103" s="21"/>
      <c r="AU103" s="21"/>
      <c r="AV103" s="21"/>
      <c r="AW103" s="21"/>
      <c r="AX103" s="21"/>
    </row>
    <row r="104" spans="1:50" hidden="1" x14ac:dyDescent="0.2">
      <c r="A104" s="71">
        <v>32</v>
      </c>
      <c r="B104" s="20" t="str">
        <f>'Compound Alert'!B101</f>
        <v>Lebanon</v>
      </c>
      <c r="C104" s="20" t="str">
        <f>'Compound Alert'!C101</f>
        <v>LBN</v>
      </c>
      <c r="D104" s="20" t="str">
        <f>'Compound Alert'!D141</f>
        <v>EAS           East Asia &amp; Pacific</v>
      </c>
      <c r="E104" s="20" t="str">
        <f>'Compound Alert'!E141</f>
        <v>IBRD</v>
      </c>
      <c r="F104" s="57">
        <f>'Compound Alert'!F101</f>
        <v>0</v>
      </c>
      <c r="G104" s="22">
        <f>'Compound Alert'!G101</f>
        <v>4</v>
      </c>
      <c r="H104" s="23">
        <f>'Compound Alert'!H101</f>
        <v>4</v>
      </c>
      <c r="I104" s="57">
        <f>'Compound Alert'!M101</f>
        <v>0</v>
      </c>
      <c r="J104" s="25">
        <f>'Compound Alert'!N101</f>
        <v>8.6602540378443873</v>
      </c>
      <c r="K104" s="25">
        <f>'Compound Alert'!O101</f>
        <v>5.8079305622801565</v>
      </c>
      <c r="L104" s="25">
        <f>'Compound Alert'!P101</f>
        <v>9.663768920667863</v>
      </c>
      <c r="M104" s="25">
        <f>'Compound Alert'!Q101</f>
        <v>5.5714285714285703</v>
      </c>
      <c r="N104" s="25">
        <f>'Compound Alert'!R101</f>
        <v>4.625</v>
      </c>
      <c r="O104" s="25">
        <f>'Compound Alert'!S101</f>
        <v>7.2287690978134105</v>
      </c>
      <c r="P104" s="25"/>
      <c r="Q104" s="27">
        <f>'Compound Alert'!AI71</f>
        <v>0</v>
      </c>
      <c r="R104" s="27">
        <f>'Compound Alert'!AJ71</f>
        <v>0.4</v>
      </c>
      <c r="S104" s="21"/>
      <c r="T104" s="21"/>
      <c r="U104" s="21"/>
      <c r="V104" s="21"/>
      <c r="W104" s="21"/>
      <c r="X104" s="21"/>
      <c r="Y104" s="28"/>
      <c r="Z104" s="28"/>
      <c r="AA104" s="28"/>
      <c r="AB104" s="28"/>
      <c r="AC104" s="28"/>
      <c r="AD104" s="28"/>
      <c r="AE104" s="28"/>
      <c r="AF104" s="28"/>
      <c r="AJ104" s="21"/>
      <c r="AK104" s="21"/>
      <c r="AL104" s="21"/>
      <c r="AM104" s="21"/>
      <c r="AN104" s="21"/>
      <c r="AO104" s="21"/>
      <c r="AP104" s="21"/>
      <c r="AQ104" s="21"/>
      <c r="AR104" s="21"/>
      <c r="AS104" s="21"/>
      <c r="AT104" s="21"/>
      <c r="AU104" s="21"/>
      <c r="AV104" s="21"/>
      <c r="AW104" s="21"/>
      <c r="AX104" s="21"/>
    </row>
    <row r="105" spans="1:50" hidden="1" x14ac:dyDescent="0.2">
      <c r="A105" s="71">
        <v>33</v>
      </c>
      <c r="B105" s="20" t="str">
        <f>'Compound Alert'!B118</f>
        <v>Mali</v>
      </c>
      <c r="C105" s="20" t="str">
        <f>'Compound Alert'!C118</f>
        <v>MLI</v>
      </c>
      <c r="D105" s="20" t="str">
        <f>'Compound Alert'!D158</f>
        <v>LCN           Latin America &amp; Caribbean</v>
      </c>
      <c r="E105" s="20" t="str">
        <f>'Compound Alert'!E158</f>
        <v>IBRD</v>
      </c>
      <c r="F105" s="57">
        <f>'Compound Alert'!F118</f>
        <v>0</v>
      </c>
      <c r="G105" s="22">
        <f>'Compound Alert'!G118</f>
        <v>4</v>
      </c>
      <c r="H105" s="23">
        <f>'Compound Alert'!H118</f>
        <v>4</v>
      </c>
      <c r="I105" s="57">
        <f>'Compound Alert'!M118</f>
        <v>0</v>
      </c>
      <c r="J105" s="25">
        <f>'Compound Alert'!N118</f>
        <v>9.6176920308356717</v>
      </c>
      <c r="K105" s="25">
        <f>'Compound Alert'!O118</f>
        <v>9.0717501463446073</v>
      </c>
      <c r="L105" s="25">
        <f>'Compound Alert'!P118</f>
        <v>6.9478036787121695</v>
      </c>
      <c r="M105" s="25">
        <f>'Compound Alert'!Q118</f>
        <v>3.9480456175283996</v>
      </c>
      <c r="N105" s="25">
        <f>'Compound Alert'!R118</f>
        <v>5.75</v>
      </c>
      <c r="O105" s="25">
        <f>'Compound Alert'!S118</f>
        <v>10</v>
      </c>
      <c r="P105" s="25"/>
      <c r="Q105" s="27">
        <f>'Compound Alert'!AI72</f>
        <v>0</v>
      </c>
      <c r="R105" s="27">
        <f>'Compound Alert'!AJ72</f>
        <v>0.5</v>
      </c>
      <c r="S105" s="21"/>
      <c r="T105" s="21"/>
      <c r="U105" s="21"/>
      <c r="V105" s="21"/>
      <c r="W105" s="21"/>
      <c r="X105" s="21"/>
      <c r="Y105" s="28"/>
      <c r="Z105" s="28"/>
      <c r="AA105" s="28"/>
      <c r="AB105" s="28"/>
      <c r="AC105" s="28"/>
      <c r="AD105" s="28"/>
      <c r="AE105" s="28"/>
      <c r="AF105" s="28"/>
      <c r="AJ105" s="21"/>
      <c r="AK105" s="21"/>
      <c r="AL105" s="21"/>
      <c r="AM105" s="21"/>
      <c r="AN105" s="21"/>
      <c r="AO105" s="21"/>
      <c r="AP105" s="21"/>
      <c r="AQ105" s="21"/>
      <c r="AR105" s="21"/>
      <c r="AS105" s="21"/>
      <c r="AT105" s="21"/>
      <c r="AU105" s="21"/>
      <c r="AV105" s="21"/>
      <c r="AW105" s="21"/>
      <c r="AX105" s="21"/>
    </row>
    <row r="106" spans="1:50" hidden="1" x14ac:dyDescent="0.2">
      <c r="A106" s="71">
        <v>34</v>
      </c>
      <c r="B106" s="20" t="str">
        <f>'Compound Alert'!B151</f>
        <v>Rwanda</v>
      </c>
      <c r="C106" s="20" t="str">
        <f>'Compound Alert'!C151</f>
        <v>RWA</v>
      </c>
      <c r="D106" s="20" t="str">
        <f>'Compound Alert'!D191</f>
        <v>EAS           East Asia &amp; Pacific</v>
      </c>
      <c r="E106" s="20" t="str">
        <f>'Compound Alert'!E191</f>
        <v>IDA</v>
      </c>
      <c r="F106" s="57">
        <f>'Compound Alert'!F151</f>
        <v>0</v>
      </c>
      <c r="G106" s="22">
        <f>'Compound Alert'!G151</f>
        <v>4</v>
      </c>
      <c r="H106" s="23">
        <f>'Compound Alert'!H151</f>
        <v>4</v>
      </c>
      <c r="I106" s="57">
        <f>'Compound Alert'!M151</f>
        <v>0</v>
      </c>
      <c r="J106" s="25">
        <f>'Compound Alert'!N151</f>
        <v>8.4515425472851451</v>
      </c>
      <c r="K106" s="25">
        <f>'Compound Alert'!O151</f>
        <v>9.0669856459330198</v>
      </c>
      <c r="L106" s="25">
        <f>'Compound Alert'!P151</f>
        <v>7.4842685000751557</v>
      </c>
      <c r="M106" s="25">
        <f>'Compound Alert'!Q151</f>
        <v>9</v>
      </c>
      <c r="N106" s="25">
        <f>'Compound Alert'!R151</f>
        <v>1.875</v>
      </c>
      <c r="O106" s="25">
        <f>'Compound Alert'!S151</f>
        <v>0</v>
      </c>
      <c r="P106" s="25"/>
      <c r="Q106" s="27">
        <f>'Compound Alert'!AI73</f>
        <v>0</v>
      </c>
      <c r="R106" s="27">
        <f>'Compound Alert'!AJ73</f>
        <v>0.3</v>
      </c>
      <c r="S106" s="21"/>
      <c r="T106" s="21"/>
      <c r="U106" s="21"/>
      <c r="V106" s="21"/>
      <c r="W106" s="21"/>
      <c r="X106" s="21"/>
      <c r="Y106" s="28"/>
      <c r="Z106" s="28"/>
      <c r="AA106" s="28"/>
      <c r="AB106" s="28"/>
      <c r="AC106" s="28"/>
      <c r="AD106" s="28"/>
      <c r="AE106" s="28"/>
      <c r="AF106" s="28"/>
      <c r="AJ106" s="21"/>
      <c r="AK106" s="21"/>
      <c r="AL106" s="21"/>
      <c r="AM106" s="21"/>
      <c r="AN106" s="21"/>
      <c r="AO106" s="21"/>
      <c r="AP106" s="21"/>
      <c r="AQ106" s="21"/>
      <c r="AR106" s="21"/>
      <c r="AS106" s="21"/>
      <c r="AT106" s="21"/>
      <c r="AU106" s="21"/>
      <c r="AV106" s="21"/>
      <c r="AW106" s="21"/>
      <c r="AX106" s="21"/>
    </row>
    <row r="107" spans="1:50" hidden="1" x14ac:dyDescent="0.2">
      <c r="A107" s="71">
        <v>35</v>
      </c>
      <c r="B107" s="20" t="str">
        <f>'Compound Alert'!B156</f>
        <v>Solomon Islands</v>
      </c>
      <c r="C107" s="20" t="str">
        <f>'Compound Alert'!C156</f>
        <v>SLB</v>
      </c>
      <c r="D107" s="20">
        <f>'Compound Alert'!D196</f>
        <v>0</v>
      </c>
      <c r="E107" s="20">
        <f>'Compound Alert'!E196</f>
        <v>0</v>
      </c>
      <c r="F107" s="57">
        <f>'Compound Alert'!F156</f>
        <v>0</v>
      </c>
      <c r="G107" s="22">
        <f>'Compound Alert'!G156</f>
        <v>4</v>
      </c>
      <c r="H107" s="23">
        <f>'Compound Alert'!H156</f>
        <v>4</v>
      </c>
      <c r="I107" s="57">
        <f>'Compound Alert'!M156</f>
        <v>0</v>
      </c>
      <c r="J107" s="25">
        <f>'Compound Alert'!N156</f>
        <v>8.8051086569978469</v>
      </c>
      <c r="K107" s="25">
        <f>'Compound Alert'!O156</f>
        <v>9.1387559808612497</v>
      </c>
      <c r="L107" s="25">
        <f>'Compound Alert'!P156</f>
        <v>0</v>
      </c>
      <c r="M107" s="25">
        <f>'Compound Alert'!Q156</f>
        <v>8.4285714285714306</v>
      </c>
      <c r="N107" s="25">
        <f>'Compound Alert'!R156</f>
        <v>3.25</v>
      </c>
      <c r="O107" s="25">
        <f>'Compound Alert'!S156</f>
        <v>10</v>
      </c>
      <c r="P107" s="25"/>
      <c r="Q107" s="27">
        <f>'Compound Alert'!AI74</f>
        <v>0.2</v>
      </c>
      <c r="R107" s="27">
        <f>'Compound Alert'!AJ74</f>
        <v>0.5</v>
      </c>
      <c r="S107" s="21"/>
      <c r="T107" s="21"/>
      <c r="U107" s="21"/>
      <c r="V107" s="21"/>
      <c r="W107" s="21"/>
      <c r="X107" s="21"/>
      <c r="Y107" s="28"/>
      <c r="Z107" s="28"/>
      <c r="AA107" s="28"/>
      <c r="AB107" s="28"/>
      <c r="AC107" s="28"/>
      <c r="AD107" s="28"/>
      <c r="AE107" s="28"/>
      <c r="AF107" s="28"/>
      <c r="AJ107" s="21"/>
      <c r="AK107" s="21"/>
      <c r="AL107" s="21"/>
      <c r="AM107" s="21"/>
      <c r="AN107" s="21"/>
      <c r="AO107" s="21"/>
      <c r="AP107" s="21"/>
      <c r="AQ107" s="21"/>
      <c r="AR107" s="21"/>
      <c r="AS107" s="21"/>
      <c r="AT107" s="21"/>
      <c r="AU107" s="21"/>
      <c r="AV107" s="21"/>
      <c r="AW107" s="21"/>
      <c r="AX107" s="21"/>
    </row>
    <row r="108" spans="1:50" hidden="1" x14ac:dyDescent="0.2">
      <c r="A108" s="71">
        <v>36</v>
      </c>
      <c r="B108" s="20" t="str">
        <f>'Compound Alert'!B175</f>
        <v>Timor-Leste</v>
      </c>
      <c r="C108" s="20" t="str">
        <f>'Compound Alert'!C175</f>
        <v>TLS</v>
      </c>
      <c r="D108" s="20">
        <f>'Compound Alert'!D215</f>
        <v>0</v>
      </c>
      <c r="E108" s="20">
        <f>'Compound Alert'!E215</f>
        <v>0</v>
      </c>
      <c r="F108" s="57">
        <f>'Compound Alert'!F175</f>
        <v>0</v>
      </c>
      <c r="G108" s="22">
        <f>'Compound Alert'!G175</f>
        <v>4</v>
      </c>
      <c r="H108" s="23">
        <f>'Compound Alert'!H175</f>
        <v>4</v>
      </c>
      <c r="I108" s="57">
        <f>'Compound Alert'!M175</f>
        <v>0</v>
      </c>
      <c r="J108" s="25">
        <f>'Compound Alert'!N175</f>
        <v>9.1547541643412487</v>
      </c>
      <c r="K108" s="25">
        <f>'Compound Alert'!O175</f>
        <v>9.3062200956937797</v>
      </c>
      <c r="L108" s="25">
        <f>'Compound Alert'!P175</f>
        <v>3.6682486399026004</v>
      </c>
      <c r="M108" s="25">
        <f>'Compound Alert'!Q175</f>
        <v>7.1428571428571397</v>
      </c>
      <c r="N108" s="25">
        <f>'Compound Alert'!R175</f>
        <v>2.5</v>
      </c>
      <c r="O108" s="25">
        <f>'Compound Alert'!S175</f>
        <v>10</v>
      </c>
      <c r="P108" s="25"/>
      <c r="Q108" s="27">
        <f>'Compound Alert'!AI75</f>
        <v>0</v>
      </c>
      <c r="R108" s="27">
        <f>'Compound Alert'!AJ75</f>
        <v>0.2</v>
      </c>
      <c r="S108" s="21"/>
      <c r="T108" s="21"/>
      <c r="U108" s="21"/>
      <c r="V108" s="21"/>
      <c r="W108" s="21"/>
      <c r="X108" s="21"/>
      <c r="Y108" s="28"/>
      <c r="Z108" s="28"/>
      <c r="AA108" s="28"/>
      <c r="AB108" s="28"/>
      <c r="AC108" s="28"/>
      <c r="AD108" s="28"/>
      <c r="AE108" s="28"/>
      <c r="AF108" s="28"/>
      <c r="AJ108" s="21"/>
      <c r="AK108" s="21"/>
      <c r="AL108" s="21"/>
      <c r="AM108" s="21"/>
      <c r="AN108" s="21"/>
      <c r="AO108" s="21"/>
      <c r="AP108" s="21"/>
      <c r="AQ108" s="21"/>
      <c r="AR108" s="21"/>
      <c r="AS108" s="21"/>
      <c r="AT108" s="21"/>
      <c r="AU108" s="21"/>
      <c r="AV108" s="21"/>
      <c r="AW108" s="21"/>
      <c r="AX108" s="21"/>
    </row>
    <row r="109" spans="1:50" hidden="1" x14ac:dyDescent="0.2">
      <c r="A109" s="71">
        <v>37</v>
      </c>
      <c r="B109" s="20" t="str">
        <f>'Compound Alert'!B194</f>
        <v>Zambia</v>
      </c>
      <c r="C109" s="20" t="str">
        <f>'Compound Alert'!C194</f>
        <v>ZMB</v>
      </c>
      <c r="D109" s="20">
        <f>'Compound Alert'!D234</f>
        <v>0</v>
      </c>
      <c r="E109" s="20">
        <f>'Compound Alert'!E234</f>
        <v>0</v>
      </c>
      <c r="F109" s="57">
        <f>'Compound Alert'!F194</f>
        <v>0</v>
      </c>
      <c r="G109" s="22">
        <f>'Compound Alert'!G194</f>
        <v>4</v>
      </c>
      <c r="H109" s="23">
        <f>'Compound Alert'!H194</f>
        <v>4</v>
      </c>
      <c r="I109" s="57">
        <f>'Compound Alert'!M194</f>
        <v>0</v>
      </c>
      <c r="J109" s="25">
        <f>'Compound Alert'!N194</f>
        <v>8.5736627124988001</v>
      </c>
      <c r="K109" s="25">
        <f>'Compound Alert'!O194</f>
        <v>8.7081339712918702</v>
      </c>
      <c r="L109" s="25">
        <f>'Compound Alert'!P194</f>
        <v>8.4641374539860799</v>
      </c>
      <c r="M109" s="25">
        <f>'Compound Alert'!Q194</f>
        <v>9.3350338586883073</v>
      </c>
      <c r="N109" s="25">
        <f>'Compound Alert'!R194</f>
        <v>1.625</v>
      </c>
      <c r="O109" s="25">
        <f>'Compound Alert'!S194</f>
        <v>0</v>
      </c>
      <c r="P109" s="25"/>
      <c r="Q109" s="27">
        <f>'Compound Alert'!AI76</f>
        <v>0</v>
      </c>
      <c r="R109" s="27">
        <f>'Compound Alert'!AJ76</f>
        <v>0.4</v>
      </c>
      <c r="S109" s="21"/>
      <c r="T109" s="21"/>
      <c r="U109" s="21"/>
      <c r="V109" s="21"/>
      <c r="W109" s="21"/>
      <c r="X109" s="21"/>
      <c r="Y109" s="28"/>
      <c r="Z109" s="28"/>
      <c r="AA109" s="28"/>
      <c r="AB109" s="28"/>
      <c r="AC109" s="28"/>
      <c r="AD109" s="28"/>
      <c r="AE109" s="28"/>
      <c r="AF109" s="28"/>
      <c r="AJ109" s="21"/>
      <c r="AK109" s="21"/>
      <c r="AL109" s="21"/>
      <c r="AM109" s="21"/>
      <c r="AN109" s="21"/>
      <c r="AO109" s="21"/>
      <c r="AP109" s="21"/>
      <c r="AQ109" s="21"/>
      <c r="AR109" s="21"/>
      <c r="AS109" s="21"/>
      <c r="AT109" s="21"/>
      <c r="AU109" s="21"/>
      <c r="AV109" s="21"/>
      <c r="AW109" s="21"/>
      <c r="AX109" s="21"/>
    </row>
    <row r="110" spans="1:50" hidden="1" x14ac:dyDescent="0.2">
      <c r="A110" s="71">
        <v>38</v>
      </c>
      <c r="B110" s="20" t="str">
        <f>'Compound Alert'!B42</f>
        <v>Colombia</v>
      </c>
      <c r="C110" s="20" t="str">
        <f>'Compound Alert'!C42</f>
        <v>COL</v>
      </c>
      <c r="D110" s="20" t="str">
        <f>'Compound Alert'!D82</f>
        <v>SAS           South Asia</v>
      </c>
      <c r="E110" s="20" t="str">
        <f>'Compound Alert'!E82</f>
        <v>IBRD</v>
      </c>
      <c r="F110" s="57">
        <f>'Compound Alert'!F42</f>
        <v>0</v>
      </c>
      <c r="G110" s="22">
        <f>'Compound Alert'!G42</f>
        <v>3.5</v>
      </c>
      <c r="H110" s="23">
        <f>'Compound Alert'!H42</f>
        <v>3.5</v>
      </c>
      <c r="I110" s="57">
        <f>'Compound Alert'!M42</f>
        <v>0</v>
      </c>
      <c r="J110" s="25">
        <f>'Compound Alert'!N42</f>
        <v>6.6045060375473961</v>
      </c>
      <c r="K110" s="25">
        <f>'Compound Alert'!O42</f>
        <v>5.0717703349282299</v>
      </c>
      <c r="L110" s="25">
        <f>'Compound Alert'!P42</f>
        <v>2.1756110051385513</v>
      </c>
      <c r="M110" s="25">
        <f>'Compound Alert'!Q42</f>
        <v>6.082762530298222</v>
      </c>
      <c r="N110" s="25">
        <f>'Compound Alert'!R42</f>
        <v>7.375</v>
      </c>
      <c r="O110" s="25">
        <f>'Compound Alert'!S42</f>
        <v>9.2561716553139295</v>
      </c>
      <c r="P110" s="25"/>
      <c r="Q110" s="27">
        <f>'Compound Alert'!AI77</f>
        <v>0</v>
      </c>
      <c r="R110" s="27">
        <f>'Compound Alert'!AJ77</f>
        <v>0.2</v>
      </c>
      <c r="S110" s="21"/>
      <c r="T110" s="21"/>
      <c r="U110" s="21"/>
      <c r="V110" s="21"/>
      <c r="W110" s="21"/>
      <c r="X110" s="21"/>
      <c r="Y110" s="28"/>
      <c r="Z110" s="28"/>
      <c r="AA110" s="28"/>
      <c r="AB110" s="28"/>
      <c r="AC110" s="28"/>
      <c r="AD110" s="28"/>
      <c r="AE110" s="28"/>
      <c r="AF110" s="28"/>
      <c r="AJ110" s="21"/>
      <c r="AK110" s="21"/>
      <c r="AL110" s="21"/>
      <c r="AM110" s="21"/>
      <c r="AN110" s="21"/>
      <c r="AO110" s="21"/>
      <c r="AP110" s="21"/>
      <c r="AQ110" s="21"/>
      <c r="AR110" s="21"/>
      <c r="AS110" s="21"/>
      <c r="AT110" s="21"/>
      <c r="AU110" s="21"/>
      <c r="AV110" s="21"/>
      <c r="AW110" s="21"/>
      <c r="AX110" s="21"/>
    </row>
    <row r="111" spans="1:50" hidden="1" x14ac:dyDescent="0.2">
      <c r="A111" s="71">
        <v>39</v>
      </c>
      <c r="B111" s="20" t="str">
        <f>'Compound Alert'!B50</f>
        <v>Djibouti</v>
      </c>
      <c r="C111" s="20" t="str">
        <f>'Compound Alert'!C50</f>
        <v>DJI</v>
      </c>
      <c r="D111" s="20" t="str">
        <f>'Compound Alert'!D90</f>
        <v>MEA           Middle East &amp; North Africa</v>
      </c>
      <c r="E111" s="20" t="str">
        <f>'Compound Alert'!E90</f>
        <v>IBRD</v>
      </c>
      <c r="F111" s="57">
        <f>'Compound Alert'!F50</f>
        <v>0</v>
      </c>
      <c r="G111" s="22">
        <f>'Compound Alert'!G50</f>
        <v>3.5</v>
      </c>
      <c r="H111" s="23">
        <f>'Compound Alert'!H50</f>
        <v>3.5</v>
      </c>
      <c r="I111" s="57">
        <f>'Compound Alert'!M50</f>
        <v>0</v>
      </c>
      <c r="J111" s="25">
        <f>'Compound Alert'!N50</f>
        <v>9.674709297958259</v>
      </c>
      <c r="K111" s="25">
        <f>'Compound Alert'!O50</f>
        <v>8.2535885167464098</v>
      </c>
      <c r="L111" s="25">
        <f>'Compound Alert'!P50</f>
        <v>5.0482272182006112</v>
      </c>
      <c r="M111" s="25">
        <f>'Compound Alert'!Q50</f>
        <v>8.5799861524246204</v>
      </c>
      <c r="N111" s="25">
        <f>'Compound Alert'!R50</f>
        <v>3.375</v>
      </c>
      <c r="O111" s="25">
        <f>'Compound Alert'!S50</f>
        <v>0</v>
      </c>
      <c r="P111" s="25"/>
      <c r="Q111" s="27">
        <f>'Compound Alert'!AI78</f>
        <v>0</v>
      </c>
      <c r="R111" s="27">
        <f>'Compound Alert'!AJ78</f>
        <v>0.3</v>
      </c>
      <c r="S111" s="21"/>
      <c r="T111" s="21"/>
      <c r="U111" s="21"/>
      <c r="V111" s="21"/>
      <c r="W111" s="21"/>
      <c r="X111" s="21"/>
      <c r="Y111" s="28"/>
      <c r="Z111" s="28"/>
      <c r="AA111" s="28"/>
      <c r="AB111" s="28"/>
      <c r="AC111" s="28"/>
      <c r="AD111" s="28"/>
      <c r="AE111" s="28"/>
      <c r="AF111" s="28"/>
      <c r="AJ111" s="21"/>
      <c r="AK111" s="21"/>
      <c r="AL111" s="21"/>
      <c r="AM111" s="21"/>
      <c r="AN111" s="21"/>
      <c r="AO111" s="21"/>
      <c r="AP111" s="21"/>
      <c r="AQ111" s="21"/>
      <c r="AR111" s="21"/>
      <c r="AS111" s="21"/>
      <c r="AT111" s="21"/>
      <c r="AU111" s="21"/>
      <c r="AV111" s="21"/>
      <c r="AW111" s="21"/>
      <c r="AX111" s="21"/>
    </row>
    <row r="112" spans="1:50" hidden="1" x14ac:dyDescent="0.2">
      <c r="A112" s="71">
        <v>40</v>
      </c>
      <c r="B112" s="20" t="str">
        <f>'Compound Alert'!B82</f>
        <v>India</v>
      </c>
      <c r="C112" s="20" t="str">
        <f>'Compound Alert'!C82</f>
        <v>IND</v>
      </c>
      <c r="D112" s="20" t="str">
        <f>'Compound Alert'!D122</f>
        <v>EAS           East Asia &amp; Pacific</v>
      </c>
      <c r="E112" s="20" t="str">
        <f>'Compound Alert'!E122</f>
        <v>IBRD</v>
      </c>
      <c r="F112" s="57">
        <f>'Compound Alert'!F82</f>
        <v>0</v>
      </c>
      <c r="G112" s="22">
        <f>'Compound Alert'!G82</f>
        <v>3.5</v>
      </c>
      <c r="H112" s="23">
        <f>'Compound Alert'!H82</f>
        <v>3.5</v>
      </c>
      <c r="I112" s="57">
        <f>'Compound Alert'!M82</f>
        <v>0</v>
      </c>
      <c r="J112" s="25">
        <f>'Compound Alert'!N82</f>
        <v>6.8138514386924536</v>
      </c>
      <c r="K112" s="25">
        <f>'Compound Alert'!O82</f>
        <v>7.1770334928229698</v>
      </c>
      <c r="L112" s="25">
        <f>'Compound Alert'!P82</f>
        <v>6.0991735537190097</v>
      </c>
      <c r="M112" s="25">
        <f>'Compound Alert'!Q82</f>
        <v>6.71428571428571</v>
      </c>
      <c r="N112" s="25">
        <f>'Compound Alert'!R82</f>
        <v>8</v>
      </c>
      <c r="O112" s="25">
        <f>'Compound Alert'!S82</f>
        <v>0</v>
      </c>
      <c r="P112" s="25"/>
      <c r="Q112" s="27">
        <f>'Compound Alert'!AI79</f>
        <v>0</v>
      </c>
      <c r="R112" s="27">
        <f>'Compound Alert'!AJ79</f>
        <v>0.2</v>
      </c>
      <c r="S112" s="21"/>
      <c r="T112" s="21"/>
      <c r="U112" s="21"/>
      <c r="V112" s="21"/>
      <c r="W112" s="21"/>
      <c r="X112" s="21"/>
      <c r="Y112" s="28"/>
      <c r="Z112" s="28"/>
      <c r="AA112" s="28"/>
      <c r="AB112" s="28"/>
      <c r="AC112" s="28"/>
      <c r="AD112" s="28"/>
      <c r="AE112" s="28"/>
      <c r="AF112" s="28"/>
      <c r="AJ112" s="21"/>
      <c r="AK112" s="21"/>
      <c r="AL112" s="21"/>
      <c r="AM112" s="21"/>
      <c r="AN112" s="21"/>
      <c r="AO112" s="21"/>
      <c r="AP112" s="21"/>
      <c r="AQ112" s="21"/>
      <c r="AR112" s="21"/>
      <c r="AS112" s="21"/>
      <c r="AT112" s="21"/>
      <c r="AU112" s="21"/>
      <c r="AV112" s="21"/>
      <c r="AW112" s="21"/>
      <c r="AX112" s="21"/>
    </row>
    <row r="113" spans="1:50" hidden="1" x14ac:dyDescent="0.2">
      <c r="A113" s="71">
        <v>41</v>
      </c>
      <c r="B113" s="20" t="str">
        <f>'Compound Alert'!B93</f>
        <v>Kenya</v>
      </c>
      <c r="C113" s="20" t="str">
        <f>'Compound Alert'!C93</f>
        <v>KEN</v>
      </c>
      <c r="D113" s="20" t="str">
        <f>'Compound Alert'!D133</f>
        <v>ECS           Europe &amp; Central Asia</v>
      </c>
      <c r="E113" s="20" t="str">
        <f>'Compound Alert'!E133</f>
        <v>Europe &amp; Central Asia</v>
      </c>
      <c r="F113" s="57">
        <f>'Compound Alert'!F93</f>
        <v>0</v>
      </c>
      <c r="G113" s="22">
        <f>'Compound Alert'!G93</f>
        <v>3.5</v>
      </c>
      <c r="H113" s="23">
        <f>'Compound Alert'!H93</f>
        <v>3.5</v>
      </c>
      <c r="I113" s="57">
        <f>'Compound Alert'!M93</f>
        <v>0</v>
      </c>
      <c r="J113" s="25">
        <f>'Compound Alert'!N93</f>
        <v>6.4450338663548994</v>
      </c>
      <c r="K113" s="25">
        <f>'Compound Alert'!O93</f>
        <v>10</v>
      </c>
      <c r="L113" s="25">
        <f>'Compound Alert'!P93</f>
        <v>6.0274229317010617</v>
      </c>
      <c r="M113" s="25">
        <f>'Compound Alert'!Q93</f>
        <v>8.8640526042791841</v>
      </c>
      <c r="N113" s="25">
        <f>'Compound Alert'!R93</f>
        <v>6.125</v>
      </c>
      <c r="O113" s="25">
        <f>'Compound Alert'!S93</f>
        <v>0</v>
      </c>
      <c r="P113" s="25"/>
      <c r="Q113" s="27">
        <f>'Compound Alert'!AI80</f>
        <v>0</v>
      </c>
      <c r="R113" s="27">
        <f>'Compound Alert'!AJ80</f>
        <v>0.3</v>
      </c>
      <c r="S113" s="21"/>
      <c r="T113" s="21"/>
      <c r="U113" s="21"/>
      <c r="V113" s="21"/>
      <c r="W113" s="21"/>
      <c r="X113" s="21"/>
      <c r="Y113" s="28"/>
      <c r="Z113" s="28"/>
      <c r="AA113" s="28"/>
      <c r="AB113" s="28"/>
      <c r="AC113" s="28"/>
      <c r="AD113" s="28"/>
      <c r="AE113" s="28"/>
      <c r="AF113" s="28"/>
      <c r="AJ113" s="21"/>
      <c r="AK113" s="21"/>
      <c r="AL113" s="21"/>
      <c r="AM113" s="21"/>
      <c r="AN113" s="21"/>
      <c r="AO113" s="21"/>
      <c r="AP113" s="21"/>
      <c r="AQ113" s="21"/>
      <c r="AR113" s="21"/>
      <c r="AS113" s="21"/>
      <c r="AT113" s="21"/>
      <c r="AU113" s="21"/>
      <c r="AV113" s="21"/>
      <c r="AW113" s="21"/>
      <c r="AX113" s="21"/>
    </row>
    <row r="114" spans="1:50" hidden="1" x14ac:dyDescent="0.2">
      <c r="A114" s="71">
        <v>42</v>
      </c>
      <c r="B114" s="20" t="str">
        <f>'Compound Alert'!B95</f>
        <v>Cambodia</v>
      </c>
      <c r="C114" s="20" t="str">
        <f>'Compound Alert'!C95</f>
        <v>KHM</v>
      </c>
      <c r="D114" s="20" t="str">
        <f>'Compound Alert'!D135</f>
        <v>EAS           East Asia &amp; Pacific</v>
      </c>
      <c r="E114" s="20" t="str">
        <f>'Compound Alert'!E135</f>
        <v>IBRD</v>
      </c>
      <c r="F114" s="57">
        <f>'Compound Alert'!F95</f>
        <v>0</v>
      </c>
      <c r="G114" s="22">
        <f>'Compound Alert'!G95</f>
        <v>3.5</v>
      </c>
      <c r="H114" s="23">
        <f>'Compound Alert'!H95</f>
        <v>3.5</v>
      </c>
      <c r="I114" s="57">
        <f>'Compound Alert'!M95</f>
        <v>0</v>
      </c>
      <c r="J114" s="25">
        <f>'Compound Alert'!N95</f>
        <v>7.1962291712892279</v>
      </c>
      <c r="K114" s="25">
        <f>'Compound Alert'!O95</f>
        <v>9.3301435406698605</v>
      </c>
      <c r="L114" s="25">
        <f>'Compound Alert'!P95</f>
        <v>5.2409988667201244</v>
      </c>
      <c r="M114" s="25">
        <f>'Compound Alert'!Q95</f>
        <v>7.7814764127403064</v>
      </c>
      <c r="N114" s="25">
        <f>'Compound Alert'!R95</f>
        <v>4</v>
      </c>
      <c r="O114" s="25">
        <f>'Compound Alert'!S95</f>
        <v>0</v>
      </c>
      <c r="P114" s="25"/>
      <c r="Q114" s="27">
        <f>'Compound Alert'!AI81</f>
        <v>0</v>
      </c>
      <c r="R114" s="27">
        <f>'Compound Alert'!AJ81</f>
        <v>0.2</v>
      </c>
      <c r="S114" s="21"/>
      <c r="T114" s="21"/>
      <c r="U114" s="21"/>
      <c r="V114" s="21"/>
      <c r="W114" s="21"/>
      <c r="X114" s="21"/>
      <c r="Y114" s="28"/>
      <c r="Z114" s="28"/>
      <c r="AA114" s="28"/>
      <c r="AB114" s="28"/>
      <c r="AC114" s="28"/>
      <c r="AD114" s="28"/>
      <c r="AE114" s="28"/>
      <c r="AF114" s="28"/>
      <c r="AJ114" s="21"/>
      <c r="AK114" s="21"/>
      <c r="AL114" s="21"/>
      <c r="AM114" s="21"/>
      <c r="AN114" s="21"/>
      <c r="AO114" s="21"/>
      <c r="AP114" s="21"/>
      <c r="AQ114" s="21"/>
      <c r="AR114" s="21"/>
      <c r="AS114" s="21"/>
      <c r="AT114" s="21"/>
      <c r="AU114" s="21"/>
      <c r="AV114" s="21"/>
      <c r="AW114" s="21"/>
      <c r="AX114" s="21"/>
    </row>
    <row r="115" spans="1:50" hidden="1" x14ac:dyDescent="0.2">
      <c r="A115" s="71">
        <v>43</v>
      </c>
      <c r="B115" s="20" t="str">
        <f>'Compound Alert'!B96</f>
        <v>Kiribati</v>
      </c>
      <c r="C115" s="20" t="str">
        <f>'Compound Alert'!C96</f>
        <v>KIR</v>
      </c>
      <c r="D115" s="20" t="str">
        <f>'Compound Alert'!D136</f>
        <v>EAS           East Asia &amp; Pacific</v>
      </c>
      <c r="E115" s="20" t="str">
        <f>'Compound Alert'!E136</f>
        <v>East Asia &amp; Pacific</v>
      </c>
      <c r="F115" s="57">
        <f>'Compound Alert'!F96</f>
        <v>0</v>
      </c>
      <c r="G115" s="22">
        <f>'Compound Alert'!G96</f>
        <v>3.5</v>
      </c>
      <c r="H115" s="23">
        <f>'Compound Alert'!H96</f>
        <v>3.5</v>
      </c>
      <c r="I115" s="57">
        <f>'Compound Alert'!M96</f>
        <v>0</v>
      </c>
      <c r="J115" s="25">
        <f>'Compound Alert'!N96</f>
        <v>9.9568298940205615</v>
      </c>
      <c r="K115" s="25">
        <f>'Compound Alert'!O96</f>
        <v>5.7655502392344502</v>
      </c>
      <c r="L115" s="25">
        <f>'Compound Alert'!P96</f>
        <v>0</v>
      </c>
      <c r="M115" s="25">
        <f>'Compound Alert'!Q96</f>
        <v>8.4285714285714306</v>
      </c>
      <c r="N115" s="25">
        <f>'Compound Alert'!R96</f>
        <v>1.375</v>
      </c>
      <c r="O115" s="25">
        <f>'Compound Alert'!S96</f>
        <v>10</v>
      </c>
      <c r="P115" s="25"/>
      <c r="Q115" s="27">
        <f>'Compound Alert'!AI82</f>
        <v>0</v>
      </c>
      <c r="R115" s="27">
        <f>'Compound Alert'!AJ82</f>
        <v>0.2</v>
      </c>
      <c r="S115" s="21"/>
      <c r="T115" s="21"/>
      <c r="U115" s="21"/>
      <c r="V115" s="21"/>
      <c r="W115" s="21"/>
      <c r="X115" s="21"/>
      <c r="Y115" s="28"/>
      <c r="Z115" s="28"/>
      <c r="AA115" s="28"/>
      <c r="AB115" s="28"/>
      <c r="AC115" s="28"/>
      <c r="AD115" s="28"/>
      <c r="AE115" s="28"/>
      <c r="AF115" s="28"/>
      <c r="AJ115" s="21"/>
      <c r="AK115" s="21"/>
      <c r="AL115" s="21"/>
      <c r="AM115" s="21"/>
      <c r="AN115" s="21"/>
      <c r="AO115" s="21"/>
      <c r="AP115" s="21"/>
      <c r="AQ115" s="21"/>
      <c r="AR115" s="21"/>
      <c r="AS115" s="21"/>
      <c r="AT115" s="21"/>
      <c r="AU115" s="21"/>
      <c r="AV115" s="21"/>
      <c r="AW115" s="21"/>
      <c r="AX115" s="21"/>
    </row>
    <row r="116" spans="1:50" hidden="1" x14ac:dyDescent="0.2">
      <c r="A116" s="71">
        <v>44</v>
      </c>
      <c r="B116" s="20" t="str">
        <f>'Compound Alert'!B106</f>
        <v>Sri Lanka</v>
      </c>
      <c r="C116" s="20" t="str">
        <f>'Compound Alert'!C106</f>
        <v>LKA</v>
      </c>
      <c r="D116" s="20" t="str">
        <f>'Compound Alert'!D146</f>
        <v>ECS           Europe &amp; Central Asia</v>
      </c>
      <c r="E116" s="20" t="str">
        <f>'Compound Alert'!E146</f>
        <v>Europe &amp; Central Asia</v>
      </c>
      <c r="F116" s="57">
        <f>'Compound Alert'!F106</f>
        <v>0</v>
      </c>
      <c r="G116" s="22">
        <f>'Compound Alert'!G106</f>
        <v>3.5</v>
      </c>
      <c r="H116" s="23">
        <f>'Compound Alert'!H106</f>
        <v>3.5</v>
      </c>
      <c r="I116" s="57">
        <f>'Compound Alert'!M106</f>
        <v>0</v>
      </c>
      <c r="J116" s="25">
        <f>'Compound Alert'!N106</f>
        <v>8.4970583144992009</v>
      </c>
      <c r="K116" s="25">
        <f>'Compound Alert'!O106</f>
        <v>5.6698564593301404</v>
      </c>
      <c r="L116" s="25">
        <f>'Compound Alert'!P106</f>
        <v>5.8677685950413201</v>
      </c>
      <c r="M116" s="25">
        <f>'Compound Alert'!Q106</f>
        <v>5.4772255750516639</v>
      </c>
      <c r="N116" s="25">
        <f>'Compound Alert'!R106</f>
        <v>4.25</v>
      </c>
      <c r="O116" s="25">
        <f>'Compound Alert'!S106</f>
        <v>7.2825721468623401</v>
      </c>
      <c r="P116" s="25"/>
      <c r="Q116" s="27">
        <f>'Compound Alert'!AI83</f>
        <v>0</v>
      </c>
      <c r="R116" s="27">
        <f>'Compound Alert'!AJ83</f>
        <v>0.5</v>
      </c>
      <c r="S116" s="21"/>
      <c r="T116" s="21"/>
      <c r="U116" s="21"/>
      <c r="V116" s="21"/>
      <c r="W116" s="21"/>
      <c r="X116" s="21"/>
      <c r="Y116" s="28"/>
      <c r="Z116" s="28"/>
      <c r="AA116" s="28"/>
      <c r="AB116" s="28"/>
      <c r="AC116" s="28"/>
      <c r="AD116" s="28"/>
      <c r="AE116" s="28"/>
      <c r="AF116" s="28"/>
      <c r="AJ116" s="21"/>
      <c r="AK116" s="21"/>
      <c r="AL116" s="21"/>
      <c r="AM116" s="21"/>
      <c r="AN116" s="21"/>
      <c r="AO116" s="21"/>
      <c r="AP116" s="21"/>
      <c r="AQ116" s="21"/>
      <c r="AR116" s="21"/>
      <c r="AS116" s="21"/>
      <c r="AT116" s="21"/>
      <c r="AU116" s="21"/>
      <c r="AV116" s="21"/>
      <c r="AW116" s="21"/>
      <c r="AX116" s="21"/>
    </row>
    <row r="117" spans="1:50" hidden="1" x14ac:dyDescent="0.2">
      <c r="A117" s="71">
        <v>45</v>
      </c>
      <c r="B117" s="20" t="str">
        <f>'Compound Alert'!B126</f>
        <v>Malawi</v>
      </c>
      <c r="C117" s="20" t="str">
        <f>'Compound Alert'!C126</f>
        <v>MWI</v>
      </c>
      <c r="D117" s="20" t="str">
        <f>'Compound Alert'!D166</f>
        <v>ECS           Europe &amp; Central Asia</v>
      </c>
      <c r="E117" s="20" t="str">
        <f>'Compound Alert'!E166</f>
        <v>Europe &amp; Central Asia</v>
      </c>
      <c r="F117" s="57">
        <f>'Compound Alert'!F126</f>
        <v>0</v>
      </c>
      <c r="G117" s="22">
        <f>'Compound Alert'!G126</f>
        <v>3.5</v>
      </c>
      <c r="H117" s="23">
        <f>'Compound Alert'!H126</f>
        <v>3.5</v>
      </c>
      <c r="I117" s="57">
        <f>'Compound Alert'!M126</f>
        <v>0</v>
      </c>
      <c r="J117" s="25">
        <f>'Compound Alert'!N126</f>
        <v>7.1684941021324509</v>
      </c>
      <c r="K117" s="25">
        <f>'Compound Alert'!O126</f>
        <v>10</v>
      </c>
      <c r="L117" s="25">
        <f>'Compound Alert'!P126</f>
        <v>6.0426731935308835</v>
      </c>
      <c r="M117" s="25">
        <f>'Compound Alert'!Q126</f>
        <v>10</v>
      </c>
      <c r="N117" s="25">
        <f>'Compound Alert'!R126</f>
        <v>4.8733971724044816</v>
      </c>
      <c r="O117" s="25">
        <f>'Compound Alert'!S126</f>
        <v>0</v>
      </c>
      <c r="P117" s="25"/>
      <c r="Q117" s="27">
        <f>'Compound Alert'!AI84</f>
        <v>0</v>
      </c>
      <c r="R117" s="27">
        <f>'Compound Alert'!AJ84</f>
        <v>0.2</v>
      </c>
      <c r="S117" s="21"/>
      <c r="T117" s="21"/>
      <c r="U117" s="21"/>
      <c r="V117" s="21"/>
      <c r="W117" s="21"/>
      <c r="X117" s="21"/>
      <c r="Y117" s="28"/>
      <c r="Z117" s="28"/>
      <c r="AA117" s="28"/>
      <c r="AB117" s="28"/>
      <c r="AC117" s="28"/>
      <c r="AD117" s="28"/>
      <c r="AE117" s="28"/>
      <c r="AF117" s="28"/>
      <c r="AJ117" s="21"/>
      <c r="AK117" s="21"/>
      <c r="AL117" s="21"/>
      <c r="AM117" s="21"/>
      <c r="AN117" s="21"/>
      <c r="AO117" s="21"/>
      <c r="AP117" s="21"/>
      <c r="AQ117" s="21"/>
      <c r="AR117" s="21"/>
      <c r="AS117" s="21"/>
      <c r="AT117" s="21"/>
      <c r="AU117" s="21"/>
      <c r="AV117" s="21"/>
      <c r="AW117" s="21"/>
      <c r="AX117" s="21"/>
    </row>
    <row r="118" spans="1:50" hidden="1" x14ac:dyDescent="0.2">
      <c r="A118" s="71">
        <v>46</v>
      </c>
      <c r="B118" s="20" t="str">
        <f>'Compound Alert'!B131</f>
        <v>Nicaragua</v>
      </c>
      <c r="C118" s="20" t="str">
        <f>'Compound Alert'!C131</f>
        <v>NIC</v>
      </c>
      <c r="D118" s="20" t="str">
        <f>'Compound Alert'!D171</f>
        <v>SSF           Sub-Saharan Africa</v>
      </c>
      <c r="E118" s="20" t="str">
        <f>'Compound Alert'!E171</f>
        <v>IDA</v>
      </c>
      <c r="F118" s="57">
        <f>'Compound Alert'!F131</f>
        <v>0</v>
      </c>
      <c r="G118" s="22">
        <f>'Compound Alert'!G131</f>
        <v>3.5</v>
      </c>
      <c r="H118" s="23">
        <f>'Compound Alert'!H131</f>
        <v>3.5</v>
      </c>
      <c r="I118" s="57">
        <f>'Compound Alert'!M131</f>
        <v>0</v>
      </c>
      <c r="J118" s="25">
        <f>'Compound Alert'!N131</f>
        <v>8.0622577482985491</v>
      </c>
      <c r="K118" s="25">
        <f>'Compound Alert'!O131</f>
        <v>6.7942583732057402</v>
      </c>
      <c r="L118" s="25">
        <f>'Compound Alert'!P131</f>
        <v>6.8872534405901709</v>
      </c>
      <c r="M118" s="25">
        <f>'Compound Alert'!Q131</f>
        <v>7.0710678118654737</v>
      </c>
      <c r="N118" s="25">
        <f>'Compound Alert'!R131</f>
        <v>5.25</v>
      </c>
      <c r="O118" s="25">
        <f>'Compound Alert'!S131</f>
        <v>0</v>
      </c>
      <c r="P118" s="25"/>
      <c r="Q118" s="27">
        <f>'Compound Alert'!AI85</f>
        <v>0</v>
      </c>
      <c r="R118" s="27">
        <f>'Compound Alert'!AJ85</f>
        <v>0.4</v>
      </c>
      <c r="S118" s="21"/>
      <c r="T118" s="21"/>
      <c r="U118" s="21"/>
      <c r="V118" s="21"/>
      <c r="W118" s="21"/>
      <c r="X118" s="21"/>
      <c r="Y118" s="28"/>
      <c r="Z118" s="28"/>
      <c r="AA118" s="28"/>
      <c r="AB118" s="28"/>
      <c r="AC118" s="28"/>
      <c r="AD118" s="28"/>
      <c r="AE118" s="28"/>
      <c r="AF118" s="28"/>
      <c r="AJ118" s="21"/>
      <c r="AK118" s="21"/>
      <c r="AL118" s="21"/>
      <c r="AM118" s="21"/>
      <c r="AN118" s="21"/>
      <c r="AO118" s="21"/>
      <c r="AP118" s="21"/>
      <c r="AQ118" s="21"/>
      <c r="AR118" s="21"/>
      <c r="AS118" s="21"/>
      <c r="AT118" s="21"/>
      <c r="AU118" s="21"/>
      <c r="AV118" s="21"/>
      <c r="AW118" s="21"/>
      <c r="AX118" s="21"/>
    </row>
    <row r="119" spans="1:50" hidden="1" x14ac:dyDescent="0.2">
      <c r="A119" s="71">
        <v>47</v>
      </c>
      <c r="B119" s="20" t="str">
        <f>'Compound Alert'!B134</f>
        <v>Nepal</v>
      </c>
      <c r="C119" s="20" t="str">
        <f>'Compound Alert'!C134</f>
        <v>NPL</v>
      </c>
      <c r="D119" s="20" t="str">
        <f>'Compound Alert'!D174</f>
        <v>ECS           Europe &amp; Central Asia</v>
      </c>
      <c r="E119" s="20" t="str">
        <f>'Compound Alert'!E174</f>
        <v>IBRD</v>
      </c>
      <c r="F119" s="57">
        <f>'Compound Alert'!F134</f>
        <v>0</v>
      </c>
      <c r="G119" s="22">
        <f>'Compound Alert'!G134</f>
        <v>3.5</v>
      </c>
      <c r="H119" s="23">
        <f>'Compound Alert'!H134</f>
        <v>3.5</v>
      </c>
      <c r="I119" s="57">
        <f>'Compound Alert'!M134</f>
        <v>0</v>
      </c>
      <c r="J119" s="25">
        <f>'Compound Alert'!N134</f>
        <v>6.0749289629395449</v>
      </c>
      <c r="K119" s="25">
        <f>'Compound Alert'!O134</f>
        <v>9.0430622009569408</v>
      </c>
      <c r="L119" s="25">
        <f>'Compound Alert'!P134</f>
        <v>6.0810948438891907</v>
      </c>
      <c r="M119" s="25">
        <f>'Compound Alert'!Q134</f>
        <v>8.2857142857142794</v>
      </c>
      <c r="N119" s="25">
        <f>'Compound Alert'!R134</f>
        <v>5.75</v>
      </c>
      <c r="O119" s="25">
        <f>'Compound Alert'!S134</f>
        <v>0</v>
      </c>
      <c r="P119" s="25"/>
      <c r="Q119" s="27">
        <f>'Compound Alert'!AI86</f>
        <v>0</v>
      </c>
      <c r="R119" s="27">
        <f>'Compound Alert'!AJ86</f>
        <v>0.5</v>
      </c>
      <c r="S119" s="21"/>
      <c r="T119" s="21"/>
      <c r="U119" s="21"/>
      <c r="V119" s="21"/>
      <c r="W119" s="21"/>
      <c r="X119" s="21"/>
      <c r="Y119" s="28"/>
      <c r="Z119" s="28"/>
      <c r="AA119" s="28"/>
      <c r="AB119" s="28"/>
      <c r="AC119" s="28"/>
      <c r="AD119" s="28"/>
      <c r="AE119" s="28"/>
      <c r="AF119" s="28"/>
      <c r="AJ119" s="21"/>
      <c r="AK119" s="21"/>
      <c r="AL119" s="21"/>
      <c r="AM119" s="21"/>
      <c r="AN119" s="21"/>
      <c r="AO119" s="21"/>
      <c r="AP119" s="21"/>
      <c r="AQ119" s="21"/>
      <c r="AR119" s="21"/>
      <c r="AS119" s="21"/>
      <c r="AT119" s="21"/>
      <c r="AU119" s="21"/>
      <c r="AV119" s="21"/>
      <c r="AW119" s="21"/>
      <c r="AX119" s="21"/>
    </row>
    <row r="120" spans="1:50" hidden="1" x14ac:dyDescent="0.2">
      <c r="A120" s="71">
        <v>48</v>
      </c>
      <c r="B120" s="20" t="str">
        <f>'Compound Alert'!B171</f>
        <v>Togo</v>
      </c>
      <c r="C120" s="20" t="str">
        <f>'Compound Alert'!C171</f>
        <v>TGO</v>
      </c>
      <c r="D120" s="20">
        <f>'Compound Alert'!D211</f>
        <v>0</v>
      </c>
      <c r="E120" s="20">
        <f>'Compound Alert'!E211</f>
        <v>0</v>
      </c>
      <c r="F120" s="57">
        <f>'Compound Alert'!F171</f>
        <v>0</v>
      </c>
      <c r="G120" s="22">
        <f>'Compound Alert'!G171</f>
        <v>3.5</v>
      </c>
      <c r="H120" s="23">
        <f>'Compound Alert'!H171</f>
        <v>3.5</v>
      </c>
      <c r="I120" s="57">
        <f>'Compound Alert'!M171</f>
        <v>0</v>
      </c>
      <c r="J120" s="25">
        <f>'Compound Alert'!N171</f>
        <v>9.8742088290657488</v>
      </c>
      <c r="K120" s="25">
        <f>'Compound Alert'!O171</f>
        <v>8.6842105263157894</v>
      </c>
      <c r="L120" s="25">
        <f>'Compound Alert'!P171</f>
        <v>6.3860290786166676</v>
      </c>
      <c r="M120" s="25">
        <f>'Compound Alert'!Q171</f>
        <v>8.71428571428571</v>
      </c>
      <c r="N120" s="25">
        <f>'Compound Alert'!R171</f>
        <v>1.75</v>
      </c>
      <c r="O120" s="25">
        <f>'Compound Alert'!S171</f>
        <v>0</v>
      </c>
      <c r="P120" s="25"/>
      <c r="Q120" s="27">
        <f>'Compound Alert'!AI87</f>
        <v>0</v>
      </c>
      <c r="R120" s="27">
        <f>'Compound Alert'!AJ87</f>
        <v>0.4</v>
      </c>
      <c r="S120" s="21"/>
      <c r="T120" s="21"/>
      <c r="U120" s="21"/>
      <c r="V120" s="21"/>
      <c r="W120" s="21"/>
      <c r="X120" s="21"/>
      <c r="Y120" s="28"/>
      <c r="Z120" s="28"/>
      <c r="AA120" s="28"/>
      <c r="AB120" s="28"/>
      <c r="AC120" s="28"/>
      <c r="AD120" s="28"/>
      <c r="AE120" s="28"/>
      <c r="AF120" s="28"/>
      <c r="AJ120" s="21"/>
      <c r="AK120" s="21"/>
      <c r="AL120" s="21"/>
      <c r="AM120" s="21"/>
      <c r="AN120" s="21"/>
      <c r="AO120" s="21"/>
      <c r="AP120" s="21"/>
      <c r="AQ120" s="21"/>
      <c r="AR120" s="21"/>
      <c r="AS120" s="21"/>
      <c r="AT120" s="21"/>
      <c r="AU120" s="21"/>
      <c r="AV120" s="21"/>
      <c r="AW120" s="21"/>
      <c r="AX120" s="21"/>
    </row>
    <row r="121" spans="1:50" hidden="1" x14ac:dyDescent="0.2">
      <c r="A121" s="71">
        <v>49</v>
      </c>
      <c r="B121" s="20" t="str">
        <f>'Compound Alert'!B181</f>
        <v>Tanzania</v>
      </c>
      <c r="C121" s="20" t="str">
        <f>'Compound Alert'!C181</f>
        <v>TZA</v>
      </c>
      <c r="D121" s="20">
        <f>'Compound Alert'!D221</f>
        <v>0</v>
      </c>
      <c r="E121" s="20">
        <f>'Compound Alert'!E221</f>
        <v>0</v>
      </c>
      <c r="F121" s="57">
        <f>'Compound Alert'!F181</f>
        <v>0</v>
      </c>
      <c r="G121" s="22">
        <f>'Compound Alert'!G181</f>
        <v>3.5</v>
      </c>
      <c r="H121" s="23">
        <f>'Compound Alert'!H181</f>
        <v>3.5</v>
      </c>
      <c r="I121" s="57">
        <f>'Compound Alert'!M181</f>
        <v>0</v>
      </c>
      <c r="J121" s="25">
        <f>'Compound Alert'!N181</f>
        <v>9.4868329805051381</v>
      </c>
      <c r="K121" s="25">
        <f>'Compound Alert'!O181</f>
        <v>9.7129186602870803</v>
      </c>
      <c r="L121" s="25">
        <f>'Compound Alert'!P181</f>
        <v>6.0426731935308835</v>
      </c>
      <c r="M121" s="25">
        <f>'Compound Alert'!Q181</f>
        <v>8.4285714285714306</v>
      </c>
      <c r="N121" s="25">
        <f>'Compound Alert'!R181</f>
        <v>3.5</v>
      </c>
      <c r="O121" s="25">
        <f>'Compound Alert'!S181</f>
        <v>0</v>
      </c>
      <c r="P121" s="25"/>
      <c r="Q121" s="27">
        <f>'Compound Alert'!AI88</f>
        <v>0</v>
      </c>
      <c r="R121" s="27">
        <f>'Compound Alert'!AJ88</f>
        <v>0.3</v>
      </c>
      <c r="S121" s="21"/>
      <c r="T121" s="21"/>
      <c r="U121" s="21"/>
      <c r="V121" s="21"/>
      <c r="W121" s="21"/>
      <c r="X121" s="21"/>
      <c r="Y121" s="28"/>
      <c r="Z121" s="28"/>
      <c r="AA121" s="28"/>
      <c r="AB121" s="28"/>
      <c r="AC121" s="28"/>
      <c r="AD121" s="28"/>
      <c r="AE121" s="28"/>
      <c r="AF121" s="28"/>
      <c r="AJ121" s="21"/>
      <c r="AK121" s="21"/>
      <c r="AL121" s="21"/>
      <c r="AM121" s="21"/>
      <c r="AN121" s="21"/>
      <c r="AO121" s="21"/>
      <c r="AP121" s="21"/>
      <c r="AQ121" s="21"/>
      <c r="AR121" s="21"/>
      <c r="AS121" s="21"/>
      <c r="AT121" s="21"/>
      <c r="AU121" s="21"/>
      <c r="AV121" s="21"/>
      <c r="AW121" s="21"/>
      <c r="AX121" s="21"/>
    </row>
    <row r="122" spans="1:50" hidden="1" x14ac:dyDescent="0.2">
      <c r="A122" s="71">
        <v>50</v>
      </c>
      <c r="B122" s="20" t="str">
        <f>'Compound Alert'!B188</f>
        <v>Venezuela</v>
      </c>
      <c r="C122" s="20" t="str">
        <f>'Compound Alert'!C188</f>
        <v>VEN</v>
      </c>
      <c r="D122" s="20">
        <f>'Compound Alert'!D228</f>
        <v>0</v>
      </c>
      <c r="E122" s="20">
        <f>'Compound Alert'!E228</f>
        <v>0</v>
      </c>
      <c r="F122" s="57">
        <f>'Compound Alert'!F188</f>
        <v>0</v>
      </c>
      <c r="G122" s="22">
        <f>'Compound Alert'!G188</f>
        <v>3.5</v>
      </c>
      <c r="H122" s="23">
        <f>'Compound Alert'!H188</f>
        <v>3.5</v>
      </c>
      <c r="I122" s="57">
        <f>'Compound Alert'!M188</f>
        <v>0</v>
      </c>
      <c r="J122" s="25">
        <f>'Compound Alert'!N188</f>
        <v>6.6904338246413104</v>
      </c>
      <c r="K122" s="25">
        <f>'Compound Alert'!O188</f>
        <v>7.1216362831362217</v>
      </c>
      <c r="L122" s="25">
        <f>'Compound Alert'!P188</f>
        <v>7.0710678118654755</v>
      </c>
      <c r="M122" s="25">
        <f>'Compound Alert'!Q188</f>
        <v>4.71428571428571</v>
      </c>
      <c r="N122" s="25">
        <f>'Compound Alert'!R188</f>
        <v>4.5</v>
      </c>
      <c r="O122" s="25">
        <f>'Compound Alert'!S188</f>
        <v>10</v>
      </c>
      <c r="P122" s="25"/>
      <c r="Q122" s="27">
        <f>'Compound Alert'!AI89</f>
        <v>0</v>
      </c>
      <c r="R122" s="27">
        <f>'Compound Alert'!AJ89</f>
        <v>0.4</v>
      </c>
      <c r="S122" s="21"/>
      <c r="T122" s="21"/>
      <c r="U122" s="21"/>
      <c r="V122" s="21"/>
      <c r="W122" s="21"/>
      <c r="X122" s="21"/>
      <c r="Y122" s="28"/>
      <c r="Z122" s="28"/>
      <c r="AA122" s="28"/>
      <c r="AB122" s="28"/>
      <c r="AC122" s="28"/>
      <c r="AD122" s="28"/>
      <c r="AE122" s="28"/>
      <c r="AF122" s="28"/>
      <c r="AJ122" s="21"/>
      <c r="AK122" s="21"/>
      <c r="AL122" s="21"/>
      <c r="AM122" s="21"/>
      <c r="AN122" s="21"/>
      <c r="AO122" s="21"/>
      <c r="AP122" s="21"/>
      <c r="AQ122" s="21"/>
      <c r="AR122" s="21"/>
      <c r="AS122" s="21"/>
      <c r="AT122" s="21"/>
      <c r="AU122" s="21"/>
      <c r="AV122" s="21"/>
      <c r="AW122" s="21"/>
      <c r="AX122" s="21"/>
    </row>
    <row r="123" spans="1:50" hidden="1" x14ac:dyDescent="0.2">
      <c r="A123" s="71">
        <v>51</v>
      </c>
      <c r="B123" s="20" t="str">
        <f>'Compound Alert'!B193</f>
        <v>South Africa</v>
      </c>
      <c r="C123" s="20" t="str">
        <f>'Compound Alert'!C193</f>
        <v>ZAF</v>
      </c>
      <c r="D123" s="20">
        <f>'Compound Alert'!D233</f>
        <v>0</v>
      </c>
      <c r="E123" s="20">
        <f>'Compound Alert'!E233</f>
        <v>0</v>
      </c>
      <c r="F123" s="57">
        <f>'Compound Alert'!F193</f>
        <v>0</v>
      </c>
      <c r="G123" s="22">
        <f>'Compound Alert'!G193</f>
        <v>3.5</v>
      </c>
      <c r="H123" s="23">
        <f>'Compound Alert'!H193</f>
        <v>3.5</v>
      </c>
      <c r="I123" s="57">
        <f>'Compound Alert'!M193</f>
        <v>0</v>
      </c>
      <c r="J123" s="25">
        <f>'Compound Alert'!N193</f>
        <v>6.9436507482941208</v>
      </c>
      <c r="K123" s="25">
        <f>'Compound Alert'!O193</f>
        <v>5.4306220095693796</v>
      </c>
      <c r="L123" s="25">
        <f>'Compound Alert'!P193</f>
        <v>5.1502591241441671</v>
      </c>
      <c r="M123" s="25">
        <f>'Compound Alert'!Q193</f>
        <v>7.8376381281972565</v>
      </c>
      <c r="N123" s="25">
        <f>'Compound Alert'!R193</f>
        <v>7.245688373094719</v>
      </c>
      <c r="O123" s="25">
        <f>'Compound Alert'!S193</f>
        <v>0</v>
      </c>
      <c r="P123" s="25"/>
      <c r="Q123" s="27">
        <f>'Compound Alert'!AI90</f>
        <v>0</v>
      </c>
      <c r="R123" s="27">
        <f>'Compound Alert'!AJ90</f>
        <v>0.3</v>
      </c>
      <c r="S123" s="21"/>
      <c r="T123" s="21"/>
      <c r="U123" s="21"/>
      <c r="V123" s="21"/>
      <c r="W123" s="21"/>
      <c r="X123" s="21"/>
      <c r="Y123" s="28"/>
      <c r="Z123" s="28"/>
      <c r="AA123" s="28"/>
      <c r="AB123" s="28"/>
      <c r="AC123" s="28"/>
      <c r="AD123" s="28"/>
      <c r="AE123" s="28"/>
      <c r="AF123" s="28"/>
      <c r="AJ123" s="21"/>
      <c r="AK123" s="21"/>
      <c r="AL123" s="21"/>
      <c r="AM123" s="21"/>
      <c r="AN123" s="21"/>
      <c r="AO123" s="21"/>
      <c r="AP123" s="21"/>
      <c r="AQ123" s="21"/>
      <c r="AR123" s="21"/>
      <c r="AS123" s="21"/>
      <c r="AT123" s="21"/>
      <c r="AU123" s="21"/>
      <c r="AV123" s="21"/>
      <c r="AW123" s="21"/>
      <c r="AX123" s="21"/>
    </row>
    <row r="124" spans="1:50" hidden="1" x14ac:dyDescent="0.2">
      <c r="A124" s="71">
        <v>52</v>
      </c>
      <c r="B124" s="20" t="str">
        <f>'Compound Alert'!B7</f>
        <v>Angola</v>
      </c>
      <c r="C124" s="20" t="str">
        <f>'Compound Alert'!C7</f>
        <v>AGO</v>
      </c>
      <c r="D124" s="20" t="str">
        <f>'Compound Alert'!D47</f>
        <v>ECS           Europe &amp; Central Asia</v>
      </c>
      <c r="E124" s="20" t="str">
        <f>'Compound Alert'!E47</f>
        <v xml:space="preserve"> </v>
      </c>
      <c r="F124" s="57">
        <f>'Compound Alert'!F7</f>
        <v>0</v>
      </c>
      <c r="G124" s="22">
        <f>'Compound Alert'!G7</f>
        <v>3</v>
      </c>
      <c r="H124" s="23">
        <f>'Compound Alert'!H7</f>
        <v>3</v>
      </c>
      <c r="I124" s="57">
        <f>'Compound Alert'!M7</f>
        <v>0</v>
      </c>
      <c r="J124" s="25">
        <f>'Compound Alert'!N7</f>
        <v>6.8501544058959247</v>
      </c>
      <c r="K124" s="25">
        <f>'Compound Alert'!O7</f>
        <v>9.8325358851674594</v>
      </c>
      <c r="L124" s="25">
        <f>'Compound Alert'!P7</f>
        <v>6.6057825907581647</v>
      </c>
      <c r="M124" s="25">
        <f>'Compound Alert'!Q7</f>
        <v>8.4285714285714306</v>
      </c>
      <c r="N124" s="25">
        <f>'Compound Alert'!R7</f>
        <v>3.25</v>
      </c>
      <c r="O124" s="25">
        <f>'Compound Alert'!S7</f>
        <v>0</v>
      </c>
      <c r="P124" s="25"/>
      <c r="Q124" s="27">
        <f>'Compound Alert'!AI91</f>
        <v>0</v>
      </c>
      <c r="R124" s="27">
        <f>'Compound Alert'!AJ91</f>
        <v>0.3</v>
      </c>
      <c r="S124" s="21"/>
      <c r="T124" s="21"/>
      <c r="U124" s="21"/>
      <c r="V124" s="21"/>
      <c r="W124" s="21"/>
      <c r="X124" s="21"/>
      <c r="Y124" s="28"/>
      <c r="Z124" s="28"/>
      <c r="AA124" s="28"/>
      <c r="AB124" s="28"/>
      <c r="AC124" s="28"/>
      <c r="AD124" s="28"/>
      <c r="AE124" s="28"/>
      <c r="AF124" s="28"/>
      <c r="AJ124" s="21"/>
      <c r="AK124" s="21"/>
      <c r="AL124" s="21"/>
      <c r="AM124" s="21"/>
      <c r="AN124" s="21"/>
      <c r="AO124" s="21"/>
      <c r="AP124" s="21"/>
      <c r="AQ124" s="21"/>
      <c r="AR124" s="21"/>
      <c r="AS124" s="21"/>
      <c r="AT124" s="21"/>
      <c r="AU124" s="21"/>
      <c r="AV124" s="21"/>
      <c r="AW124" s="21"/>
      <c r="AX124" s="21"/>
    </row>
    <row r="125" spans="1:50" hidden="1" x14ac:dyDescent="0.2">
      <c r="A125" s="71">
        <v>53</v>
      </c>
      <c r="B125" s="20" t="str">
        <f>'Compound Alert'!B15</f>
        <v>Azerbaijan</v>
      </c>
      <c r="C125" s="20" t="str">
        <f>'Compound Alert'!C15</f>
        <v>AZE</v>
      </c>
      <c r="D125" s="20" t="str">
        <f>'Compound Alert'!D55</f>
        <v>LCN           Latin America &amp; Caribbean</v>
      </c>
      <c r="E125" s="20" t="str">
        <f>'Compound Alert'!E55</f>
        <v>IBRD</v>
      </c>
      <c r="F125" s="57">
        <f>'Compound Alert'!F15</f>
        <v>0</v>
      </c>
      <c r="G125" s="22">
        <f>'Compound Alert'!G15</f>
        <v>3</v>
      </c>
      <c r="H125" s="23">
        <f>'Compound Alert'!H15</f>
        <v>3</v>
      </c>
      <c r="I125" s="57">
        <f>'Compound Alert'!M15</f>
        <v>0</v>
      </c>
      <c r="J125" s="25">
        <f>'Compound Alert'!N15</f>
        <v>7.1514234347335996</v>
      </c>
      <c r="K125" s="25">
        <f>'Compound Alert'!O15</f>
        <v>4.2344497607655498</v>
      </c>
      <c r="L125" s="25">
        <f>'Compound Alert'!P15</f>
        <v>6.9774779898199801</v>
      </c>
      <c r="M125" s="25">
        <f>'Compound Alert'!Q15</f>
        <v>5.0990195135927818</v>
      </c>
      <c r="N125" s="25">
        <f>'Compound Alert'!R15</f>
        <v>4.375</v>
      </c>
      <c r="O125" s="25">
        <f>'Compound Alert'!S15</f>
        <v>10</v>
      </c>
      <c r="P125" s="25"/>
      <c r="Q125" s="27">
        <f>'Compound Alert'!AI92</f>
        <v>0</v>
      </c>
      <c r="R125" s="27">
        <f>'Compound Alert'!AJ92</f>
        <v>0.3</v>
      </c>
      <c r="S125" s="21"/>
      <c r="T125" s="21"/>
      <c r="U125" s="21"/>
      <c r="V125" s="21"/>
      <c r="W125" s="21"/>
      <c r="X125" s="21"/>
      <c r="Y125" s="28"/>
      <c r="Z125" s="28"/>
      <c r="AA125" s="28"/>
      <c r="AB125" s="28"/>
      <c r="AC125" s="28"/>
      <c r="AD125" s="28"/>
      <c r="AE125" s="28"/>
      <c r="AF125" s="28"/>
      <c r="AJ125" s="21"/>
      <c r="AK125" s="21"/>
      <c r="AL125" s="21"/>
      <c r="AM125" s="21"/>
      <c r="AN125" s="21"/>
      <c r="AO125" s="21"/>
      <c r="AP125" s="21"/>
      <c r="AQ125" s="21"/>
      <c r="AR125" s="21"/>
      <c r="AS125" s="21"/>
      <c r="AT125" s="21"/>
      <c r="AU125" s="21"/>
      <c r="AV125" s="21"/>
      <c r="AW125" s="21"/>
      <c r="AX125" s="21"/>
    </row>
    <row r="126" spans="1:50" hidden="1" x14ac:dyDescent="0.2">
      <c r="A126" s="71">
        <v>54</v>
      </c>
      <c r="B126" s="20" t="str">
        <f>'Compound Alert'!B20</f>
        <v>Bangladesh</v>
      </c>
      <c r="C126" s="20" t="str">
        <f>'Compound Alert'!C20</f>
        <v>BGD</v>
      </c>
      <c r="D126" s="20" t="str">
        <f>'Compound Alert'!D60</f>
        <v>SSF           Sub-Saharan Africa</v>
      </c>
      <c r="E126" s="20" t="str">
        <f>'Compound Alert'!E60</f>
        <v>IDA</v>
      </c>
      <c r="F126" s="57">
        <f>'Compound Alert'!F20</f>
        <v>0</v>
      </c>
      <c r="G126" s="22">
        <f>'Compound Alert'!G20</f>
        <v>3</v>
      </c>
      <c r="H126" s="23">
        <f>'Compound Alert'!H20</f>
        <v>3</v>
      </c>
      <c r="I126" s="57">
        <f>'Compound Alert'!M20</f>
        <v>0</v>
      </c>
      <c r="J126" s="25">
        <f>'Compound Alert'!N20</f>
        <v>4.3643578047198375</v>
      </c>
      <c r="K126" s="25">
        <f>'Compound Alert'!O20</f>
        <v>8.03827751196172</v>
      </c>
      <c r="L126" s="25">
        <f>'Compound Alert'!P20</f>
        <v>6.5098318983560093</v>
      </c>
      <c r="M126" s="25">
        <f>'Compound Alert'!Q20</f>
        <v>6.8571428571428603</v>
      </c>
      <c r="N126" s="25">
        <f>'Compound Alert'!R20</f>
        <v>8</v>
      </c>
      <c r="O126" s="25">
        <f>'Compound Alert'!S20</f>
        <v>0</v>
      </c>
      <c r="P126" s="25"/>
      <c r="Q126" s="27">
        <f>'Compound Alert'!AI93</f>
        <v>0</v>
      </c>
      <c r="R126" s="27">
        <f>'Compound Alert'!AJ93</f>
        <v>0.1</v>
      </c>
      <c r="S126" s="21"/>
      <c r="T126" s="21"/>
      <c r="U126" s="21"/>
      <c r="V126" s="21"/>
      <c r="W126" s="21"/>
      <c r="X126" s="21"/>
      <c r="Y126" s="28"/>
      <c r="Z126" s="28"/>
      <c r="AA126" s="28"/>
      <c r="AB126" s="28"/>
      <c r="AC126" s="28"/>
      <c r="AD126" s="28"/>
      <c r="AE126" s="28"/>
      <c r="AF126" s="28"/>
      <c r="AJ126" s="21"/>
      <c r="AK126" s="21"/>
      <c r="AL126" s="21"/>
      <c r="AM126" s="21"/>
      <c r="AN126" s="21"/>
      <c r="AO126" s="21"/>
      <c r="AP126" s="21"/>
      <c r="AQ126" s="21"/>
      <c r="AR126" s="21"/>
      <c r="AS126" s="21"/>
      <c r="AT126" s="21"/>
      <c r="AU126" s="21"/>
      <c r="AV126" s="21"/>
      <c r="AW126" s="21"/>
      <c r="AX126" s="21"/>
    </row>
    <row r="127" spans="1:50" hidden="1" x14ac:dyDescent="0.2">
      <c r="A127" s="71">
        <v>55</v>
      </c>
      <c r="B127" s="20" t="str">
        <f>'Compound Alert'!B27</f>
        <v>Bolivia</v>
      </c>
      <c r="C127" s="20" t="str">
        <f>'Compound Alert'!C27</f>
        <v>BOL</v>
      </c>
      <c r="D127" s="20" t="str">
        <f>'Compound Alert'!D67</f>
        <v>ECS           Europe &amp; Central Asia</v>
      </c>
      <c r="E127" s="20" t="str">
        <f>'Compound Alert'!E67</f>
        <v>IBRD</v>
      </c>
      <c r="F127" s="57">
        <f>'Compound Alert'!F27</f>
        <v>0</v>
      </c>
      <c r="G127" s="22">
        <f>'Compound Alert'!G27</f>
        <v>3</v>
      </c>
      <c r="H127" s="23">
        <f>'Compound Alert'!H27</f>
        <v>3</v>
      </c>
      <c r="I127" s="57">
        <f>'Compound Alert'!M27</f>
        <v>0</v>
      </c>
      <c r="J127" s="25">
        <f>'Compound Alert'!N27</f>
        <v>7.4259420536801528</v>
      </c>
      <c r="K127" s="25">
        <f>'Compound Alert'!O27</f>
        <v>8.0861244019138798</v>
      </c>
      <c r="L127" s="25">
        <f>'Compound Alert'!P27</f>
        <v>5.4338450176124917</v>
      </c>
      <c r="M127" s="25">
        <f>'Compound Alert'!Q27</f>
        <v>6.7082039324993694</v>
      </c>
      <c r="N127" s="25">
        <f>'Compound Alert'!R27</f>
        <v>3.875</v>
      </c>
      <c r="O127" s="25">
        <f>'Compound Alert'!S27</f>
        <v>0</v>
      </c>
      <c r="P127" s="25"/>
      <c r="Q127" s="27">
        <f>'Compound Alert'!AI94</f>
        <v>0</v>
      </c>
      <c r="R127" s="27">
        <f>'Compound Alert'!AJ94</f>
        <v>0.2</v>
      </c>
      <c r="S127" s="21"/>
      <c r="T127" s="21"/>
      <c r="U127" s="21"/>
      <c r="V127" s="21"/>
      <c r="W127" s="21"/>
      <c r="X127" s="21"/>
      <c r="Y127" s="28"/>
      <c r="Z127" s="28"/>
      <c r="AA127" s="28"/>
      <c r="AB127" s="28"/>
      <c r="AC127" s="28"/>
      <c r="AD127" s="28"/>
      <c r="AE127" s="28"/>
      <c r="AF127" s="28"/>
      <c r="AJ127" s="21"/>
      <c r="AK127" s="21"/>
      <c r="AL127" s="21"/>
      <c r="AM127" s="21"/>
      <c r="AN127" s="21"/>
      <c r="AO127" s="21"/>
      <c r="AP127" s="21"/>
      <c r="AQ127" s="21"/>
      <c r="AR127" s="21"/>
      <c r="AS127" s="21"/>
      <c r="AT127" s="21"/>
      <c r="AU127" s="21"/>
      <c r="AV127" s="21"/>
      <c r="AW127" s="21"/>
      <c r="AX127" s="21"/>
    </row>
    <row r="128" spans="1:50" hidden="1" x14ac:dyDescent="0.2">
      <c r="A128" s="71">
        <v>56</v>
      </c>
      <c r="B128" s="20" t="str">
        <f>'Compound Alert'!B31</f>
        <v>Bhutan</v>
      </c>
      <c r="C128" s="20" t="str">
        <f>'Compound Alert'!C31</f>
        <v>BTN</v>
      </c>
      <c r="D128" s="20" t="str">
        <f>'Compound Alert'!D71</f>
        <v>SSF           Sub-Saharan Africa</v>
      </c>
      <c r="E128" s="20" t="str">
        <f>'Compound Alert'!E71</f>
        <v>IDA</v>
      </c>
      <c r="F128" s="57">
        <f>'Compound Alert'!F31</f>
        <v>0</v>
      </c>
      <c r="G128" s="22">
        <f>'Compound Alert'!G31</f>
        <v>3</v>
      </c>
      <c r="H128" s="23">
        <f>'Compound Alert'!H31</f>
        <v>3</v>
      </c>
      <c r="I128" s="57">
        <f>'Compound Alert'!M31</f>
        <v>0</v>
      </c>
      <c r="J128" s="25">
        <f>'Compound Alert'!N31</f>
        <v>7.7071395471990778</v>
      </c>
      <c r="K128" s="25">
        <f>'Compound Alert'!O31</f>
        <v>6.9856459330143599</v>
      </c>
      <c r="L128" s="25">
        <f>'Compound Alert'!P31</f>
        <v>5.254599788103083</v>
      </c>
      <c r="M128" s="25">
        <f>'Compound Alert'!Q31</f>
        <v>7.4285714285714297</v>
      </c>
      <c r="N128" s="25">
        <f>'Compound Alert'!R31</f>
        <v>1.25</v>
      </c>
      <c r="O128" s="25">
        <f>'Compound Alert'!S31</f>
        <v>0</v>
      </c>
      <c r="P128" s="25"/>
      <c r="Q128" s="27">
        <f>'Compound Alert'!AI95</f>
        <v>0</v>
      </c>
      <c r="R128" s="27">
        <f>'Compound Alert'!AJ95</f>
        <v>0.4</v>
      </c>
      <c r="S128" s="21"/>
      <c r="T128" s="21"/>
      <c r="U128" s="21"/>
      <c r="V128" s="21"/>
      <c r="W128" s="21"/>
      <c r="X128" s="21"/>
      <c r="Y128" s="28"/>
      <c r="Z128" s="28"/>
      <c r="AA128" s="28"/>
      <c r="AB128" s="28"/>
      <c r="AC128" s="28"/>
      <c r="AD128" s="28"/>
      <c r="AE128" s="28"/>
      <c r="AF128" s="28"/>
      <c r="AJ128" s="21"/>
      <c r="AK128" s="21"/>
      <c r="AL128" s="21"/>
      <c r="AM128" s="21"/>
      <c r="AN128" s="21"/>
      <c r="AO128" s="21"/>
      <c r="AP128" s="21"/>
      <c r="AQ128" s="21"/>
      <c r="AR128" s="21"/>
      <c r="AS128" s="21"/>
      <c r="AT128" s="21"/>
      <c r="AU128" s="21"/>
      <c r="AV128" s="21"/>
      <c r="AW128" s="21"/>
      <c r="AX128" s="21"/>
    </row>
    <row r="129" spans="1:50" hidden="1" x14ac:dyDescent="0.2">
      <c r="A129" s="71">
        <v>57</v>
      </c>
      <c r="B129" s="20" t="str">
        <f>'Compound Alert'!B64</f>
        <v>Micronesia</v>
      </c>
      <c r="C129" s="20" t="str">
        <f>'Compound Alert'!C64</f>
        <v>FSM</v>
      </c>
      <c r="D129" s="20" t="str">
        <f>'Compound Alert'!D104</f>
        <v>LCN           Latin America &amp; Caribbean</v>
      </c>
      <c r="E129" s="20" t="str">
        <f>'Compound Alert'!E104</f>
        <v>Blend</v>
      </c>
      <c r="F129" s="57">
        <f>'Compound Alert'!F64</f>
        <v>0</v>
      </c>
      <c r="G129" s="22">
        <f>'Compound Alert'!G64</f>
        <v>3</v>
      </c>
      <c r="H129" s="23">
        <f>'Compound Alert'!H64</f>
        <v>3</v>
      </c>
      <c r="I129" s="57">
        <f>'Compound Alert'!M64</f>
        <v>0</v>
      </c>
      <c r="J129" s="25">
        <f>'Compound Alert'!N64</f>
        <v>7.44</v>
      </c>
      <c r="K129" s="25">
        <f>'Compound Alert'!O64</f>
        <v>0</v>
      </c>
      <c r="L129" s="25">
        <f>'Compound Alert'!P64</f>
        <v>0</v>
      </c>
      <c r="M129" s="25">
        <f>'Compound Alert'!Q64</f>
        <v>8</v>
      </c>
      <c r="N129" s="25">
        <f>'Compound Alert'!R64</f>
        <v>1.75</v>
      </c>
      <c r="O129" s="25">
        <f>'Compound Alert'!S64</f>
        <v>10</v>
      </c>
      <c r="P129" s="25"/>
      <c r="Q129" s="27">
        <f>'Compound Alert'!AI96</f>
        <v>0.2</v>
      </c>
      <c r="R129" s="27">
        <f>'Compound Alert'!AJ96</f>
        <v>0.8</v>
      </c>
      <c r="S129" s="21"/>
      <c r="T129" s="21"/>
      <c r="U129" s="21"/>
      <c r="V129" s="21"/>
      <c r="W129" s="21"/>
      <c r="X129" s="21"/>
      <c r="Y129" s="28"/>
      <c r="Z129" s="28"/>
      <c r="AA129" s="28"/>
      <c r="AB129" s="28"/>
      <c r="AC129" s="28"/>
      <c r="AD129" s="28"/>
      <c r="AE129" s="28"/>
      <c r="AF129" s="28"/>
      <c r="AJ129" s="21"/>
      <c r="AK129" s="21"/>
      <c r="AL129" s="21"/>
      <c r="AM129" s="21"/>
      <c r="AN129" s="21"/>
      <c r="AO129" s="21"/>
      <c r="AP129" s="21"/>
      <c r="AQ129" s="21"/>
      <c r="AR129" s="21"/>
      <c r="AS129" s="21"/>
      <c r="AT129" s="21"/>
      <c r="AU129" s="21"/>
      <c r="AV129" s="21"/>
      <c r="AW129" s="21"/>
      <c r="AX129" s="21"/>
    </row>
    <row r="130" spans="1:50" hidden="1" x14ac:dyDescent="0.2">
      <c r="A130" s="71">
        <v>58</v>
      </c>
      <c r="B130" s="20" t="str">
        <f>'Compound Alert'!B68</f>
        <v>Ghana</v>
      </c>
      <c r="C130" s="20" t="str">
        <f>'Compound Alert'!C68</f>
        <v>GHA</v>
      </c>
      <c r="D130" s="20" t="str">
        <f>'Compound Alert'!D108</f>
        <v>ECS           Europe &amp; Central Asia</v>
      </c>
      <c r="E130" s="20" t="str">
        <f>'Compound Alert'!E108</f>
        <v xml:space="preserve"> </v>
      </c>
      <c r="F130" s="57">
        <f>'Compound Alert'!F68</f>
        <v>0</v>
      </c>
      <c r="G130" s="22">
        <f>'Compound Alert'!G68</f>
        <v>3</v>
      </c>
      <c r="H130" s="23">
        <f>'Compound Alert'!H68</f>
        <v>3</v>
      </c>
      <c r="I130" s="57">
        <f>'Compound Alert'!M68</f>
        <v>0</v>
      </c>
      <c r="J130" s="25">
        <f>'Compound Alert'!N68</f>
        <v>6.2391197604001301</v>
      </c>
      <c r="K130" s="25">
        <f>'Compound Alert'!O68</f>
        <v>7.1770334928229698</v>
      </c>
      <c r="L130" s="25">
        <f>'Compound Alert'!P68</f>
        <v>6.799699467438475</v>
      </c>
      <c r="M130" s="25">
        <f>'Compound Alert'!Q68</f>
        <v>8.7013956187663197</v>
      </c>
      <c r="N130" s="25">
        <f>'Compound Alert'!R68</f>
        <v>2.375</v>
      </c>
      <c r="O130" s="25">
        <f>'Compound Alert'!S68</f>
        <v>0</v>
      </c>
      <c r="P130" s="25"/>
      <c r="Q130" s="27">
        <f>'Compound Alert'!AI97</f>
        <v>0.2</v>
      </c>
      <c r="R130" s="27">
        <f>'Compound Alert'!AJ97</f>
        <v>0.7</v>
      </c>
      <c r="S130" s="21"/>
      <c r="T130" s="21"/>
      <c r="U130" s="21"/>
      <c r="V130" s="21"/>
      <c r="W130" s="21"/>
      <c r="X130" s="21"/>
      <c r="Y130" s="28"/>
      <c r="Z130" s="28"/>
      <c r="AA130" s="28"/>
      <c r="AB130" s="28"/>
      <c r="AC130" s="28"/>
      <c r="AD130" s="28"/>
      <c r="AE130" s="28"/>
      <c r="AF130" s="28"/>
      <c r="AJ130" s="21"/>
      <c r="AK130" s="21"/>
      <c r="AL130" s="21"/>
      <c r="AM130" s="21"/>
      <c r="AN130" s="21"/>
      <c r="AO130" s="21"/>
      <c r="AP130" s="21"/>
      <c r="AQ130" s="21"/>
      <c r="AR130" s="21"/>
      <c r="AS130" s="21"/>
      <c r="AT130" s="21"/>
      <c r="AU130" s="21"/>
      <c r="AV130" s="21"/>
      <c r="AW130" s="21"/>
      <c r="AX130" s="21"/>
    </row>
    <row r="131" spans="1:50" hidden="1" x14ac:dyDescent="0.2">
      <c r="A131" s="71">
        <v>59</v>
      </c>
      <c r="B131" s="20" t="str">
        <f>'Compound Alert'!B69</f>
        <v>Guinea</v>
      </c>
      <c r="C131" s="20" t="str">
        <f>'Compound Alert'!C69</f>
        <v>GIN</v>
      </c>
      <c r="D131" s="20" t="str">
        <f>'Compound Alert'!D109</f>
        <v>ECS           Europe &amp; Central Asia</v>
      </c>
      <c r="E131" s="20" t="str">
        <f>'Compound Alert'!E109</f>
        <v xml:space="preserve"> </v>
      </c>
      <c r="F131" s="57">
        <f>'Compound Alert'!F69</f>
        <v>0</v>
      </c>
      <c r="G131" s="22">
        <f>'Compound Alert'!G69</f>
        <v>3</v>
      </c>
      <c r="H131" s="23">
        <f>'Compound Alert'!H69</f>
        <v>3</v>
      </c>
      <c r="I131" s="57">
        <f>'Compound Alert'!M69</f>
        <v>0</v>
      </c>
      <c r="J131" s="25">
        <f>'Compound Alert'!N69</f>
        <v>10</v>
      </c>
      <c r="K131" s="25">
        <f>'Compound Alert'!O69</f>
        <v>8.8277511961722492</v>
      </c>
      <c r="L131" s="25">
        <f>'Compound Alert'!P69</f>
        <v>3.9886201760873394</v>
      </c>
      <c r="M131" s="25">
        <f>'Compound Alert'!Q69</f>
        <v>7.8571428571428603</v>
      </c>
      <c r="N131" s="25">
        <f>'Compound Alert'!R69</f>
        <v>3.875</v>
      </c>
      <c r="O131" s="25">
        <f>'Compound Alert'!S69</f>
        <v>0</v>
      </c>
      <c r="P131" s="25"/>
      <c r="Q131" s="27">
        <f>'Compound Alert'!AI98</f>
        <v>0</v>
      </c>
      <c r="R131" s="27">
        <f>'Compound Alert'!AJ98</f>
        <v>0.4</v>
      </c>
      <c r="S131" s="21"/>
      <c r="T131" s="21"/>
      <c r="U131" s="21"/>
      <c r="V131" s="21"/>
      <c r="W131" s="21"/>
      <c r="X131" s="21"/>
      <c r="Y131" s="28"/>
      <c r="Z131" s="28"/>
      <c r="AA131" s="28"/>
      <c r="AB131" s="28"/>
      <c r="AC131" s="28"/>
      <c r="AD131" s="28"/>
      <c r="AE131" s="28"/>
      <c r="AF131" s="28"/>
      <c r="AJ131" s="21"/>
      <c r="AK131" s="21"/>
      <c r="AL131" s="21"/>
      <c r="AM131" s="21"/>
      <c r="AN131" s="21"/>
      <c r="AO131" s="21"/>
      <c r="AP131" s="21"/>
      <c r="AQ131" s="21"/>
      <c r="AR131" s="21"/>
      <c r="AS131" s="21"/>
      <c r="AT131" s="21"/>
      <c r="AU131" s="21"/>
      <c r="AV131" s="21"/>
      <c r="AW131" s="21"/>
      <c r="AX131" s="21"/>
    </row>
    <row r="132" spans="1:50" hidden="1" x14ac:dyDescent="0.2">
      <c r="A132" s="71">
        <v>60</v>
      </c>
      <c r="B132" s="20" t="str">
        <f>'Compound Alert'!B71</f>
        <v>Guinea-Bissau</v>
      </c>
      <c r="C132" s="20" t="str">
        <f>'Compound Alert'!C71</f>
        <v>GNB</v>
      </c>
      <c r="D132" s="20" t="str">
        <f>'Compound Alert'!D111</f>
        <v>MEA           Middle East &amp; North Africa</v>
      </c>
      <c r="E132" s="20" t="str">
        <f>'Compound Alert'!E111</f>
        <v>IBRD</v>
      </c>
      <c r="F132" s="57">
        <f>'Compound Alert'!F71</f>
        <v>0</v>
      </c>
      <c r="G132" s="22">
        <f>'Compound Alert'!G71</f>
        <v>3</v>
      </c>
      <c r="H132" s="23">
        <f>'Compound Alert'!H71</f>
        <v>3</v>
      </c>
      <c r="I132" s="57">
        <f>'Compound Alert'!M71</f>
        <v>0</v>
      </c>
      <c r="J132" s="25">
        <f>'Compound Alert'!N71</f>
        <v>3.7847624916234044</v>
      </c>
      <c r="K132" s="25">
        <f>'Compound Alert'!O71</f>
        <v>8.6602870813397104</v>
      </c>
      <c r="L132" s="25">
        <f>'Compound Alert'!P71</f>
        <v>0</v>
      </c>
      <c r="M132" s="25">
        <f>'Compound Alert'!Q71</f>
        <v>10</v>
      </c>
      <c r="N132" s="25">
        <f>'Compound Alert'!R71</f>
        <v>1.75</v>
      </c>
      <c r="O132" s="25">
        <f>'Compound Alert'!S71</f>
        <v>10</v>
      </c>
      <c r="P132" s="25"/>
      <c r="Q132" s="27">
        <f>'Compound Alert'!AI99</f>
        <v>0</v>
      </c>
      <c r="R132" s="27">
        <f>'Compound Alert'!AJ99</f>
        <v>0.4</v>
      </c>
      <c r="S132" s="21"/>
      <c r="T132" s="21"/>
      <c r="U132" s="21"/>
      <c r="V132" s="21"/>
      <c r="W132" s="21"/>
      <c r="X132" s="21"/>
      <c r="Y132" s="28"/>
      <c r="Z132" s="28"/>
      <c r="AA132" s="28"/>
      <c r="AB132" s="28"/>
      <c r="AC132" s="28"/>
      <c r="AD132" s="28"/>
      <c r="AE132" s="28"/>
      <c r="AF132" s="28"/>
      <c r="AJ132" s="21"/>
      <c r="AK132" s="21"/>
      <c r="AL132" s="21"/>
      <c r="AM132" s="21"/>
      <c r="AN132" s="21"/>
      <c r="AO132" s="21"/>
      <c r="AP132" s="21"/>
      <c r="AQ132" s="21"/>
      <c r="AR132" s="21"/>
      <c r="AS132" s="21"/>
      <c r="AT132" s="21"/>
      <c r="AU132" s="21"/>
      <c r="AV132" s="21"/>
      <c r="AW132" s="21"/>
      <c r="AX132" s="21"/>
    </row>
    <row r="133" spans="1:50" hidden="1" x14ac:dyDescent="0.2">
      <c r="A133" s="71">
        <v>61</v>
      </c>
      <c r="B133" s="20" t="str">
        <f>'Compound Alert'!B107</f>
        <v>Lesotho</v>
      </c>
      <c r="C133" s="20" t="str">
        <f>'Compound Alert'!C107</f>
        <v>LSO</v>
      </c>
      <c r="D133" s="20" t="str">
        <f>'Compound Alert'!D147</f>
        <v>LCN           Latin America &amp; Caribbean</v>
      </c>
      <c r="E133" s="20" t="str">
        <f>'Compound Alert'!E147</f>
        <v>IBRD</v>
      </c>
      <c r="F133" s="57">
        <f>'Compound Alert'!F107</f>
        <v>0</v>
      </c>
      <c r="G133" s="22">
        <f>'Compound Alert'!G107</f>
        <v>3</v>
      </c>
      <c r="H133" s="23">
        <f>'Compound Alert'!H107</f>
        <v>3</v>
      </c>
      <c r="I133" s="57">
        <f>'Compound Alert'!M107</f>
        <v>0</v>
      </c>
      <c r="J133" s="25">
        <f>'Compound Alert'!N107</f>
        <v>9.8671171068352077</v>
      </c>
      <c r="K133" s="25">
        <f>'Compound Alert'!O107</f>
        <v>8.7559808612440193</v>
      </c>
      <c r="L133" s="25">
        <f>'Compound Alert'!P107</f>
        <v>4.2780870199146772</v>
      </c>
      <c r="M133" s="25">
        <f>'Compound Alert'!Q107</f>
        <v>9.1428571428571406</v>
      </c>
      <c r="N133" s="25">
        <f>'Compound Alert'!R107</f>
        <v>2.9580398915498081</v>
      </c>
      <c r="O133" s="25">
        <f>'Compound Alert'!S107</f>
        <v>0</v>
      </c>
      <c r="P133" s="25"/>
      <c r="Q133" s="27">
        <f>'Compound Alert'!AI100</f>
        <v>0</v>
      </c>
      <c r="R133" s="27">
        <f>'Compound Alert'!AJ100</f>
        <v>0.5</v>
      </c>
      <c r="S133" s="21"/>
      <c r="T133" s="21"/>
      <c r="U133" s="21"/>
      <c r="V133" s="21"/>
      <c r="W133" s="21"/>
      <c r="X133" s="21"/>
      <c r="Y133" s="28"/>
      <c r="Z133" s="28"/>
      <c r="AA133" s="28"/>
      <c r="AB133" s="28"/>
      <c r="AC133" s="28"/>
      <c r="AD133" s="28"/>
      <c r="AE133" s="28"/>
      <c r="AF133" s="28"/>
      <c r="AJ133" s="21"/>
      <c r="AK133" s="21"/>
      <c r="AL133" s="21"/>
      <c r="AM133" s="21"/>
      <c r="AN133" s="21"/>
      <c r="AO133" s="21"/>
      <c r="AP133" s="21"/>
      <c r="AQ133" s="21"/>
      <c r="AR133" s="21"/>
      <c r="AS133" s="21"/>
      <c r="AT133" s="21"/>
      <c r="AU133" s="21"/>
      <c r="AV133" s="21"/>
      <c r="AW133" s="21"/>
      <c r="AX133" s="21"/>
    </row>
    <row r="134" spans="1:50" hidden="1" x14ac:dyDescent="0.2">
      <c r="A134" s="71">
        <v>62</v>
      </c>
      <c r="B134" s="20" t="str">
        <f>'Compound Alert'!B113</f>
        <v>Madagascar</v>
      </c>
      <c r="C134" s="20" t="str">
        <f>'Compound Alert'!C113</f>
        <v>MDG</v>
      </c>
      <c r="D134" s="20" t="str">
        <f>'Compound Alert'!D153</f>
        <v>SSF           Sub-Saharan Africa</v>
      </c>
      <c r="E134" s="20" t="str">
        <f>'Compound Alert'!E153</f>
        <v>IDA</v>
      </c>
      <c r="F134" s="57">
        <f>'Compound Alert'!F113</f>
        <v>0</v>
      </c>
      <c r="G134" s="22">
        <f>'Compound Alert'!G113</f>
        <v>3</v>
      </c>
      <c r="H134" s="23">
        <f>'Compound Alert'!H113</f>
        <v>3</v>
      </c>
      <c r="I134" s="57">
        <f>'Compound Alert'!M113</f>
        <v>0</v>
      </c>
      <c r="J134" s="25">
        <f>'Compound Alert'!N113</f>
        <v>7.735035179672372</v>
      </c>
      <c r="K134" s="25">
        <f>'Compound Alert'!O113</f>
        <v>10</v>
      </c>
      <c r="L134" s="25">
        <f>'Compound Alert'!P113</f>
        <v>4.6661657632501363</v>
      </c>
      <c r="M134" s="25">
        <f>'Compound Alert'!Q113</f>
        <v>8.8908482587130084</v>
      </c>
      <c r="N134" s="25">
        <f>'Compound Alert'!R113</f>
        <v>3.5</v>
      </c>
      <c r="O134" s="25">
        <f>'Compound Alert'!S113</f>
        <v>0</v>
      </c>
      <c r="P134" s="25"/>
      <c r="Q134" s="27">
        <f>'Compound Alert'!AI101</f>
        <v>0</v>
      </c>
      <c r="R134" s="27">
        <f>'Compound Alert'!AJ101</f>
        <v>0.3</v>
      </c>
      <c r="S134" s="21"/>
      <c r="T134" s="21"/>
      <c r="U134" s="21"/>
      <c r="V134" s="21"/>
      <c r="W134" s="21"/>
      <c r="X134" s="21"/>
      <c r="Y134" s="28"/>
      <c r="Z134" s="28"/>
      <c r="AA134" s="28"/>
      <c r="AB134" s="28"/>
      <c r="AC134" s="28"/>
      <c r="AD134" s="28"/>
      <c r="AE134" s="28"/>
      <c r="AF134" s="28"/>
      <c r="AJ134" s="21"/>
      <c r="AK134" s="21"/>
      <c r="AL134" s="21"/>
      <c r="AM134" s="21"/>
      <c r="AN134" s="21"/>
      <c r="AO134" s="21"/>
      <c r="AP134" s="21"/>
      <c r="AQ134" s="21"/>
      <c r="AR134" s="21"/>
      <c r="AS134" s="21"/>
      <c r="AT134" s="21"/>
      <c r="AU134" s="21"/>
      <c r="AV134" s="21"/>
      <c r="AW134" s="21"/>
      <c r="AX134" s="21"/>
    </row>
    <row r="135" spans="1:50" hidden="1" x14ac:dyDescent="0.2">
      <c r="A135" s="71">
        <v>63</v>
      </c>
      <c r="B135" s="20" t="str">
        <f>'Compound Alert'!B116</f>
        <v>Marshall Islands</v>
      </c>
      <c r="C135" s="20" t="str">
        <f>'Compound Alert'!C116</f>
        <v>MHL</v>
      </c>
      <c r="D135" s="20" t="str">
        <f>'Compound Alert'!D156</f>
        <v>EAS           East Asia &amp; Pacific</v>
      </c>
      <c r="E135" s="20" t="str">
        <f>'Compound Alert'!E156</f>
        <v>IDA</v>
      </c>
      <c r="F135" s="57">
        <f>'Compound Alert'!F116</f>
        <v>0</v>
      </c>
      <c r="G135" s="22">
        <f>'Compound Alert'!G116</f>
        <v>3</v>
      </c>
      <c r="H135" s="23">
        <f>'Compound Alert'!H116</f>
        <v>3</v>
      </c>
      <c r="I135" s="57">
        <f>'Compound Alert'!M116</f>
        <v>0</v>
      </c>
      <c r="J135" s="25">
        <f>'Compound Alert'!N116</f>
        <v>10</v>
      </c>
      <c r="K135" s="25">
        <f>'Compound Alert'!O116</f>
        <v>0</v>
      </c>
      <c r="L135" s="25">
        <f>'Compound Alert'!P116</f>
        <v>0</v>
      </c>
      <c r="M135" s="25">
        <f>'Compound Alert'!Q116</f>
        <v>7.7142857142857197</v>
      </c>
      <c r="N135" s="25">
        <f>'Compound Alert'!R116</f>
        <v>1.25</v>
      </c>
      <c r="O135" s="25">
        <f>'Compound Alert'!S116</f>
        <v>10</v>
      </c>
      <c r="P135" s="25"/>
      <c r="Q135" s="27">
        <f>'Compound Alert'!AI102</f>
        <v>0</v>
      </c>
      <c r="R135" s="27">
        <f>'Compound Alert'!AJ102</f>
        <v>0.3</v>
      </c>
      <c r="S135" s="21"/>
      <c r="T135" s="21"/>
      <c r="U135" s="21"/>
      <c r="V135" s="21"/>
      <c r="W135" s="21"/>
      <c r="X135" s="21"/>
      <c r="Y135" s="28"/>
      <c r="Z135" s="28"/>
      <c r="AA135" s="28"/>
      <c r="AB135" s="28"/>
      <c r="AC135" s="28"/>
      <c r="AD135" s="28"/>
      <c r="AE135" s="28"/>
      <c r="AF135" s="28"/>
      <c r="AJ135" s="21"/>
      <c r="AK135" s="21"/>
      <c r="AL135" s="21"/>
      <c r="AM135" s="21"/>
      <c r="AN135" s="21"/>
      <c r="AO135" s="21"/>
      <c r="AP135" s="21"/>
      <c r="AQ135" s="21"/>
      <c r="AR135" s="21"/>
      <c r="AS135" s="21"/>
      <c r="AT135" s="21"/>
      <c r="AU135" s="21"/>
      <c r="AV135" s="21"/>
      <c r="AW135" s="21"/>
      <c r="AX135" s="21"/>
    </row>
    <row r="136" spans="1:50" hidden="1" x14ac:dyDescent="0.2">
      <c r="A136" s="71">
        <v>64</v>
      </c>
      <c r="B136" s="20" t="str">
        <f>'Compound Alert'!B124</f>
        <v>Mauritania</v>
      </c>
      <c r="C136" s="20" t="str">
        <f>'Compound Alert'!C124</f>
        <v>MRT</v>
      </c>
      <c r="D136" s="20" t="str">
        <f>'Compound Alert'!D164</f>
        <v>ECS           Europe &amp; Central Asia</v>
      </c>
      <c r="E136" s="20" t="str">
        <f>'Compound Alert'!E164</f>
        <v>Europe &amp; Central Asia</v>
      </c>
      <c r="F136" s="57">
        <f>'Compound Alert'!F124</f>
        <v>0</v>
      </c>
      <c r="G136" s="22">
        <f>'Compound Alert'!G124</f>
        <v>3</v>
      </c>
      <c r="H136" s="23">
        <f>'Compound Alert'!H124</f>
        <v>3</v>
      </c>
      <c r="I136" s="57">
        <f>'Compound Alert'!M124</f>
        <v>0</v>
      </c>
      <c r="J136" s="25">
        <f>'Compound Alert'!N124</f>
        <v>9.7467943448089631</v>
      </c>
      <c r="K136" s="25">
        <f>'Compound Alert'!O124</f>
        <v>8.1339712918660307</v>
      </c>
      <c r="L136" s="25">
        <f>'Compound Alert'!P124</f>
        <v>1.9459256400345599</v>
      </c>
      <c r="M136" s="25">
        <f>'Compound Alert'!Q124</f>
        <v>8.71428571428571</v>
      </c>
      <c r="N136" s="25">
        <f>'Compound Alert'!R124</f>
        <v>3.875</v>
      </c>
      <c r="O136" s="25">
        <f>'Compound Alert'!S124</f>
        <v>0</v>
      </c>
      <c r="P136" s="25"/>
      <c r="Q136" s="27">
        <f>'Compound Alert'!AI103</f>
        <v>0</v>
      </c>
      <c r="R136" s="27">
        <f>'Compound Alert'!AJ103</f>
        <v>0.4</v>
      </c>
      <c r="S136" s="21"/>
      <c r="T136" s="21"/>
      <c r="U136" s="21"/>
      <c r="V136" s="21"/>
      <c r="W136" s="21"/>
      <c r="X136" s="21"/>
      <c r="Y136" s="28"/>
      <c r="Z136" s="28"/>
      <c r="AA136" s="28"/>
      <c r="AB136" s="28"/>
      <c r="AC136" s="28"/>
      <c r="AD136" s="28"/>
      <c r="AE136" s="28"/>
      <c r="AF136" s="28"/>
      <c r="AJ136" s="21"/>
      <c r="AK136" s="21"/>
      <c r="AL136" s="21"/>
      <c r="AM136" s="21"/>
      <c r="AN136" s="21"/>
      <c r="AO136" s="21"/>
      <c r="AP136" s="21"/>
      <c r="AQ136" s="21"/>
      <c r="AR136" s="21"/>
      <c r="AS136" s="21"/>
      <c r="AT136" s="21"/>
      <c r="AU136" s="21"/>
      <c r="AV136" s="21"/>
      <c r="AW136" s="21"/>
      <c r="AX136" s="21"/>
    </row>
    <row r="137" spans="1:50" hidden="1" x14ac:dyDescent="0.2">
      <c r="A137" s="71">
        <v>65</v>
      </c>
      <c r="B137" s="20" t="str">
        <f>'Compound Alert'!B138</f>
        <v>Pakistan</v>
      </c>
      <c r="C137" s="20" t="str">
        <f>'Compound Alert'!C138</f>
        <v>PAK</v>
      </c>
      <c r="D137" s="20" t="str">
        <f>'Compound Alert'!D178</f>
        <v>MEA           Middle East &amp; North Africa</v>
      </c>
      <c r="E137" s="20" t="str">
        <f>'Compound Alert'!E178</f>
        <v>IBRD</v>
      </c>
      <c r="F137" s="57">
        <f>'Compound Alert'!F138</f>
        <v>0</v>
      </c>
      <c r="G137" s="22">
        <f>'Compound Alert'!G138</f>
        <v>3</v>
      </c>
      <c r="H137" s="23">
        <f>'Compound Alert'!H138</f>
        <v>3</v>
      </c>
      <c r="I137" s="57">
        <f>'Compound Alert'!M138</f>
        <v>0</v>
      </c>
      <c r="J137" s="25">
        <f>'Compound Alert'!N138</f>
        <v>5.1145719423863953</v>
      </c>
      <c r="K137" s="25">
        <f>'Compound Alert'!O138</f>
        <v>6.6267942583732102</v>
      </c>
      <c r="L137" s="25">
        <f>'Compound Alert'!P138</f>
        <v>2.0290897242213708</v>
      </c>
      <c r="M137" s="25">
        <f>'Compound Alert'!Q138</f>
        <v>7.7142857142857197</v>
      </c>
      <c r="N137" s="25">
        <f>'Compound Alert'!R138</f>
        <v>7.75</v>
      </c>
      <c r="O137" s="25">
        <f>'Compound Alert'!S138</f>
        <v>0</v>
      </c>
      <c r="P137" s="25"/>
      <c r="Q137" s="27">
        <f>'Compound Alert'!AI104</f>
        <v>0.4</v>
      </c>
      <c r="R137" s="27">
        <f>'Compound Alert'!AJ104</f>
        <v>0.6</v>
      </c>
      <c r="S137" s="21"/>
      <c r="T137" s="21"/>
      <c r="U137" s="21"/>
      <c r="V137" s="21"/>
      <c r="W137" s="21"/>
      <c r="X137" s="21"/>
      <c r="Y137" s="28"/>
      <c r="Z137" s="28"/>
      <c r="AA137" s="28"/>
      <c r="AB137" s="28"/>
      <c r="AC137" s="28"/>
      <c r="AD137" s="28"/>
      <c r="AE137" s="28"/>
      <c r="AF137" s="28"/>
      <c r="AJ137" s="21"/>
      <c r="AK137" s="21"/>
      <c r="AL137" s="21"/>
      <c r="AM137" s="21"/>
      <c r="AN137" s="21"/>
      <c r="AO137" s="21"/>
      <c r="AP137" s="21"/>
      <c r="AQ137" s="21"/>
      <c r="AR137" s="21"/>
      <c r="AS137" s="21"/>
      <c r="AT137" s="21"/>
      <c r="AU137" s="21"/>
      <c r="AV137" s="21"/>
      <c r="AW137" s="21"/>
      <c r="AX137" s="21"/>
    </row>
    <row r="138" spans="1:50" hidden="1" x14ac:dyDescent="0.2">
      <c r="A138" s="71">
        <v>66</v>
      </c>
      <c r="B138" s="20" t="str">
        <f>'Compound Alert'!B140</f>
        <v>Peru</v>
      </c>
      <c r="C138" s="20" t="str">
        <f>'Compound Alert'!C140</f>
        <v>PER</v>
      </c>
      <c r="D138" s="20" t="str">
        <f>'Compound Alert'!D180</f>
        <v>EAS           East Asia &amp; Pacific</v>
      </c>
      <c r="E138" s="20" t="str">
        <f>'Compound Alert'!E180</f>
        <v>IDA</v>
      </c>
      <c r="F138" s="57">
        <f>'Compound Alert'!F140</f>
        <v>0</v>
      </c>
      <c r="G138" s="22">
        <f>'Compound Alert'!G140</f>
        <v>3</v>
      </c>
      <c r="H138" s="23">
        <f>'Compound Alert'!H140</f>
        <v>3</v>
      </c>
      <c r="I138" s="57">
        <f>'Compound Alert'!M140</f>
        <v>0</v>
      </c>
      <c r="J138" s="25">
        <f>'Compound Alert'!N140</f>
        <v>7.5828754440515498</v>
      </c>
      <c r="K138" s="25">
        <f>'Compound Alert'!O140</f>
        <v>6.6507177033492804</v>
      </c>
      <c r="L138" s="25">
        <f>'Compound Alert'!P140</f>
        <v>1.9765720236531312</v>
      </c>
      <c r="M138" s="25">
        <f>'Compound Alert'!Q140</f>
        <v>5.8309518948453025</v>
      </c>
      <c r="N138" s="25">
        <f>'Compound Alert'!R140</f>
        <v>5.25</v>
      </c>
      <c r="O138" s="25">
        <f>'Compound Alert'!S140</f>
        <v>5.1808919215418596</v>
      </c>
      <c r="P138" s="25"/>
      <c r="Q138" s="27">
        <f>'Compound Alert'!AI105</f>
        <v>0.4</v>
      </c>
      <c r="R138" s="27">
        <f>'Compound Alert'!AJ105</f>
        <v>0.8</v>
      </c>
      <c r="S138" s="21"/>
      <c r="T138" s="21"/>
      <c r="U138" s="21"/>
      <c r="V138" s="21"/>
      <c r="W138" s="21"/>
      <c r="X138" s="21"/>
      <c r="Y138" s="28"/>
      <c r="Z138" s="28"/>
      <c r="AA138" s="28"/>
      <c r="AB138" s="28"/>
      <c r="AC138" s="28"/>
      <c r="AD138" s="28"/>
      <c r="AE138" s="28"/>
      <c r="AF138" s="28"/>
      <c r="AJ138" s="21"/>
      <c r="AK138" s="21"/>
      <c r="AL138" s="21"/>
      <c r="AM138" s="21"/>
      <c r="AN138" s="21"/>
      <c r="AO138" s="21"/>
      <c r="AP138" s="21"/>
      <c r="AQ138" s="21"/>
      <c r="AR138" s="21"/>
      <c r="AS138" s="21"/>
      <c r="AT138" s="21"/>
      <c r="AU138" s="21"/>
      <c r="AV138" s="21"/>
      <c r="AW138" s="21"/>
      <c r="AX138" s="21"/>
    </row>
    <row r="139" spans="1:50" hidden="1" x14ac:dyDescent="0.2">
      <c r="A139" s="71">
        <v>67</v>
      </c>
      <c r="B139" s="20" t="str">
        <f>'Compound Alert'!B141</f>
        <v>Philippines</v>
      </c>
      <c r="C139" s="20" t="str">
        <f>'Compound Alert'!C141</f>
        <v>PHL</v>
      </c>
      <c r="D139" s="20" t="str">
        <f>'Compound Alert'!D181</f>
        <v>SSF           Sub-Saharan Africa</v>
      </c>
      <c r="E139" s="20" t="str">
        <f>'Compound Alert'!E181</f>
        <v>IDA</v>
      </c>
      <c r="F139" s="57">
        <f>'Compound Alert'!F141</f>
        <v>0</v>
      </c>
      <c r="G139" s="22">
        <f>'Compound Alert'!G141</f>
        <v>3</v>
      </c>
      <c r="H139" s="23">
        <f>'Compound Alert'!H141</f>
        <v>3</v>
      </c>
      <c r="I139" s="57">
        <f>'Compound Alert'!M141</f>
        <v>0</v>
      </c>
      <c r="J139" s="25">
        <f>'Compound Alert'!N141</f>
        <v>6.9436507482941208</v>
      </c>
      <c r="K139" s="25">
        <f>'Compound Alert'!O141</f>
        <v>7.2009569377990399</v>
      </c>
      <c r="L139" s="25">
        <f>'Compound Alert'!P141</f>
        <v>4.3864760401818437</v>
      </c>
      <c r="M139" s="25">
        <f>'Compound Alert'!Q141</f>
        <v>6.2449979983983974</v>
      </c>
      <c r="N139" s="25">
        <f>'Compound Alert'!R141</f>
        <v>8.5</v>
      </c>
      <c r="O139" s="25">
        <f>'Compound Alert'!S141</f>
        <v>3.7831541634821599</v>
      </c>
      <c r="P139" s="25"/>
      <c r="Q139" s="27">
        <f>'Compound Alert'!AI106</f>
        <v>0</v>
      </c>
      <c r="R139" s="27">
        <f>'Compound Alert'!AJ106</f>
        <v>0.3</v>
      </c>
      <c r="S139" s="21"/>
      <c r="T139" s="21"/>
      <c r="U139" s="21"/>
      <c r="V139" s="21"/>
      <c r="W139" s="21"/>
      <c r="X139" s="21"/>
      <c r="Y139" s="28"/>
      <c r="Z139" s="28"/>
      <c r="AA139" s="28"/>
      <c r="AB139" s="28"/>
      <c r="AC139" s="28"/>
      <c r="AD139" s="28"/>
      <c r="AE139" s="28"/>
      <c r="AF139" s="28"/>
      <c r="AJ139" s="21"/>
      <c r="AK139" s="21"/>
      <c r="AL139" s="21"/>
      <c r="AM139" s="21"/>
      <c r="AN139" s="21"/>
      <c r="AO139" s="21"/>
      <c r="AP139" s="21"/>
      <c r="AQ139" s="21"/>
      <c r="AR139" s="21"/>
      <c r="AS139" s="21"/>
      <c r="AT139" s="21"/>
      <c r="AU139" s="21"/>
      <c r="AV139" s="21"/>
      <c r="AW139" s="21"/>
      <c r="AX139" s="21"/>
    </row>
    <row r="140" spans="1:50" hidden="1" x14ac:dyDescent="0.2">
      <c r="A140" s="71">
        <v>68</v>
      </c>
      <c r="B140" s="20" t="str">
        <f>'Compound Alert'!B145</f>
        <v>Korea DPR</v>
      </c>
      <c r="C140" s="20" t="str">
        <f>'Compound Alert'!C145</f>
        <v>PRK</v>
      </c>
      <c r="D140" s="20" t="str">
        <f>'Compound Alert'!D185</f>
        <v>NAC           North America</v>
      </c>
      <c r="E140" s="20" t="str">
        <f>'Compound Alert'!E185</f>
        <v>North America</v>
      </c>
      <c r="F140" s="57">
        <f>'Compound Alert'!F145</f>
        <v>0</v>
      </c>
      <c r="G140" s="22">
        <f>'Compound Alert'!G145</f>
        <v>3</v>
      </c>
      <c r="H140" s="23">
        <f>'Compound Alert'!H145</f>
        <v>3</v>
      </c>
      <c r="I140" s="57">
        <f>'Compound Alert'!M145</f>
        <v>0</v>
      </c>
      <c r="J140" s="25">
        <f>'Compound Alert'!N145</f>
        <v>6.75</v>
      </c>
      <c r="K140" s="25">
        <f>'Compound Alert'!O145</f>
        <v>8.6363636363636402</v>
      </c>
      <c r="L140" s="25">
        <f>'Compound Alert'!P145</f>
        <v>6.7419986246324095</v>
      </c>
      <c r="M140" s="25">
        <f>'Compound Alert'!Q145</f>
        <v>9</v>
      </c>
      <c r="N140" s="25">
        <f>'Compound Alert'!R145</f>
        <v>4.25</v>
      </c>
      <c r="O140" s="25">
        <f>'Compound Alert'!S145</f>
        <v>0</v>
      </c>
      <c r="P140" s="25"/>
      <c r="Q140" s="27">
        <f>'Compound Alert'!AI107</f>
        <v>0</v>
      </c>
      <c r="R140" s="27">
        <f>'Compound Alert'!AJ107</f>
        <v>0.4</v>
      </c>
      <c r="S140" s="21"/>
      <c r="T140" s="21"/>
      <c r="U140" s="21"/>
      <c r="V140" s="21"/>
      <c r="W140" s="21"/>
      <c r="X140" s="21"/>
      <c r="Y140" s="28"/>
      <c r="Z140" s="28"/>
      <c r="AA140" s="28"/>
      <c r="AB140" s="28"/>
      <c r="AC140" s="28"/>
      <c r="AD140" s="28"/>
      <c r="AE140" s="28"/>
      <c r="AF140" s="28"/>
      <c r="AJ140" s="21"/>
      <c r="AK140" s="21"/>
      <c r="AL140" s="21"/>
      <c r="AM140" s="21"/>
      <c r="AN140" s="21"/>
      <c r="AO140" s="21"/>
      <c r="AP140" s="21"/>
      <c r="AQ140" s="21"/>
      <c r="AR140" s="21"/>
      <c r="AS140" s="21"/>
      <c r="AT140" s="21"/>
      <c r="AU140" s="21"/>
      <c r="AV140" s="21"/>
      <c r="AW140" s="21"/>
      <c r="AX140" s="21"/>
    </row>
    <row r="141" spans="1:50" hidden="1" x14ac:dyDescent="0.2">
      <c r="A141" s="71">
        <v>69</v>
      </c>
      <c r="B141" s="20" t="str">
        <f>'Compound Alert'!B154</f>
        <v>Senegal</v>
      </c>
      <c r="C141" s="20" t="str">
        <f>'Compound Alert'!C154</f>
        <v>SEN</v>
      </c>
      <c r="D141" s="20" t="str">
        <f>'Compound Alert'!D194</f>
        <v>SSF           Sub-Saharan Africa</v>
      </c>
      <c r="E141" s="20" t="str">
        <f>'Compound Alert'!E194</f>
        <v>IDA</v>
      </c>
      <c r="F141" s="57">
        <f>'Compound Alert'!F154</f>
        <v>0</v>
      </c>
      <c r="G141" s="22">
        <f>'Compound Alert'!G154</f>
        <v>3</v>
      </c>
      <c r="H141" s="23">
        <f>'Compound Alert'!H154</f>
        <v>3</v>
      </c>
      <c r="I141" s="57">
        <f>'Compound Alert'!M154</f>
        <v>0</v>
      </c>
      <c r="J141" s="25">
        <f>'Compound Alert'!N154</f>
        <v>8.8034084308295046</v>
      </c>
      <c r="K141" s="25">
        <f>'Compound Alert'!O154</f>
        <v>7.3923444976076604</v>
      </c>
      <c r="L141" s="25">
        <f>'Compound Alert'!P154</f>
        <v>4.6334458490158958</v>
      </c>
      <c r="M141" s="25">
        <f>'Compound Alert'!Q154</f>
        <v>9.4868329805051381</v>
      </c>
      <c r="N141" s="25">
        <f>'Compound Alert'!R154</f>
        <v>3.125</v>
      </c>
      <c r="O141" s="25">
        <f>'Compound Alert'!S154</f>
        <v>0</v>
      </c>
      <c r="P141" s="25"/>
      <c r="Q141" s="27">
        <f>'Compound Alert'!AI108</f>
        <v>0</v>
      </c>
      <c r="R141" s="27">
        <f>'Compound Alert'!AJ108</f>
        <v>0.5</v>
      </c>
      <c r="S141" s="21"/>
      <c r="T141" s="21"/>
      <c r="U141" s="21"/>
      <c r="V141" s="21"/>
      <c r="W141" s="21"/>
      <c r="X141" s="21"/>
      <c r="Y141" s="28"/>
      <c r="Z141" s="28"/>
      <c r="AA141" s="28"/>
      <c r="AB141" s="28"/>
      <c r="AC141" s="28"/>
      <c r="AD141" s="28"/>
      <c r="AE141" s="28"/>
      <c r="AF141" s="28"/>
      <c r="AJ141" s="21"/>
      <c r="AK141" s="21"/>
      <c r="AL141" s="21"/>
      <c r="AM141" s="21"/>
      <c r="AN141" s="21"/>
      <c r="AO141" s="21"/>
      <c r="AP141" s="21"/>
      <c r="AQ141" s="21"/>
      <c r="AR141" s="21"/>
      <c r="AS141" s="21"/>
      <c r="AT141" s="21"/>
      <c r="AU141" s="21"/>
      <c r="AV141" s="21"/>
      <c r="AW141" s="21"/>
      <c r="AX141" s="21"/>
    </row>
    <row r="142" spans="1:50" hidden="1" x14ac:dyDescent="0.2">
      <c r="A142" s="71">
        <v>70</v>
      </c>
      <c r="B142" s="20" t="str">
        <f>'Compound Alert'!B157</f>
        <v>Sierra Leone</v>
      </c>
      <c r="C142" s="20" t="str">
        <f>'Compound Alert'!C157</f>
        <v>SLE</v>
      </c>
      <c r="D142" s="20">
        <f>'Compound Alert'!D197</f>
        <v>0</v>
      </c>
      <c r="E142" s="20">
        <f>'Compound Alert'!E197</f>
        <v>0</v>
      </c>
      <c r="F142" s="57">
        <f>'Compound Alert'!F157</f>
        <v>0</v>
      </c>
      <c r="G142" s="22">
        <f>'Compound Alert'!G157</f>
        <v>3</v>
      </c>
      <c r="H142" s="23">
        <f>'Compound Alert'!H157</f>
        <v>3</v>
      </c>
      <c r="I142" s="57">
        <f>'Compound Alert'!M157</f>
        <v>0</v>
      </c>
      <c r="J142" s="25">
        <f>'Compound Alert'!N157</f>
        <v>10</v>
      </c>
      <c r="K142" s="25">
        <f>'Compound Alert'!O157</f>
        <v>9.8189349347874035</v>
      </c>
      <c r="L142" s="25">
        <f>'Compound Alert'!P157</f>
        <v>3.6223905087312112</v>
      </c>
      <c r="M142" s="25">
        <f>'Compound Alert'!Q157</f>
        <v>9.8571428571428594</v>
      </c>
      <c r="N142" s="25">
        <f>'Compound Alert'!R157</f>
        <v>3.5</v>
      </c>
      <c r="O142" s="25">
        <f>'Compound Alert'!S157</f>
        <v>0</v>
      </c>
      <c r="P142" s="25"/>
      <c r="Q142" s="27">
        <f>'Compound Alert'!AI109</f>
        <v>0</v>
      </c>
      <c r="R142" s="27">
        <f>'Compound Alert'!AJ109</f>
        <v>0.5</v>
      </c>
      <c r="S142" s="21"/>
      <c r="T142" s="21"/>
      <c r="U142" s="21"/>
      <c r="V142" s="21"/>
      <c r="W142" s="21"/>
      <c r="X142" s="21"/>
      <c r="Y142" s="28"/>
      <c r="Z142" s="28"/>
      <c r="AA142" s="28"/>
      <c r="AB142" s="28"/>
      <c r="AC142" s="28"/>
      <c r="AD142" s="28"/>
      <c r="AE142" s="28"/>
      <c r="AF142" s="28"/>
      <c r="AJ142" s="21"/>
      <c r="AK142" s="21"/>
      <c r="AL142" s="21"/>
      <c r="AM142" s="21"/>
      <c r="AN142" s="21"/>
      <c r="AO142" s="21"/>
      <c r="AP142" s="21"/>
      <c r="AQ142" s="21"/>
      <c r="AR142" s="21"/>
      <c r="AS142" s="21"/>
      <c r="AT142" s="21"/>
      <c r="AU142" s="21"/>
      <c r="AV142" s="21"/>
      <c r="AW142" s="21"/>
      <c r="AX142" s="21"/>
    </row>
    <row r="143" spans="1:50" hidden="1" x14ac:dyDescent="0.2">
      <c r="A143" s="71">
        <v>71</v>
      </c>
      <c r="B143" s="20" t="str">
        <f>'Compound Alert'!B162</f>
        <v>Sao Tome and Principe</v>
      </c>
      <c r="C143" s="20" t="str">
        <f>'Compound Alert'!C162</f>
        <v>STP</v>
      </c>
      <c r="D143" s="20">
        <f>'Compound Alert'!D202</f>
        <v>0</v>
      </c>
      <c r="E143" s="20">
        <f>'Compound Alert'!E202</f>
        <v>0</v>
      </c>
      <c r="F143" s="57">
        <f>'Compound Alert'!F162</f>
        <v>0</v>
      </c>
      <c r="G143" s="22">
        <f>'Compound Alert'!G162</f>
        <v>3</v>
      </c>
      <c r="H143" s="23">
        <f>'Compound Alert'!H162</f>
        <v>3</v>
      </c>
      <c r="I143" s="57">
        <f>'Compound Alert'!M162</f>
        <v>0</v>
      </c>
      <c r="J143" s="25">
        <f>'Compound Alert'!N162</f>
        <v>8.7705801930702911</v>
      </c>
      <c r="K143" s="25">
        <f>'Compound Alert'!O162</f>
        <v>8.2057416267942607</v>
      </c>
      <c r="L143" s="25">
        <f>'Compound Alert'!P162</f>
        <v>3.4590010413929537</v>
      </c>
      <c r="M143" s="25">
        <f>'Compound Alert'!Q162</f>
        <v>8.71428571428571</v>
      </c>
      <c r="N143" s="25">
        <f>'Compound Alert'!R162</f>
        <v>0</v>
      </c>
      <c r="O143" s="25">
        <f>'Compound Alert'!S162</f>
        <v>0</v>
      </c>
      <c r="P143" s="25"/>
      <c r="Q143" s="27">
        <f>'Compound Alert'!AI110</f>
        <v>0</v>
      </c>
      <c r="R143" s="27">
        <f>'Compound Alert'!AJ110</f>
        <v>0.5</v>
      </c>
      <c r="S143" s="21"/>
      <c r="T143" s="21"/>
      <c r="U143" s="21"/>
      <c r="V143" s="21"/>
      <c r="W143" s="21"/>
      <c r="X143" s="21"/>
      <c r="Y143" s="28"/>
      <c r="Z143" s="28"/>
      <c r="AA143" s="28"/>
      <c r="AB143" s="28"/>
      <c r="AC143" s="28"/>
      <c r="AD143" s="28"/>
      <c r="AE143" s="28"/>
      <c r="AF143" s="28"/>
      <c r="AJ143" s="21"/>
      <c r="AK143" s="21"/>
      <c r="AL143" s="21"/>
      <c r="AM143" s="21"/>
      <c r="AN143" s="21"/>
      <c r="AO143" s="21"/>
      <c r="AP143" s="21"/>
      <c r="AQ143" s="21"/>
      <c r="AR143" s="21"/>
      <c r="AS143" s="21"/>
      <c r="AT143" s="21"/>
      <c r="AU143" s="21"/>
      <c r="AV143" s="21"/>
      <c r="AW143" s="21"/>
      <c r="AX143" s="21"/>
    </row>
    <row r="144" spans="1:50" hidden="1" x14ac:dyDescent="0.2">
      <c r="A144" s="71">
        <v>72</v>
      </c>
      <c r="B144" s="20" t="str">
        <f>'Compound Alert'!B173</f>
        <v>Tajikistan</v>
      </c>
      <c r="C144" s="20" t="str">
        <f>'Compound Alert'!C173</f>
        <v>TJK</v>
      </c>
      <c r="D144" s="20">
        <f>'Compound Alert'!D213</f>
        <v>0</v>
      </c>
      <c r="E144" s="20">
        <f>'Compound Alert'!E213</f>
        <v>0</v>
      </c>
      <c r="F144" s="57">
        <f>'Compound Alert'!F173</f>
        <v>0</v>
      </c>
      <c r="G144" s="22">
        <f>'Compound Alert'!G173</f>
        <v>3</v>
      </c>
      <c r="H144" s="23">
        <f>'Compound Alert'!H173</f>
        <v>3</v>
      </c>
      <c r="I144" s="57">
        <f>'Compound Alert'!M173</f>
        <v>0</v>
      </c>
      <c r="J144" s="25">
        <f>'Compound Alert'!N173</f>
        <v>8.4579666587188687</v>
      </c>
      <c r="K144" s="25">
        <f>'Compound Alert'!O173</f>
        <v>5.9090909090909101</v>
      </c>
      <c r="L144" s="25">
        <f>'Compound Alert'!P173</f>
        <v>4.7673129462279586</v>
      </c>
      <c r="M144" s="25">
        <f>'Compound Alert'!Q173</f>
        <v>7.0449012765586305</v>
      </c>
      <c r="N144" s="25">
        <f>'Compound Alert'!R173</f>
        <v>5.125</v>
      </c>
      <c r="O144" s="25">
        <f>'Compound Alert'!S173</f>
        <v>0</v>
      </c>
      <c r="P144" s="25"/>
      <c r="Q144" s="27">
        <f>'Compound Alert'!AI111</f>
        <v>0</v>
      </c>
      <c r="R144" s="27">
        <f>'Compound Alert'!AJ111</f>
        <v>0.2</v>
      </c>
      <c r="S144" s="21"/>
      <c r="T144" s="21"/>
      <c r="U144" s="21"/>
      <c r="V144" s="21"/>
      <c r="W144" s="21"/>
      <c r="X144" s="21"/>
      <c r="Y144" s="28"/>
      <c r="Z144" s="28"/>
      <c r="AA144" s="28"/>
      <c r="AB144" s="28"/>
      <c r="AC144" s="28"/>
      <c r="AD144" s="28"/>
      <c r="AE144" s="28"/>
      <c r="AF144" s="28"/>
      <c r="AJ144" s="21"/>
      <c r="AK144" s="21"/>
      <c r="AL144" s="21"/>
      <c r="AM144" s="21"/>
      <c r="AN144" s="21"/>
      <c r="AO144" s="21"/>
      <c r="AP144" s="21"/>
      <c r="AQ144" s="21"/>
      <c r="AR144" s="21"/>
      <c r="AS144" s="21"/>
      <c r="AT144" s="21"/>
      <c r="AU144" s="21"/>
      <c r="AV144" s="21"/>
      <c r="AW144" s="21"/>
      <c r="AX144" s="21"/>
    </row>
    <row r="145" spans="1:50" hidden="1" x14ac:dyDescent="0.2">
      <c r="A145" s="71">
        <v>73</v>
      </c>
      <c r="B145" s="20" t="str">
        <f>'Compound Alert'!B180</f>
        <v>Tuvalu</v>
      </c>
      <c r="C145" s="20" t="str">
        <f>'Compound Alert'!C180</f>
        <v>TUV</v>
      </c>
      <c r="D145" s="20">
        <f>'Compound Alert'!D220</f>
        <v>0</v>
      </c>
      <c r="E145" s="20">
        <f>'Compound Alert'!E220</f>
        <v>0</v>
      </c>
      <c r="F145" s="57">
        <f>'Compound Alert'!F180</f>
        <v>0</v>
      </c>
      <c r="G145" s="22">
        <f>'Compound Alert'!G180</f>
        <v>3</v>
      </c>
      <c r="H145" s="23">
        <f>'Compound Alert'!H180</f>
        <v>3</v>
      </c>
      <c r="I145" s="57">
        <f>'Compound Alert'!M180</f>
        <v>0</v>
      </c>
      <c r="J145" s="25">
        <f>'Compound Alert'!N180</f>
        <v>9.68</v>
      </c>
      <c r="K145" s="25">
        <f>'Compound Alert'!O180</f>
        <v>0</v>
      </c>
      <c r="L145" s="25">
        <f>'Compound Alert'!P180</f>
        <v>0</v>
      </c>
      <c r="M145" s="25">
        <f>'Compound Alert'!Q180</f>
        <v>7.1428571428571397</v>
      </c>
      <c r="N145" s="25">
        <f>'Compound Alert'!R180</f>
        <v>0.75</v>
      </c>
      <c r="O145" s="25">
        <f>'Compound Alert'!S180</f>
        <v>10</v>
      </c>
      <c r="P145" s="25"/>
      <c r="Q145" s="27">
        <f>'Compound Alert'!AI112</f>
        <v>0</v>
      </c>
      <c r="R145" s="27">
        <f>'Compound Alert'!AJ112</f>
        <v>0.3</v>
      </c>
      <c r="S145" s="21"/>
      <c r="T145" s="21"/>
      <c r="U145" s="21"/>
      <c r="V145" s="21"/>
      <c r="W145" s="21"/>
      <c r="X145" s="21"/>
      <c r="Y145" s="28"/>
      <c r="Z145" s="28"/>
      <c r="AA145" s="28"/>
      <c r="AB145" s="28"/>
      <c r="AC145" s="28"/>
      <c r="AD145" s="28"/>
      <c r="AE145" s="28"/>
      <c r="AF145" s="28"/>
      <c r="AJ145" s="21"/>
      <c r="AK145" s="21"/>
      <c r="AL145" s="21"/>
      <c r="AM145" s="21"/>
      <c r="AN145" s="21"/>
      <c r="AO145" s="21"/>
      <c r="AP145" s="21"/>
      <c r="AQ145" s="21"/>
      <c r="AR145" s="21"/>
      <c r="AS145" s="21"/>
      <c r="AT145" s="21"/>
      <c r="AU145" s="21"/>
      <c r="AV145" s="21"/>
      <c r="AW145" s="21"/>
      <c r="AX145" s="21"/>
    </row>
    <row r="146" spans="1:50" hidden="1" x14ac:dyDescent="0.2">
      <c r="A146" s="71">
        <v>74</v>
      </c>
      <c r="B146" s="20" t="str">
        <f>'Compound Alert'!B190</f>
        <v>Vanuatu</v>
      </c>
      <c r="C146" s="20" t="str">
        <f>'Compound Alert'!C190</f>
        <v>VUT</v>
      </c>
      <c r="D146" s="20">
        <f>'Compound Alert'!D230</f>
        <v>0</v>
      </c>
      <c r="E146" s="20">
        <f>'Compound Alert'!E230</f>
        <v>0</v>
      </c>
      <c r="F146" s="57">
        <f>'Compound Alert'!F190</f>
        <v>0</v>
      </c>
      <c r="G146" s="22">
        <f>'Compound Alert'!G190</f>
        <v>3</v>
      </c>
      <c r="H146" s="23">
        <f>'Compound Alert'!H190</f>
        <v>3</v>
      </c>
      <c r="I146" s="57">
        <f>'Compound Alert'!M190</f>
        <v>0</v>
      </c>
      <c r="J146" s="25">
        <f>'Compound Alert'!N190</f>
        <v>9.1443451170134225</v>
      </c>
      <c r="K146" s="25">
        <f>'Compound Alert'!O190</f>
        <v>8.2296650717703397</v>
      </c>
      <c r="L146" s="25">
        <f>'Compound Alert'!P190</f>
        <v>0</v>
      </c>
      <c r="M146" s="25">
        <f>'Compound Alert'!Q190</f>
        <v>7.8571428571428603</v>
      </c>
      <c r="N146" s="25">
        <f>'Compound Alert'!R190</f>
        <v>2.5</v>
      </c>
      <c r="O146" s="25">
        <f>'Compound Alert'!S190</f>
        <v>0</v>
      </c>
      <c r="P146" s="25"/>
      <c r="Q146" s="27">
        <f>'Compound Alert'!AI113</f>
        <v>0</v>
      </c>
      <c r="R146" s="27">
        <f>'Compound Alert'!AJ113</f>
        <v>0.2</v>
      </c>
      <c r="S146" s="21"/>
      <c r="T146" s="21"/>
      <c r="U146" s="21"/>
      <c r="V146" s="21"/>
      <c r="W146" s="21"/>
      <c r="X146" s="21"/>
      <c r="Y146" s="28"/>
      <c r="Z146" s="28"/>
      <c r="AA146" s="28"/>
      <c r="AB146" s="28"/>
      <c r="AC146" s="28"/>
      <c r="AD146" s="28"/>
      <c r="AE146" s="28"/>
      <c r="AF146" s="28"/>
      <c r="AJ146" s="21"/>
      <c r="AK146" s="21"/>
      <c r="AL146" s="21"/>
      <c r="AM146" s="21"/>
      <c r="AN146" s="21"/>
      <c r="AO146" s="21"/>
      <c r="AP146" s="21"/>
      <c r="AQ146" s="21"/>
      <c r="AR146" s="21"/>
      <c r="AS146" s="21"/>
      <c r="AT146" s="21"/>
      <c r="AU146" s="21"/>
      <c r="AV146" s="21"/>
      <c r="AW146" s="21"/>
      <c r="AX146" s="21"/>
    </row>
    <row r="147" spans="1:50" hidden="1" x14ac:dyDescent="0.2">
      <c r="A147" s="71">
        <v>75</v>
      </c>
      <c r="B147" s="20" t="str">
        <f>'Compound Alert'!B28</f>
        <v>Brazil</v>
      </c>
      <c r="C147" s="20" t="str">
        <f>'Compound Alert'!C28</f>
        <v>BRA</v>
      </c>
      <c r="D147" s="20" t="str">
        <f>'Compound Alert'!D68</f>
        <v>SSF           Sub-Saharan Africa</v>
      </c>
      <c r="E147" s="20" t="str">
        <f>'Compound Alert'!E68</f>
        <v>IDA</v>
      </c>
      <c r="F147" s="57">
        <f>'Compound Alert'!F28</f>
        <v>0</v>
      </c>
      <c r="G147" s="22">
        <f>'Compound Alert'!G28</f>
        <v>2.5</v>
      </c>
      <c r="H147" s="23">
        <f>'Compound Alert'!H28</f>
        <v>2.5</v>
      </c>
      <c r="I147" s="57">
        <f>'Compound Alert'!M28</f>
        <v>0</v>
      </c>
      <c r="J147" s="25">
        <f>'Compound Alert'!N28</f>
        <v>6.1237243569579451</v>
      </c>
      <c r="K147" s="25">
        <f>'Compound Alert'!O28</f>
        <v>3.7320574162679399</v>
      </c>
      <c r="L147" s="25">
        <f>'Compound Alert'!P28</f>
        <v>6.4462809917355397</v>
      </c>
      <c r="M147" s="25">
        <f>'Compound Alert'!Q28</f>
        <v>5.8309518948453025</v>
      </c>
      <c r="N147" s="25">
        <f>'Compound Alert'!R28</f>
        <v>7.75</v>
      </c>
      <c r="O147" s="25">
        <f>'Compound Alert'!S28</f>
        <v>0</v>
      </c>
      <c r="P147" s="25"/>
      <c r="Q147" s="27">
        <f>'Compound Alert'!AI114</f>
        <v>0</v>
      </c>
      <c r="R147" s="27">
        <f>'Compound Alert'!AJ114</f>
        <v>0.4</v>
      </c>
      <c r="S147" s="21"/>
      <c r="T147" s="21"/>
      <c r="U147" s="21"/>
      <c r="V147" s="21"/>
      <c r="W147" s="21"/>
      <c r="X147" s="21"/>
      <c r="Y147" s="28"/>
      <c r="Z147" s="28"/>
      <c r="AA147" s="28"/>
      <c r="AB147" s="28"/>
      <c r="AC147" s="28"/>
      <c r="AD147" s="28"/>
      <c r="AE147" s="28"/>
      <c r="AF147" s="28"/>
      <c r="AJ147" s="21"/>
      <c r="AK147" s="21"/>
      <c r="AL147" s="21"/>
      <c r="AM147" s="21"/>
      <c r="AN147" s="21"/>
      <c r="AO147" s="21"/>
      <c r="AP147" s="21"/>
      <c r="AQ147" s="21"/>
      <c r="AR147" s="21"/>
      <c r="AS147" s="21"/>
      <c r="AT147" s="21"/>
      <c r="AU147" s="21"/>
      <c r="AV147" s="21"/>
      <c r="AW147" s="21"/>
      <c r="AX147" s="21"/>
    </row>
    <row r="148" spans="1:50" hidden="1" x14ac:dyDescent="0.2">
      <c r="A148" s="71">
        <v>76</v>
      </c>
      <c r="B148" s="20" t="str">
        <f>'Compound Alert'!B65</f>
        <v>Gabon</v>
      </c>
      <c r="C148" s="20" t="str">
        <f>'Compound Alert'!C65</f>
        <v>GAB</v>
      </c>
      <c r="D148" s="20" t="str">
        <f>'Compound Alert'!D105</f>
        <v>ECS           Europe &amp; Central Asia</v>
      </c>
      <c r="E148" s="20" t="str">
        <f>'Compound Alert'!E105</f>
        <v xml:space="preserve"> </v>
      </c>
      <c r="F148" s="57">
        <f>'Compound Alert'!F65</f>
        <v>0</v>
      </c>
      <c r="G148" s="22">
        <f>'Compound Alert'!G65</f>
        <v>2.5</v>
      </c>
      <c r="H148" s="23">
        <f>'Compound Alert'!H65</f>
        <v>2.5</v>
      </c>
      <c r="I148" s="57">
        <f>'Compound Alert'!M65</f>
        <v>0</v>
      </c>
      <c r="J148" s="25">
        <f>'Compound Alert'!N65</f>
        <v>10</v>
      </c>
      <c r="K148" s="25">
        <f>'Compound Alert'!O65</f>
        <v>6.6028708133971303</v>
      </c>
      <c r="L148" s="25">
        <f>'Compound Alert'!P65</f>
        <v>4.2197346813949528</v>
      </c>
      <c r="M148" s="25">
        <f>'Compound Alert'!Q65</f>
        <v>7.8376381281972565</v>
      </c>
      <c r="N148" s="25">
        <f>'Compound Alert'!R65</f>
        <v>3</v>
      </c>
      <c r="O148" s="25">
        <f>'Compound Alert'!S65</f>
        <v>0</v>
      </c>
      <c r="P148" s="25"/>
      <c r="Q148" s="27">
        <f>'Compound Alert'!AI115</f>
        <v>0</v>
      </c>
      <c r="R148" s="27">
        <f>'Compound Alert'!AJ115</f>
        <v>0.2</v>
      </c>
      <c r="S148" s="21"/>
      <c r="T148" s="21"/>
      <c r="U148" s="21"/>
      <c r="V148" s="21"/>
      <c r="W148" s="21"/>
      <c r="X148" s="21"/>
      <c r="Y148" s="28"/>
      <c r="Z148" s="28"/>
      <c r="AA148" s="28"/>
      <c r="AB148" s="28"/>
      <c r="AC148" s="28"/>
      <c r="AD148" s="28"/>
      <c r="AE148" s="28"/>
      <c r="AF148" s="28"/>
      <c r="AJ148" s="21"/>
      <c r="AK148" s="21"/>
      <c r="AL148" s="21"/>
      <c r="AM148" s="21"/>
      <c r="AN148" s="21"/>
      <c r="AO148" s="21"/>
      <c r="AP148" s="21"/>
      <c r="AQ148" s="21"/>
      <c r="AR148" s="21"/>
      <c r="AS148" s="21"/>
      <c r="AT148" s="21"/>
      <c r="AU148" s="21"/>
      <c r="AV148" s="21"/>
      <c r="AW148" s="21"/>
      <c r="AX148" s="21"/>
    </row>
    <row r="149" spans="1:50" hidden="1" x14ac:dyDescent="0.2">
      <c r="A149" s="71">
        <v>77</v>
      </c>
      <c r="B149" s="20" t="str">
        <f>'Compound Alert'!B81</f>
        <v>Indonesia</v>
      </c>
      <c r="C149" s="20" t="str">
        <f>'Compound Alert'!C81</f>
        <v>IDN</v>
      </c>
      <c r="D149" s="20" t="str">
        <f>'Compound Alert'!D121</f>
        <v>ECS           Europe &amp; Central Asia</v>
      </c>
      <c r="E149" s="20" t="str">
        <f>'Compound Alert'!E121</f>
        <v>IBRD</v>
      </c>
      <c r="F149" s="57">
        <f>'Compound Alert'!F81</f>
        <v>0</v>
      </c>
      <c r="G149" s="22">
        <f>'Compound Alert'!G81</f>
        <v>2.5</v>
      </c>
      <c r="H149" s="23">
        <f>'Compound Alert'!H81</f>
        <v>2.5</v>
      </c>
      <c r="I149" s="57">
        <f>'Compound Alert'!M81</f>
        <v>0</v>
      </c>
      <c r="J149" s="25">
        <f>'Compound Alert'!N81</f>
        <v>5.3452248382484751</v>
      </c>
      <c r="K149" s="25">
        <f>'Compound Alert'!O81</f>
        <v>5.2392344497607697</v>
      </c>
      <c r="L149" s="25">
        <f>'Compound Alert'!P81</f>
        <v>2.6326562704456915</v>
      </c>
      <c r="M149" s="25">
        <f>'Compound Alert'!Q81</f>
        <v>5.744562646538026</v>
      </c>
      <c r="N149" s="25">
        <f>'Compound Alert'!R81</f>
        <v>8</v>
      </c>
      <c r="O149" s="25">
        <f>'Compound Alert'!S81</f>
        <v>0</v>
      </c>
      <c r="P149" s="25"/>
      <c r="Q149" s="27">
        <f>'Compound Alert'!AI116</f>
        <v>0.3</v>
      </c>
      <c r="R149" s="27">
        <f>'Compound Alert'!AJ116</f>
        <v>0.7</v>
      </c>
      <c r="S149" s="21"/>
      <c r="T149" s="21"/>
      <c r="U149" s="21"/>
      <c r="V149" s="21"/>
      <c r="W149" s="21"/>
      <c r="X149" s="21"/>
      <c r="Y149" s="28"/>
      <c r="Z149" s="28"/>
      <c r="AA149" s="28"/>
      <c r="AB149" s="28"/>
      <c r="AC149" s="28"/>
      <c r="AD149" s="28"/>
      <c r="AE149" s="28"/>
      <c r="AF149" s="28"/>
      <c r="AJ149" s="21"/>
      <c r="AK149" s="21"/>
      <c r="AL149" s="21"/>
      <c r="AM149" s="21"/>
      <c r="AN149" s="21"/>
      <c r="AO149" s="21"/>
      <c r="AP149" s="21"/>
      <c r="AQ149" s="21"/>
      <c r="AR149" s="21"/>
      <c r="AS149" s="21"/>
      <c r="AT149" s="21"/>
      <c r="AU149" s="21"/>
      <c r="AV149" s="21"/>
      <c r="AW149" s="21"/>
      <c r="AX149" s="21"/>
    </row>
    <row r="150" spans="1:50" hidden="1" x14ac:dyDescent="0.2">
      <c r="A150" s="71">
        <v>78</v>
      </c>
      <c r="B150" s="20" t="str">
        <f>'Compound Alert'!B103</f>
        <v>Libya</v>
      </c>
      <c r="C150" s="20" t="str">
        <f>'Compound Alert'!C103</f>
        <v>LBY</v>
      </c>
      <c r="D150" s="20" t="str">
        <f>'Compound Alert'!D143</f>
        <v>EAS           East Asia &amp; Pacific</v>
      </c>
      <c r="E150" s="20" t="str">
        <f>'Compound Alert'!E143</f>
        <v>Blend</v>
      </c>
      <c r="F150" s="57">
        <f>'Compound Alert'!F103</f>
        <v>0</v>
      </c>
      <c r="G150" s="22">
        <f>'Compound Alert'!G103</f>
        <v>2.5</v>
      </c>
      <c r="H150" s="23">
        <f>'Compound Alert'!H103</f>
        <v>2.5</v>
      </c>
      <c r="I150" s="57">
        <f>'Compound Alert'!M103</f>
        <v>0</v>
      </c>
      <c r="J150" s="25">
        <f>'Compound Alert'!N103</f>
        <v>6.0293665951293347</v>
      </c>
      <c r="K150" s="25">
        <f>'Compound Alert'!O103</f>
        <v>3.42105263157895</v>
      </c>
      <c r="L150" s="25">
        <f>'Compound Alert'!P103</f>
        <v>4.7673129462279586</v>
      </c>
      <c r="M150" s="25">
        <f>'Compound Alert'!Q103</f>
        <v>3.8571428571428599</v>
      </c>
      <c r="N150" s="25">
        <f>'Compound Alert'!R103</f>
        <v>9</v>
      </c>
      <c r="O150" s="25">
        <f>'Compound Alert'!S103</f>
        <v>8.0142206048408919</v>
      </c>
      <c r="P150" s="25"/>
      <c r="Q150" s="27">
        <f>'Compound Alert'!AI117</f>
        <v>0</v>
      </c>
      <c r="R150" s="27">
        <f>'Compound Alert'!AJ117</f>
        <v>0.3</v>
      </c>
      <c r="S150" s="21"/>
      <c r="T150" s="21"/>
      <c r="U150" s="21"/>
      <c r="V150" s="21"/>
      <c r="W150" s="21"/>
      <c r="X150" s="21"/>
      <c r="Y150" s="28"/>
      <c r="Z150" s="28"/>
      <c r="AA150" s="28"/>
      <c r="AB150" s="28"/>
      <c r="AC150" s="28"/>
      <c r="AD150" s="28"/>
      <c r="AE150" s="28"/>
      <c r="AF150" s="28"/>
      <c r="AJ150" s="21"/>
      <c r="AK150" s="21"/>
      <c r="AL150" s="21"/>
      <c r="AM150" s="21"/>
      <c r="AN150" s="21"/>
      <c r="AO150" s="21"/>
      <c r="AP150" s="21"/>
      <c r="AQ150" s="21"/>
      <c r="AR150" s="21"/>
      <c r="AS150" s="21"/>
      <c r="AT150" s="21"/>
      <c r="AU150" s="21"/>
      <c r="AV150" s="21"/>
      <c r="AW150" s="21"/>
      <c r="AX150" s="21"/>
    </row>
    <row r="151" spans="1:50" hidden="1" x14ac:dyDescent="0.2">
      <c r="A151" s="71">
        <v>79</v>
      </c>
      <c r="B151" s="20" t="str">
        <f>'Compound Alert'!B115</f>
        <v>Mexico</v>
      </c>
      <c r="C151" s="20" t="str">
        <f>'Compound Alert'!C115</f>
        <v>MEX</v>
      </c>
      <c r="D151" s="20" t="str">
        <f>'Compound Alert'!D155</f>
        <v>EAS           East Asia &amp; Pacific</v>
      </c>
      <c r="E151" s="20" t="str">
        <f>'Compound Alert'!E155</f>
        <v>East Asia &amp; Pacific</v>
      </c>
      <c r="F151" s="57">
        <f>'Compound Alert'!F115</f>
        <v>0</v>
      </c>
      <c r="G151" s="22">
        <f>'Compound Alert'!G115</f>
        <v>2.5</v>
      </c>
      <c r="H151" s="23">
        <f>'Compound Alert'!H115</f>
        <v>2.5</v>
      </c>
      <c r="I151" s="57">
        <f>'Compound Alert'!M115</f>
        <v>0</v>
      </c>
      <c r="J151" s="25">
        <f>'Compound Alert'!N115</f>
        <v>6.5192024052026483</v>
      </c>
      <c r="K151" s="25">
        <f>'Compound Alert'!O115</f>
        <v>3.2296650717703299</v>
      </c>
      <c r="L151" s="25">
        <f>'Compound Alert'!P115</f>
        <v>5.2417155845172223</v>
      </c>
      <c r="M151" s="25">
        <f>'Compound Alert'!Q115</f>
        <v>5.8309518948453025</v>
      </c>
      <c r="N151" s="25">
        <f>'Compound Alert'!R115</f>
        <v>8.875</v>
      </c>
      <c r="O151" s="25">
        <f>'Compound Alert'!S115</f>
        <v>0</v>
      </c>
      <c r="P151" s="25"/>
      <c r="Q151" s="27">
        <f>'Compound Alert'!AI118</f>
        <v>0</v>
      </c>
      <c r="R151" s="27">
        <f>'Compound Alert'!AJ118</f>
        <v>0.2</v>
      </c>
      <c r="S151" s="21"/>
      <c r="T151" s="21"/>
      <c r="U151" s="21"/>
      <c r="V151" s="21"/>
      <c r="W151" s="21"/>
      <c r="X151" s="21"/>
      <c r="Y151" s="28"/>
      <c r="Z151" s="28"/>
      <c r="AA151" s="28"/>
      <c r="AB151" s="28"/>
      <c r="AC151" s="28"/>
      <c r="AD151" s="28"/>
      <c r="AE151" s="28"/>
      <c r="AF151" s="28"/>
      <c r="AJ151" s="21"/>
      <c r="AK151" s="21"/>
      <c r="AL151" s="21"/>
      <c r="AM151" s="21"/>
      <c r="AN151" s="21"/>
      <c r="AO151" s="21"/>
      <c r="AP151" s="21"/>
      <c r="AQ151" s="21"/>
      <c r="AR151" s="21"/>
      <c r="AS151" s="21"/>
      <c r="AT151" s="21"/>
      <c r="AU151" s="21"/>
      <c r="AV151" s="21"/>
      <c r="AW151" s="21"/>
      <c r="AX151" s="21"/>
    </row>
    <row r="152" spans="1:50" hidden="1" x14ac:dyDescent="0.2">
      <c r="A152" s="71">
        <v>80</v>
      </c>
      <c r="B152" s="20" t="str">
        <f>'Compound Alert'!B128</f>
        <v>Namibia</v>
      </c>
      <c r="C152" s="20" t="str">
        <f>'Compound Alert'!C128</f>
        <v>NAM</v>
      </c>
      <c r="D152" s="20" t="str">
        <f>'Compound Alert'!D168</f>
        <v>SSF           Sub-Saharan Africa</v>
      </c>
      <c r="E152" s="20" t="str">
        <f>'Compound Alert'!E168</f>
        <v>IBRD</v>
      </c>
      <c r="F152" s="57">
        <f>'Compound Alert'!F128</f>
        <v>0</v>
      </c>
      <c r="G152" s="22">
        <f>'Compound Alert'!G128</f>
        <v>2.5</v>
      </c>
      <c r="H152" s="23">
        <f>'Compound Alert'!H128</f>
        <v>2.5</v>
      </c>
      <c r="I152" s="57">
        <f>'Compound Alert'!M128</f>
        <v>0</v>
      </c>
      <c r="J152" s="25">
        <f>'Compound Alert'!N128</f>
        <v>6.198076624740442</v>
      </c>
      <c r="K152" s="25">
        <f>'Compound Alert'!O128</f>
        <v>9.2822966507177096</v>
      </c>
      <c r="L152" s="25">
        <f>'Compound Alert'!P128</f>
        <v>4.7396532095668356</v>
      </c>
      <c r="M152" s="25">
        <f>'Compound Alert'!Q128</f>
        <v>8</v>
      </c>
      <c r="N152" s="25">
        <f>'Compound Alert'!R128</f>
        <v>1.75</v>
      </c>
      <c r="O152" s="25">
        <f>'Compound Alert'!S128</f>
        <v>0</v>
      </c>
      <c r="P152" s="25"/>
      <c r="Q152" s="27">
        <f>'Compound Alert'!AI119</f>
        <v>0</v>
      </c>
      <c r="R152" s="27">
        <f>'Compound Alert'!AJ119</f>
        <v>0.5</v>
      </c>
      <c r="S152" s="21"/>
      <c r="T152" s="21"/>
      <c r="U152" s="21"/>
      <c r="V152" s="21"/>
      <c r="W152" s="21"/>
      <c r="X152" s="21"/>
      <c r="Y152" s="28"/>
      <c r="Z152" s="28"/>
      <c r="AA152" s="28"/>
      <c r="AB152" s="28"/>
      <c r="AC152" s="28"/>
      <c r="AD152" s="28"/>
      <c r="AE152" s="28"/>
      <c r="AF152" s="28"/>
      <c r="AJ152" s="21"/>
      <c r="AK152" s="21"/>
      <c r="AL152" s="21"/>
      <c r="AM152" s="21"/>
      <c r="AN152" s="21"/>
      <c r="AO152" s="21"/>
      <c r="AP152" s="21"/>
      <c r="AQ152" s="21"/>
      <c r="AR152" s="21"/>
      <c r="AS152" s="21"/>
      <c r="AT152" s="21"/>
      <c r="AU152" s="21"/>
      <c r="AV152" s="21"/>
      <c r="AW152" s="21"/>
      <c r="AX152" s="21"/>
    </row>
    <row r="153" spans="1:50" hidden="1" x14ac:dyDescent="0.2">
      <c r="A153" s="71">
        <v>81</v>
      </c>
      <c r="B153" s="20" t="str">
        <f>'Compound Alert'!B158</f>
        <v>El Salvador</v>
      </c>
      <c r="C153" s="20" t="str">
        <f>'Compound Alert'!C158</f>
        <v>SLV</v>
      </c>
      <c r="D153" s="20">
        <f>'Compound Alert'!D198</f>
        <v>0</v>
      </c>
      <c r="E153" s="20">
        <f>'Compound Alert'!E198</f>
        <v>0</v>
      </c>
      <c r="F153" s="57">
        <f>'Compound Alert'!F158</f>
        <v>0</v>
      </c>
      <c r="G153" s="22">
        <f>'Compound Alert'!G158</f>
        <v>2.5</v>
      </c>
      <c r="H153" s="23">
        <f>'Compound Alert'!H158</f>
        <v>2.5</v>
      </c>
      <c r="I153" s="57">
        <f>'Compound Alert'!M158</f>
        <v>0</v>
      </c>
      <c r="J153" s="25">
        <f>'Compound Alert'!N158</f>
        <v>6.2678317052800727</v>
      </c>
      <c r="K153" s="25">
        <f>'Compound Alert'!O158</f>
        <v>4.9760765550239201</v>
      </c>
      <c r="L153" s="25">
        <f>'Compound Alert'!P158</f>
        <v>1.9196872397404336</v>
      </c>
      <c r="M153" s="25">
        <f>'Compound Alert'!Q158</f>
        <v>6.6332495807108014</v>
      </c>
      <c r="N153" s="25">
        <f>'Compound Alert'!R158</f>
        <v>5.125</v>
      </c>
      <c r="O153" s="25">
        <f>'Compound Alert'!S158</f>
        <v>9.1286241755822193</v>
      </c>
      <c r="P153" s="25"/>
      <c r="Q153" s="27">
        <f>'Compound Alert'!AI120</f>
        <v>0</v>
      </c>
      <c r="R153" s="27">
        <f>'Compound Alert'!AJ120</f>
        <v>0.2</v>
      </c>
      <c r="S153" s="21"/>
      <c r="T153" s="21"/>
      <c r="U153" s="21"/>
      <c r="V153" s="21"/>
      <c r="W153" s="21"/>
      <c r="X153" s="21"/>
      <c r="Y153" s="28"/>
      <c r="Z153" s="28"/>
      <c r="AA153" s="28"/>
      <c r="AB153" s="28"/>
      <c r="AC153" s="28"/>
      <c r="AD153" s="28"/>
      <c r="AE153" s="28"/>
      <c r="AF153" s="28"/>
      <c r="AJ153" s="21"/>
      <c r="AK153" s="21"/>
      <c r="AL153" s="21"/>
      <c r="AM153" s="21"/>
      <c r="AN153" s="21"/>
      <c r="AO153" s="21"/>
      <c r="AP153" s="21"/>
      <c r="AQ153" s="21"/>
      <c r="AR153" s="21"/>
      <c r="AS153" s="21"/>
      <c r="AT153" s="21"/>
      <c r="AU153" s="21"/>
      <c r="AV153" s="21"/>
      <c r="AW153" s="21"/>
      <c r="AX153" s="21"/>
    </row>
    <row r="154" spans="1:50" hidden="1" x14ac:dyDescent="0.2">
      <c r="A154" s="71">
        <v>82</v>
      </c>
      <c r="B154" s="20" t="str">
        <f>'Compound Alert'!B167</f>
        <v>Eswatini</v>
      </c>
      <c r="C154" s="20" t="str">
        <f>'Compound Alert'!C167</f>
        <v>SWZ</v>
      </c>
      <c r="D154" s="20">
        <f>'Compound Alert'!D207</f>
        <v>0</v>
      </c>
      <c r="E154" s="20">
        <f>'Compound Alert'!E207</f>
        <v>0</v>
      </c>
      <c r="F154" s="57">
        <f>'Compound Alert'!F167</f>
        <v>0</v>
      </c>
      <c r="G154" s="22">
        <f>'Compound Alert'!G167</f>
        <v>2.5</v>
      </c>
      <c r="H154" s="23">
        <f>'Compound Alert'!H167</f>
        <v>2.5</v>
      </c>
      <c r="I154" s="57">
        <f>'Compound Alert'!M167</f>
        <v>0</v>
      </c>
      <c r="J154" s="25">
        <f>'Compound Alert'!N167</f>
        <v>6.5321512536070383</v>
      </c>
      <c r="K154" s="25">
        <f>'Compound Alert'!O167</f>
        <v>7.9186602870813401</v>
      </c>
      <c r="L154" s="25">
        <f>'Compound Alert'!P167</f>
        <v>1.8140448803568439</v>
      </c>
      <c r="M154" s="25">
        <f>'Compound Alert'!Q167</f>
        <v>8</v>
      </c>
      <c r="N154" s="25">
        <f>'Compound Alert'!R167</f>
        <v>1</v>
      </c>
      <c r="O154" s="25">
        <f>'Compound Alert'!S167</f>
        <v>0</v>
      </c>
      <c r="P154" s="25"/>
      <c r="Q154" s="27">
        <f>'Compound Alert'!AI121</f>
        <v>0</v>
      </c>
      <c r="R154" s="27">
        <f>'Compound Alert'!AJ121</f>
        <v>0.4</v>
      </c>
      <c r="S154" s="21"/>
      <c r="T154" s="21"/>
      <c r="U154" s="21"/>
      <c r="V154" s="21"/>
      <c r="W154" s="21"/>
      <c r="X154" s="21"/>
      <c r="Y154" s="28"/>
      <c r="Z154" s="28"/>
      <c r="AA154" s="28"/>
      <c r="AB154" s="28"/>
      <c r="AC154" s="28"/>
      <c r="AD154" s="28"/>
      <c r="AE154" s="28"/>
      <c r="AF154" s="28"/>
      <c r="AJ154" s="21"/>
      <c r="AK154" s="21"/>
      <c r="AL154" s="21"/>
      <c r="AM154" s="21"/>
      <c r="AN154" s="21"/>
      <c r="AO154" s="21"/>
      <c r="AP154" s="21"/>
      <c r="AQ154" s="21"/>
      <c r="AR154" s="21"/>
      <c r="AS154" s="21"/>
      <c r="AT154" s="21"/>
      <c r="AU154" s="21"/>
      <c r="AV154" s="21"/>
      <c r="AW154" s="21"/>
      <c r="AX154" s="21"/>
    </row>
    <row r="155" spans="1:50" hidden="1" x14ac:dyDescent="0.2">
      <c r="A155" s="71">
        <v>83</v>
      </c>
      <c r="B155" s="20" t="str">
        <f>'Compound Alert'!B25</f>
        <v>Belarus</v>
      </c>
      <c r="C155" s="20" t="str">
        <f>'Compound Alert'!C25</f>
        <v>BLR</v>
      </c>
      <c r="D155" s="20" t="str">
        <f>'Compound Alert'!D65</f>
        <v>SSF           Sub-Saharan Africa</v>
      </c>
      <c r="E155" s="20" t="str">
        <f>'Compound Alert'!E65</f>
        <v>IBRD</v>
      </c>
      <c r="F155" s="57">
        <f>'Compound Alert'!F25</f>
        <v>0</v>
      </c>
      <c r="G155" s="22">
        <f>'Compound Alert'!G25</f>
        <v>2</v>
      </c>
      <c r="H155" s="23">
        <f>'Compound Alert'!H25</f>
        <v>2</v>
      </c>
      <c r="I155" s="57">
        <f>'Compound Alert'!M25</f>
        <v>0</v>
      </c>
      <c r="J155" s="25">
        <f>'Compound Alert'!N25</f>
        <v>6.8929172120596167</v>
      </c>
      <c r="K155" s="25">
        <f>'Compound Alert'!O25</f>
        <v>1.02870813397129</v>
      </c>
      <c r="L155" s="25">
        <f>'Compound Alert'!P25</f>
        <v>9.3684894749005458</v>
      </c>
      <c r="M155" s="25">
        <f>'Compound Alert'!Q25</f>
        <v>1.71428571428572</v>
      </c>
      <c r="N155" s="25">
        <f>'Compound Alert'!R25</f>
        <v>1</v>
      </c>
      <c r="O155" s="25">
        <f>'Compound Alert'!S25</f>
        <v>5</v>
      </c>
      <c r="P155" s="25"/>
      <c r="Q155" s="27">
        <f>'Compound Alert'!AI122</f>
        <v>0</v>
      </c>
      <c r="R155" s="27">
        <f>'Compound Alert'!AJ122</f>
        <v>0.3</v>
      </c>
      <c r="S155" s="21"/>
      <c r="T155" s="21"/>
      <c r="U155" s="21"/>
      <c r="V155" s="21"/>
      <c r="W155" s="21"/>
      <c r="X155" s="21"/>
      <c r="Y155" s="28"/>
      <c r="Z155" s="28"/>
      <c r="AA155" s="28"/>
      <c r="AB155" s="28"/>
      <c r="AC155" s="28"/>
      <c r="AD155" s="28"/>
      <c r="AE155" s="28"/>
      <c r="AF155" s="28"/>
      <c r="AJ155" s="21"/>
      <c r="AK155" s="21"/>
      <c r="AL155" s="21"/>
      <c r="AM155" s="21"/>
      <c r="AN155" s="21"/>
      <c r="AO155" s="21"/>
      <c r="AP155" s="21"/>
      <c r="AQ155" s="21"/>
      <c r="AR155" s="21"/>
      <c r="AS155" s="21"/>
      <c r="AT155" s="21"/>
      <c r="AU155" s="21"/>
      <c r="AV155" s="21"/>
      <c r="AW155" s="21"/>
      <c r="AX155" s="21"/>
    </row>
    <row r="156" spans="1:50" hidden="1" x14ac:dyDescent="0.2">
      <c r="A156" s="71">
        <v>84</v>
      </c>
      <c r="B156" s="20" t="str">
        <f>'Compound Alert'!B26</f>
        <v>Belize</v>
      </c>
      <c r="C156" s="20" t="str">
        <f>'Compound Alert'!C26</f>
        <v>BLZ</v>
      </c>
      <c r="D156" s="20" t="str">
        <f>'Compound Alert'!D66</f>
        <v>ECS           Europe &amp; Central Asia</v>
      </c>
      <c r="E156" s="20" t="str">
        <f>'Compound Alert'!E66</f>
        <v xml:space="preserve"> </v>
      </c>
      <c r="F156" s="57">
        <f>'Compound Alert'!F26</f>
        <v>0</v>
      </c>
      <c r="G156" s="22">
        <f>'Compound Alert'!G26</f>
        <v>2</v>
      </c>
      <c r="H156" s="23">
        <f>'Compound Alert'!H26</f>
        <v>2</v>
      </c>
      <c r="I156" s="57">
        <f>'Compound Alert'!M26</f>
        <v>0</v>
      </c>
      <c r="J156" s="25">
        <f>'Compound Alert'!N26</f>
        <v>8.7407093533648617</v>
      </c>
      <c r="K156" s="25">
        <f>'Compound Alert'!O26</f>
        <v>4.6650717703349303</v>
      </c>
      <c r="L156" s="25">
        <f>'Compound Alert'!P26</f>
        <v>3.8172962373237596</v>
      </c>
      <c r="M156" s="25">
        <f>'Compound Alert'!Q26</f>
        <v>7.2702917999997023</v>
      </c>
      <c r="N156" s="25">
        <f>'Compound Alert'!R26</f>
        <v>2.75</v>
      </c>
      <c r="O156" s="25">
        <f>'Compound Alert'!S26</f>
        <v>0</v>
      </c>
      <c r="P156" s="25"/>
      <c r="Q156" s="27">
        <f>'Compound Alert'!AI123</f>
        <v>0</v>
      </c>
      <c r="R156" s="27">
        <f>'Compound Alert'!AJ123</f>
        <v>0.2</v>
      </c>
      <c r="S156" s="21"/>
      <c r="T156" s="21"/>
      <c r="U156" s="21"/>
      <c r="V156" s="21"/>
      <c r="W156" s="21"/>
      <c r="X156" s="21"/>
      <c r="Y156" s="28"/>
      <c r="Z156" s="28"/>
      <c r="AA156" s="28"/>
      <c r="AB156" s="28"/>
      <c r="AC156" s="28"/>
      <c r="AD156" s="28"/>
      <c r="AE156" s="28"/>
      <c r="AF156" s="28"/>
      <c r="AJ156" s="21"/>
      <c r="AK156" s="21"/>
      <c r="AL156" s="21"/>
      <c r="AM156" s="21"/>
      <c r="AN156" s="21"/>
      <c r="AO156" s="21"/>
      <c r="AP156" s="21"/>
      <c r="AQ156" s="21"/>
      <c r="AR156" s="21"/>
      <c r="AS156" s="21"/>
      <c r="AT156" s="21"/>
      <c r="AU156" s="21"/>
      <c r="AV156" s="21"/>
      <c r="AW156" s="21"/>
      <c r="AX156" s="21"/>
    </row>
    <row r="157" spans="1:50" hidden="1" x14ac:dyDescent="0.2">
      <c r="A157" s="71">
        <v>85</v>
      </c>
      <c r="B157" s="20" t="str">
        <f>'Compound Alert'!B32</f>
        <v>Botswana</v>
      </c>
      <c r="C157" s="20" t="str">
        <f>'Compound Alert'!C32</f>
        <v>BWA</v>
      </c>
      <c r="D157" s="20" t="str">
        <f>'Compound Alert'!D72</f>
        <v>SSF           Sub-Saharan Africa</v>
      </c>
      <c r="E157" s="20" t="str">
        <f>'Compound Alert'!E72</f>
        <v>IBRD</v>
      </c>
      <c r="F157" s="57">
        <f>'Compound Alert'!F32</f>
        <v>0</v>
      </c>
      <c r="G157" s="22">
        <f>'Compound Alert'!G32</f>
        <v>2</v>
      </c>
      <c r="H157" s="23">
        <f>'Compound Alert'!H32</f>
        <v>2</v>
      </c>
      <c r="I157" s="57">
        <f>'Compound Alert'!M32</f>
        <v>0</v>
      </c>
      <c r="J157" s="25">
        <f>'Compound Alert'!N32</f>
        <v>8.6078590889510824</v>
      </c>
      <c r="K157" s="25">
        <f>'Compound Alert'!O32</f>
        <v>6.9377990430622001</v>
      </c>
      <c r="L157" s="25">
        <f>'Compound Alert'!P32</f>
        <v>3.5016364104106743</v>
      </c>
      <c r="M157" s="25">
        <f>'Compound Alert'!Q32</f>
        <v>6.4285714285714297</v>
      </c>
      <c r="N157" s="25">
        <f>'Compound Alert'!R32</f>
        <v>0.875</v>
      </c>
      <c r="O157" s="25">
        <f>'Compound Alert'!S32</f>
        <v>0</v>
      </c>
      <c r="P157" s="25"/>
      <c r="Q157" s="27">
        <f>'Compound Alert'!AI124</f>
        <v>0</v>
      </c>
      <c r="R157" s="27">
        <f>'Compound Alert'!AJ124</f>
        <v>0.2</v>
      </c>
      <c r="S157" s="21"/>
      <c r="T157" s="21"/>
      <c r="U157" s="21"/>
      <c r="V157" s="21"/>
      <c r="W157" s="21"/>
      <c r="X157" s="21"/>
      <c r="Y157" s="28"/>
      <c r="Z157" s="28"/>
      <c r="AA157" s="28"/>
      <c r="AB157" s="28"/>
      <c r="AC157" s="28"/>
      <c r="AD157" s="28"/>
      <c r="AE157" s="28"/>
      <c r="AF157" s="28"/>
      <c r="AJ157" s="21"/>
      <c r="AK157" s="21"/>
      <c r="AL157" s="21"/>
      <c r="AM157" s="21"/>
      <c r="AN157" s="21"/>
      <c r="AO157" s="21"/>
      <c r="AP157" s="21"/>
      <c r="AQ157" s="21"/>
      <c r="AR157" s="21"/>
      <c r="AS157" s="21"/>
      <c r="AT157" s="21"/>
      <c r="AU157" s="21"/>
      <c r="AV157" s="21"/>
      <c r="AW157" s="21"/>
      <c r="AX157" s="21"/>
    </row>
    <row r="158" spans="1:50" hidden="1" x14ac:dyDescent="0.2">
      <c r="A158" s="71">
        <v>86</v>
      </c>
      <c r="B158" s="20" t="str">
        <f>'Compound Alert'!B37</f>
        <v>China</v>
      </c>
      <c r="C158" s="20" t="str">
        <f>'Compound Alert'!C37</f>
        <v>CHN</v>
      </c>
      <c r="D158" s="20" t="str">
        <f>'Compound Alert'!D77</f>
        <v>LCN           Latin America &amp; Caribbean</v>
      </c>
      <c r="E158" s="20" t="str">
        <f>'Compound Alert'!E77</f>
        <v>IDA</v>
      </c>
      <c r="F158" s="57">
        <f>'Compound Alert'!F37</f>
        <v>0</v>
      </c>
      <c r="G158" s="22">
        <f>'Compound Alert'!G37</f>
        <v>2</v>
      </c>
      <c r="H158" s="23">
        <f>'Compound Alert'!H37</f>
        <v>2</v>
      </c>
      <c r="I158" s="57">
        <f>'Compound Alert'!M37</f>
        <v>0</v>
      </c>
      <c r="J158" s="25">
        <f>'Compound Alert'!N37</f>
        <v>6.6030296076876711</v>
      </c>
      <c r="K158" s="25">
        <f>'Compound Alert'!O37</f>
        <v>2.9186602870813401</v>
      </c>
      <c r="L158" s="25">
        <f>'Compound Alert'!P37</f>
        <v>5.4214876033057902</v>
      </c>
      <c r="M158" s="25">
        <f>'Compound Alert'!Q37</f>
        <v>3.71428571428571</v>
      </c>
      <c r="N158" s="25">
        <f>'Compound Alert'!R37</f>
        <v>7.5</v>
      </c>
      <c r="O158" s="25">
        <f>'Compound Alert'!S37</f>
        <v>0</v>
      </c>
      <c r="P158" s="25"/>
      <c r="Q158" s="27">
        <f>'Compound Alert'!AI125</f>
        <v>0</v>
      </c>
      <c r="R158" s="27">
        <f>'Compound Alert'!AJ125</f>
        <v>0.3</v>
      </c>
      <c r="S158" s="21"/>
      <c r="T158" s="21"/>
      <c r="U158" s="21"/>
      <c r="V158" s="21"/>
      <c r="W158" s="21"/>
      <c r="X158" s="21"/>
      <c r="Y158" s="28"/>
      <c r="Z158" s="28"/>
      <c r="AA158" s="28"/>
      <c r="AB158" s="28"/>
      <c r="AC158" s="28"/>
      <c r="AD158" s="28"/>
      <c r="AE158" s="28"/>
      <c r="AF158" s="28"/>
      <c r="AJ158" s="21"/>
      <c r="AK158" s="21"/>
      <c r="AL158" s="21"/>
      <c r="AM158" s="21"/>
      <c r="AN158" s="21"/>
      <c r="AO158" s="21"/>
      <c r="AP158" s="21"/>
      <c r="AQ158" s="21"/>
      <c r="AR158" s="21"/>
      <c r="AS158" s="21"/>
      <c r="AT158" s="21"/>
      <c r="AU158" s="21"/>
      <c r="AV158" s="21"/>
      <c r="AW158" s="21"/>
      <c r="AX158" s="21"/>
    </row>
    <row r="159" spans="1:50" hidden="1" x14ac:dyDescent="0.2">
      <c r="A159" s="71">
        <v>87</v>
      </c>
      <c r="B159" s="20" t="str">
        <f>'Compound Alert'!B56</f>
        <v>Egypt</v>
      </c>
      <c r="C159" s="20" t="str">
        <f>'Compound Alert'!C56</f>
        <v>EGY</v>
      </c>
      <c r="D159" s="20" t="str">
        <f>'Compound Alert'!D96</f>
        <v>EAS           East Asia &amp; Pacific</v>
      </c>
      <c r="E159" s="20" t="str">
        <f>'Compound Alert'!E96</f>
        <v>IDA</v>
      </c>
      <c r="F159" s="57">
        <f>'Compound Alert'!F56</f>
        <v>0</v>
      </c>
      <c r="G159" s="22">
        <f>'Compound Alert'!G56</f>
        <v>2</v>
      </c>
      <c r="H159" s="23">
        <f>'Compound Alert'!H56</f>
        <v>2</v>
      </c>
      <c r="I159" s="57">
        <f>'Compound Alert'!M56</f>
        <v>0</v>
      </c>
      <c r="J159" s="25">
        <f>'Compound Alert'!N56</f>
        <v>4.0954421194598973</v>
      </c>
      <c r="K159" s="25">
        <f>'Compound Alert'!O56</f>
        <v>1.79425837320574</v>
      </c>
      <c r="L159" s="25">
        <f>'Compound Alert'!P56</f>
        <v>5.0604905877523692</v>
      </c>
      <c r="M159" s="25">
        <f>'Compound Alert'!Q56</f>
        <v>6.7470972995184004</v>
      </c>
      <c r="N159" s="25">
        <f>'Compound Alert'!R56</f>
        <v>8.125</v>
      </c>
      <c r="O159" s="25">
        <f>'Compound Alert'!S56</f>
        <v>0</v>
      </c>
      <c r="P159" s="25"/>
      <c r="Q159" s="27">
        <f>'Compound Alert'!AI126</f>
        <v>0</v>
      </c>
      <c r="R159" s="27">
        <f>'Compound Alert'!AJ126</f>
        <v>0.2</v>
      </c>
      <c r="S159" s="21"/>
      <c r="T159" s="21"/>
      <c r="U159" s="21"/>
      <c r="V159" s="21"/>
      <c r="W159" s="21"/>
      <c r="X159" s="21"/>
      <c r="Y159" s="28"/>
      <c r="Z159" s="28"/>
      <c r="AA159" s="28"/>
      <c r="AB159" s="28"/>
      <c r="AC159" s="28"/>
      <c r="AD159" s="28"/>
      <c r="AE159" s="28"/>
      <c r="AF159" s="28"/>
      <c r="AJ159" s="21"/>
      <c r="AK159" s="21"/>
      <c r="AL159" s="21"/>
      <c r="AM159" s="21"/>
      <c r="AN159" s="21"/>
      <c r="AO159" s="21"/>
      <c r="AP159" s="21"/>
      <c r="AQ159" s="21"/>
      <c r="AR159" s="21"/>
      <c r="AS159" s="21"/>
      <c r="AT159" s="21"/>
      <c r="AU159" s="21"/>
      <c r="AV159" s="21"/>
      <c r="AW159" s="21"/>
      <c r="AX159" s="21"/>
    </row>
    <row r="160" spans="1:50" hidden="1" x14ac:dyDescent="0.2">
      <c r="A160" s="71">
        <v>88</v>
      </c>
      <c r="B160" s="20" t="str">
        <f>'Compound Alert'!B72</f>
        <v>Equatorial Guinea</v>
      </c>
      <c r="C160" s="20" t="str">
        <f>'Compound Alert'!C72</f>
        <v>GNQ</v>
      </c>
      <c r="D160" s="20" t="str">
        <f>'Compound Alert'!D112</f>
        <v>ECS           Europe &amp; Central Asia</v>
      </c>
      <c r="E160" s="20" t="str">
        <f>'Compound Alert'!E112</f>
        <v>IBRD</v>
      </c>
      <c r="F160" s="57">
        <f>'Compound Alert'!F72</f>
        <v>0</v>
      </c>
      <c r="G160" s="22">
        <f>'Compound Alert'!G72</f>
        <v>2</v>
      </c>
      <c r="H160" s="23">
        <f>'Compound Alert'!H72</f>
        <v>2</v>
      </c>
      <c r="I160" s="57">
        <f>'Compound Alert'!M72</f>
        <v>0</v>
      </c>
      <c r="J160" s="25">
        <f>'Compound Alert'!N72</f>
        <v>1.8496486152780478</v>
      </c>
      <c r="K160" s="25">
        <f>'Compound Alert'!O72</f>
        <v>5.4066985645932997</v>
      </c>
      <c r="L160" s="25">
        <f>'Compound Alert'!P72</f>
        <v>8.0176364575315358</v>
      </c>
      <c r="M160" s="25">
        <f>'Compound Alert'!Q72</f>
        <v>6</v>
      </c>
      <c r="N160" s="25">
        <f>'Compound Alert'!R72</f>
        <v>1.875</v>
      </c>
      <c r="O160" s="25">
        <f>'Compound Alert'!S72</f>
        <v>0</v>
      </c>
      <c r="P160" s="25"/>
      <c r="Q160" s="27">
        <f>'Compound Alert'!AI127</f>
        <v>0</v>
      </c>
      <c r="R160" s="27">
        <f>'Compound Alert'!AJ127</f>
        <v>0.2</v>
      </c>
      <c r="S160" s="21"/>
      <c r="T160" s="21"/>
      <c r="U160" s="21"/>
      <c r="V160" s="21"/>
      <c r="W160" s="21"/>
      <c r="X160" s="21"/>
      <c r="Y160" s="28"/>
      <c r="Z160" s="28"/>
      <c r="AA160" s="28"/>
      <c r="AB160" s="28"/>
      <c r="AC160" s="28"/>
      <c r="AD160" s="28"/>
      <c r="AE160" s="28"/>
      <c r="AF160" s="28"/>
      <c r="AJ160" s="21"/>
      <c r="AK160" s="21"/>
      <c r="AL160" s="21"/>
      <c r="AM160" s="21"/>
      <c r="AN160" s="21"/>
      <c r="AO160" s="21"/>
      <c r="AP160" s="21"/>
      <c r="AQ160" s="21"/>
      <c r="AR160" s="21"/>
      <c r="AS160" s="21"/>
      <c r="AT160" s="21"/>
      <c r="AU160" s="21"/>
      <c r="AV160" s="21"/>
      <c r="AW160" s="21"/>
      <c r="AX160" s="21"/>
    </row>
    <row r="161" spans="1:50" hidden="1" x14ac:dyDescent="0.2">
      <c r="A161" s="71">
        <v>89</v>
      </c>
      <c r="B161" s="20" t="str">
        <f>'Compound Alert'!B75</f>
        <v>Guatemala</v>
      </c>
      <c r="C161" s="20" t="str">
        <f>'Compound Alert'!C75</f>
        <v>GTM</v>
      </c>
      <c r="D161" s="20" t="str">
        <f>'Compound Alert'!D115</f>
        <v>LCN           Latin America &amp; Caribbean</v>
      </c>
      <c r="E161" s="20" t="str">
        <f>'Compound Alert'!E115</f>
        <v>IBRD</v>
      </c>
      <c r="F161" s="57">
        <f>'Compound Alert'!F75</f>
        <v>0</v>
      </c>
      <c r="G161" s="22">
        <f>'Compound Alert'!G75</f>
        <v>2</v>
      </c>
      <c r="H161" s="23">
        <f>'Compound Alert'!H75</f>
        <v>2</v>
      </c>
      <c r="I161" s="57">
        <f>'Compound Alert'!M75</f>
        <v>0</v>
      </c>
      <c r="J161" s="25">
        <f>'Compound Alert'!N75</f>
        <v>6.3125174790313974</v>
      </c>
      <c r="K161" s="25">
        <f>'Compound Alert'!O75</f>
        <v>6.5071770334928196</v>
      </c>
      <c r="L161" s="25">
        <f>'Compound Alert'!P75</f>
        <v>5.4109830706752735</v>
      </c>
      <c r="M161" s="25">
        <f>'Compound Alert'!Q75</f>
        <v>4.9789029323189018</v>
      </c>
      <c r="N161" s="25">
        <f>'Compound Alert'!R75</f>
        <v>5.75</v>
      </c>
      <c r="O161" s="25">
        <f>'Compound Alert'!S75</f>
        <v>0</v>
      </c>
      <c r="P161" s="25"/>
      <c r="Q161" s="27">
        <f>'Compound Alert'!AI128</f>
        <v>0</v>
      </c>
      <c r="R161" s="27">
        <f>'Compound Alert'!AJ128</f>
        <v>0.3</v>
      </c>
      <c r="S161" s="21"/>
      <c r="T161" s="21"/>
      <c r="U161" s="21"/>
      <c r="V161" s="21"/>
      <c r="W161" s="21"/>
      <c r="X161" s="21"/>
      <c r="Y161" s="28"/>
      <c r="Z161" s="28"/>
      <c r="AA161" s="28"/>
      <c r="AB161" s="28"/>
      <c r="AC161" s="28"/>
      <c r="AD161" s="28"/>
      <c r="AE161" s="28"/>
      <c r="AF161" s="28"/>
      <c r="AJ161" s="21"/>
      <c r="AK161" s="21"/>
      <c r="AL161" s="21"/>
      <c r="AM161" s="21"/>
      <c r="AN161" s="21"/>
      <c r="AO161" s="21"/>
      <c r="AP161" s="21"/>
      <c r="AQ161" s="21"/>
      <c r="AR161" s="21"/>
      <c r="AS161" s="21"/>
      <c r="AT161" s="21"/>
      <c r="AU161" s="21"/>
      <c r="AV161" s="21"/>
      <c r="AW161" s="21"/>
      <c r="AX161" s="21"/>
    </row>
    <row r="162" spans="1:50" hidden="1" x14ac:dyDescent="0.2">
      <c r="A162" s="71">
        <v>90</v>
      </c>
      <c r="B162" s="20" t="str">
        <f>'Compound Alert'!B89</f>
        <v>Jamaica</v>
      </c>
      <c r="C162" s="20" t="str">
        <f>'Compound Alert'!C89</f>
        <v>JAM</v>
      </c>
      <c r="D162" s="20" t="str">
        <f>'Compound Alert'!D129</f>
        <v>SSF           Sub-Saharan Africa</v>
      </c>
      <c r="E162" s="20" t="str">
        <f>'Compound Alert'!E129</f>
        <v>IDA</v>
      </c>
      <c r="F162" s="57">
        <f>'Compound Alert'!F89</f>
        <v>0</v>
      </c>
      <c r="G162" s="22">
        <f>'Compound Alert'!G89</f>
        <v>2</v>
      </c>
      <c r="H162" s="23">
        <f>'Compound Alert'!H89</f>
        <v>2</v>
      </c>
      <c r="I162" s="57">
        <f>'Compound Alert'!M89</f>
        <v>0</v>
      </c>
      <c r="J162" s="25">
        <f>'Compound Alert'!N89</f>
        <v>8.114049623184167</v>
      </c>
      <c r="K162" s="25">
        <f>'Compound Alert'!O89</f>
        <v>4.2105263157894699</v>
      </c>
      <c r="L162" s="25">
        <f>'Compound Alert'!P89</f>
        <v>5.1239669421487601</v>
      </c>
      <c r="M162" s="25">
        <f>'Compound Alert'!Q89</f>
        <v>5.5714285714285703</v>
      </c>
      <c r="N162" s="25">
        <f>'Compound Alert'!R89</f>
        <v>2.875</v>
      </c>
      <c r="O162" s="25">
        <f>'Compound Alert'!S89</f>
        <v>0</v>
      </c>
      <c r="P162" s="25"/>
      <c r="Q162" s="27">
        <f>'Compound Alert'!AI129</f>
        <v>0</v>
      </c>
      <c r="R162" s="27">
        <f>'Compound Alert'!AJ129</f>
        <v>0.2</v>
      </c>
      <c r="S162" s="21"/>
      <c r="T162" s="21"/>
      <c r="U162" s="21"/>
      <c r="V162" s="21"/>
      <c r="W162" s="21"/>
      <c r="X162" s="21"/>
      <c r="Y162" s="28"/>
      <c r="Z162" s="28"/>
      <c r="AA162" s="28"/>
      <c r="AB162" s="28"/>
      <c r="AC162" s="28"/>
      <c r="AD162" s="28"/>
      <c r="AE162" s="28"/>
      <c r="AF162" s="28"/>
      <c r="AJ162" s="21"/>
      <c r="AK162" s="21"/>
      <c r="AL162" s="21"/>
      <c r="AM162" s="21"/>
      <c r="AN162" s="21"/>
      <c r="AO162" s="21"/>
      <c r="AP162" s="21"/>
      <c r="AQ162" s="21"/>
      <c r="AR162" s="21"/>
      <c r="AS162" s="21"/>
      <c r="AT162" s="21"/>
      <c r="AU162" s="21"/>
      <c r="AV162" s="21"/>
      <c r="AW162" s="21"/>
      <c r="AX162" s="21"/>
    </row>
    <row r="163" spans="1:50" hidden="1" x14ac:dyDescent="0.2">
      <c r="A163" s="71">
        <v>91</v>
      </c>
      <c r="B163" s="20" t="str">
        <f>'Compound Alert'!B90</f>
        <v>Jordan</v>
      </c>
      <c r="C163" s="20" t="str">
        <f>'Compound Alert'!C90</f>
        <v>JOR</v>
      </c>
      <c r="D163" s="20" t="str">
        <f>'Compound Alert'!D130</f>
        <v>SSF           Sub-Saharan Africa</v>
      </c>
      <c r="E163" s="20" t="str">
        <f>'Compound Alert'!E130</f>
        <v>Blend</v>
      </c>
      <c r="F163" s="57">
        <f>'Compound Alert'!F90</f>
        <v>0</v>
      </c>
      <c r="G163" s="22">
        <f>'Compound Alert'!G90</f>
        <v>2</v>
      </c>
      <c r="H163" s="23">
        <f>'Compound Alert'!H90</f>
        <v>2</v>
      </c>
      <c r="I163" s="57">
        <f>'Compound Alert'!M90</f>
        <v>0</v>
      </c>
      <c r="J163" s="25">
        <f>'Compound Alert'!N90</f>
        <v>7.5828754440515498</v>
      </c>
      <c r="K163" s="25">
        <f>'Compound Alert'!O90</f>
        <v>2.5358851674641101</v>
      </c>
      <c r="L163" s="25">
        <f>'Compound Alert'!P90</f>
        <v>5.830049879099434</v>
      </c>
      <c r="M163" s="25">
        <f>'Compound Alert'!Q90</f>
        <v>5.1428571428571397</v>
      </c>
      <c r="N163" s="25">
        <f>'Compound Alert'!R90</f>
        <v>3</v>
      </c>
      <c r="O163" s="25">
        <f>'Compound Alert'!S90</f>
        <v>0</v>
      </c>
      <c r="P163" s="25"/>
      <c r="Q163" s="27">
        <f>'Compound Alert'!AI130</f>
        <v>0</v>
      </c>
      <c r="R163" s="27">
        <f>'Compound Alert'!AJ130</f>
        <v>0.1</v>
      </c>
      <c r="S163" s="21"/>
      <c r="T163" s="21"/>
      <c r="U163" s="21"/>
      <c r="V163" s="21"/>
      <c r="W163" s="21"/>
      <c r="X163" s="21"/>
      <c r="Y163" s="28"/>
      <c r="Z163" s="28"/>
      <c r="AA163" s="28"/>
      <c r="AB163" s="28"/>
      <c r="AC163" s="28"/>
      <c r="AD163" s="28"/>
      <c r="AE163" s="28"/>
      <c r="AF163" s="28"/>
      <c r="AJ163" s="21"/>
      <c r="AK163" s="21"/>
      <c r="AL163" s="21"/>
      <c r="AM163" s="21"/>
      <c r="AN163" s="21"/>
      <c r="AO163" s="21"/>
      <c r="AP163" s="21"/>
      <c r="AQ163" s="21"/>
      <c r="AR163" s="21"/>
      <c r="AS163" s="21"/>
      <c r="AT163" s="21"/>
      <c r="AU163" s="21"/>
      <c r="AV163" s="21"/>
      <c r="AW163" s="21"/>
      <c r="AX163" s="21"/>
    </row>
    <row r="164" spans="1:50" hidden="1" x14ac:dyDescent="0.2">
      <c r="A164" s="71">
        <v>92</v>
      </c>
      <c r="B164" s="20" t="str">
        <f>'Compound Alert'!B112</f>
        <v>Moldova Republic of</v>
      </c>
      <c r="C164" s="20" t="str">
        <f>'Compound Alert'!C112</f>
        <v>MDA</v>
      </c>
      <c r="D164" s="20" t="str">
        <f>'Compound Alert'!D152</f>
        <v>MEA           Middle East &amp; North Africa</v>
      </c>
      <c r="E164" s="20" t="str">
        <f>'Compound Alert'!E152</f>
        <v>Middle East &amp; North Africa</v>
      </c>
      <c r="F164" s="57">
        <f>'Compound Alert'!F112</f>
        <v>0</v>
      </c>
      <c r="G164" s="22">
        <f>'Compound Alert'!G112</f>
        <v>2</v>
      </c>
      <c r="H164" s="23">
        <f>'Compound Alert'!H112</f>
        <v>2</v>
      </c>
      <c r="I164" s="57">
        <f>'Compound Alert'!M112</f>
        <v>0</v>
      </c>
      <c r="J164" s="25">
        <f>'Compound Alert'!N112</f>
        <v>7.4947661738042237</v>
      </c>
      <c r="K164" s="25">
        <f>'Compound Alert'!O112</f>
        <v>4.5933014354067003</v>
      </c>
      <c r="L164" s="25">
        <f>'Compound Alert'!P112</f>
        <v>5.080124349951415</v>
      </c>
      <c r="M164" s="25">
        <f>'Compound Alert'!Q112</f>
        <v>4.9999999999999991</v>
      </c>
      <c r="N164" s="25">
        <f>'Compound Alert'!R112</f>
        <v>2.375</v>
      </c>
      <c r="O164" s="25">
        <f>'Compound Alert'!S112</f>
        <v>0</v>
      </c>
      <c r="P164" s="25"/>
      <c r="Q164" s="27">
        <f>'Compound Alert'!AI131</f>
        <v>0</v>
      </c>
      <c r="R164" s="27">
        <f>'Compound Alert'!AJ131</f>
        <v>0.2</v>
      </c>
      <c r="S164" s="21"/>
      <c r="T164" s="21"/>
      <c r="U164" s="21"/>
      <c r="V164" s="21"/>
      <c r="W164" s="21"/>
      <c r="X164" s="21"/>
      <c r="Y164" s="28"/>
      <c r="Z164" s="28"/>
      <c r="AA164" s="28"/>
      <c r="AB164" s="28"/>
      <c r="AC164" s="28"/>
      <c r="AD164" s="28"/>
      <c r="AE164" s="28"/>
      <c r="AF164" s="28"/>
      <c r="AJ164" s="21"/>
      <c r="AK164" s="21"/>
      <c r="AL164" s="21"/>
      <c r="AM164" s="21"/>
      <c r="AN164" s="21"/>
      <c r="AO164" s="21"/>
      <c r="AP164" s="21"/>
      <c r="AQ164" s="21"/>
      <c r="AR164" s="21"/>
      <c r="AS164" s="21"/>
      <c r="AT164" s="21"/>
      <c r="AU164" s="21"/>
      <c r="AV164" s="21"/>
      <c r="AW164" s="21"/>
      <c r="AX164" s="21"/>
    </row>
    <row r="165" spans="1:50" hidden="1" x14ac:dyDescent="0.2">
      <c r="A165" s="71">
        <v>93</v>
      </c>
      <c r="B165" s="20" t="str">
        <f>'Compound Alert'!B122</f>
        <v>Mongolia</v>
      </c>
      <c r="C165" s="20" t="str">
        <f>'Compound Alert'!C122</f>
        <v>MNG</v>
      </c>
      <c r="D165" s="20" t="str">
        <f>'Compound Alert'!D162</f>
        <v>SSF           Sub-Saharan Africa</v>
      </c>
      <c r="E165" s="20" t="str">
        <f>'Compound Alert'!E162</f>
        <v>IDA</v>
      </c>
      <c r="F165" s="57">
        <f>'Compound Alert'!F122</f>
        <v>0</v>
      </c>
      <c r="G165" s="22">
        <f>'Compound Alert'!G122</f>
        <v>2</v>
      </c>
      <c r="H165" s="23">
        <f>'Compound Alert'!H122</f>
        <v>2</v>
      </c>
      <c r="I165" s="57">
        <f>'Compound Alert'!M122</f>
        <v>0</v>
      </c>
      <c r="J165" s="25">
        <f>'Compound Alert'!N122</f>
        <v>6.5192024052026483</v>
      </c>
      <c r="K165" s="25">
        <f>'Compound Alert'!O122</f>
        <v>7.2009569377990399</v>
      </c>
      <c r="L165" s="25">
        <f>'Compound Alert'!P122</f>
        <v>2.5931192545020152</v>
      </c>
      <c r="M165" s="25">
        <f>'Compound Alert'!Q122</f>
        <v>6.082762530298222</v>
      </c>
      <c r="N165" s="25">
        <f>'Compound Alert'!R122</f>
        <v>0.625</v>
      </c>
      <c r="O165" s="25">
        <f>'Compound Alert'!S122</f>
        <v>0</v>
      </c>
      <c r="P165" s="25"/>
      <c r="Q165" s="27">
        <f>'Compound Alert'!AI132</f>
        <v>0</v>
      </c>
      <c r="R165" s="27">
        <f>'Compound Alert'!AJ132</f>
        <v>0.4</v>
      </c>
      <c r="S165" s="21"/>
      <c r="T165" s="21"/>
      <c r="U165" s="21"/>
      <c r="V165" s="21"/>
      <c r="W165" s="21"/>
      <c r="X165" s="21"/>
      <c r="Y165" s="28"/>
      <c r="Z165" s="28"/>
      <c r="AA165" s="28"/>
      <c r="AB165" s="28"/>
      <c r="AC165" s="28"/>
      <c r="AD165" s="28"/>
      <c r="AE165" s="28"/>
      <c r="AF165" s="28"/>
      <c r="AJ165" s="21"/>
      <c r="AK165" s="21"/>
      <c r="AL165" s="21"/>
      <c r="AM165" s="21"/>
      <c r="AN165" s="21"/>
      <c r="AO165" s="21"/>
      <c r="AP165" s="21"/>
      <c r="AQ165" s="21"/>
      <c r="AR165" s="21"/>
      <c r="AS165" s="21"/>
      <c r="AT165" s="21"/>
      <c r="AU165" s="21"/>
      <c r="AV165" s="21"/>
      <c r="AW165" s="21"/>
      <c r="AX165" s="21"/>
    </row>
    <row r="166" spans="1:50" hidden="1" x14ac:dyDescent="0.2">
      <c r="A166" s="71">
        <v>94</v>
      </c>
      <c r="B166" s="20" t="str">
        <f>'Compound Alert'!B147</f>
        <v>Paraguay</v>
      </c>
      <c r="C166" s="20" t="str">
        <f>'Compound Alert'!C147</f>
        <v>PRY</v>
      </c>
      <c r="D166" s="20" t="str">
        <f>'Compound Alert'!D187</f>
        <v>LCN           Latin America &amp; Caribbean</v>
      </c>
      <c r="E166" s="20" t="str">
        <f>'Compound Alert'!E187</f>
        <v>Blend</v>
      </c>
      <c r="F166" s="57">
        <f>'Compound Alert'!F147</f>
        <v>0</v>
      </c>
      <c r="G166" s="22">
        <f>'Compound Alert'!G147</f>
        <v>2</v>
      </c>
      <c r="H166" s="23">
        <f>'Compound Alert'!H147</f>
        <v>2</v>
      </c>
      <c r="I166" s="57">
        <f>'Compound Alert'!M147</f>
        <v>0</v>
      </c>
      <c r="J166" s="25">
        <f>'Compound Alert'!N147</f>
        <v>6.1343840114554293</v>
      </c>
      <c r="K166" s="25">
        <f>'Compound Alert'!O147</f>
        <v>5.2870813397129197</v>
      </c>
      <c r="L166" s="25">
        <f>'Compound Alert'!P147</f>
        <v>6.1306217396852496</v>
      </c>
      <c r="M166" s="25">
        <f>'Compound Alert'!Q147</f>
        <v>5.9999999999999982</v>
      </c>
      <c r="N166" s="25">
        <f>'Compound Alert'!R147</f>
        <v>1.375</v>
      </c>
      <c r="O166" s="25">
        <f>'Compound Alert'!S147</f>
        <v>0</v>
      </c>
      <c r="P166" s="25"/>
      <c r="Q166" s="27">
        <f>'Compound Alert'!AI133</f>
        <v>0</v>
      </c>
      <c r="R166" s="27">
        <f>'Compound Alert'!AJ133</f>
        <v>0.5</v>
      </c>
      <c r="S166" s="21"/>
      <c r="T166" s="21"/>
      <c r="U166" s="21"/>
      <c r="V166" s="21"/>
      <c r="W166" s="21"/>
      <c r="X166" s="21"/>
      <c r="Y166" s="28"/>
      <c r="Z166" s="28"/>
      <c r="AA166" s="28"/>
      <c r="AB166" s="28"/>
      <c r="AC166" s="28"/>
      <c r="AD166" s="28"/>
      <c r="AE166" s="28"/>
      <c r="AF166" s="28"/>
      <c r="AJ166" s="21"/>
      <c r="AK166" s="21"/>
      <c r="AL166" s="21"/>
      <c r="AM166" s="21"/>
      <c r="AN166" s="21"/>
      <c r="AO166" s="21"/>
      <c r="AP166" s="21"/>
      <c r="AQ166" s="21"/>
      <c r="AR166" s="21"/>
      <c r="AS166" s="21"/>
      <c r="AT166" s="21"/>
      <c r="AU166" s="21"/>
      <c r="AV166" s="21"/>
      <c r="AW166" s="21"/>
      <c r="AX166" s="21"/>
    </row>
    <row r="167" spans="1:50" hidden="1" x14ac:dyDescent="0.2">
      <c r="A167" s="71">
        <v>95</v>
      </c>
      <c r="B167" s="20" t="str">
        <f>'Compound Alert'!B176</f>
        <v>Tonga</v>
      </c>
      <c r="C167" s="20" t="str">
        <f>'Compound Alert'!C176</f>
        <v>TON</v>
      </c>
      <c r="D167" s="20">
        <f>'Compound Alert'!D216</f>
        <v>0</v>
      </c>
      <c r="E167" s="20">
        <f>'Compound Alert'!E216</f>
        <v>0</v>
      </c>
      <c r="F167" s="57">
        <f>'Compound Alert'!F176</f>
        <v>0</v>
      </c>
      <c r="G167" s="22">
        <f>'Compound Alert'!G176</f>
        <v>2</v>
      </c>
      <c r="H167" s="23">
        <f>'Compound Alert'!H176</f>
        <v>2</v>
      </c>
      <c r="I167" s="57">
        <f>'Compound Alert'!M176</f>
        <v>0</v>
      </c>
      <c r="J167" s="25">
        <f>'Compound Alert'!N176</f>
        <v>7.9813995302539791</v>
      </c>
      <c r="K167" s="25">
        <f>'Compound Alert'!O176</f>
        <v>4.5215311004784704</v>
      </c>
      <c r="L167" s="25">
        <f>'Compound Alert'!P176</f>
        <v>0</v>
      </c>
      <c r="M167" s="25">
        <f>'Compound Alert'!Q176</f>
        <v>7.8571428571428603</v>
      </c>
      <c r="N167" s="25">
        <f>'Compound Alert'!R176</f>
        <v>2.5</v>
      </c>
      <c r="O167" s="25">
        <f>'Compound Alert'!S176</f>
        <v>0</v>
      </c>
      <c r="P167" s="25"/>
      <c r="Q167" s="27">
        <f>'Compound Alert'!AI134</f>
        <v>0</v>
      </c>
      <c r="R167" s="27">
        <f>'Compound Alert'!AJ134</f>
        <v>0.3</v>
      </c>
      <c r="S167" s="21"/>
      <c r="T167" s="21"/>
      <c r="U167" s="21"/>
      <c r="V167" s="21"/>
      <c r="W167" s="21"/>
      <c r="X167" s="21"/>
      <c r="Y167" s="28"/>
      <c r="Z167" s="28"/>
      <c r="AA167" s="28"/>
      <c r="AB167" s="28"/>
      <c r="AC167" s="28"/>
      <c r="AD167" s="28"/>
      <c r="AE167" s="28"/>
      <c r="AF167" s="28"/>
      <c r="AJ167" s="21"/>
      <c r="AK167" s="21"/>
      <c r="AL167" s="21"/>
      <c r="AM167" s="21"/>
      <c r="AN167" s="21"/>
      <c r="AO167" s="21"/>
      <c r="AP167" s="21"/>
      <c r="AQ167" s="21"/>
      <c r="AR167" s="21"/>
      <c r="AS167" s="21"/>
      <c r="AT167" s="21"/>
      <c r="AU167" s="21"/>
      <c r="AV167" s="21"/>
      <c r="AW167" s="21"/>
      <c r="AX167" s="21"/>
    </row>
    <row r="168" spans="1:50" hidden="1" x14ac:dyDescent="0.2">
      <c r="A168" s="71">
        <v>96</v>
      </c>
      <c r="B168" s="20" t="str">
        <f>'Compound Alert'!B186</f>
        <v>Uzbekistan</v>
      </c>
      <c r="C168" s="20" t="str">
        <f>'Compound Alert'!C186</f>
        <v>UZB</v>
      </c>
      <c r="D168" s="20">
        <f>'Compound Alert'!D226</f>
        <v>0</v>
      </c>
      <c r="E168" s="20">
        <f>'Compound Alert'!E226</f>
        <v>0</v>
      </c>
      <c r="F168" s="57">
        <f>'Compound Alert'!F186</f>
        <v>0</v>
      </c>
      <c r="G168" s="22">
        <f>'Compound Alert'!G186</f>
        <v>2</v>
      </c>
      <c r="H168" s="23">
        <f>'Compound Alert'!H186</f>
        <v>2</v>
      </c>
      <c r="I168" s="57">
        <f>'Compound Alert'!M186</f>
        <v>0</v>
      </c>
      <c r="J168" s="25">
        <f>'Compound Alert'!N186</f>
        <v>7.1599720669846185</v>
      </c>
      <c r="K168" s="25">
        <f>'Compound Alert'!O186</f>
        <v>3.2535885167464098</v>
      </c>
      <c r="L168" s="25">
        <f>'Compound Alert'!P186</f>
        <v>6.3001556275722637</v>
      </c>
      <c r="M168" s="25">
        <f>'Compound Alert'!Q186</f>
        <v>6.9693205243716987</v>
      </c>
      <c r="N168" s="25">
        <f>'Compound Alert'!R186</f>
        <v>3.5</v>
      </c>
      <c r="O168" s="25">
        <f>'Compound Alert'!S186</f>
        <v>0</v>
      </c>
      <c r="P168" s="25"/>
      <c r="Q168" s="27">
        <f>'Compound Alert'!AI135</f>
        <v>0.4</v>
      </c>
      <c r="R168" s="27">
        <f>'Compound Alert'!AJ135</f>
        <v>0.8</v>
      </c>
      <c r="S168" s="21"/>
      <c r="T168" s="21"/>
      <c r="U168" s="21"/>
      <c r="V168" s="21"/>
      <c r="W168" s="21"/>
      <c r="X168" s="21"/>
      <c r="Y168" s="28"/>
      <c r="Z168" s="28"/>
      <c r="AA168" s="28"/>
      <c r="AB168" s="28"/>
      <c r="AC168" s="28"/>
      <c r="AD168" s="28"/>
      <c r="AE168" s="28"/>
      <c r="AF168" s="28"/>
      <c r="AJ168" s="21"/>
      <c r="AK168" s="21"/>
      <c r="AL168" s="21"/>
      <c r="AM168" s="21"/>
      <c r="AN168" s="21"/>
      <c r="AO168" s="21"/>
      <c r="AP168" s="21"/>
      <c r="AQ168" s="21"/>
      <c r="AR168" s="21"/>
      <c r="AS168" s="21"/>
      <c r="AT168" s="21"/>
      <c r="AU168" s="21"/>
      <c r="AV168" s="21"/>
      <c r="AW168" s="21"/>
      <c r="AX168" s="21"/>
    </row>
    <row r="169" spans="1:50" hidden="1" x14ac:dyDescent="0.2">
      <c r="A169" s="71">
        <v>97</v>
      </c>
      <c r="B169" s="20" t="str">
        <f>'Compound Alert'!B189</f>
        <v>Viet Nam</v>
      </c>
      <c r="C169" s="20" t="str">
        <f>'Compound Alert'!C189</f>
        <v>VNM</v>
      </c>
      <c r="D169" s="20">
        <f>'Compound Alert'!D229</f>
        <v>0</v>
      </c>
      <c r="E169" s="20">
        <f>'Compound Alert'!E229</f>
        <v>0</v>
      </c>
      <c r="F169" s="57">
        <f>'Compound Alert'!F189</f>
        <v>0</v>
      </c>
      <c r="G169" s="22">
        <f>'Compound Alert'!G189</f>
        <v>2</v>
      </c>
      <c r="H169" s="23">
        <f>'Compound Alert'!H189</f>
        <v>2</v>
      </c>
      <c r="I169" s="57">
        <f>'Compound Alert'!M189</f>
        <v>0</v>
      </c>
      <c r="J169" s="25">
        <f>'Compound Alert'!N189</f>
        <v>2.9086079144497972</v>
      </c>
      <c r="K169" s="25">
        <f>'Compound Alert'!O189</f>
        <v>5.5263157894736796</v>
      </c>
      <c r="L169" s="25">
        <f>'Compound Alert'!P189</f>
        <v>5.5926054001272671</v>
      </c>
      <c r="M169" s="25">
        <f>'Compound Alert'!Q189</f>
        <v>5.5832122747392665</v>
      </c>
      <c r="N169" s="25">
        <f>'Compound Alert'!R189</f>
        <v>5.375</v>
      </c>
      <c r="O169" s="25">
        <f>'Compound Alert'!S189</f>
        <v>0</v>
      </c>
      <c r="P169" s="25"/>
      <c r="Q169" s="27">
        <f>'Compound Alert'!AI136</f>
        <v>0</v>
      </c>
      <c r="R169" s="27">
        <f>'Compound Alert'!AJ136</f>
        <v>0.5</v>
      </c>
      <c r="S169" s="21"/>
      <c r="T169" s="21"/>
      <c r="U169" s="21"/>
      <c r="V169" s="21"/>
      <c r="W169" s="21"/>
      <c r="X169" s="21"/>
      <c r="Y169" s="28"/>
      <c r="Z169" s="28"/>
      <c r="AA169" s="28"/>
      <c r="AB169" s="28"/>
      <c r="AC169" s="28"/>
      <c r="AD169" s="28"/>
      <c r="AE169" s="28"/>
      <c r="AF169" s="28"/>
      <c r="AJ169" s="21"/>
      <c r="AK169" s="21"/>
      <c r="AL169" s="21"/>
      <c r="AM169" s="21"/>
      <c r="AN169" s="21"/>
      <c r="AO169" s="21"/>
      <c r="AP169" s="21"/>
      <c r="AQ169" s="21"/>
      <c r="AR169" s="21"/>
      <c r="AS169" s="21"/>
      <c r="AT169" s="21"/>
      <c r="AU169" s="21"/>
      <c r="AV169" s="21"/>
      <c r="AW169" s="21"/>
      <c r="AX169" s="21"/>
    </row>
    <row r="170" spans="1:50" hidden="1" x14ac:dyDescent="0.2">
      <c r="A170" s="71">
        <v>98</v>
      </c>
      <c r="B170" s="20" t="str">
        <f>'Compound Alert'!B22</f>
        <v>Bahrain</v>
      </c>
      <c r="C170" s="20" t="str">
        <f>'Compound Alert'!C22</f>
        <v>BHR</v>
      </c>
      <c r="D170" s="20" t="str">
        <f>'Compound Alert'!D62</f>
        <v>EAS           East Asia &amp; Pacific</v>
      </c>
      <c r="E170" s="20" t="str">
        <f>'Compound Alert'!E62</f>
        <v>Blend</v>
      </c>
      <c r="F170" s="57">
        <f>'Compound Alert'!F22</f>
        <v>0</v>
      </c>
      <c r="G170" s="22">
        <f>'Compound Alert'!G22</f>
        <v>1.5</v>
      </c>
      <c r="H170" s="23">
        <f>'Compound Alert'!H22</f>
        <v>1.5</v>
      </c>
      <c r="I170" s="57">
        <f>'Compound Alert'!M22</f>
        <v>0</v>
      </c>
      <c r="J170" s="25">
        <f>'Compound Alert'!N22</f>
        <v>7.8230428862431785</v>
      </c>
      <c r="K170" s="25">
        <f>'Compound Alert'!O22</f>
        <v>0.52631578947368296</v>
      </c>
      <c r="L170" s="25">
        <f>'Compound Alert'!P22</f>
        <v>6.7609165419232893</v>
      </c>
      <c r="M170" s="25">
        <f>'Compound Alert'!Q22</f>
        <v>1.8571428571428601</v>
      </c>
      <c r="N170" s="25">
        <f>'Compound Alert'!R22</f>
        <v>0</v>
      </c>
      <c r="O170" s="25">
        <f>'Compound Alert'!S22</f>
        <v>0</v>
      </c>
      <c r="P170" s="25"/>
      <c r="Q170" s="27">
        <f>'Compound Alert'!AI137</f>
        <v>0</v>
      </c>
      <c r="R170" s="27">
        <f>'Compound Alert'!AJ137</f>
        <v>0.4</v>
      </c>
      <c r="S170" s="21"/>
      <c r="T170" s="21"/>
      <c r="U170" s="21"/>
      <c r="V170" s="21"/>
      <c r="W170" s="21"/>
      <c r="X170" s="21"/>
      <c r="Y170" s="28"/>
      <c r="Z170" s="28"/>
      <c r="AA170" s="28"/>
      <c r="AB170" s="28"/>
      <c r="AC170" s="28"/>
      <c r="AD170" s="28"/>
      <c r="AE170" s="28"/>
      <c r="AF170" s="28"/>
      <c r="AJ170" s="21"/>
      <c r="AK170" s="21"/>
      <c r="AL170" s="21"/>
      <c r="AM170" s="21"/>
      <c r="AN170" s="21"/>
      <c r="AO170" s="21"/>
      <c r="AP170" s="21"/>
      <c r="AQ170" s="21"/>
      <c r="AR170" s="21"/>
      <c r="AS170" s="21"/>
      <c r="AT170" s="21"/>
      <c r="AU170" s="21"/>
      <c r="AV170" s="21"/>
      <c r="AW170" s="21"/>
      <c r="AX170" s="21"/>
    </row>
    <row r="171" spans="1:50" hidden="1" x14ac:dyDescent="0.2">
      <c r="A171" s="71">
        <v>99</v>
      </c>
      <c r="B171" s="20" t="str">
        <f>'Compound Alert'!B23</f>
        <v>Bahamas</v>
      </c>
      <c r="C171" s="20" t="str">
        <f>'Compound Alert'!C23</f>
        <v>BHS</v>
      </c>
      <c r="D171" s="20" t="str">
        <f>'Compound Alert'!D63</f>
        <v>ECS           Europe &amp; Central Asia</v>
      </c>
      <c r="E171" s="20" t="str">
        <f>'Compound Alert'!E63</f>
        <v xml:space="preserve"> </v>
      </c>
      <c r="F171" s="57">
        <f>'Compound Alert'!F23</f>
        <v>0</v>
      </c>
      <c r="G171" s="22">
        <f>'Compound Alert'!G23</f>
        <v>1.5</v>
      </c>
      <c r="H171" s="23">
        <f>'Compound Alert'!H23</f>
        <v>1.5</v>
      </c>
      <c r="I171" s="57">
        <f>'Compound Alert'!M23</f>
        <v>0</v>
      </c>
      <c r="J171" s="25">
        <f>'Compound Alert'!N23</f>
        <v>8.8769364084688593</v>
      </c>
      <c r="K171" s="25">
        <f>'Compound Alert'!O23</f>
        <v>3.58851674641148</v>
      </c>
      <c r="L171" s="25">
        <f>'Compound Alert'!P23</f>
        <v>2.0982623127920124</v>
      </c>
      <c r="M171" s="25">
        <f>'Compound Alert'!Q23</f>
        <v>6.0944940022004364</v>
      </c>
      <c r="N171" s="25">
        <f>'Compound Alert'!R23</f>
        <v>1.125</v>
      </c>
      <c r="O171" s="25">
        <f>'Compound Alert'!S23</f>
        <v>0</v>
      </c>
      <c r="P171" s="25"/>
      <c r="Q171" s="27">
        <f>'Compound Alert'!AI138</f>
        <v>0</v>
      </c>
      <c r="R171" s="27">
        <f>'Compound Alert'!AJ138</f>
        <v>0.3</v>
      </c>
      <c r="S171" s="21"/>
      <c r="T171" s="21"/>
      <c r="U171" s="21"/>
      <c r="V171" s="21"/>
      <c r="W171" s="21"/>
      <c r="X171" s="21"/>
      <c r="Y171" s="28"/>
      <c r="Z171" s="28"/>
      <c r="AA171" s="28"/>
      <c r="AB171" s="28"/>
      <c r="AC171" s="28"/>
      <c r="AD171" s="28"/>
      <c r="AE171" s="28"/>
      <c r="AF171" s="28"/>
      <c r="AJ171" s="21"/>
      <c r="AK171" s="21"/>
      <c r="AL171" s="21"/>
      <c r="AM171" s="21"/>
      <c r="AN171" s="21"/>
      <c r="AO171" s="21"/>
      <c r="AP171" s="21"/>
      <c r="AQ171" s="21"/>
      <c r="AR171" s="21"/>
      <c r="AS171" s="21"/>
      <c r="AT171" s="21"/>
      <c r="AU171" s="21"/>
      <c r="AV171" s="21"/>
      <c r="AW171" s="21"/>
      <c r="AX171" s="21"/>
    </row>
    <row r="172" spans="1:50" hidden="1" x14ac:dyDescent="0.2">
      <c r="A172" s="71">
        <v>100</v>
      </c>
      <c r="B172" s="20" t="str">
        <f>'Compound Alert'!B24</f>
        <v>Bosnia and Herzegovina</v>
      </c>
      <c r="C172" s="20" t="str">
        <f>'Compound Alert'!C24</f>
        <v>BIH</v>
      </c>
      <c r="D172" s="20" t="str">
        <f>'Compound Alert'!D64</f>
        <v>EAS           East Asia &amp; Pacific</v>
      </c>
      <c r="E172" s="20" t="str">
        <f>'Compound Alert'!E64</f>
        <v>IDA</v>
      </c>
      <c r="F172" s="57">
        <f>'Compound Alert'!F24</f>
        <v>0</v>
      </c>
      <c r="G172" s="22">
        <f>'Compound Alert'!G24</f>
        <v>1.5</v>
      </c>
      <c r="H172" s="23">
        <f>'Compound Alert'!H24</f>
        <v>1.5</v>
      </c>
      <c r="I172" s="57">
        <f>'Compound Alert'!M24</f>
        <v>0</v>
      </c>
      <c r="J172" s="25">
        <f>'Compound Alert'!N24</f>
        <v>6.6732181142234515</v>
      </c>
      <c r="K172" s="25">
        <f>'Compound Alert'!O24</f>
        <v>3.2296650717703299</v>
      </c>
      <c r="L172" s="25">
        <f>'Compound Alert'!P24</f>
        <v>6.9014202743461128</v>
      </c>
      <c r="M172" s="25">
        <f>'Compound Alert'!Q24</f>
        <v>5.1961524227066338</v>
      </c>
      <c r="N172" s="25">
        <f>'Compound Alert'!R24</f>
        <v>2.5</v>
      </c>
      <c r="O172" s="25">
        <f>'Compound Alert'!S24</f>
        <v>1.6952912574300001</v>
      </c>
      <c r="P172" s="25"/>
      <c r="Q172" s="27">
        <f>'Compound Alert'!AI139</f>
        <v>0</v>
      </c>
      <c r="R172" s="27">
        <f>'Compound Alert'!AJ139</f>
        <v>0.4</v>
      </c>
      <c r="S172" s="21"/>
      <c r="T172" s="21"/>
      <c r="U172" s="21"/>
      <c r="V172" s="21"/>
      <c r="W172" s="21"/>
      <c r="X172" s="21"/>
      <c r="Y172" s="28"/>
      <c r="Z172" s="28"/>
      <c r="AA172" s="28"/>
      <c r="AB172" s="28"/>
      <c r="AC172" s="28"/>
      <c r="AD172" s="28"/>
      <c r="AE172" s="28"/>
      <c r="AF172" s="28"/>
      <c r="AJ172" s="21"/>
      <c r="AK172" s="21"/>
      <c r="AL172" s="21"/>
      <c r="AM172" s="21"/>
      <c r="AN172" s="21"/>
      <c r="AO172" s="21"/>
      <c r="AP172" s="21"/>
      <c r="AQ172" s="21"/>
      <c r="AR172" s="21"/>
      <c r="AS172" s="21"/>
      <c r="AT172" s="21"/>
      <c r="AU172" s="21"/>
      <c r="AV172" s="21"/>
      <c r="AW172" s="21"/>
      <c r="AX172" s="21"/>
    </row>
    <row r="173" spans="1:50" hidden="1" x14ac:dyDescent="0.2">
      <c r="A173" s="71">
        <v>101</v>
      </c>
      <c r="B173" s="20" t="str">
        <f>'Compound Alert'!B51</f>
        <v>Dominica</v>
      </c>
      <c r="C173" s="20" t="str">
        <f>'Compound Alert'!C51</f>
        <v>DMA</v>
      </c>
      <c r="D173" s="20" t="str">
        <f>'Compound Alert'!D91</f>
        <v>EAS           East Asia &amp; Pacific</v>
      </c>
      <c r="E173" s="20" t="str">
        <f>'Compound Alert'!E91</f>
        <v xml:space="preserve"> </v>
      </c>
      <c r="F173" s="57">
        <f>'Compound Alert'!F51</f>
        <v>0</v>
      </c>
      <c r="G173" s="22">
        <f>'Compound Alert'!G51</f>
        <v>1.5</v>
      </c>
      <c r="H173" s="23">
        <f>'Compound Alert'!H51</f>
        <v>1.5</v>
      </c>
      <c r="I173" s="57">
        <f>'Compound Alert'!M51</f>
        <v>0</v>
      </c>
      <c r="J173" s="25">
        <f>'Compound Alert'!N51</f>
        <v>9.3605046668994945</v>
      </c>
      <c r="K173" s="25">
        <f>'Compound Alert'!O51</f>
        <v>5.5023923444976104</v>
      </c>
      <c r="L173" s="25">
        <f>'Compound Alert'!P51</f>
        <v>0</v>
      </c>
      <c r="M173" s="25">
        <f>'Compound Alert'!Q51</f>
        <v>4.71428571428571</v>
      </c>
      <c r="N173" s="25">
        <f>'Compound Alert'!R51</f>
        <v>2.25</v>
      </c>
      <c r="O173" s="25">
        <f>'Compound Alert'!S51</f>
        <v>0</v>
      </c>
      <c r="P173" s="25"/>
      <c r="Q173" s="27">
        <f>'Compound Alert'!AI140</f>
        <v>0</v>
      </c>
      <c r="R173" s="27">
        <f>'Compound Alert'!AJ140</f>
        <v>0.3</v>
      </c>
      <c r="S173" s="21"/>
      <c r="T173" s="21"/>
      <c r="U173" s="21"/>
      <c r="V173" s="21"/>
      <c r="W173" s="21"/>
      <c r="X173" s="21"/>
      <c r="Y173" s="28"/>
      <c r="Z173" s="28"/>
      <c r="AA173" s="28"/>
      <c r="AB173" s="28"/>
      <c r="AC173" s="28"/>
      <c r="AD173" s="28"/>
      <c r="AE173" s="28"/>
      <c r="AF173" s="28"/>
      <c r="AJ173" s="21"/>
      <c r="AK173" s="21"/>
      <c r="AL173" s="21"/>
      <c r="AM173" s="21"/>
      <c r="AN173" s="21"/>
      <c r="AO173" s="21"/>
      <c r="AP173" s="21"/>
      <c r="AQ173" s="21"/>
      <c r="AR173" s="21"/>
      <c r="AS173" s="21"/>
      <c r="AT173" s="21"/>
      <c r="AU173" s="21"/>
      <c r="AV173" s="21"/>
      <c r="AW173" s="21"/>
      <c r="AX173" s="21"/>
    </row>
    <row r="174" spans="1:50" hidden="1" x14ac:dyDescent="0.2">
      <c r="A174" s="71">
        <v>102</v>
      </c>
      <c r="B174" s="20" t="str">
        <f>'Compound Alert'!B55</f>
        <v>Ecuador</v>
      </c>
      <c r="C174" s="20" t="str">
        <f>'Compound Alert'!C55</f>
        <v>ECU</v>
      </c>
      <c r="D174" s="20" t="str">
        <f>'Compound Alert'!D95</f>
        <v>EAS           East Asia &amp; Pacific</v>
      </c>
      <c r="E174" s="20" t="str">
        <f>'Compound Alert'!E95</f>
        <v>IDA</v>
      </c>
      <c r="F174" s="57">
        <f>'Compound Alert'!F55</f>
        <v>0</v>
      </c>
      <c r="G174" s="22">
        <f>'Compound Alert'!G55</f>
        <v>1.5</v>
      </c>
      <c r="H174" s="23">
        <f>'Compound Alert'!H55</f>
        <v>1.5</v>
      </c>
      <c r="I174" s="57">
        <f>'Compound Alert'!M55</f>
        <v>0</v>
      </c>
      <c r="J174" s="25">
        <f>'Compound Alert'!N55</f>
        <v>4.7559486560566979</v>
      </c>
      <c r="K174" s="25">
        <f>'Compound Alert'!O55</f>
        <v>5.1435406698564599</v>
      </c>
      <c r="L174" s="25">
        <f>'Compound Alert'!P55</f>
        <v>5.1132919994241339</v>
      </c>
      <c r="M174" s="25">
        <f>'Compound Alert'!Q55</f>
        <v>5.8309518948453025</v>
      </c>
      <c r="N174" s="25">
        <f>'Compound Alert'!R55</f>
        <v>4.5</v>
      </c>
      <c r="O174" s="25">
        <f>'Compound Alert'!S55</f>
        <v>0</v>
      </c>
      <c r="P174" s="25"/>
      <c r="Q174" s="27">
        <f>'Compound Alert'!AI141</f>
        <v>0</v>
      </c>
      <c r="R174" s="27">
        <f>'Compound Alert'!AJ141</f>
        <v>0.2</v>
      </c>
      <c r="S174" s="21"/>
      <c r="T174" s="21"/>
      <c r="U174" s="21"/>
      <c r="V174" s="21"/>
      <c r="W174" s="21"/>
      <c r="X174" s="21"/>
      <c r="Y174" s="28"/>
      <c r="Z174" s="28"/>
      <c r="AA174" s="28"/>
      <c r="AB174" s="28"/>
      <c r="AC174" s="28"/>
      <c r="AD174" s="28"/>
      <c r="AE174" s="28"/>
      <c r="AF174" s="28"/>
      <c r="AJ174" s="21"/>
      <c r="AK174" s="21"/>
      <c r="AL174" s="21"/>
      <c r="AM174" s="21"/>
      <c r="AN174" s="21"/>
      <c r="AO174" s="21"/>
      <c r="AP174" s="21"/>
      <c r="AQ174" s="21"/>
      <c r="AR174" s="21"/>
      <c r="AS174" s="21"/>
      <c r="AT174" s="21"/>
      <c r="AU174" s="21"/>
      <c r="AV174" s="21"/>
      <c r="AW174" s="21"/>
      <c r="AX174" s="21"/>
    </row>
    <row r="175" spans="1:50" hidden="1" x14ac:dyDescent="0.2">
      <c r="A175" s="71">
        <v>103</v>
      </c>
      <c r="B175" s="20" t="str">
        <f>'Compound Alert'!B62</f>
        <v>Fiji</v>
      </c>
      <c r="C175" s="20" t="str">
        <f>'Compound Alert'!C62</f>
        <v>FJI</v>
      </c>
      <c r="D175" s="20" t="str">
        <f>'Compound Alert'!D102</f>
        <v>SSF           Sub-Saharan Africa</v>
      </c>
      <c r="E175" s="20" t="str">
        <f>'Compound Alert'!E102</f>
        <v>IDA</v>
      </c>
      <c r="F175" s="57">
        <f>'Compound Alert'!F62</f>
        <v>0</v>
      </c>
      <c r="G175" s="22">
        <f>'Compound Alert'!G62</f>
        <v>1.5</v>
      </c>
      <c r="H175" s="23">
        <f>'Compound Alert'!H62</f>
        <v>1.5</v>
      </c>
      <c r="I175" s="57">
        <f>'Compound Alert'!M62</f>
        <v>0</v>
      </c>
      <c r="J175" s="25">
        <f>'Compound Alert'!N62</f>
        <v>9.4127573006000738</v>
      </c>
      <c r="K175" s="25">
        <f>'Compound Alert'!O62</f>
        <v>4.9043062200956902</v>
      </c>
      <c r="L175" s="25">
        <f>'Compound Alert'!P62</f>
        <v>0</v>
      </c>
      <c r="M175" s="25">
        <f>'Compound Alert'!Q62</f>
        <v>5.8309518948453025</v>
      </c>
      <c r="N175" s="25">
        <f>'Compound Alert'!R62</f>
        <v>1.5</v>
      </c>
      <c r="O175" s="25">
        <f>'Compound Alert'!S62</f>
        <v>0</v>
      </c>
      <c r="P175" s="25"/>
      <c r="Q175" s="27">
        <f>'Compound Alert'!AI142</f>
        <v>0.4</v>
      </c>
      <c r="R175" s="27">
        <f>'Compound Alert'!AJ142</f>
        <v>0.8</v>
      </c>
      <c r="S175" s="21"/>
      <c r="T175" s="21"/>
      <c r="U175" s="21"/>
      <c r="V175" s="21"/>
      <c r="W175" s="21"/>
      <c r="X175" s="21"/>
      <c r="Y175" s="28"/>
      <c r="Z175" s="28"/>
      <c r="AA175" s="28"/>
      <c r="AB175" s="28"/>
      <c r="AC175" s="28"/>
      <c r="AD175" s="28"/>
      <c r="AE175" s="28"/>
      <c r="AF175" s="28"/>
      <c r="AJ175" s="21"/>
      <c r="AK175" s="21"/>
      <c r="AL175" s="21"/>
      <c r="AM175" s="21"/>
      <c r="AN175" s="21"/>
      <c r="AO175" s="21"/>
      <c r="AP175" s="21"/>
      <c r="AQ175" s="21"/>
      <c r="AR175" s="21"/>
      <c r="AS175" s="21"/>
      <c r="AT175" s="21"/>
      <c r="AU175" s="21"/>
      <c r="AV175" s="21"/>
      <c r="AW175" s="21"/>
      <c r="AX175" s="21"/>
    </row>
    <row r="176" spans="1:50" hidden="1" x14ac:dyDescent="0.2">
      <c r="A176" s="71">
        <v>104</v>
      </c>
      <c r="B176" s="20" t="str">
        <f>'Compound Alert'!B67</f>
        <v>Georgia</v>
      </c>
      <c r="C176" s="20" t="str">
        <f>'Compound Alert'!C67</f>
        <v>GEO</v>
      </c>
      <c r="D176" s="20" t="str">
        <f>'Compound Alert'!D107</f>
        <v>SSF           Sub-Saharan Africa</v>
      </c>
      <c r="E176" s="20" t="str">
        <f>'Compound Alert'!E107</f>
        <v>IDA</v>
      </c>
      <c r="F176" s="57">
        <f>'Compound Alert'!F67</f>
        <v>0</v>
      </c>
      <c r="G176" s="22">
        <f>'Compound Alert'!G67</f>
        <v>1.5</v>
      </c>
      <c r="H176" s="23">
        <f>'Compound Alert'!H67</f>
        <v>1.5</v>
      </c>
      <c r="I176" s="57">
        <f>'Compound Alert'!M67</f>
        <v>0</v>
      </c>
      <c r="J176" s="25">
        <f>'Compound Alert'!N67</f>
        <v>6.9006555934235259</v>
      </c>
      <c r="K176" s="25">
        <f>'Compound Alert'!O67</f>
        <v>4.9282296650717701</v>
      </c>
      <c r="L176" s="25">
        <f>'Compound Alert'!P67</f>
        <v>1.9343080696956956</v>
      </c>
      <c r="M176" s="25">
        <f>'Compound Alert'!Q67</f>
        <v>3.4285714285714302</v>
      </c>
      <c r="N176" s="25">
        <f>'Compound Alert'!R67</f>
        <v>3.5</v>
      </c>
      <c r="O176" s="25">
        <f>'Compound Alert'!S67</f>
        <v>10</v>
      </c>
      <c r="P176" s="25"/>
      <c r="Q176" s="27">
        <f>'Compound Alert'!AI143</f>
        <v>0</v>
      </c>
      <c r="R176" s="27">
        <f>'Compound Alert'!AJ143</f>
        <v>0.4</v>
      </c>
      <c r="S176" s="21"/>
      <c r="T176" s="21"/>
      <c r="U176" s="21"/>
      <c r="V176" s="21"/>
      <c r="W176" s="21"/>
      <c r="X176" s="21"/>
      <c r="Y176" s="28"/>
      <c r="Z176" s="28"/>
      <c r="AA176" s="28"/>
      <c r="AB176" s="28"/>
      <c r="AC176" s="28"/>
      <c r="AD176" s="28"/>
      <c r="AE176" s="28"/>
      <c r="AF176" s="28"/>
      <c r="AJ176" s="21"/>
      <c r="AK176" s="21"/>
      <c r="AL176" s="21"/>
      <c r="AM176" s="21"/>
      <c r="AN176" s="21"/>
      <c r="AO176" s="21"/>
      <c r="AP176" s="21"/>
      <c r="AQ176" s="21"/>
      <c r="AR176" s="21"/>
      <c r="AS176" s="21"/>
      <c r="AT176" s="21"/>
      <c r="AU176" s="21"/>
      <c r="AV176" s="21"/>
      <c r="AW176" s="21"/>
      <c r="AX176" s="21"/>
    </row>
    <row r="177" spans="1:50" hidden="1" x14ac:dyDescent="0.2">
      <c r="A177" s="71">
        <v>105</v>
      </c>
      <c r="B177" s="20" t="str">
        <f>'Compound Alert'!B76</f>
        <v>Guyana</v>
      </c>
      <c r="C177" s="20" t="str">
        <f>'Compound Alert'!C76</f>
        <v>GUY</v>
      </c>
      <c r="D177" s="20" t="str">
        <f>'Compound Alert'!D116</f>
        <v>EAS           East Asia &amp; Pacific</v>
      </c>
      <c r="E177" s="20" t="str">
        <f>'Compound Alert'!E116</f>
        <v>IDA</v>
      </c>
      <c r="F177" s="57">
        <f>'Compound Alert'!F76</f>
        <v>0</v>
      </c>
      <c r="G177" s="22">
        <f>'Compound Alert'!G76</f>
        <v>1.5</v>
      </c>
      <c r="H177" s="23">
        <f>'Compound Alert'!H76</f>
        <v>1.5</v>
      </c>
      <c r="I177" s="57">
        <f>'Compound Alert'!M76</f>
        <v>0</v>
      </c>
      <c r="J177" s="25">
        <f>'Compound Alert'!N76</f>
        <v>8.7521425948164264</v>
      </c>
      <c r="K177" s="25">
        <f>'Compound Alert'!O76</f>
        <v>4.6650717703349303</v>
      </c>
      <c r="L177" s="25">
        <f>'Compound Alert'!P76</f>
        <v>4.6334458490158958</v>
      </c>
      <c r="M177" s="25">
        <f>'Compound Alert'!Q76</f>
        <v>6.28571428571429</v>
      </c>
      <c r="N177" s="25">
        <f>'Compound Alert'!R76</f>
        <v>1.625</v>
      </c>
      <c r="O177" s="25">
        <f>'Compound Alert'!S76</f>
        <v>0</v>
      </c>
      <c r="P177" s="25"/>
      <c r="Q177" s="27">
        <f>'Compound Alert'!AI144</f>
        <v>0</v>
      </c>
      <c r="R177" s="27">
        <f>'Compound Alert'!AJ144</f>
        <v>0.3</v>
      </c>
      <c r="S177" s="21"/>
      <c r="T177" s="21"/>
      <c r="U177" s="21"/>
      <c r="V177" s="21"/>
      <c r="W177" s="21"/>
      <c r="X177" s="21"/>
      <c r="Y177" s="28"/>
      <c r="Z177" s="28"/>
      <c r="AA177" s="28"/>
      <c r="AB177" s="28"/>
      <c r="AC177" s="28"/>
      <c r="AD177" s="28"/>
      <c r="AE177" s="28"/>
      <c r="AF177" s="28"/>
      <c r="AJ177" s="21"/>
      <c r="AK177" s="21"/>
      <c r="AL177" s="21"/>
      <c r="AM177" s="21"/>
      <c r="AN177" s="21"/>
      <c r="AO177" s="21"/>
      <c r="AP177" s="21"/>
      <c r="AQ177" s="21"/>
      <c r="AR177" s="21"/>
      <c r="AS177" s="21"/>
      <c r="AT177" s="21"/>
      <c r="AU177" s="21"/>
      <c r="AV177" s="21"/>
      <c r="AW177" s="21"/>
      <c r="AX177" s="21"/>
    </row>
    <row r="178" spans="1:50" hidden="1" x14ac:dyDescent="0.2">
      <c r="A178" s="71">
        <v>106</v>
      </c>
      <c r="B178" s="20" t="str">
        <f>'Compound Alert'!B84</f>
        <v>Iran</v>
      </c>
      <c r="C178" s="20" t="str">
        <f>'Compound Alert'!C84</f>
        <v>IRN</v>
      </c>
      <c r="D178" s="20" t="str">
        <f>'Compound Alert'!D124</f>
        <v>SSF           Sub-Saharan Africa</v>
      </c>
      <c r="E178" s="20" t="str">
        <f>'Compound Alert'!E124</f>
        <v>IDA</v>
      </c>
      <c r="F178" s="57">
        <f>'Compound Alert'!F84</f>
        <v>0</v>
      </c>
      <c r="G178" s="22">
        <f>'Compound Alert'!G84</f>
        <v>1.5</v>
      </c>
      <c r="H178" s="23">
        <f>'Compound Alert'!H84</f>
        <v>1.5</v>
      </c>
      <c r="I178" s="57">
        <f>'Compound Alert'!M84</f>
        <v>0</v>
      </c>
      <c r="J178" s="25">
        <f>'Compound Alert'!N84</f>
        <v>4.8574706175127815</v>
      </c>
      <c r="K178" s="25">
        <f>'Compound Alert'!O84</f>
        <v>2.9665071770334901</v>
      </c>
      <c r="L178" s="25">
        <f>'Compound Alert'!P84</f>
        <v>10</v>
      </c>
      <c r="M178" s="25">
        <f>'Compound Alert'!Q84</f>
        <v>4.8989794855663575</v>
      </c>
      <c r="N178" s="25">
        <f>'Compound Alert'!R84</f>
        <v>6.5</v>
      </c>
      <c r="O178" s="25">
        <f>'Compound Alert'!S84</f>
        <v>1.45422691536203</v>
      </c>
      <c r="P178" s="25"/>
      <c r="Q178" s="27">
        <f>'Compound Alert'!AI145</f>
        <v>0.1</v>
      </c>
      <c r="R178" s="27">
        <f>'Compound Alert'!AJ145</f>
        <v>0.6</v>
      </c>
      <c r="S178" s="21"/>
      <c r="T178" s="21"/>
      <c r="U178" s="21"/>
      <c r="V178" s="21"/>
      <c r="W178" s="21"/>
      <c r="X178" s="21"/>
      <c r="Y178" s="28"/>
      <c r="Z178" s="28"/>
      <c r="AA178" s="28"/>
      <c r="AB178" s="28"/>
      <c r="AC178" s="28"/>
      <c r="AD178" s="28"/>
      <c r="AE178" s="28"/>
      <c r="AF178" s="28"/>
      <c r="AJ178" s="21"/>
      <c r="AK178" s="21"/>
      <c r="AL178" s="21"/>
      <c r="AM178" s="21"/>
      <c r="AN178" s="21"/>
      <c r="AO178" s="21"/>
      <c r="AP178" s="21"/>
      <c r="AQ178" s="21"/>
      <c r="AR178" s="21"/>
      <c r="AS178" s="21"/>
      <c r="AT178" s="21"/>
      <c r="AU178" s="21"/>
      <c r="AV178" s="21"/>
      <c r="AW178" s="21"/>
      <c r="AX178" s="21"/>
    </row>
    <row r="179" spans="1:50" hidden="1" x14ac:dyDescent="0.2">
      <c r="A179" s="71">
        <v>107</v>
      </c>
      <c r="B179" s="20" t="str">
        <f>'Compound Alert'!B94</f>
        <v>Kyrgyzstan</v>
      </c>
      <c r="C179" s="20" t="str">
        <f>'Compound Alert'!C94</f>
        <v>KGZ</v>
      </c>
      <c r="D179" s="20" t="str">
        <f>'Compound Alert'!D134</f>
        <v>SAS           South Asia</v>
      </c>
      <c r="E179" s="20" t="str">
        <f>'Compound Alert'!E134</f>
        <v>IDA</v>
      </c>
      <c r="F179" s="57">
        <f>'Compound Alert'!F94</f>
        <v>0</v>
      </c>
      <c r="G179" s="22">
        <f>'Compound Alert'!G94</f>
        <v>1.5</v>
      </c>
      <c r="H179" s="23">
        <f>'Compound Alert'!H94</f>
        <v>1.5</v>
      </c>
      <c r="I179" s="57">
        <f>'Compound Alert'!M94</f>
        <v>0</v>
      </c>
      <c r="J179" s="25">
        <f>'Compound Alert'!N94</f>
        <v>5.5467246052200805</v>
      </c>
      <c r="K179" s="25">
        <f>'Compound Alert'!O94</f>
        <v>3.7320574162679399</v>
      </c>
      <c r="L179" s="25">
        <f>'Compound Alert'!P94</f>
        <v>5.4610842350020734</v>
      </c>
      <c r="M179" s="25">
        <f>'Compound Alert'!Q94</f>
        <v>5.744562646538026</v>
      </c>
      <c r="N179" s="25">
        <f>'Compound Alert'!R94</f>
        <v>4.625</v>
      </c>
      <c r="O179" s="25">
        <f>'Compound Alert'!S94</f>
        <v>0</v>
      </c>
      <c r="P179" s="25"/>
      <c r="Q179" s="27">
        <f>'Compound Alert'!AI146</f>
        <v>0</v>
      </c>
      <c r="R179" s="27">
        <f>'Compound Alert'!AJ146</f>
        <v>0.4</v>
      </c>
      <c r="S179" s="21"/>
      <c r="T179" s="21"/>
      <c r="U179" s="21"/>
      <c r="V179" s="21"/>
      <c r="W179" s="21"/>
      <c r="X179" s="21"/>
      <c r="Y179" s="28"/>
      <c r="Z179" s="28"/>
      <c r="AA179" s="28"/>
      <c r="AB179" s="28"/>
      <c r="AC179" s="28"/>
      <c r="AD179" s="28"/>
      <c r="AE179" s="28"/>
      <c r="AF179" s="28"/>
      <c r="AJ179" s="21"/>
      <c r="AK179" s="21"/>
      <c r="AL179" s="21"/>
      <c r="AM179" s="21"/>
      <c r="AN179" s="21"/>
      <c r="AO179" s="21"/>
      <c r="AP179" s="21"/>
      <c r="AQ179" s="21"/>
      <c r="AR179" s="21"/>
      <c r="AS179" s="21"/>
      <c r="AT179" s="21"/>
      <c r="AU179" s="21"/>
      <c r="AV179" s="21"/>
      <c r="AW179" s="21"/>
      <c r="AX179" s="21"/>
    </row>
    <row r="180" spans="1:50" hidden="1" x14ac:dyDescent="0.2">
      <c r="A180" s="71">
        <v>108</v>
      </c>
      <c r="B180" s="20" t="str">
        <f>'Compound Alert'!B105</f>
        <v>Liechtenstein</v>
      </c>
      <c r="C180" s="20" t="str">
        <f>'Compound Alert'!C105</f>
        <v>LIE</v>
      </c>
      <c r="D180" s="20" t="str">
        <f>'Compound Alert'!D145</f>
        <v>EAS           East Asia &amp; Pacific</v>
      </c>
      <c r="E180" s="20" t="str">
        <f>'Compound Alert'!E145</f>
        <v>East Asia &amp; Pacific</v>
      </c>
      <c r="F180" s="57">
        <f>'Compound Alert'!F105</f>
        <v>0</v>
      </c>
      <c r="G180" s="22">
        <f>'Compound Alert'!G105</f>
        <v>1.5</v>
      </c>
      <c r="H180" s="23">
        <f>'Compound Alert'!H105</f>
        <v>1.5</v>
      </c>
      <c r="I180" s="57">
        <f>'Compound Alert'!M105</f>
        <v>0</v>
      </c>
      <c r="J180" s="25">
        <f>'Compound Alert'!N105</f>
        <v>7.2801098892805181</v>
      </c>
      <c r="K180" s="25">
        <f>'Compound Alert'!O105</f>
        <v>0</v>
      </c>
      <c r="L180" s="25">
        <f>'Compound Alert'!P105</f>
        <v>5.2272727272727302</v>
      </c>
      <c r="M180" s="25">
        <f>'Compound Alert'!Q105</f>
        <v>0</v>
      </c>
      <c r="N180" s="25">
        <f>'Compound Alert'!R105</f>
        <v>0</v>
      </c>
      <c r="O180" s="25">
        <f>'Compound Alert'!S105</f>
        <v>0</v>
      </c>
      <c r="P180" s="25"/>
      <c r="Q180" s="27">
        <f>'Compound Alert'!AI147</f>
        <v>0</v>
      </c>
      <c r="R180" s="27">
        <f>'Compound Alert'!AJ147</f>
        <v>0.3</v>
      </c>
      <c r="S180" s="21"/>
      <c r="T180" s="21"/>
      <c r="U180" s="21"/>
      <c r="V180" s="21"/>
      <c r="W180" s="21"/>
      <c r="X180" s="21"/>
      <c r="Y180" s="28"/>
      <c r="Z180" s="28"/>
      <c r="AA180" s="28"/>
      <c r="AB180" s="28"/>
      <c r="AC180" s="28"/>
      <c r="AD180" s="28"/>
      <c r="AE180" s="28"/>
      <c r="AF180" s="28"/>
      <c r="AJ180" s="21"/>
      <c r="AK180" s="21"/>
      <c r="AL180" s="21"/>
      <c r="AM180" s="21"/>
      <c r="AN180" s="21"/>
      <c r="AO180" s="21"/>
      <c r="AP180" s="21"/>
      <c r="AQ180" s="21"/>
      <c r="AR180" s="21"/>
      <c r="AS180" s="21"/>
      <c r="AT180" s="21"/>
      <c r="AU180" s="21"/>
      <c r="AV180" s="21"/>
      <c r="AW180" s="21"/>
      <c r="AX180" s="21"/>
    </row>
    <row r="181" spans="1:50" hidden="1" x14ac:dyDescent="0.2">
      <c r="A181" s="71">
        <v>109</v>
      </c>
      <c r="B181" s="20" t="str">
        <f>'Compound Alert'!B121</f>
        <v>Montenegro</v>
      </c>
      <c r="C181" s="20" t="str">
        <f>'Compound Alert'!C121</f>
        <v>MNE</v>
      </c>
      <c r="D181" s="20" t="str">
        <f>'Compound Alert'!D161</f>
        <v>SSF           Sub-Saharan Africa</v>
      </c>
      <c r="E181" s="20" t="str">
        <f>'Compound Alert'!E161</f>
        <v>IDA</v>
      </c>
      <c r="F181" s="57">
        <f>'Compound Alert'!F121</f>
        <v>0</v>
      </c>
      <c r="G181" s="22">
        <f>'Compound Alert'!G121</f>
        <v>1.5</v>
      </c>
      <c r="H181" s="23">
        <f>'Compound Alert'!H121</f>
        <v>1.5</v>
      </c>
      <c r="I181" s="57">
        <f>'Compound Alert'!M121</f>
        <v>0</v>
      </c>
      <c r="J181" s="25">
        <f>'Compound Alert'!N121</f>
        <v>7.2525857457874974</v>
      </c>
      <c r="K181" s="25">
        <f>'Compound Alert'!O121</f>
        <v>1.1722488038277501</v>
      </c>
      <c r="L181" s="25">
        <f>'Compound Alert'!P121</f>
        <v>6.6171464088792815</v>
      </c>
      <c r="M181" s="25">
        <f>'Compound Alert'!Q121</f>
        <v>3.1428571428571401</v>
      </c>
      <c r="N181" s="25">
        <f>'Compound Alert'!R121</f>
        <v>1.75</v>
      </c>
      <c r="O181" s="25">
        <f>'Compound Alert'!S121</f>
        <v>0</v>
      </c>
      <c r="P181" s="25"/>
      <c r="Q181" s="27">
        <f>'Compound Alert'!AI148</f>
        <v>0</v>
      </c>
      <c r="R181" s="27">
        <f>'Compound Alert'!AJ148</f>
        <v>0.3</v>
      </c>
      <c r="S181" s="21"/>
      <c r="T181" s="21"/>
      <c r="U181" s="21"/>
      <c r="V181" s="21"/>
      <c r="W181" s="21"/>
      <c r="X181" s="21"/>
      <c r="Y181" s="28"/>
      <c r="Z181" s="28"/>
      <c r="AA181" s="28"/>
      <c r="AB181" s="28"/>
      <c r="AC181" s="28"/>
      <c r="AD181" s="28"/>
      <c r="AE181" s="28"/>
      <c r="AF181" s="28"/>
      <c r="AJ181" s="21"/>
      <c r="AK181" s="21"/>
      <c r="AL181" s="21"/>
      <c r="AM181" s="21"/>
      <c r="AN181" s="21"/>
      <c r="AO181" s="21"/>
      <c r="AP181" s="21"/>
      <c r="AQ181" s="21"/>
      <c r="AR181" s="21"/>
      <c r="AS181" s="21"/>
      <c r="AT181" s="21"/>
      <c r="AU181" s="21"/>
      <c r="AV181" s="21"/>
      <c r="AW181" s="21"/>
      <c r="AX181" s="21"/>
    </row>
    <row r="182" spans="1:50" hidden="1" x14ac:dyDescent="0.2">
      <c r="A182" s="71">
        <v>110</v>
      </c>
      <c r="B182" s="20" t="str">
        <f>'Compound Alert'!B125</f>
        <v>Mauritius</v>
      </c>
      <c r="C182" s="20" t="str">
        <f>'Compound Alert'!C125</f>
        <v>MUS</v>
      </c>
      <c r="D182" s="20" t="str">
        <f>'Compound Alert'!D165</f>
        <v>ECS           Europe &amp; Central Asia</v>
      </c>
      <c r="E182" s="20" t="str">
        <f>'Compound Alert'!E165</f>
        <v>Europe &amp; Central Asia</v>
      </c>
      <c r="F182" s="57">
        <f>'Compound Alert'!F125</f>
        <v>0</v>
      </c>
      <c r="G182" s="22">
        <f>'Compound Alert'!G125</f>
        <v>1.5</v>
      </c>
      <c r="H182" s="23">
        <f>'Compound Alert'!H125</f>
        <v>1.5</v>
      </c>
      <c r="I182" s="57">
        <f>'Compound Alert'!M125</f>
        <v>0</v>
      </c>
      <c r="J182" s="25">
        <f>'Compound Alert'!N125</f>
        <v>8.3785440262613644</v>
      </c>
      <c r="K182" s="25">
        <f>'Compound Alert'!O125</f>
        <v>1.79425837320574</v>
      </c>
      <c r="L182" s="25">
        <f>'Compound Alert'!P125</f>
        <v>3.9607389516130649</v>
      </c>
      <c r="M182" s="25">
        <f>'Compound Alert'!Q125</f>
        <v>5.6061191058138782</v>
      </c>
      <c r="N182" s="25">
        <f>'Compound Alert'!R125</f>
        <v>1.375</v>
      </c>
      <c r="O182" s="25">
        <f>'Compound Alert'!S125</f>
        <v>0</v>
      </c>
      <c r="P182" s="25"/>
      <c r="Q182" s="27">
        <f>'Compound Alert'!AI149</f>
        <v>0</v>
      </c>
      <c r="R182" s="27">
        <f>'Compound Alert'!AJ149</f>
        <v>0.3</v>
      </c>
      <c r="S182" s="21"/>
      <c r="T182" s="21"/>
      <c r="U182" s="21"/>
      <c r="V182" s="21"/>
      <c r="W182" s="21"/>
      <c r="X182" s="21"/>
      <c r="Y182" s="28"/>
      <c r="Z182" s="28"/>
      <c r="AA182" s="28"/>
      <c r="AB182" s="28"/>
      <c r="AC182" s="28"/>
      <c r="AD182" s="28"/>
      <c r="AE182" s="28"/>
      <c r="AF182" s="28"/>
      <c r="AJ182" s="21"/>
      <c r="AK182" s="21"/>
      <c r="AL182" s="21"/>
      <c r="AM182" s="21"/>
      <c r="AN182" s="21"/>
      <c r="AO182" s="21"/>
      <c r="AP182" s="21"/>
      <c r="AQ182" s="21"/>
      <c r="AR182" s="21"/>
      <c r="AS182" s="21"/>
      <c r="AT182" s="21"/>
      <c r="AU182" s="21"/>
      <c r="AV182" s="21"/>
      <c r="AW182" s="21"/>
      <c r="AX182" s="21"/>
    </row>
    <row r="183" spans="1:50" hidden="1" x14ac:dyDescent="0.2">
      <c r="A183" s="71">
        <v>111</v>
      </c>
      <c r="B183" s="20" t="str">
        <f>'Compound Alert'!B135</f>
        <v>Nauru</v>
      </c>
      <c r="C183" s="20" t="str">
        <f>'Compound Alert'!C135</f>
        <v>NRU</v>
      </c>
      <c r="D183" s="20" t="str">
        <f>'Compound Alert'!D175</f>
        <v>EAS           East Asia &amp; Pacific</v>
      </c>
      <c r="E183" s="20" t="str">
        <f>'Compound Alert'!E175</f>
        <v>Blend</v>
      </c>
      <c r="F183" s="57">
        <f>'Compound Alert'!F135</f>
        <v>0</v>
      </c>
      <c r="G183" s="22">
        <f>'Compound Alert'!G135</f>
        <v>1.5</v>
      </c>
      <c r="H183" s="23">
        <f>'Compound Alert'!H135</f>
        <v>1.5</v>
      </c>
      <c r="I183" s="57">
        <f>'Compound Alert'!M135</f>
        <v>0</v>
      </c>
      <c r="J183" s="25">
        <f>'Compound Alert'!N135</f>
        <v>9.84</v>
      </c>
      <c r="K183" s="25">
        <f>'Compound Alert'!O135</f>
        <v>0</v>
      </c>
      <c r="L183" s="25">
        <f>'Compound Alert'!P135</f>
        <v>0</v>
      </c>
      <c r="M183" s="25">
        <f>'Compound Alert'!Q135</f>
        <v>6</v>
      </c>
      <c r="N183" s="25">
        <f>'Compound Alert'!R135</f>
        <v>0.625</v>
      </c>
      <c r="O183" s="25">
        <f>'Compound Alert'!S135</f>
        <v>0</v>
      </c>
      <c r="P183" s="25"/>
      <c r="Q183" s="27">
        <f>'Compound Alert'!AI150</f>
        <v>0</v>
      </c>
      <c r="R183" s="27">
        <f>'Compound Alert'!AJ150</f>
        <v>0.2</v>
      </c>
      <c r="S183" s="21"/>
      <c r="T183" s="21"/>
      <c r="U183" s="21"/>
      <c r="V183" s="21"/>
      <c r="W183" s="21"/>
      <c r="X183" s="21"/>
      <c r="Y183" s="28"/>
      <c r="Z183" s="28"/>
      <c r="AA183" s="28"/>
      <c r="AB183" s="28"/>
      <c r="AC183" s="28"/>
      <c r="AD183" s="28"/>
      <c r="AE183" s="28"/>
      <c r="AF183" s="28"/>
      <c r="AJ183" s="21"/>
      <c r="AK183" s="21"/>
      <c r="AL183" s="21"/>
      <c r="AM183" s="21"/>
      <c r="AN183" s="21"/>
      <c r="AO183" s="21"/>
      <c r="AP183" s="21"/>
      <c r="AQ183" s="21"/>
      <c r="AR183" s="21"/>
      <c r="AS183" s="21"/>
      <c r="AT183" s="21"/>
      <c r="AU183" s="21"/>
      <c r="AV183" s="21"/>
      <c r="AW183" s="21"/>
      <c r="AX183" s="21"/>
    </row>
    <row r="184" spans="1:50" hidden="1" x14ac:dyDescent="0.2">
      <c r="A184" s="71">
        <v>112</v>
      </c>
      <c r="B184" s="20" t="str">
        <f>'Compound Alert'!B139</f>
        <v>Panama</v>
      </c>
      <c r="C184" s="20" t="str">
        <f>'Compound Alert'!C139</f>
        <v>PAN</v>
      </c>
      <c r="D184" s="20" t="str">
        <f>'Compound Alert'!D179</f>
        <v>ECS           Europe &amp; Central Asia</v>
      </c>
      <c r="E184" s="20" t="str">
        <f>'Compound Alert'!E179</f>
        <v>IBRD</v>
      </c>
      <c r="F184" s="57">
        <f>'Compound Alert'!F139</f>
        <v>0</v>
      </c>
      <c r="G184" s="22">
        <f>'Compound Alert'!G139</f>
        <v>1.5</v>
      </c>
      <c r="H184" s="23">
        <f>'Compound Alert'!H139</f>
        <v>1.5</v>
      </c>
      <c r="I184" s="57">
        <f>'Compound Alert'!M139</f>
        <v>0</v>
      </c>
      <c r="J184" s="25">
        <f>'Compound Alert'!N139</f>
        <v>6.518456872604129</v>
      </c>
      <c r="K184" s="25">
        <f>'Compound Alert'!O139</f>
        <v>5.0956937799043098</v>
      </c>
      <c r="L184" s="25">
        <f>'Compound Alert'!P139</f>
        <v>4.1652892561983501</v>
      </c>
      <c r="M184" s="25">
        <f>'Compound Alert'!Q139</f>
        <v>5.0990195135927818</v>
      </c>
      <c r="N184" s="25">
        <f>'Compound Alert'!R139</f>
        <v>3.5</v>
      </c>
      <c r="O184" s="25">
        <f>'Compound Alert'!S139</f>
        <v>0</v>
      </c>
      <c r="P184" s="25"/>
      <c r="Q184" s="27">
        <f>'Compound Alert'!AI151</f>
        <v>0</v>
      </c>
      <c r="R184" s="27">
        <f>'Compound Alert'!AJ151</f>
        <v>0.3</v>
      </c>
      <c r="S184" s="21"/>
      <c r="T184" s="21"/>
      <c r="U184" s="21"/>
      <c r="V184" s="21"/>
      <c r="W184" s="21"/>
      <c r="X184" s="21"/>
      <c r="Y184" s="28"/>
      <c r="Z184" s="28"/>
      <c r="AA184" s="28"/>
      <c r="AB184" s="28"/>
      <c r="AC184" s="28"/>
      <c r="AD184" s="28"/>
      <c r="AE184" s="28"/>
      <c r="AF184" s="28"/>
      <c r="AJ184" s="21"/>
      <c r="AK184" s="21"/>
      <c r="AL184" s="21"/>
      <c r="AM184" s="21"/>
      <c r="AN184" s="21"/>
      <c r="AO184" s="21"/>
      <c r="AP184" s="21"/>
      <c r="AQ184" s="21"/>
      <c r="AR184" s="21"/>
      <c r="AS184" s="21"/>
      <c r="AT184" s="21"/>
      <c r="AU184" s="21"/>
      <c r="AV184" s="21"/>
      <c r="AW184" s="21"/>
      <c r="AX184" s="21"/>
    </row>
    <row r="185" spans="1:50" hidden="1" x14ac:dyDescent="0.2">
      <c r="A185" s="71">
        <v>113</v>
      </c>
      <c r="B185" s="20" t="str">
        <f>'Compound Alert'!B174</f>
        <v>Turkmenistan</v>
      </c>
      <c r="C185" s="20" t="str">
        <f>'Compound Alert'!C174</f>
        <v>TKM</v>
      </c>
      <c r="D185" s="20">
        <f>'Compound Alert'!D214</f>
        <v>0</v>
      </c>
      <c r="E185" s="20">
        <f>'Compound Alert'!E214</f>
        <v>0</v>
      </c>
      <c r="F185" s="57">
        <f>'Compound Alert'!F174</f>
        <v>0</v>
      </c>
      <c r="G185" s="22">
        <f>'Compound Alert'!G174</f>
        <v>1.5</v>
      </c>
      <c r="H185" s="23">
        <f>'Compound Alert'!H174</f>
        <v>1.5</v>
      </c>
      <c r="I185" s="57">
        <f>'Compound Alert'!M174</f>
        <v>0</v>
      </c>
      <c r="J185" s="25">
        <f>'Compound Alert'!N174</f>
        <v>6.8567765469923678</v>
      </c>
      <c r="K185" s="25">
        <f>'Compound Alert'!O174</f>
        <v>3.2775119617224902</v>
      </c>
      <c r="L185" s="25">
        <f>'Compound Alert'!P174</f>
        <v>10</v>
      </c>
      <c r="M185" s="25">
        <f>'Compound Alert'!Q174</f>
        <v>2.1428571428571401</v>
      </c>
      <c r="N185" s="25">
        <f>'Compound Alert'!R174</f>
        <v>1.5</v>
      </c>
      <c r="O185" s="25">
        <f>'Compound Alert'!S174</f>
        <v>0</v>
      </c>
      <c r="P185" s="25"/>
      <c r="Q185" s="27">
        <f>'Compound Alert'!AI152</f>
        <v>0</v>
      </c>
      <c r="R185" s="27">
        <f>'Compound Alert'!AJ152</f>
        <v>0.3</v>
      </c>
      <c r="S185" s="21"/>
      <c r="T185" s="21"/>
      <c r="U185" s="21"/>
      <c r="V185" s="21"/>
      <c r="W185" s="21"/>
      <c r="X185" s="21"/>
      <c r="Y185" s="28"/>
      <c r="Z185" s="28"/>
      <c r="AA185" s="28"/>
      <c r="AB185" s="28"/>
      <c r="AC185" s="28"/>
      <c r="AD185" s="28"/>
      <c r="AE185" s="28"/>
      <c r="AF185" s="28"/>
      <c r="AJ185" s="21"/>
      <c r="AK185" s="21"/>
      <c r="AL185" s="21"/>
      <c r="AM185" s="21"/>
      <c r="AN185" s="21"/>
      <c r="AO185" s="21"/>
      <c r="AP185" s="21"/>
      <c r="AQ185" s="21"/>
      <c r="AR185" s="21"/>
      <c r="AS185" s="21"/>
      <c r="AT185" s="21"/>
      <c r="AU185" s="21"/>
      <c r="AV185" s="21"/>
      <c r="AW185" s="21"/>
      <c r="AX185" s="21"/>
    </row>
    <row r="186" spans="1:50" hidden="1" x14ac:dyDescent="0.2">
      <c r="A186" s="71">
        <v>114</v>
      </c>
      <c r="B186" s="20" t="str">
        <f>'Compound Alert'!B178</f>
        <v>Tunisia</v>
      </c>
      <c r="C186" s="20" t="str">
        <f>'Compound Alert'!C178</f>
        <v>TUN</v>
      </c>
      <c r="D186" s="20">
        <f>'Compound Alert'!D218</f>
        <v>0</v>
      </c>
      <c r="E186" s="20">
        <f>'Compound Alert'!E218</f>
        <v>0</v>
      </c>
      <c r="F186" s="57">
        <f>'Compound Alert'!F178</f>
        <v>0</v>
      </c>
      <c r="G186" s="22">
        <f>'Compound Alert'!G178</f>
        <v>1.5</v>
      </c>
      <c r="H186" s="23">
        <f>'Compound Alert'!H178</f>
        <v>1.5</v>
      </c>
      <c r="I186" s="57">
        <f>'Compound Alert'!M178</f>
        <v>0</v>
      </c>
      <c r="J186" s="25">
        <f>'Compound Alert'!N178</f>
        <v>8.3152184062029786</v>
      </c>
      <c r="K186" s="25">
        <f>'Compound Alert'!O178</f>
        <v>2.05741626794258</v>
      </c>
      <c r="L186" s="25">
        <f>'Compound Alert'!P178</f>
        <v>5.6732993989938132</v>
      </c>
      <c r="M186" s="25">
        <f>'Compound Alert'!Q178</f>
        <v>4.0597702269070135</v>
      </c>
      <c r="N186" s="25">
        <f>'Compound Alert'!R178</f>
        <v>3.25</v>
      </c>
      <c r="O186" s="25">
        <f>'Compound Alert'!S178</f>
        <v>0</v>
      </c>
      <c r="P186" s="25"/>
      <c r="Q186" s="27">
        <f>'Compound Alert'!AI153</f>
        <v>0</v>
      </c>
      <c r="R186" s="27">
        <f>'Compound Alert'!AJ153</f>
        <v>0.2</v>
      </c>
      <c r="S186" s="21"/>
      <c r="T186" s="21"/>
      <c r="U186" s="21"/>
      <c r="V186" s="21"/>
      <c r="W186" s="21"/>
      <c r="X186" s="21"/>
      <c r="Y186" s="28"/>
      <c r="Z186" s="28"/>
      <c r="AA186" s="28"/>
      <c r="AB186" s="28"/>
      <c r="AC186" s="28"/>
      <c r="AD186" s="28"/>
      <c r="AE186" s="28"/>
      <c r="AF186" s="28"/>
      <c r="AJ186" s="21"/>
      <c r="AK186" s="21"/>
      <c r="AL186" s="21"/>
      <c r="AM186" s="21"/>
      <c r="AN186" s="21"/>
      <c r="AO186" s="21"/>
      <c r="AP186" s="21"/>
      <c r="AQ186" s="21"/>
      <c r="AR186" s="21"/>
      <c r="AS186" s="21"/>
      <c r="AT186" s="21"/>
      <c r="AU186" s="21"/>
      <c r="AV186" s="21"/>
      <c r="AW186" s="21"/>
      <c r="AX186" s="21"/>
    </row>
    <row r="187" spans="1:50" hidden="1" x14ac:dyDescent="0.2">
      <c r="A187" s="71">
        <v>115</v>
      </c>
      <c r="B187" s="20" t="str">
        <f>'Compound Alert'!B179</f>
        <v>Turkey</v>
      </c>
      <c r="C187" s="20" t="str">
        <f>'Compound Alert'!C179</f>
        <v>TUR</v>
      </c>
      <c r="D187" s="20">
        <f>'Compound Alert'!D219</f>
        <v>0</v>
      </c>
      <c r="E187" s="20">
        <f>'Compound Alert'!E219</f>
        <v>0</v>
      </c>
      <c r="F187" s="57">
        <f>'Compound Alert'!F179</f>
        <v>0</v>
      </c>
      <c r="G187" s="22">
        <f>'Compound Alert'!G179</f>
        <v>1.5</v>
      </c>
      <c r="H187" s="23">
        <f>'Compound Alert'!H179</f>
        <v>1.5</v>
      </c>
      <c r="I187" s="57">
        <f>'Compound Alert'!M179</f>
        <v>0</v>
      </c>
      <c r="J187" s="25">
        <f>'Compound Alert'!N179</f>
        <v>4.0976664090674833</v>
      </c>
      <c r="K187" s="25">
        <f>'Compound Alert'!O179</f>
        <v>0.45454545454545298</v>
      </c>
      <c r="L187" s="25">
        <f>'Compound Alert'!P179</f>
        <v>6.7564700327004994</v>
      </c>
      <c r="M187" s="25">
        <f>'Compound Alert'!Q179</f>
        <v>4.5825756949558398</v>
      </c>
      <c r="N187" s="25">
        <f>'Compound Alert'!R179</f>
        <v>8.625</v>
      </c>
      <c r="O187" s="25">
        <f>'Compound Alert'!S179</f>
        <v>0</v>
      </c>
      <c r="P187" s="25"/>
      <c r="Q187" s="27">
        <f>'Compound Alert'!AI154</f>
        <v>0</v>
      </c>
      <c r="R187" s="27">
        <f>'Compound Alert'!AJ154</f>
        <v>0.3</v>
      </c>
      <c r="S187" s="21"/>
      <c r="T187" s="21"/>
      <c r="U187" s="21"/>
      <c r="V187" s="21"/>
      <c r="W187" s="21"/>
      <c r="X187" s="21"/>
      <c r="Y187" s="28"/>
      <c r="Z187" s="28"/>
      <c r="AA187" s="28"/>
      <c r="AB187" s="28"/>
      <c r="AC187" s="28"/>
      <c r="AD187" s="28"/>
      <c r="AE187" s="28"/>
      <c r="AF187" s="28"/>
      <c r="AJ187" s="21"/>
      <c r="AK187" s="21"/>
      <c r="AL187" s="21"/>
      <c r="AM187" s="21"/>
      <c r="AN187" s="21"/>
      <c r="AO187" s="21"/>
      <c r="AP187" s="21"/>
      <c r="AQ187" s="21"/>
      <c r="AR187" s="21"/>
      <c r="AS187" s="21"/>
      <c r="AT187" s="21"/>
      <c r="AU187" s="21"/>
      <c r="AV187" s="21"/>
      <c r="AW187" s="21"/>
      <c r="AX187" s="21"/>
    </row>
    <row r="188" spans="1:50" hidden="1" x14ac:dyDescent="0.2">
      <c r="A188" s="71">
        <v>116</v>
      </c>
      <c r="B188" s="20" t="str">
        <f>'Compound Alert'!B183</f>
        <v>Ukraine</v>
      </c>
      <c r="C188" s="20" t="str">
        <f>'Compound Alert'!C183</f>
        <v>UKR</v>
      </c>
      <c r="D188" s="20">
        <f>'Compound Alert'!D223</f>
        <v>0</v>
      </c>
      <c r="E188" s="20">
        <f>'Compound Alert'!E223</f>
        <v>0</v>
      </c>
      <c r="F188" s="57">
        <f>'Compound Alert'!F183</f>
        <v>0</v>
      </c>
      <c r="G188" s="22">
        <f>'Compound Alert'!G183</f>
        <v>1.5</v>
      </c>
      <c r="H188" s="23">
        <f>'Compound Alert'!H183</f>
        <v>1.5</v>
      </c>
      <c r="I188" s="57">
        <f>'Compound Alert'!M183</f>
        <v>0</v>
      </c>
      <c r="J188" s="25">
        <f>'Compound Alert'!N183</f>
        <v>5.9994666429608561</v>
      </c>
      <c r="K188" s="25">
        <f>'Compound Alert'!O183</f>
        <v>2.2966507177033502</v>
      </c>
      <c r="L188" s="25">
        <f>'Compound Alert'!P183</f>
        <v>5.8724227846249555</v>
      </c>
      <c r="M188" s="25">
        <f>'Compound Alert'!Q183</f>
        <v>4.2426406871192839</v>
      </c>
      <c r="N188" s="25">
        <f>'Compound Alert'!R183</f>
        <v>5.5</v>
      </c>
      <c r="O188" s="25">
        <f>'Compound Alert'!S183</f>
        <v>0</v>
      </c>
      <c r="P188" s="25"/>
      <c r="Q188" s="27">
        <f>'Compound Alert'!AI155</f>
        <v>0</v>
      </c>
      <c r="R188" s="27">
        <f>'Compound Alert'!AJ155</f>
        <v>0.5</v>
      </c>
      <c r="S188" s="21"/>
      <c r="T188" s="21"/>
      <c r="U188" s="21"/>
      <c r="V188" s="21"/>
      <c r="W188" s="21"/>
      <c r="X188" s="21"/>
      <c r="Y188" s="28"/>
      <c r="Z188" s="28"/>
      <c r="AA188" s="28"/>
      <c r="AB188" s="28"/>
      <c r="AC188" s="28"/>
      <c r="AD188" s="28"/>
      <c r="AE188" s="28"/>
      <c r="AF188" s="28"/>
      <c r="AJ188" s="21"/>
      <c r="AK188" s="21"/>
      <c r="AL188" s="21"/>
      <c r="AM188" s="21"/>
      <c r="AN188" s="21"/>
      <c r="AO188" s="21"/>
      <c r="AP188" s="21"/>
      <c r="AQ188" s="21"/>
      <c r="AR188" s="21"/>
      <c r="AS188" s="21"/>
      <c r="AT188" s="21"/>
      <c r="AU188" s="21"/>
      <c r="AV188" s="21"/>
      <c r="AW188" s="21"/>
      <c r="AX188" s="21"/>
    </row>
    <row r="189" spans="1:50" hidden="1" x14ac:dyDescent="0.2">
      <c r="A189" s="71">
        <v>117</v>
      </c>
      <c r="B189" s="20" t="str">
        <f>'Compound Alert'!B8</f>
        <v>Albania</v>
      </c>
      <c r="C189" s="20" t="str">
        <f>'Compound Alert'!C8</f>
        <v>ALB</v>
      </c>
      <c r="D189" s="20" t="str">
        <f>'Compound Alert'!D48</f>
        <v>ECS           Europe &amp; Central Asia</v>
      </c>
      <c r="E189" s="20" t="str">
        <f>'Compound Alert'!E48</f>
        <v xml:space="preserve"> </v>
      </c>
      <c r="F189" s="57">
        <f>'Compound Alert'!F8</f>
        <v>0</v>
      </c>
      <c r="G189" s="22">
        <f>'Compound Alert'!G8</f>
        <v>1</v>
      </c>
      <c r="H189" s="23">
        <f>'Compound Alert'!H8</f>
        <v>1</v>
      </c>
      <c r="I189" s="57">
        <f>'Compound Alert'!M8</f>
        <v>0</v>
      </c>
      <c r="J189" s="25">
        <f>'Compound Alert'!N8</f>
        <v>7.416198487095663</v>
      </c>
      <c r="K189" s="25">
        <f>'Compound Alert'!O8</f>
        <v>3.3971291866028701</v>
      </c>
      <c r="L189" s="25">
        <f>'Compound Alert'!P8</f>
        <v>3.988620176087327</v>
      </c>
      <c r="M189" s="25">
        <f>'Compound Alert'!Q8</f>
        <v>4.690415759823428</v>
      </c>
      <c r="N189" s="25">
        <f>'Compound Alert'!R8</f>
        <v>3.875</v>
      </c>
      <c r="O189" s="25">
        <f>'Compound Alert'!S8</f>
        <v>0</v>
      </c>
      <c r="P189" s="25"/>
      <c r="Q189" s="27">
        <f>'Compound Alert'!AI156</f>
        <v>0</v>
      </c>
      <c r="R189" s="27">
        <f>'Compound Alert'!AJ156</f>
        <v>0.6</v>
      </c>
      <c r="S189" s="21"/>
      <c r="T189" s="21"/>
      <c r="U189" s="21"/>
      <c r="V189" s="21"/>
      <c r="W189" s="21"/>
      <c r="X189" s="21"/>
      <c r="Y189" s="28"/>
      <c r="Z189" s="28"/>
      <c r="AA189" s="28"/>
      <c r="AB189" s="28"/>
      <c r="AC189" s="28"/>
      <c r="AD189" s="28"/>
      <c r="AE189" s="28"/>
      <c r="AF189" s="28"/>
      <c r="AJ189" s="21"/>
      <c r="AK189" s="21"/>
      <c r="AL189" s="21"/>
      <c r="AM189" s="21"/>
      <c r="AN189" s="21"/>
      <c r="AO189" s="21"/>
      <c r="AP189" s="21"/>
      <c r="AQ189" s="21"/>
      <c r="AR189" s="21"/>
      <c r="AS189" s="21"/>
      <c r="AT189" s="21"/>
      <c r="AU189" s="21"/>
      <c r="AV189" s="21"/>
      <c r="AW189" s="21"/>
      <c r="AX189" s="21"/>
    </row>
    <row r="190" spans="1:50" hidden="1" x14ac:dyDescent="0.2">
      <c r="A190" s="71">
        <v>118</v>
      </c>
      <c r="B190" s="20" t="str">
        <f>'Compound Alert'!B12</f>
        <v>Antigua and Barbuda</v>
      </c>
      <c r="C190" s="20" t="str">
        <f>'Compound Alert'!C12</f>
        <v>ATG</v>
      </c>
      <c r="D190" s="20" t="str">
        <f>'Compound Alert'!D52</f>
        <v>ECS           Europe &amp; Central Asia</v>
      </c>
      <c r="E190" s="20" t="str">
        <f>'Compound Alert'!E52</f>
        <v xml:space="preserve"> </v>
      </c>
      <c r="F190" s="57">
        <f>'Compound Alert'!F12</f>
        <v>0</v>
      </c>
      <c r="G190" s="22">
        <f>'Compound Alert'!G12</f>
        <v>1</v>
      </c>
      <c r="H190" s="23">
        <f>'Compound Alert'!H12</f>
        <v>1</v>
      </c>
      <c r="I190" s="57">
        <f>'Compound Alert'!M12</f>
        <v>0</v>
      </c>
      <c r="J190" s="25">
        <f>'Compound Alert'!N12</f>
        <v>9.0553851381374173</v>
      </c>
      <c r="K190" s="25">
        <f>'Compound Alert'!O12</f>
        <v>0</v>
      </c>
      <c r="L190" s="25">
        <f>'Compound Alert'!P12</f>
        <v>0</v>
      </c>
      <c r="M190" s="25">
        <f>'Compound Alert'!Q12</f>
        <v>2.8571428571428599</v>
      </c>
      <c r="N190" s="25">
        <f>'Compound Alert'!R12</f>
        <v>1.25</v>
      </c>
      <c r="O190" s="25">
        <f>'Compound Alert'!S12</f>
        <v>0</v>
      </c>
      <c r="P190" s="25"/>
      <c r="Q190" s="27">
        <f>'Compound Alert'!AI157</f>
        <v>0</v>
      </c>
      <c r="R190" s="27">
        <f>'Compound Alert'!AJ157</f>
        <v>0.4</v>
      </c>
      <c r="S190" s="21"/>
      <c r="T190" s="21"/>
      <c r="U190" s="21"/>
      <c r="V190" s="21"/>
      <c r="W190" s="21"/>
      <c r="X190" s="21"/>
      <c r="Y190" s="28"/>
      <c r="Z190" s="28"/>
      <c r="AA190" s="28"/>
      <c r="AB190" s="28"/>
      <c r="AC190" s="28"/>
      <c r="AD190" s="28"/>
      <c r="AE190" s="28"/>
      <c r="AF190" s="28"/>
      <c r="AJ190" s="21"/>
      <c r="AK190" s="21"/>
      <c r="AL190" s="21"/>
      <c r="AM190" s="21"/>
      <c r="AN190" s="21"/>
      <c r="AO190" s="21"/>
      <c r="AP190" s="21"/>
      <c r="AQ190" s="21"/>
      <c r="AR190" s="21"/>
      <c r="AS190" s="21"/>
      <c r="AT190" s="21"/>
      <c r="AU190" s="21"/>
      <c r="AV190" s="21"/>
      <c r="AW190" s="21"/>
      <c r="AX190" s="21"/>
    </row>
    <row r="191" spans="1:50" hidden="1" x14ac:dyDescent="0.2">
      <c r="A191" s="71">
        <v>119</v>
      </c>
      <c r="B191" s="20" t="str">
        <f>'Compound Alert'!B21</f>
        <v>Bulgaria</v>
      </c>
      <c r="C191" s="20" t="str">
        <f>'Compound Alert'!C21</f>
        <v>BGR</v>
      </c>
      <c r="D191" s="20" t="str">
        <f>'Compound Alert'!D61</f>
        <v>ECS           Europe &amp; Central Asia</v>
      </c>
      <c r="E191" s="20" t="str">
        <f>'Compound Alert'!E61</f>
        <v xml:space="preserve"> </v>
      </c>
      <c r="F191" s="57">
        <f>'Compound Alert'!F21</f>
        <v>0</v>
      </c>
      <c r="G191" s="22">
        <f>'Compound Alert'!G21</f>
        <v>1</v>
      </c>
      <c r="H191" s="23">
        <f>'Compound Alert'!H21</f>
        <v>1</v>
      </c>
      <c r="I191" s="57">
        <f>'Compound Alert'!M21</f>
        <v>0</v>
      </c>
      <c r="J191" s="25">
        <f>'Compound Alert'!N21</f>
        <v>6.7193571121052944</v>
      </c>
      <c r="K191" s="25">
        <f>'Compound Alert'!O21</f>
        <v>2.4162679425837301</v>
      </c>
      <c r="L191" s="25">
        <f>'Compound Alert'!P21</f>
        <v>3.6620990150586046</v>
      </c>
      <c r="M191" s="25">
        <f>'Compound Alert'!Q21</f>
        <v>5.2098807225172727</v>
      </c>
      <c r="N191" s="25">
        <f>'Compound Alert'!R21</f>
        <v>1.25</v>
      </c>
      <c r="O191" s="25">
        <f>'Compound Alert'!S21</f>
        <v>0</v>
      </c>
      <c r="P191" s="25"/>
      <c r="Q191" s="27">
        <f>'Compound Alert'!AI158</f>
        <v>0</v>
      </c>
      <c r="R191" s="27">
        <f>'Compound Alert'!AJ158</f>
        <v>0.3</v>
      </c>
      <c r="S191" s="21"/>
      <c r="T191" s="21"/>
      <c r="U191" s="21"/>
      <c r="V191" s="21"/>
      <c r="W191" s="21"/>
      <c r="X191" s="21"/>
      <c r="Y191" s="28"/>
      <c r="Z191" s="28"/>
      <c r="AA191" s="28"/>
      <c r="AB191" s="28"/>
      <c r="AC191" s="28"/>
      <c r="AD191" s="28"/>
      <c r="AE191" s="28"/>
      <c r="AF191" s="28"/>
      <c r="AJ191" s="21"/>
      <c r="AK191" s="21"/>
      <c r="AL191" s="21"/>
      <c r="AM191" s="21"/>
      <c r="AN191" s="21"/>
      <c r="AO191" s="21"/>
      <c r="AP191" s="21"/>
      <c r="AQ191" s="21"/>
      <c r="AR191" s="21"/>
      <c r="AS191" s="21"/>
      <c r="AT191" s="21"/>
      <c r="AU191" s="21"/>
      <c r="AV191" s="21"/>
      <c r="AW191" s="21"/>
      <c r="AX191" s="21"/>
    </row>
    <row r="192" spans="1:50" hidden="1" x14ac:dyDescent="0.2">
      <c r="A192" s="71">
        <v>120</v>
      </c>
      <c r="B192" s="20" t="str">
        <f>'Compound Alert'!B29</f>
        <v>Barbados</v>
      </c>
      <c r="C192" s="20" t="str">
        <f>'Compound Alert'!C29</f>
        <v>BRB</v>
      </c>
      <c r="D192" s="20" t="str">
        <f>'Compound Alert'!D69</f>
        <v>SSF           Sub-Saharan Africa</v>
      </c>
      <c r="E192" s="20" t="str">
        <f>'Compound Alert'!E69</f>
        <v>IDA</v>
      </c>
      <c r="F192" s="57">
        <f>'Compound Alert'!F29</f>
        <v>0</v>
      </c>
      <c r="G192" s="22">
        <f>'Compound Alert'!G29</f>
        <v>1</v>
      </c>
      <c r="H192" s="23">
        <f>'Compound Alert'!H29</f>
        <v>1</v>
      </c>
      <c r="I192" s="57">
        <f>'Compound Alert'!M29</f>
        <v>0</v>
      </c>
      <c r="J192" s="25">
        <f>'Compound Alert'!N29</f>
        <v>8.7292611371180779</v>
      </c>
      <c r="K192" s="25">
        <f>'Compound Alert'!O29</f>
        <v>1.8181818181818199</v>
      </c>
      <c r="L192" s="25">
        <f>'Compound Alert'!P29</f>
        <v>4.543801352257308</v>
      </c>
      <c r="M192" s="25">
        <f>'Compound Alert'!Q29</f>
        <v>4.7958315233127147</v>
      </c>
      <c r="N192" s="25">
        <f>'Compound Alert'!R29</f>
        <v>1.375</v>
      </c>
      <c r="O192" s="25">
        <f>'Compound Alert'!S29</f>
        <v>0</v>
      </c>
      <c r="P192" s="25"/>
      <c r="Q192" s="27">
        <f>'Compound Alert'!AI159</f>
        <v>0</v>
      </c>
      <c r="R192" s="27">
        <f>'Compound Alert'!AJ159</f>
        <v>0.2</v>
      </c>
      <c r="S192" s="21"/>
      <c r="T192" s="21"/>
      <c r="U192" s="21"/>
      <c r="V192" s="21"/>
      <c r="W192" s="21"/>
      <c r="X192" s="21"/>
      <c r="Y192" s="28"/>
      <c r="Z192" s="28"/>
      <c r="AA192" s="28"/>
      <c r="AB192" s="28"/>
      <c r="AC192" s="28"/>
      <c r="AD192" s="28"/>
      <c r="AE192" s="28"/>
      <c r="AF192" s="28"/>
      <c r="AJ192" s="21"/>
      <c r="AK192" s="21"/>
      <c r="AL192" s="21"/>
      <c r="AM192" s="21"/>
      <c r="AN192" s="21"/>
      <c r="AO192" s="21"/>
      <c r="AP192" s="21"/>
      <c r="AQ192" s="21"/>
      <c r="AR192" s="21"/>
      <c r="AS192" s="21"/>
      <c r="AT192" s="21"/>
      <c r="AU192" s="21"/>
      <c r="AV192" s="21"/>
      <c r="AW192" s="21"/>
      <c r="AX192" s="21"/>
    </row>
    <row r="193" spans="1:50" hidden="1" x14ac:dyDescent="0.2">
      <c r="A193" s="71">
        <v>121</v>
      </c>
      <c r="B193" s="20" t="str">
        <f>'Compound Alert'!B44</f>
        <v>Cabo Verde</v>
      </c>
      <c r="C193" s="20" t="str">
        <f>'Compound Alert'!C44</f>
        <v>CPV</v>
      </c>
      <c r="D193" s="20" t="str">
        <f>'Compound Alert'!D84</f>
        <v>MEA           Middle East &amp; North Africa</v>
      </c>
      <c r="E193" s="20" t="str">
        <f>'Compound Alert'!E84</f>
        <v>IBRD</v>
      </c>
      <c r="F193" s="57">
        <f>'Compound Alert'!F44</f>
        <v>0</v>
      </c>
      <c r="G193" s="22">
        <f>'Compound Alert'!G44</f>
        <v>1</v>
      </c>
      <c r="H193" s="23">
        <f>'Compound Alert'!H44</f>
        <v>1</v>
      </c>
      <c r="I193" s="57">
        <f>'Compound Alert'!M44</f>
        <v>0</v>
      </c>
      <c r="J193" s="25">
        <f>'Compound Alert'!N44</f>
        <v>4.8743905465196367</v>
      </c>
      <c r="K193" s="25">
        <f>'Compound Alert'!O44</f>
        <v>6.3636363636363598</v>
      </c>
      <c r="L193" s="25">
        <f>'Compound Alert'!P44</f>
        <v>4.0284487956872486</v>
      </c>
      <c r="M193" s="25">
        <f>'Compound Alert'!Q44</f>
        <v>6.8556546004010421</v>
      </c>
      <c r="N193" s="25">
        <f>'Compound Alert'!R44</f>
        <v>0.375</v>
      </c>
      <c r="O193" s="25">
        <f>'Compound Alert'!S44</f>
        <v>0</v>
      </c>
      <c r="P193" s="25"/>
      <c r="Q193" s="27">
        <f>'Compound Alert'!AI160</f>
        <v>0</v>
      </c>
      <c r="R193" s="27">
        <f>'Compound Alert'!AJ160</f>
        <v>0.3</v>
      </c>
      <c r="S193" s="21"/>
      <c r="T193" s="21"/>
      <c r="U193" s="21"/>
      <c r="V193" s="21"/>
      <c r="W193" s="21"/>
      <c r="X193" s="21"/>
      <c r="Y193" s="28"/>
      <c r="Z193" s="28"/>
      <c r="AA193" s="28"/>
      <c r="AB193" s="28"/>
      <c r="AC193" s="28"/>
      <c r="AD193" s="28"/>
      <c r="AE193" s="28"/>
      <c r="AF193" s="28"/>
      <c r="AJ193" s="21"/>
      <c r="AK193" s="21"/>
      <c r="AL193" s="21"/>
      <c r="AM193" s="21"/>
      <c r="AN193" s="21"/>
      <c r="AO193" s="21"/>
      <c r="AP193" s="21"/>
      <c r="AQ193" s="21"/>
      <c r="AR193" s="21"/>
      <c r="AS193" s="21"/>
      <c r="AT193" s="21"/>
      <c r="AU193" s="21"/>
      <c r="AV193" s="21"/>
      <c r="AW193" s="21"/>
      <c r="AX193" s="21"/>
    </row>
    <row r="194" spans="1:50" hidden="1" x14ac:dyDescent="0.2">
      <c r="A194" s="71">
        <v>122</v>
      </c>
      <c r="B194" s="20" t="str">
        <f>'Compound Alert'!B46</f>
        <v>Cuba</v>
      </c>
      <c r="C194" s="20" t="str">
        <f>'Compound Alert'!C46</f>
        <v>CUB</v>
      </c>
      <c r="D194" s="20" t="str">
        <f>'Compound Alert'!D86</f>
        <v>ECS           Europe &amp; Central Asia</v>
      </c>
      <c r="E194" s="20" t="str">
        <f>'Compound Alert'!E86</f>
        <v xml:space="preserve"> </v>
      </c>
      <c r="F194" s="57">
        <f>'Compound Alert'!F46</f>
        <v>0</v>
      </c>
      <c r="G194" s="22">
        <f>'Compound Alert'!G46</f>
        <v>1</v>
      </c>
      <c r="H194" s="23">
        <f>'Compound Alert'!H46</f>
        <v>1</v>
      </c>
      <c r="I194" s="57">
        <f>'Compound Alert'!M46</f>
        <v>0</v>
      </c>
      <c r="J194" s="25">
        <f>'Compound Alert'!N46</f>
        <v>5.7569833370313823</v>
      </c>
      <c r="K194" s="25">
        <f>'Compound Alert'!O46</f>
        <v>4.3301435406698596</v>
      </c>
      <c r="L194" s="25">
        <f>'Compound Alert'!P46</f>
        <v>5.7443664625089177</v>
      </c>
      <c r="M194" s="25">
        <f>'Compound Alert'!Q46</f>
        <v>3.1428571428571401</v>
      </c>
      <c r="N194" s="25">
        <f>'Compound Alert'!R46</f>
        <v>3.5</v>
      </c>
      <c r="O194" s="25">
        <f>'Compound Alert'!S46</f>
        <v>0</v>
      </c>
      <c r="P194" s="25"/>
      <c r="Q194" s="27">
        <f>'Compound Alert'!AI161</f>
        <v>0</v>
      </c>
      <c r="R194" s="27">
        <f>'Compound Alert'!AJ161</f>
        <v>0.1</v>
      </c>
      <c r="S194" s="21"/>
      <c r="T194" s="21"/>
      <c r="U194" s="21"/>
      <c r="V194" s="21"/>
      <c r="W194" s="21"/>
      <c r="X194" s="21"/>
      <c r="Y194" s="28"/>
      <c r="Z194" s="28"/>
      <c r="AA194" s="28"/>
      <c r="AB194" s="28"/>
      <c r="AC194" s="28"/>
      <c r="AD194" s="28"/>
      <c r="AE194" s="28"/>
      <c r="AF194" s="28"/>
      <c r="AJ194" s="21"/>
      <c r="AK194" s="21"/>
      <c r="AL194" s="21"/>
      <c r="AM194" s="21"/>
      <c r="AN194" s="21"/>
      <c r="AO194" s="21"/>
      <c r="AP194" s="21"/>
      <c r="AQ194" s="21"/>
      <c r="AR194" s="21"/>
      <c r="AS194" s="21"/>
      <c r="AT194" s="21"/>
      <c r="AU194" s="21"/>
      <c r="AV194" s="21"/>
      <c r="AW194" s="21"/>
      <c r="AX194" s="21"/>
    </row>
    <row r="195" spans="1:50" hidden="1" x14ac:dyDescent="0.2">
      <c r="A195" s="71">
        <v>123</v>
      </c>
      <c r="B195" s="20" t="str">
        <f>'Compound Alert'!B47</f>
        <v>Cyprus</v>
      </c>
      <c r="C195" s="20" t="str">
        <f>'Compound Alert'!C47</f>
        <v>CYP</v>
      </c>
      <c r="D195" s="20" t="str">
        <f>'Compound Alert'!D87</f>
        <v>MEA           Middle East &amp; North Africa</v>
      </c>
      <c r="E195" s="20" t="str">
        <f>'Compound Alert'!E87</f>
        <v xml:space="preserve"> </v>
      </c>
      <c r="F195" s="57">
        <f>'Compound Alert'!F47</f>
        <v>0</v>
      </c>
      <c r="G195" s="22">
        <f>'Compound Alert'!G47</f>
        <v>1</v>
      </c>
      <c r="H195" s="23">
        <f>'Compound Alert'!H47</f>
        <v>1</v>
      </c>
      <c r="I195" s="57">
        <f>'Compound Alert'!M47</f>
        <v>0</v>
      </c>
      <c r="J195" s="25">
        <f>'Compound Alert'!N47</f>
        <v>7.3484692283495345</v>
      </c>
      <c r="K195" s="25">
        <f>'Compound Alert'!O47</f>
        <v>2.12918660287081</v>
      </c>
      <c r="L195" s="25">
        <f>'Compound Alert'!P47</f>
        <v>4.6208621102152447</v>
      </c>
      <c r="M195" s="25">
        <f>'Compound Alert'!Q47</f>
        <v>2.6457513110645907</v>
      </c>
      <c r="N195" s="25">
        <f>'Compound Alert'!R47</f>
        <v>1.875</v>
      </c>
      <c r="O195" s="25">
        <f>'Compound Alert'!S47</f>
        <v>0</v>
      </c>
      <c r="P195" s="25"/>
      <c r="Q195" s="27">
        <f>'Compound Alert'!AI162</f>
        <v>0</v>
      </c>
      <c r="R195" s="27">
        <f>'Compound Alert'!AJ162</f>
        <v>0.5</v>
      </c>
      <c r="S195" s="21"/>
      <c r="T195" s="21"/>
      <c r="U195" s="21"/>
      <c r="V195" s="21"/>
      <c r="W195" s="21"/>
      <c r="X195" s="21"/>
      <c r="Y195" s="28"/>
      <c r="Z195" s="28"/>
      <c r="AA195" s="28"/>
      <c r="AB195" s="28"/>
      <c r="AC195" s="28"/>
      <c r="AD195" s="28"/>
      <c r="AE195" s="28"/>
      <c r="AF195" s="28"/>
      <c r="AJ195" s="21"/>
      <c r="AK195" s="21"/>
      <c r="AL195" s="21"/>
      <c r="AM195" s="21"/>
      <c r="AN195" s="21"/>
      <c r="AO195" s="21"/>
      <c r="AP195" s="21"/>
      <c r="AQ195" s="21"/>
      <c r="AR195" s="21"/>
      <c r="AS195" s="21"/>
      <c r="AT195" s="21"/>
      <c r="AU195" s="21"/>
      <c r="AV195" s="21"/>
      <c r="AW195" s="21"/>
      <c r="AX195" s="21"/>
    </row>
    <row r="196" spans="1:50" hidden="1" x14ac:dyDescent="0.2">
      <c r="A196" s="71">
        <v>124</v>
      </c>
      <c r="B196" s="20" t="str">
        <f>'Compound Alert'!B53</f>
        <v>Dominican Republic</v>
      </c>
      <c r="C196" s="20" t="str">
        <f>'Compound Alert'!C53</f>
        <v>DOM</v>
      </c>
      <c r="D196" s="20" t="str">
        <f>'Compound Alert'!D93</f>
        <v>SSF           Sub-Saharan Africa</v>
      </c>
      <c r="E196" s="20" t="str">
        <f>'Compound Alert'!E93</f>
        <v>Blend</v>
      </c>
      <c r="F196" s="57">
        <f>'Compound Alert'!F53</f>
        <v>0</v>
      </c>
      <c r="G196" s="22">
        <f>'Compound Alert'!G53</f>
        <v>1</v>
      </c>
      <c r="H196" s="23">
        <f>'Compound Alert'!H53</f>
        <v>1</v>
      </c>
      <c r="I196" s="57">
        <f>'Compound Alert'!M53</f>
        <v>0</v>
      </c>
      <c r="J196" s="25">
        <f>'Compound Alert'!N53</f>
        <v>4.5974541450007509</v>
      </c>
      <c r="K196" s="25">
        <f>'Compound Alert'!O53</f>
        <v>4.5933014354067003</v>
      </c>
      <c r="L196" s="25">
        <f>'Compound Alert'!P53</f>
        <v>6.0327182062211779</v>
      </c>
      <c r="M196" s="25">
        <f>'Compound Alert'!Q53</f>
        <v>5.9160797830996161</v>
      </c>
      <c r="N196" s="25">
        <f>'Compound Alert'!R53</f>
        <v>4.75</v>
      </c>
      <c r="O196" s="25">
        <f>'Compound Alert'!S53</f>
        <v>0</v>
      </c>
      <c r="P196" s="25"/>
      <c r="Q196" s="27">
        <f>'Compound Alert'!AI163</f>
        <v>0</v>
      </c>
      <c r="R196" s="27">
        <f>'Compound Alert'!AJ163</f>
        <v>0.4</v>
      </c>
      <c r="S196" s="21"/>
      <c r="T196" s="21"/>
      <c r="U196" s="21"/>
      <c r="V196" s="21"/>
      <c r="W196" s="21"/>
      <c r="X196" s="21"/>
      <c r="Y196" s="28"/>
      <c r="Z196" s="28"/>
      <c r="AA196" s="28"/>
      <c r="AB196" s="28"/>
      <c r="AC196" s="28"/>
      <c r="AD196" s="28"/>
      <c r="AE196" s="28"/>
      <c r="AF196" s="28"/>
      <c r="AJ196" s="21"/>
      <c r="AK196" s="21"/>
      <c r="AL196" s="21"/>
      <c r="AM196" s="21"/>
      <c r="AN196" s="21"/>
      <c r="AO196" s="21"/>
      <c r="AP196" s="21"/>
      <c r="AQ196" s="21"/>
      <c r="AR196" s="21"/>
      <c r="AS196" s="21"/>
      <c r="AT196" s="21"/>
      <c r="AU196" s="21"/>
      <c r="AV196" s="21"/>
      <c r="AW196" s="21"/>
      <c r="AX196" s="21"/>
    </row>
    <row r="197" spans="1:50" hidden="1" x14ac:dyDescent="0.2">
      <c r="A197" s="71">
        <v>125</v>
      </c>
      <c r="B197" s="20" t="str">
        <f>'Compound Alert'!B54</f>
        <v>Algeria</v>
      </c>
      <c r="C197" s="20" t="str">
        <f>'Compound Alert'!C54</f>
        <v>DZA</v>
      </c>
      <c r="D197" s="20" t="str">
        <f>'Compound Alert'!D94</f>
        <v>ECS           Europe &amp; Central Asia</v>
      </c>
      <c r="E197" s="20" t="str">
        <f>'Compound Alert'!E94</f>
        <v>IDA</v>
      </c>
      <c r="F197" s="57">
        <f>'Compound Alert'!F54</f>
        <v>0</v>
      </c>
      <c r="G197" s="22">
        <f>'Compound Alert'!G54</f>
        <v>1</v>
      </c>
      <c r="H197" s="23">
        <f>'Compound Alert'!H54</f>
        <v>1</v>
      </c>
      <c r="I197" s="57">
        <f>'Compound Alert'!M54</f>
        <v>0</v>
      </c>
      <c r="J197" s="25">
        <f>'Compound Alert'!N54</f>
        <v>5.2682386488786221</v>
      </c>
      <c r="K197" s="25">
        <f>'Compound Alert'!O54</f>
        <v>2.9665071770334901</v>
      </c>
      <c r="L197" s="25">
        <f>'Compound Alert'!P54</f>
        <v>6.8872534405901709</v>
      </c>
      <c r="M197" s="25">
        <f>'Compound Alert'!Q54</f>
        <v>4.8989794855663575</v>
      </c>
      <c r="N197" s="25">
        <f>'Compound Alert'!R54</f>
        <v>4.875</v>
      </c>
      <c r="O197" s="25">
        <f>'Compound Alert'!S54</f>
        <v>0</v>
      </c>
      <c r="P197" s="25"/>
      <c r="Q197" s="27">
        <f>'Compound Alert'!AI164</f>
        <v>0</v>
      </c>
      <c r="R197" s="27">
        <f>'Compound Alert'!AJ164</f>
        <v>0.4</v>
      </c>
      <c r="S197" s="21"/>
      <c r="T197" s="21"/>
      <c r="U197" s="21"/>
      <c r="V197" s="21"/>
      <c r="W197" s="21"/>
      <c r="X197" s="21"/>
      <c r="Y197" s="28"/>
      <c r="Z197" s="28"/>
      <c r="AA197" s="28"/>
      <c r="AB197" s="28"/>
      <c r="AC197" s="28"/>
      <c r="AD197" s="28"/>
      <c r="AE197" s="28"/>
      <c r="AF197" s="28"/>
      <c r="AJ197" s="21"/>
      <c r="AK197" s="21"/>
      <c r="AL197" s="21"/>
      <c r="AM197" s="21"/>
      <c r="AN197" s="21"/>
      <c r="AO197" s="21"/>
      <c r="AP197" s="21"/>
      <c r="AQ197" s="21"/>
      <c r="AR197" s="21"/>
      <c r="AS197" s="21"/>
      <c r="AT197" s="21"/>
      <c r="AU197" s="21"/>
      <c r="AV197" s="21"/>
      <c r="AW197" s="21"/>
      <c r="AX197" s="21"/>
    </row>
    <row r="198" spans="1:50" hidden="1" x14ac:dyDescent="0.2">
      <c r="A198" s="71">
        <v>126</v>
      </c>
      <c r="B198" s="20" t="str">
        <f>'Compound Alert'!B78</f>
        <v>Croatia</v>
      </c>
      <c r="C198" s="20" t="str">
        <f>'Compound Alert'!C78</f>
        <v>HRV</v>
      </c>
      <c r="D198" s="20" t="str">
        <f>'Compound Alert'!D118</f>
        <v>SSF           Sub-Saharan Africa</v>
      </c>
      <c r="E198" s="20" t="str">
        <f>'Compound Alert'!E118</f>
        <v>IDA</v>
      </c>
      <c r="F198" s="57">
        <f>'Compound Alert'!F78</f>
        <v>0</v>
      </c>
      <c r="G198" s="22">
        <f>'Compound Alert'!G78</f>
        <v>1</v>
      </c>
      <c r="H198" s="23">
        <f>'Compound Alert'!H78</f>
        <v>1</v>
      </c>
      <c r="I198" s="57">
        <f>'Compound Alert'!M78</f>
        <v>0</v>
      </c>
      <c r="J198" s="25">
        <f>'Compound Alert'!N78</f>
        <v>5.9579778448732084</v>
      </c>
      <c r="K198" s="25">
        <f>'Compound Alert'!O78</f>
        <v>1.2200956937798999</v>
      </c>
      <c r="L198" s="25">
        <f>'Compound Alert'!P78</f>
        <v>5.6170690812791157</v>
      </c>
      <c r="M198" s="25">
        <f>'Compound Alert'!Q78</f>
        <v>4.3094580368566771</v>
      </c>
      <c r="N198" s="25">
        <f>'Compound Alert'!R78</f>
        <v>2.375</v>
      </c>
      <c r="O198" s="25">
        <f>'Compound Alert'!S78</f>
        <v>0</v>
      </c>
      <c r="P198" s="25"/>
      <c r="Q198" s="27">
        <f>'Compound Alert'!AI165</f>
        <v>0</v>
      </c>
      <c r="R198" s="27">
        <f>'Compound Alert'!AJ165</f>
        <v>0.4</v>
      </c>
      <c r="S198" s="21"/>
      <c r="T198" s="21"/>
      <c r="U198" s="21"/>
      <c r="V198" s="21"/>
      <c r="W198" s="21"/>
      <c r="X198" s="21"/>
      <c r="Y198" s="28"/>
      <c r="Z198" s="28"/>
      <c r="AA198" s="28"/>
      <c r="AB198" s="28"/>
      <c r="AC198" s="28"/>
      <c r="AD198" s="28"/>
      <c r="AE198" s="28"/>
      <c r="AF198" s="28"/>
      <c r="AJ198" s="21"/>
      <c r="AK198" s="21"/>
      <c r="AL198" s="21"/>
      <c r="AM198" s="21"/>
      <c r="AN198" s="21"/>
      <c r="AO198" s="21"/>
      <c r="AP198" s="21"/>
      <c r="AQ198" s="21"/>
      <c r="AR198" s="21"/>
      <c r="AS198" s="21"/>
      <c r="AT198" s="21"/>
      <c r="AU198" s="21"/>
      <c r="AV198" s="21"/>
      <c r="AW198" s="21"/>
      <c r="AX198" s="21"/>
    </row>
    <row r="199" spans="1:50" hidden="1" x14ac:dyDescent="0.2">
      <c r="A199" s="71">
        <v>127</v>
      </c>
      <c r="B199" s="20" t="str">
        <f>'Compound Alert'!B87</f>
        <v>Israel</v>
      </c>
      <c r="C199" s="20" t="str">
        <f>'Compound Alert'!C87</f>
        <v>ISR</v>
      </c>
      <c r="D199" s="20" t="str">
        <f>'Compound Alert'!D127</f>
        <v>EAS           East Asia &amp; Pacific</v>
      </c>
      <c r="E199" s="20" t="str">
        <f>'Compound Alert'!E127</f>
        <v>IBRD</v>
      </c>
      <c r="F199" s="57">
        <f>'Compound Alert'!F87</f>
        <v>0</v>
      </c>
      <c r="G199" s="22">
        <f>'Compound Alert'!G87</f>
        <v>1</v>
      </c>
      <c r="H199" s="23">
        <f>'Compound Alert'!H87</f>
        <v>1</v>
      </c>
      <c r="I199" s="57">
        <f>'Compound Alert'!M87</f>
        <v>0</v>
      </c>
      <c r="J199" s="25">
        <f>'Compound Alert'!N87</f>
        <v>6.7379522111692065</v>
      </c>
      <c r="K199" s="25">
        <f>'Compound Alert'!O87</f>
        <v>0</v>
      </c>
      <c r="L199" s="25">
        <f>'Compound Alert'!P87</f>
        <v>2.657509948894798</v>
      </c>
      <c r="M199" s="25">
        <f>'Compound Alert'!Q87</f>
        <v>2.4494897427831765</v>
      </c>
      <c r="N199" s="25">
        <f>'Compound Alert'!R87</f>
        <v>5.375</v>
      </c>
      <c r="O199" s="25">
        <f>'Compound Alert'!S87</f>
        <v>0</v>
      </c>
      <c r="P199" s="25"/>
      <c r="Q199" s="27">
        <f>'Compound Alert'!AI166</f>
        <v>0</v>
      </c>
      <c r="R199" s="27">
        <f>'Compound Alert'!AJ166</f>
        <v>0.4</v>
      </c>
      <c r="S199" s="21"/>
      <c r="T199" s="21"/>
      <c r="U199" s="21"/>
      <c r="V199" s="21"/>
      <c r="W199" s="21"/>
      <c r="X199" s="21"/>
      <c r="Y199" s="28"/>
      <c r="Z199" s="28"/>
      <c r="AA199" s="28"/>
      <c r="AB199" s="28"/>
      <c r="AC199" s="28"/>
      <c r="AD199" s="28"/>
      <c r="AE199" s="28"/>
      <c r="AF199" s="28"/>
      <c r="AJ199" s="21"/>
      <c r="AK199" s="21"/>
      <c r="AL199" s="21"/>
      <c r="AM199" s="21"/>
      <c r="AN199" s="21"/>
      <c r="AO199" s="21"/>
      <c r="AP199" s="21"/>
      <c r="AQ199" s="21"/>
      <c r="AR199" s="21"/>
      <c r="AS199" s="21"/>
      <c r="AT199" s="21"/>
      <c r="AU199" s="21"/>
      <c r="AV199" s="21"/>
      <c r="AW199" s="21"/>
      <c r="AX199" s="21"/>
    </row>
    <row r="200" spans="1:50" hidden="1" x14ac:dyDescent="0.2">
      <c r="A200" s="71">
        <v>128</v>
      </c>
      <c r="B200" s="20" t="str">
        <f>'Compound Alert'!B92</f>
        <v>Kazakhstan</v>
      </c>
      <c r="C200" s="20" t="str">
        <f>'Compound Alert'!C92</f>
        <v>KAZ</v>
      </c>
      <c r="D200" s="20" t="str">
        <f>'Compound Alert'!D132</f>
        <v>ECS           Europe &amp; Central Asia</v>
      </c>
      <c r="E200" s="20" t="str">
        <f>'Compound Alert'!E132</f>
        <v>Europe &amp; Central Asia</v>
      </c>
      <c r="F200" s="57">
        <f>'Compound Alert'!F92</f>
        <v>0</v>
      </c>
      <c r="G200" s="22">
        <f>'Compound Alert'!G92</f>
        <v>1</v>
      </c>
      <c r="H200" s="23">
        <f>'Compound Alert'!H92</f>
        <v>1</v>
      </c>
      <c r="I200" s="57">
        <f>'Compound Alert'!M92</f>
        <v>0</v>
      </c>
      <c r="J200" s="25">
        <f>'Compound Alert'!N92</f>
        <v>6.4697096424138438</v>
      </c>
      <c r="K200" s="25">
        <f>'Compound Alert'!O92</f>
        <v>1.2679425837320599</v>
      </c>
      <c r="L200" s="25">
        <f>'Compound Alert'!P92</f>
        <v>6.159658874120356</v>
      </c>
      <c r="M200" s="25">
        <f>'Compound Alert'!Q92</f>
        <v>3.3166247903553985</v>
      </c>
      <c r="N200" s="25">
        <f>'Compound Alert'!R92</f>
        <v>1.625</v>
      </c>
      <c r="O200" s="25">
        <f>'Compound Alert'!S92</f>
        <v>0</v>
      </c>
      <c r="P200" s="25"/>
      <c r="Q200" s="27">
        <f>'Compound Alert'!AI167</f>
        <v>0</v>
      </c>
      <c r="R200" s="27">
        <f>'Compound Alert'!AJ167</f>
        <v>0.4</v>
      </c>
      <c r="S200" s="21"/>
      <c r="T200" s="21"/>
      <c r="U200" s="21"/>
      <c r="V200" s="21"/>
      <c r="W200" s="21"/>
      <c r="X200" s="21"/>
      <c r="Y200" s="28"/>
      <c r="Z200" s="28"/>
      <c r="AA200" s="28"/>
      <c r="AB200" s="28"/>
      <c r="AC200" s="28"/>
      <c r="AD200" s="28"/>
      <c r="AE200" s="28"/>
      <c r="AF200" s="28"/>
      <c r="AJ200" s="21"/>
      <c r="AK200" s="21"/>
      <c r="AL200" s="21"/>
      <c r="AM200" s="21"/>
      <c r="AN200" s="21"/>
      <c r="AO200" s="21"/>
      <c r="AP200" s="21"/>
      <c r="AQ200" s="21"/>
      <c r="AR200" s="21"/>
      <c r="AS200" s="21"/>
      <c r="AT200" s="21"/>
      <c r="AU200" s="21"/>
      <c r="AV200" s="21"/>
      <c r="AW200" s="21"/>
      <c r="AX200" s="21"/>
    </row>
    <row r="201" spans="1:50" hidden="1" x14ac:dyDescent="0.2">
      <c r="A201" s="71">
        <v>129</v>
      </c>
      <c r="B201" s="20" t="str">
        <f>'Compound Alert'!B109</f>
        <v>Luxembourg</v>
      </c>
      <c r="C201" s="20" t="str">
        <f>'Compound Alert'!C109</f>
        <v>LUX</v>
      </c>
      <c r="D201" s="20" t="str">
        <f>'Compound Alert'!D149</f>
        <v>ECS           Europe &amp; Central Asia</v>
      </c>
      <c r="E201" s="20" t="str">
        <f>'Compound Alert'!E149</f>
        <v>IBRD</v>
      </c>
      <c r="F201" s="57">
        <f>'Compound Alert'!F109</f>
        <v>0</v>
      </c>
      <c r="G201" s="22">
        <f>'Compound Alert'!G109</f>
        <v>1</v>
      </c>
      <c r="H201" s="23">
        <f>'Compound Alert'!H109</f>
        <v>1</v>
      </c>
      <c r="I201" s="57">
        <f>'Compound Alert'!M109</f>
        <v>0</v>
      </c>
      <c r="J201" s="25">
        <f>'Compound Alert'!N109</f>
        <v>7.2387844283415435</v>
      </c>
      <c r="K201" s="25">
        <f>'Compound Alert'!O109</f>
        <v>0</v>
      </c>
      <c r="L201" s="25">
        <f>'Compound Alert'!P109</f>
        <v>1.2304061621337417</v>
      </c>
      <c r="M201" s="25">
        <f>'Compound Alert'!Q109</f>
        <v>2.4494897427831765</v>
      </c>
      <c r="N201" s="25">
        <f>'Compound Alert'!R109</f>
        <v>0</v>
      </c>
      <c r="O201" s="25">
        <f>'Compound Alert'!S109</f>
        <v>0</v>
      </c>
      <c r="P201" s="25"/>
      <c r="Q201" s="27">
        <f>'Compound Alert'!AI168</f>
        <v>0</v>
      </c>
      <c r="R201" s="27">
        <f>'Compound Alert'!AJ168</f>
        <v>0.4</v>
      </c>
      <c r="S201" s="21"/>
      <c r="T201" s="21"/>
      <c r="U201" s="21"/>
      <c r="V201" s="21"/>
      <c r="W201" s="21"/>
      <c r="X201" s="21"/>
      <c r="Y201" s="28"/>
      <c r="Z201" s="28"/>
      <c r="AA201" s="28"/>
      <c r="AB201" s="28"/>
      <c r="AC201" s="28"/>
      <c r="AD201" s="28"/>
      <c r="AE201" s="28"/>
      <c r="AF201" s="28"/>
      <c r="AJ201" s="21"/>
      <c r="AK201" s="21"/>
      <c r="AL201" s="21"/>
      <c r="AM201" s="21"/>
      <c r="AN201" s="21"/>
      <c r="AO201" s="21"/>
      <c r="AP201" s="21"/>
      <c r="AQ201" s="21"/>
      <c r="AR201" s="21"/>
      <c r="AS201" s="21"/>
      <c r="AT201" s="21"/>
      <c r="AU201" s="21"/>
      <c r="AV201" s="21"/>
      <c r="AW201" s="21"/>
      <c r="AX201" s="21"/>
    </row>
    <row r="202" spans="1:50" hidden="1" x14ac:dyDescent="0.2">
      <c r="A202" s="71">
        <v>130</v>
      </c>
      <c r="B202" s="20" t="str">
        <f>'Compound Alert'!B111</f>
        <v>Morocco</v>
      </c>
      <c r="C202" s="20" t="str">
        <f>'Compound Alert'!C111</f>
        <v>MAR</v>
      </c>
      <c r="D202" s="20" t="str">
        <f>'Compound Alert'!D151</f>
        <v>SSF           Sub-Saharan Africa</v>
      </c>
      <c r="E202" s="20" t="str">
        <f>'Compound Alert'!E151</f>
        <v>IDA</v>
      </c>
      <c r="F202" s="57">
        <f>'Compound Alert'!F111</f>
        <v>0</v>
      </c>
      <c r="G202" s="22">
        <f>'Compound Alert'!G111</f>
        <v>1</v>
      </c>
      <c r="H202" s="23">
        <f>'Compound Alert'!H111</f>
        <v>1</v>
      </c>
      <c r="I202" s="57">
        <f>'Compound Alert'!M111</f>
        <v>0</v>
      </c>
      <c r="J202" s="25">
        <f>'Compound Alert'!N111</f>
        <v>6.4086994446165431</v>
      </c>
      <c r="K202" s="25">
        <f>'Compound Alert'!O111</f>
        <v>3.4928229665071799</v>
      </c>
      <c r="L202" s="25">
        <f>'Compound Alert'!P111</f>
        <v>2.4269956817160643</v>
      </c>
      <c r="M202" s="25">
        <f>'Compound Alert'!Q111</f>
        <v>6.7082039324993694</v>
      </c>
      <c r="N202" s="25">
        <f>'Compound Alert'!R111</f>
        <v>3.875</v>
      </c>
      <c r="O202" s="25">
        <f>'Compound Alert'!S111</f>
        <v>0</v>
      </c>
      <c r="P202" s="25"/>
      <c r="Q202" s="27">
        <f>'Compound Alert'!AI169</f>
        <v>0</v>
      </c>
      <c r="R202" s="27">
        <f>'Compound Alert'!AJ169</f>
        <v>0.5</v>
      </c>
      <c r="S202" s="21"/>
      <c r="T202" s="21"/>
      <c r="U202" s="21"/>
      <c r="V202" s="21"/>
      <c r="W202" s="21"/>
      <c r="X202" s="21"/>
      <c r="Y202" s="28"/>
      <c r="Z202" s="28"/>
      <c r="AA202" s="28"/>
      <c r="AB202" s="28"/>
      <c r="AC202" s="28"/>
      <c r="AD202" s="28"/>
      <c r="AE202" s="28"/>
      <c r="AF202" s="28"/>
      <c r="AJ202" s="21"/>
      <c r="AK202" s="21"/>
      <c r="AL202" s="21"/>
      <c r="AM202" s="21"/>
      <c r="AN202" s="21"/>
      <c r="AO202" s="21"/>
      <c r="AP202" s="21"/>
      <c r="AQ202" s="21"/>
      <c r="AR202" s="21"/>
      <c r="AS202" s="21"/>
      <c r="AT202" s="21"/>
      <c r="AU202" s="21"/>
      <c r="AV202" s="21"/>
      <c r="AW202" s="21"/>
      <c r="AX202" s="21"/>
    </row>
    <row r="203" spans="1:50" hidden="1" x14ac:dyDescent="0.2">
      <c r="A203" s="71">
        <v>131</v>
      </c>
      <c r="B203" s="20" t="str">
        <f>'Compound Alert'!B114</f>
        <v>Maldives</v>
      </c>
      <c r="C203" s="20" t="str">
        <f>'Compound Alert'!C114</f>
        <v>MDV</v>
      </c>
      <c r="D203" s="20" t="str">
        <f>'Compound Alert'!D154</f>
        <v>SSF           Sub-Saharan Africa</v>
      </c>
      <c r="E203" s="20" t="str">
        <f>'Compound Alert'!E154</f>
        <v>IDA</v>
      </c>
      <c r="F203" s="57">
        <f>'Compound Alert'!F114</f>
        <v>0</v>
      </c>
      <c r="G203" s="22">
        <f>'Compound Alert'!G114</f>
        <v>1</v>
      </c>
      <c r="H203" s="23">
        <f>'Compound Alert'!H114</f>
        <v>1</v>
      </c>
      <c r="I203" s="57">
        <f>'Compound Alert'!M114</f>
        <v>0</v>
      </c>
      <c r="J203" s="25">
        <f>'Compound Alert'!N114</f>
        <v>8.5088189544730586</v>
      </c>
      <c r="K203" s="25">
        <f>'Compound Alert'!O114</f>
        <v>2.9186602870813401</v>
      </c>
      <c r="L203" s="25">
        <f>'Compound Alert'!P114</f>
        <v>0</v>
      </c>
      <c r="M203" s="25">
        <f>'Compound Alert'!Q114</f>
        <v>3.4285714285714302</v>
      </c>
      <c r="N203" s="25">
        <f>'Compound Alert'!R114</f>
        <v>1</v>
      </c>
      <c r="O203" s="25">
        <f>'Compound Alert'!S114</f>
        <v>0</v>
      </c>
      <c r="P203" s="25"/>
      <c r="Q203" s="27">
        <f>'Compound Alert'!AI170</f>
        <v>0</v>
      </c>
      <c r="R203" s="27">
        <f>'Compound Alert'!AJ170</f>
        <v>0.2</v>
      </c>
      <c r="S203" s="21"/>
      <c r="T203" s="21"/>
      <c r="U203" s="21"/>
      <c r="V203" s="21"/>
      <c r="W203" s="21"/>
      <c r="X203" s="21"/>
      <c r="Y203" s="28"/>
      <c r="Z203" s="28"/>
      <c r="AA203" s="28"/>
      <c r="AB203" s="28"/>
      <c r="AC203" s="28"/>
      <c r="AD203" s="28"/>
      <c r="AE203" s="28"/>
      <c r="AF203" s="28"/>
      <c r="AJ203" s="21"/>
      <c r="AK203" s="21"/>
      <c r="AL203" s="21"/>
      <c r="AM203" s="21"/>
      <c r="AN203" s="21"/>
      <c r="AO203" s="21"/>
      <c r="AP203" s="21"/>
      <c r="AQ203" s="21"/>
      <c r="AR203" s="21"/>
      <c r="AS203" s="21"/>
      <c r="AT203" s="21"/>
      <c r="AU203" s="21"/>
      <c r="AV203" s="21"/>
      <c r="AW203" s="21"/>
      <c r="AX203" s="21"/>
    </row>
    <row r="204" spans="1:50" hidden="1" x14ac:dyDescent="0.2">
      <c r="A204" s="71">
        <v>132</v>
      </c>
      <c r="B204" s="20" t="str">
        <f>'Compound Alert'!B117</f>
        <v>North Macedonia</v>
      </c>
      <c r="C204" s="20" t="str">
        <f>'Compound Alert'!C117</f>
        <v>MKD</v>
      </c>
      <c r="D204" s="20" t="str">
        <f>'Compound Alert'!D157</f>
        <v>SSF           Sub-Saharan Africa</v>
      </c>
      <c r="E204" s="20" t="str">
        <f>'Compound Alert'!E157</f>
        <v>IDA</v>
      </c>
      <c r="F204" s="57">
        <f>'Compound Alert'!F117</f>
        <v>0</v>
      </c>
      <c r="G204" s="22">
        <f>'Compound Alert'!G117</f>
        <v>1</v>
      </c>
      <c r="H204" s="23">
        <f>'Compound Alert'!H117</f>
        <v>1</v>
      </c>
      <c r="I204" s="57">
        <f>'Compound Alert'!M117</f>
        <v>0</v>
      </c>
      <c r="J204" s="25">
        <f>'Compound Alert'!N117</f>
        <v>6.6389577495266527</v>
      </c>
      <c r="K204" s="25">
        <f>'Compound Alert'!O117</f>
        <v>3.6124401913875599</v>
      </c>
      <c r="L204" s="25">
        <f>'Compound Alert'!P117</f>
        <v>4.9372470786108833</v>
      </c>
      <c r="M204" s="25">
        <f>'Compound Alert'!Q117</f>
        <v>5.8554004376912001</v>
      </c>
      <c r="N204" s="25">
        <f>'Compound Alert'!R117</f>
        <v>1.5</v>
      </c>
      <c r="O204" s="25">
        <f>'Compound Alert'!S117</f>
        <v>0</v>
      </c>
      <c r="P204" s="25"/>
      <c r="Q204" s="27">
        <f>'Compound Alert'!AI171</f>
        <v>0</v>
      </c>
      <c r="R204" s="27">
        <f>'Compound Alert'!AJ171</f>
        <v>0.4</v>
      </c>
      <c r="S204" s="21"/>
      <c r="T204" s="21"/>
      <c r="U204" s="21"/>
      <c r="V204" s="21"/>
      <c r="W204" s="21"/>
      <c r="X204" s="21"/>
      <c r="Y204" s="28"/>
      <c r="Z204" s="28"/>
      <c r="AA204" s="28"/>
      <c r="AB204" s="28"/>
      <c r="AC204" s="28"/>
      <c r="AD204" s="28"/>
      <c r="AE204" s="28"/>
      <c r="AF204" s="28"/>
      <c r="AJ204" s="21"/>
      <c r="AK204" s="21"/>
      <c r="AL204" s="21"/>
      <c r="AM204" s="21"/>
      <c r="AN204" s="21"/>
      <c r="AO204" s="21"/>
      <c r="AP204" s="21"/>
      <c r="AQ204" s="21"/>
      <c r="AR204" s="21"/>
      <c r="AS204" s="21"/>
      <c r="AT204" s="21"/>
      <c r="AU204" s="21"/>
      <c r="AV204" s="21"/>
      <c r="AW204" s="21"/>
      <c r="AX204" s="21"/>
    </row>
    <row r="205" spans="1:50" hidden="1" x14ac:dyDescent="0.2">
      <c r="A205" s="71">
        <v>133</v>
      </c>
      <c r="B205" s="20" t="str">
        <f>'Compound Alert'!B119</f>
        <v>Malta</v>
      </c>
      <c r="C205" s="20" t="str">
        <f>'Compound Alert'!C119</f>
        <v>MLT</v>
      </c>
      <c r="D205" s="20" t="str">
        <f>'Compound Alert'!D159</f>
        <v>SSF           Sub-Saharan Africa</v>
      </c>
      <c r="E205" s="20" t="str">
        <f>'Compound Alert'!E159</f>
        <v>IDA</v>
      </c>
      <c r="F205" s="57">
        <f>'Compound Alert'!F119</f>
        <v>0</v>
      </c>
      <c r="G205" s="22">
        <f>'Compound Alert'!G119</f>
        <v>1</v>
      </c>
      <c r="H205" s="23">
        <f>'Compound Alert'!H119</f>
        <v>1</v>
      </c>
      <c r="I205" s="57">
        <f>'Compound Alert'!M119</f>
        <v>0</v>
      </c>
      <c r="J205" s="25">
        <f>'Compound Alert'!N119</f>
        <v>8.0870266476622916</v>
      </c>
      <c r="K205" s="25">
        <f>'Compound Alert'!O119</f>
        <v>0</v>
      </c>
      <c r="L205" s="25">
        <f>'Compound Alert'!P119</f>
        <v>3.5685831747742309</v>
      </c>
      <c r="M205" s="25">
        <f>'Compound Alert'!Q119</f>
        <v>1</v>
      </c>
      <c r="N205" s="25">
        <f>'Compound Alert'!R119</f>
        <v>0.375</v>
      </c>
      <c r="O205" s="25">
        <f>'Compound Alert'!S119</f>
        <v>0</v>
      </c>
      <c r="P205" s="25"/>
      <c r="Q205" s="27">
        <f>'Compound Alert'!AI172</f>
        <v>0</v>
      </c>
      <c r="R205" s="27">
        <f>'Compound Alert'!AJ172</f>
        <v>0.2</v>
      </c>
      <c r="S205" s="21"/>
      <c r="T205" s="21"/>
      <c r="U205" s="21"/>
      <c r="V205" s="21"/>
      <c r="W205" s="21"/>
      <c r="X205" s="21"/>
      <c r="Y205" s="28"/>
      <c r="Z205" s="28"/>
      <c r="AA205" s="28"/>
      <c r="AB205" s="28"/>
      <c r="AC205" s="28"/>
      <c r="AD205" s="28"/>
      <c r="AE205" s="28"/>
      <c r="AF205" s="28"/>
      <c r="AJ205" s="21"/>
      <c r="AK205" s="21"/>
      <c r="AL205" s="21"/>
      <c r="AM205" s="21"/>
      <c r="AN205" s="21"/>
      <c r="AO205" s="21"/>
      <c r="AP205" s="21"/>
      <c r="AQ205" s="21"/>
      <c r="AR205" s="21"/>
      <c r="AS205" s="21"/>
      <c r="AT205" s="21"/>
      <c r="AU205" s="21"/>
      <c r="AV205" s="21"/>
      <c r="AW205" s="21"/>
      <c r="AX205" s="21"/>
    </row>
    <row r="206" spans="1:50" hidden="1" x14ac:dyDescent="0.2">
      <c r="A206" s="71">
        <v>134</v>
      </c>
      <c r="B206" s="20" t="str">
        <f>'Compound Alert'!B137</f>
        <v>Oman</v>
      </c>
      <c r="C206" s="20" t="str">
        <f>'Compound Alert'!C137</f>
        <v>OMN</v>
      </c>
      <c r="D206" s="20" t="str">
        <f>'Compound Alert'!D177</f>
        <v>LCN           Latin America &amp; Caribbean</v>
      </c>
      <c r="E206" s="20" t="str">
        <f>'Compound Alert'!E177</f>
        <v>IBRD</v>
      </c>
      <c r="F206" s="57">
        <f>'Compound Alert'!F137</f>
        <v>0</v>
      </c>
      <c r="G206" s="22">
        <f>'Compound Alert'!G137</f>
        <v>1</v>
      </c>
      <c r="H206" s="23">
        <f>'Compound Alert'!H137</f>
        <v>1</v>
      </c>
      <c r="I206" s="57">
        <f>'Compound Alert'!M137</f>
        <v>0</v>
      </c>
      <c r="J206" s="25">
        <f>'Compound Alert'!N137</f>
        <v>5.0615262143989241</v>
      </c>
      <c r="K206" s="25">
        <f>'Compound Alert'!O137</f>
        <v>3.2296650717703299</v>
      </c>
      <c r="L206" s="25">
        <f>'Compound Alert'!P137</f>
        <v>6.0804770661821106</v>
      </c>
      <c r="M206" s="25">
        <f>'Compound Alert'!Q137</f>
        <v>2.4285714285714302</v>
      </c>
      <c r="N206" s="25">
        <f>'Compound Alert'!R137</f>
        <v>2.5</v>
      </c>
      <c r="O206" s="25">
        <f>'Compound Alert'!S137</f>
        <v>0</v>
      </c>
      <c r="P206" s="25"/>
      <c r="Q206" s="27">
        <f>'Compound Alert'!AI173</f>
        <v>0</v>
      </c>
      <c r="R206" s="27">
        <f>'Compound Alert'!AJ173</f>
        <v>0.4</v>
      </c>
      <c r="S206" s="21"/>
      <c r="T206" s="21"/>
      <c r="U206" s="21"/>
      <c r="V206" s="21"/>
      <c r="W206" s="21"/>
      <c r="X206" s="21"/>
      <c r="Y206" s="28"/>
      <c r="Z206" s="28"/>
      <c r="AA206" s="28"/>
      <c r="AB206" s="28"/>
      <c r="AC206" s="28"/>
      <c r="AD206" s="28"/>
      <c r="AE206" s="28"/>
      <c r="AF206" s="28"/>
      <c r="AJ206" s="21"/>
      <c r="AK206" s="21"/>
      <c r="AL206" s="21"/>
      <c r="AM206" s="21"/>
      <c r="AN206" s="21"/>
      <c r="AO206" s="21"/>
      <c r="AP206" s="21"/>
      <c r="AQ206" s="21"/>
      <c r="AR206" s="21"/>
      <c r="AS206" s="21"/>
      <c r="AT206" s="21"/>
      <c r="AU206" s="21"/>
      <c r="AV206" s="21"/>
      <c r="AW206" s="21"/>
      <c r="AX206" s="21"/>
    </row>
    <row r="207" spans="1:50" hidden="1" x14ac:dyDescent="0.2">
      <c r="A207" s="71">
        <v>135</v>
      </c>
      <c r="B207" s="20" t="str">
        <f>'Compound Alert'!B142</f>
        <v>Palau</v>
      </c>
      <c r="C207" s="20" t="str">
        <f>'Compound Alert'!C142</f>
        <v>PLW</v>
      </c>
      <c r="D207" s="20" t="str">
        <f>'Compound Alert'!D182</f>
        <v>SSF           Sub-Saharan Africa</v>
      </c>
      <c r="E207" s="20" t="str">
        <f>'Compound Alert'!E182</f>
        <v>IDA</v>
      </c>
      <c r="F207" s="57">
        <f>'Compound Alert'!F142</f>
        <v>0</v>
      </c>
      <c r="G207" s="22">
        <f>'Compound Alert'!G142</f>
        <v>1</v>
      </c>
      <c r="H207" s="23">
        <f>'Compound Alert'!H142</f>
        <v>1</v>
      </c>
      <c r="I207" s="57">
        <f>'Compound Alert'!M142</f>
        <v>0</v>
      </c>
      <c r="J207" s="25">
        <f>'Compound Alert'!N142</f>
        <v>9.6199999999999992</v>
      </c>
      <c r="K207" s="25">
        <f>'Compound Alert'!O142</f>
        <v>0</v>
      </c>
      <c r="L207" s="25">
        <f>'Compound Alert'!P142</f>
        <v>0</v>
      </c>
      <c r="M207" s="25">
        <f>'Compound Alert'!Q142</f>
        <v>4.8571428571428603</v>
      </c>
      <c r="N207" s="25">
        <f>'Compound Alert'!R142</f>
        <v>0.875</v>
      </c>
      <c r="O207" s="25">
        <f>'Compound Alert'!S142</f>
        <v>0</v>
      </c>
      <c r="P207" s="25"/>
      <c r="Q207" s="27">
        <f>'Compound Alert'!AI174</f>
        <v>0</v>
      </c>
      <c r="R207" s="27">
        <f>'Compound Alert'!AJ174</f>
        <v>0.6</v>
      </c>
      <c r="S207" s="21"/>
      <c r="T207" s="21"/>
      <c r="U207" s="21"/>
      <c r="V207" s="21"/>
      <c r="W207" s="21"/>
      <c r="X207" s="21"/>
      <c r="Y207" s="28"/>
      <c r="Z207" s="28"/>
      <c r="AA207" s="28"/>
      <c r="AB207" s="28"/>
      <c r="AC207" s="28"/>
      <c r="AD207" s="28"/>
      <c r="AE207" s="28"/>
      <c r="AF207" s="28"/>
      <c r="AJ207" s="21"/>
      <c r="AK207" s="21"/>
      <c r="AL207" s="21"/>
      <c r="AM207" s="21"/>
      <c r="AN207" s="21"/>
      <c r="AO207" s="21"/>
      <c r="AP207" s="21"/>
      <c r="AQ207" s="21"/>
      <c r="AR207" s="21"/>
      <c r="AS207" s="21"/>
      <c r="AT207" s="21"/>
      <c r="AU207" s="21"/>
      <c r="AV207" s="21"/>
      <c r="AW207" s="21"/>
      <c r="AX207" s="21"/>
    </row>
    <row r="208" spans="1:50" hidden="1" x14ac:dyDescent="0.2">
      <c r="A208" s="71">
        <v>136</v>
      </c>
      <c r="B208" s="20" t="str">
        <f>'Compound Alert'!B148</f>
        <v>Qatar</v>
      </c>
      <c r="C208" s="20" t="str">
        <f>'Compound Alert'!C148</f>
        <v>QAT</v>
      </c>
      <c r="D208" s="20" t="str">
        <f>'Compound Alert'!D188</f>
        <v>LCN           Latin America &amp; Caribbean</v>
      </c>
      <c r="E208" s="20" t="str">
        <f>'Compound Alert'!E188</f>
        <v>IBRD</v>
      </c>
      <c r="F208" s="57">
        <f>'Compound Alert'!F148</f>
        <v>0</v>
      </c>
      <c r="G208" s="22">
        <f>'Compound Alert'!G148</f>
        <v>1</v>
      </c>
      <c r="H208" s="23">
        <f>'Compound Alert'!H148</f>
        <v>1</v>
      </c>
      <c r="I208" s="57">
        <f>'Compound Alert'!M148</f>
        <v>0</v>
      </c>
      <c r="J208" s="25">
        <f>'Compound Alert'!N148</f>
        <v>7.5894663844041101</v>
      </c>
      <c r="K208" s="25">
        <f>'Compound Alert'!O148</f>
        <v>0</v>
      </c>
      <c r="L208" s="25">
        <f>'Compound Alert'!P148</f>
        <v>3.5041322314049599</v>
      </c>
      <c r="M208" s="25">
        <f>'Compound Alert'!Q148</f>
        <v>1.71428571428572</v>
      </c>
      <c r="N208" s="25">
        <f>'Compound Alert'!R148</f>
        <v>0</v>
      </c>
      <c r="O208" s="25">
        <f>'Compound Alert'!S148</f>
        <v>0</v>
      </c>
      <c r="P208" s="25"/>
      <c r="Q208" s="27">
        <f>'Compound Alert'!AI175</f>
        <v>0</v>
      </c>
      <c r="R208" s="27">
        <f>'Compound Alert'!AJ175</f>
        <v>0.5</v>
      </c>
      <c r="S208" s="21"/>
      <c r="T208" s="21"/>
      <c r="U208" s="21"/>
      <c r="V208" s="21"/>
      <c r="W208" s="21"/>
      <c r="X208" s="21"/>
      <c r="Y208" s="28"/>
      <c r="Z208" s="28"/>
      <c r="AA208" s="28"/>
      <c r="AB208" s="28"/>
      <c r="AC208" s="28"/>
      <c r="AD208" s="28"/>
      <c r="AE208" s="28"/>
      <c r="AF208" s="28"/>
      <c r="AJ208" s="21"/>
      <c r="AK208" s="21"/>
      <c r="AL208" s="21"/>
      <c r="AM208" s="21"/>
      <c r="AN208" s="21"/>
      <c r="AO208" s="21"/>
      <c r="AP208" s="21"/>
      <c r="AQ208" s="21"/>
      <c r="AR208" s="21"/>
      <c r="AS208" s="21"/>
      <c r="AT208" s="21"/>
      <c r="AU208" s="21"/>
      <c r="AV208" s="21"/>
      <c r="AW208" s="21"/>
      <c r="AX208" s="21"/>
    </row>
    <row r="209" spans="1:50" hidden="1" x14ac:dyDescent="0.2">
      <c r="A209" s="71">
        <v>137</v>
      </c>
      <c r="B209" s="20" t="str">
        <f>'Compound Alert'!B150</f>
        <v>Russian Federation</v>
      </c>
      <c r="C209" s="20" t="str">
        <f>'Compound Alert'!C150</f>
        <v>RUS</v>
      </c>
      <c r="D209" s="20" t="str">
        <f>'Compound Alert'!D190</f>
        <v>EAS           East Asia &amp; Pacific</v>
      </c>
      <c r="E209" s="20" t="str">
        <f>'Compound Alert'!E190</f>
        <v>IDA</v>
      </c>
      <c r="F209" s="57">
        <f>'Compound Alert'!F150</f>
        <v>0</v>
      </c>
      <c r="G209" s="22">
        <f>'Compound Alert'!G150</f>
        <v>1</v>
      </c>
      <c r="H209" s="23">
        <f>'Compound Alert'!H150</f>
        <v>1</v>
      </c>
      <c r="I209" s="57">
        <f>'Compound Alert'!M150</f>
        <v>0</v>
      </c>
      <c r="J209" s="25">
        <f>'Compound Alert'!N150</f>
        <v>5.6497256570562788</v>
      </c>
      <c r="K209" s="25">
        <f>'Compound Alert'!O150</f>
        <v>2.5837320574162699</v>
      </c>
      <c r="L209" s="25">
        <f>'Compound Alert'!P150</f>
        <v>3.8172962373237596</v>
      </c>
      <c r="M209" s="25">
        <f>'Compound Alert'!Q150</f>
        <v>4.0000000000000036</v>
      </c>
      <c r="N209" s="25">
        <f>'Compound Alert'!R150</f>
        <v>6.25</v>
      </c>
      <c r="O209" s="25">
        <f>'Compound Alert'!S150</f>
        <v>0</v>
      </c>
      <c r="P209" s="25"/>
      <c r="Q209" s="27">
        <f>'Compound Alert'!AI176</f>
        <v>0.2</v>
      </c>
      <c r="R209" s="27">
        <f>'Compound Alert'!AJ176</f>
        <v>0.7</v>
      </c>
      <c r="S209" s="21"/>
      <c r="T209" s="21"/>
      <c r="U209" s="21"/>
      <c r="V209" s="21"/>
      <c r="W209" s="21"/>
      <c r="X209" s="21"/>
      <c r="Y209" s="28"/>
      <c r="Z209" s="28"/>
      <c r="AA209" s="28"/>
      <c r="AB209" s="28"/>
      <c r="AC209" s="28"/>
      <c r="AD209" s="28"/>
      <c r="AE209" s="28"/>
      <c r="AF209" s="28"/>
      <c r="AJ209" s="21"/>
      <c r="AK209" s="21"/>
      <c r="AL209" s="21"/>
      <c r="AM209" s="21"/>
      <c r="AN209" s="21"/>
      <c r="AO209" s="21"/>
      <c r="AP209" s="21"/>
      <c r="AQ209" s="21"/>
      <c r="AR209" s="21"/>
      <c r="AS209" s="21"/>
      <c r="AT209" s="21"/>
      <c r="AU209" s="21"/>
      <c r="AV209" s="21"/>
      <c r="AW209" s="21"/>
      <c r="AX209" s="21"/>
    </row>
    <row r="210" spans="1:50" hidden="1" x14ac:dyDescent="0.2">
      <c r="A210" s="71">
        <v>138</v>
      </c>
      <c r="B210" s="20" t="str">
        <f>'Compound Alert'!B163</f>
        <v>Suriname</v>
      </c>
      <c r="C210" s="20" t="str">
        <f>'Compound Alert'!C163</f>
        <v>SUR</v>
      </c>
      <c r="D210" s="20">
        <f>'Compound Alert'!D203</f>
        <v>0</v>
      </c>
      <c r="E210" s="20">
        <f>'Compound Alert'!E203</f>
        <v>0</v>
      </c>
      <c r="F210" s="57">
        <f>'Compound Alert'!F163</f>
        <v>0</v>
      </c>
      <c r="G210" s="22">
        <f>'Compound Alert'!G163</f>
        <v>1</v>
      </c>
      <c r="H210" s="23">
        <f>'Compound Alert'!H163</f>
        <v>1</v>
      </c>
      <c r="I210" s="57">
        <f>'Compound Alert'!M163</f>
        <v>0</v>
      </c>
      <c r="J210" s="25">
        <f>'Compound Alert'!N163</f>
        <v>4.1452289534985933</v>
      </c>
      <c r="K210" s="25">
        <f>'Compound Alert'!O163</f>
        <v>5.5263157894736796</v>
      </c>
      <c r="L210" s="25">
        <f>'Compound Alert'!P163</f>
        <v>3.7682687984059542</v>
      </c>
      <c r="M210" s="25">
        <f>'Compound Alert'!Q163</f>
        <v>5.9160797830996161</v>
      </c>
      <c r="N210" s="25">
        <f>'Compound Alert'!R163</f>
        <v>1.5</v>
      </c>
      <c r="O210" s="25">
        <f>'Compound Alert'!S163</f>
        <v>0</v>
      </c>
      <c r="P210" s="25"/>
      <c r="Q210" s="27">
        <f>'Compound Alert'!AI177</f>
        <v>0</v>
      </c>
      <c r="R210" s="27">
        <f>'Compound Alert'!AJ177</f>
        <v>0.4</v>
      </c>
      <c r="S210" s="21"/>
      <c r="T210" s="21"/>
      <c r="U210" s="21"/>
      <c r="V210" s="21"/>
      <c r="W210" s="21"/>
      <c r="X210" s="21"/>
      <c r="Y210" s="28"/>
      <c r="Z210" s="28"/>
      <c r="AA210" s="28"/>
      <c r="AB210" s="28"/>
      <c r="AC210" s="28"/>
      <c r="AD210" s="28"/>
      <c r="AE210" s="28"/>
      <c r="AF210" s="28"/>
      <c r="AJ210" s="21"/>
      <c r="AK210" s="21"/>
      <c r="AL210" s="21"/>
      <c r="AM210" s="21"/>
      <c r="AN210" s="21"/>
      <c r="AO210" s="21"/>
      <c r="AP210" s="21"/>
      <c r="AQ210" s="21"/>
      <c r="AR210" s="21"/>
      <c r="AS210" s="21"/>
      <c r="AT210" s="21"/>
      <c r="AU210" s="21"/>
      <c r="AV210" s="21"/>
      <c r="AW210" s="21"/>
      <c r="AX210" s="21"/>
    </row>
    <row r="211" spans="1:50" hidden="1" x14ac:dyDescent="0.2">
      <c r="A211" s="71">
        <v>139</v>
      </c>
      <c r="B211" s="20" t="str">
        <f>'Compound Alert'!B168</f>
        <v>Seychelles</v>
      </c>
      <c r="C211" s="20" t="str">
        <f>'Compound Alert'!C168</f>
        <v>SYC</v>
      </c>
      <c r="D211" s="20">
        <f>'Compound Alert'!D208</f>
        <v>0</v>
      </c>
      <c r="E211" s="20">
        <f>'Compound Alert'!E208</f>
        <v>0</v>
      </c>
      <c r="F211" s="57">
        <f>'Compound Alert'!F168</f>
        <v>0</v>
      </c>
      <c r="G211" s="22">
        <f>'Compound Alert'!G168</f>
        <v>1</v>
      </c>
      <c r="H211" s="23">
        <f>'Compound Alert'!H168</f>
        <v>1</v>
      </c>
      <c r="I211" s="57">
        <f>'Compound Alert'!M168</f>
        <v>0</v>
      </c>
      <c r="J211" s="25">
        <f>'Compound Alert'!N168</f>
        <v>8.7292611371180779</v>
      </c>
      <c r="K211" s="25">
        <f>'Compound Alert'!O168</f>
        <v>2.2009569377990399</v>
      </c>
      <c r="L211" s="25">
        <f>'Compound Alert'!P168</f>
        <v>2.5433875905497656</v>
      </c>
      <c r="M211" s="25">
        <f>'Compound Alert'!Q168</f>
        <v>3.71428571428571</v>
      </c>
      <c r="N211" s="25">
        <f>'Compound Alert'!R168</f>
        <v>0.625</v>
      </c>
      <c r="O211" s="25">
        <f>'Compound Alert'!S168</f>
        <v>0</v>
      </c>
      <c r="P211" s="25"/>
      <c r="Q211" s="27">
        <f>'Compound Alert'!AI178</f>
        <v>0</v>
      </c>
      <c r="R211" s="27">
        <f>'Compound Alert'!AJ178</f>
        <v>0.3</v>
      </c>
      <c r="S211" s="21"/>
      <c r="T211" s="21"/>
      <c r="U211" s="21"/>
      <c r="V211" s="21"/>
      <c r="W211" s="21"/>
      <c r="X211" s="21"/>
      <c r="Y211" s="28"/>
      <c r="Z211" s="28"/>
      <c r="AA211" s="28"/>
      <c r="AB211" s="28"/>
      <c r="AC211" s="28"/>
      <c r="AD211" s="28"/>
      <c r="AE211" s="28"/>
      <c r="AF211" s="28"/>
      <c r="AJ211" s="21"/>
      <c r="AK211" s="21"/>
      <c r="AL211" s="21"/>
      <c r="AM211" s="21"/>
      <c r="AN211" s="21"/>
      <c r="AO211" s="21"/>
      <c r="AP211" s="21"/>
      <c r="AQ211" s="21"/>
      <c r="AR211" s="21"/>
      <c r="AS211" s="21"/>
      <c r="AT211" s="21"/>
      <c r="AU211" s="21"/>
      <c r="AV211" s="21"/>
      <c r="AW211" s="21"/>
      <c r="AX211" s="21"/>
    </row>
    <row r="212" spans="1:50" hidden="1" x14ac:dyDescent="0.2">
      <c r="A212" s="71">
        <v>140</v>
      </c>
      <c r="B212" s="20" t="str">
        <f>'Compound Alert'!B172</f>
        <v>Thailand</v>
      </c>
      <c r="C212" s="20" t="str">
        <f>'Compound Alert'!C172</f>
        <v>THA</v>
      </c>
      <c r="D212" s="20">
        <f>'Compound Alert'!D212</f>
        <v>0</v>
      </c>
      <c r="E212" s="20">
        <f>'Compound Alert'!E212</f>
        <v>0</v>
      </c>
      <c r="F212" s="57">
        <f>'Compound Alert'!F172</f>
        <v>0</v>
      </c>
      <c r="G212" s="22">
        <f>'Compound Alert'!G172</f>
        <v>1</v>
      </c>
      <c r="H212" s="23">
        <f>'Compound Alert'!H172</f>
        <v>1</v>
      </c>
      <c r="I212" s="57">
        <f>'Compound Alert'!M172</f>
        <v>0</v>
      </c>
      <c r="J212" s="25">
        <f>'Compound Alert'!N172</f>
        <v>6.7082039324993685</v>
      </c>
      <c r="K212" s="25">
        <f>'Compound Alert'!O172</f>
        <v>3.5645933014354099</v>
      </c>
      <c r="L212" s="25">
        <f>'Compound Alert'!P172</f>
        <v>3.6528551660327326</v>
      </c>
      <c r="M212" s="25">
        <f>'Compound Alert'!Q172</f>
        <v>3.1428571428571401</v>
      </c>
      <c r="N212" s="25">
        <f>'Compound Alert'!R172</f>
        <v>5.625</v>
      </c>
      <c r="O212" s="25">
        <f>'Compound Alert'!S172</f>
        <v>0</v>
      </c>
      <c r="P212" s="25"/>
      <c r="Q212" s="27">
        <f>'Compound Alert'!AI179</f>
        <v>0</v>
      </c>
      <c r="R212" s="27">
        <f>'Compound Alert'!AJ179</f>
        <v>0.2</v>
      </c>
      <c r="S212" s="21"/>
      <c r="T212" s="21"/>
      <c r="U212" s="21"/>
      <c r="V212" s="21"/>
      <c r="W212" s="21"/>
      <c r="X212" s="21"/>
      <c r="Y212" s="28"/>
      <c r="Z212" s="28"/>
      <c r="AA212" s="28"/>
      <c r="AB212" s="28"/>
      <c r="AC212" s="28"/>
      <c r="AD212" s="28"/>
      <c r="AE212" s="28"/>
      <c r="AF212" s="28"/>
      <c r="AJ212" s="21"/>
      <c r="AK212" s="21"/>
      <c r="AL212" s="21"/>
      <c r="AM212" s="21"/>
      <c r="AN212" s="21"/>
      <c r="AO212" s="21"/>
      <c r="AP212" s="21"/>
      <c r="AQ212" s="21"/>
      <c r="AR212" s="21"/>
      <c r="AS212" s="21"/>
      <c r="AT212" s="21"/>
      <c r="AU212" s="21"/>
      <c r="AV212" s="21"/>
      <c r="AW212" s="21"/>
      <c r="AX212" s="21"/>
    </row>
    <row r="213" spans="1:50" hidden="1" x14ac:dyDescent="0.2">
      <c r="A213" s="71">
        <v>141</v>
      </c>
      <c r="B213" s="20" t="str">
        <f>'Compound Alert'!B177</f>
        <v>Trinidad and Tobago</v>
      </c>
      <c r="C213" s="20" t="str">
        <f>'Compound Alert'!C177</f>
        <v>TTO</v>
      </c>
      <c r="D213" s="20">
        <f>'Compound Alert'!D217</f>
        <v>0</v>
      </c>
      <c r="E213" s="20">
        <f>'Compound Alert'!E217</f>
        <v>0</v>
      </c>
      <c r="F213" s="57">
        <f>'Compound Alert'!F177</f>
        <v>0</v>
      </c>
      <c r="G213" s="22">
        <f>'Compound Alert'!G177</f>
        <v>1</v>
      </c>
      <c r="H213" s="23">
        <f>'Compound Alert'!H177</f>
        <v>1</v>
      </c>
      <c r="I213" s="57">
        <f>'Compound Alert'!M177</f>
        <v>0</v>
      </c>
      <c r="J213" s="25">
        <f>'Compound Alert'!N177</f>
        <v>8.1731266966810203</v>
      </c>
      <c r="K213" s="25">
        <f>'Compound Alert'!O177</f>
        <v>2.8947368421052602</v>
      </c>
      <c r="L213" s="25">
        <f>'Compound Alert'!P177</f>
        <v>2.702365605310165</v>
      </c>
      <c r="M213" s="25">
        <f>'Compound Alert'!Q177</f>
        <v>4.4721359549995814</v>
      </c>
      <c r="N213" s="25">
        <f>'Compound Alert'!R177</f>
        <v>0.875</v>
      </c>
      <c r="O213" s="25">
        <f>'Compound Alert'!S177</f>
        <v>0</v>
      </c>
      <c r="P213" s="25"/>
      <c r="Q213" s="27">
        <f>'Compound Alert'!AI180</f>
        <v>0.3</v>
      </c>
      <c r="R213" s="27">
        <f>'Compound Alert'!AJ180</f>
        <v>0.8</v>
      </c>
      <c r="S213" s="21"/>
      <c r="T213" s="21"/>
      <c r="U213" s="21"/>
      <c r="V213" s="21"/>
      <c r="W213" s="21"/>
      <c r="X213" s="21"/>
      <c r="Y213" s="28"/>
      <c r="Z213" s="28"/>
      <c r="AA213" s="28"/>
      <c r="AB213" s="28"/>
      <c r="AC213" s="28"/>
      <c r="AD213" s="28"/>
      <c r="AE213" s="28"/>
      <c r="AF213" s="28"/>
      <c r="AJ213" s="21"/>
      <c r="AK213" s="21"/>
      <c r="AL213" s="21"/>
      <c r="AM213" s="21"/>
      <c r="AN213" s="21"/>
      <c r="AO213" s="21"/>
      <c r="AP213" s="21"/>
      <c r="AQ213" s="21"/>
      <c r="AR213" s="21"/>
      <c r="AS213" s="21"/>
      <c r="AT213" s="21"/>
      <c r="AU213" s="21"/>
      <c r="AV213" s="21"/>
      <c r="AW213" s="21"/>
      <c r="AX213" s="21"/>
    </row>
    <row r="214" spans="1:50" hidden="1" x14ac:dyDescent="0.2">
      <c r="A214" s="71">
        <v>142</v>
      </c>
      <c r="B214" s="20" t="str">
        <f>'Compound Alert'!B187</f>
        <v>Saint Vincent and the Grenadines</v>
      </c>
      <c r="C214" s="20" t="str">
        <f>'Compound Alert'!C187</f>
        <v>VCT</v>
      </c>
      <c r="D214" s="20">
        <f>'Compound Alert'!D227</f>
        <v>0</v>
      </c>
      <c r="E214" s="20">
        <f>'Compound Alert'!E227</f>
        <v>0</v>
      </c>
      <c r="F214" s="57">
        <f>'Compound Alert'!F187</f>
        <v>0</v>
      </c>
      <c r="G214" s="22">
        <f>'Compound Alert'!G187</f>
        <v>1</v>
      </c>
      <c r="H214" s="23">
        <f>'Compound Alert'!H187</f>
        <v>1</v>
      </c>
      <c r="I214" s="57">
        <f>'Compound Alert'!M187</f>
        <v>0</v>
      </c>
      <c r="J214" s="25">
        <f>'Compound Alert'!N187</f>
        <v>8.6023252670426267</v>
      </c>
      <c r="K214" s="25">
        <f>'Compound Alert'!O187</f>
        <v>4.4736842105263204</v>
      </c>
      <c r="L214" s="25">
        <f>'Compound Alert'!P187</f>
        <v>0</v>
      </c>
      <c r="M214" s="25">
        <f>'Compound Alert'!Q187</f>
        <v>3.8571428571428599</v>
      </c>
      <c r="N214" s="25">
        <f>'Compound Alert'!R187</f>
        <v>0.5</v>
      </c>
      <c r="O214" s="25">
        <f>'Compound Alert'!S187</f>
        <v>0</v>
      </c>
      <c r="P214" s="25"/>
      <c r="Q214" s="27">
        <f>'Compound Alert'!AI181</f>
        <v>0</v>
      </c>
      <c r="R214" s="27">
        <f>'Compound Alert'!AJ181</f>
        <v>0.2</v>
      </c>
      <c r="S214" s="21"/>
      <c r="T214" s="21"/>
      <c r="U214" s="21"/>
      <c r="V214" s="21"/>
      <c r="W214" s="21"/>
      <c r="X214" s="21"/>
      <c r="Y214" s="28"/>
      <c r="Z214" s="28"/>
      <c r="AA214" s="28"/>
      <c r="AB214" s="28"/>
      <c r="AC214" s="28"/>
      <c r="AD214" s="28"/>
      <c r="AE214" s="28"/>
      <c r="AF214" s="28"/>
      <c r="AJ214" s="21"/>
      <c r="AK214" s="21"/>
      <c r="AL214" s="21"/>
      <c r="AM214" s="21"/>
      <c r="AN214" s="21"/>
      <c r="AO214" s="21"/>
      <c r="AP214" s="21"/>
      <c r="AQ214" s="21"/>
      <c r="AR214" s="21"/>
      <c r="AS214" s="21"/>
      <c r="AT214" s="21"/>
      <c r="AU214" s="21"/>
      <c r="AV214" s="21"/>
      <c r="AW214" s="21"/>
      <c r="AX214" s="21"/>
    </row>
    <row r="215" spans="1:50" hidden="1" x14ac:dyDescent="0.2">
      <c r="A215" s="71">
        <v>143</v>
      </c>
      <c r="B215" s="20" t="str">
        <f>'Compound Alert'!B191</f>
        <v>Samoa</v>
      </c>
      <c r="C215" s="20" t="str">
        <f>'Compound Alert'!C191</f>
        <v>WSM</v>
      </c>
      <c r="D215" s="20">
        <f>'Compound Alert'!D231</f>
        <v>0</v>
      </c>
      <c r="E215" s="20">
        <f>'Compound Alert'!E231</f>
        <v>0</v>
      </c>
      <c r="F215" s="57">
        <f>'Compound Alert'!F191</f>
        <v>0</v>
      </c>
      <c r="G215" s="22">
        <f>'Compound Alert'!G191</f>
        <v>1</v>
      </c>
      <c r="H215" s="23">
        <f>'Compound Alert'!H191</f>
        <v>1</v>
      </c>
      <c r="I215" s="57">
        <f>'Compound Alert'!M191</f>
        <v>0</v>
      </c>
      <c r="J215" s="25">
        <f>'Compound Alert'!N191</f>
        <v>0.50113471242770991</v>
      </c>
      <c r="K215" s="25">
        <f>'Compound Alert'!O191</f>
        <v>3.2057416267942598</v>
      </c>
      <c r="L215" s="25">
        <f>'Compound Alert'!P191</f>
        <v>0</v>
      </c>
      <c r="M215" s="25">
        <f>'Compound Alert'!Q191</f>
        <v>7.28571428571429</v>
      </c>
      <c r="N215" s="25">
        <f>'Compound Alert'!R191</f>
        <v>1.125</v>
      </c>
      <c r="O215" s="25">
        <f>'Compound Alert'!S191</f>
        <v>0</v>
      </c>
      <c r="P215" s="25"/>
      <c r="Q215" s="27">
        <f>'Compound Alert'!AI182</f>
        <v>0</v>
      </c>
      <c r="R215" s="27">
        <f>'Compound Alert'!AJ182</f>
        <v>0.1</v>
      </c>
      <c r="S215" s="21"/>
      <c r="T215" s="21"/>
      <c r="U215" s="21"/>
      <c r="V215" s="21"/>
      <c r="W215" s="21"/>
      <c r="X215" s="21"/>
      <c r="Y215" s="28"/>
      <c r="Z215" s="28"/>
      <c r="AA215" s="28"/>
      <c r="AB215" s="28"/>
      <c r="AC215" s="28"/>
      <c r="AD215" s="28"/>
      <c r="AE215" s="28"/>
      <c r="AF215" s="28"/>
      <c r="AJ215" s="21"/>
      <c r="AK215" s="21"/>
      <c r="AL215" s="21"/>
      <c r="AM215" s="21"/>
      <c r="AN215" s="21"/>
      <c r="AO215" s="21"/>
      <c r="AP215" s="21"/>
      <c r="AQ215" s="21"/>
      <c r="AR215" s="21"/>
      <c r="AS215" s="21"/>
      <c r="AT215" s="21"/>
      <c r="AU215" s="21"/>
      <c r="AV215" s="21"/>
      <c r="AW215" s="21"/>
      <c r="AX215" s="21"/>
    </row>
    <row r="216" spans="1:50" hidden="1" x14ac:dyDescent="0.2">
      <c r="A216" s="71">
        <v>144</v>
      </c>
      <c r="B216" s="20" t="str">
        <f>'Compound Alert'!B9</f>
        <v>United Arab Emirates</v>
      </c>
      <c r="C216" s="20" t="str">
        <f>'Compound Alert'!C9</f>
        <v>ARE</v>
      </c>
      <c r="D216" s="20" t="str">
        <f>'Compound Alert'!D49</f>
        <v>ECS           Europe &amp; Central Asia</v>
      </c>
      <c r="E216" s="20" t="str">
        <f>'Compound Alert'!E49</f>
        <v xml:space="preserve"> </v>
      </c>
      <c r="F216" s="57">
        <f>'Compound Alert'!F9</f>
        <v>0</v>
      </c>
      <c r="G216" s="22">
        <f>'Compound Alert'!G9</f>
        <v>0.5</v>
      </c>
      <c r="H216" s="23">
        <f>'Compound Alert'!H9</f>
        <v>0.5</v>
      </c>
      <c r="I216" s="57">
        <f>'Compound Alert'!M9</f>
        <v>0</v>
      </c>
      <c r="J216" s="25">
        <f>'Compound Alert'!N9</f>
        <v>6.8264192663504053</v>
      </c>
      <c r="K216" s="25">
        <f>'Compound Alert'!O9</f>
        <v>1.07655502392344</v>
      </c>
      <c r="L216" s="25">
        <f>'Compound Alert'!P9</f>
        <v>4.0451991747794507</v>
      </c>
      <c r="M216" s="25">
        <f>'Compound Alert'!Q9</f>
        <v>1.1428571428571399</v>
      </c>
      <c r="N216" s="25">
        <f>'Compound Alert'!R9</f>
        <v>1.625</v>
      </c>
      <c r="O216" s="25">
        <f>'Compound Alert'!S9</f>
        <v>0</v>
      </c>
      <c r="P216" s="25"/>
      <c r="Q216" s="27">
        <f>'Compound Alert'!AI183</f>
        <v>0</v>
      </c>
      <c r="R216" s="27">
        <f>'Compound Alert'!AJ183</f>
        <v>0.3</v>
      </c>
      <c r="S216" s="21"/>
      <c r="T216" s="21"/>
      <c r="U216" s="21"/>
      <c r="V216" s="21"/>
      <c r="W216" s="21"/>
      <c r="X216" s="21"/>
      <c r="Y216" s="28"/>
      <c r="Z216" s="28"/>
      <c r="AA216" s="28"/>
      <c r="AB216" s="28"/>
      <c r="AC216" s="28"/>
      <c r="AD216" s="28"/>
      <c r="AE216" s="28"/>
      <c r="AF216" s="28"/>
      <c r="AJ216" s="21"/>
      <c r="AK216" s="21"/>
      <c r="AL216" s="21"/>
      <c r="AM216" s="21"/>
      <c r="AN216" s="21"/>
      <c r="AO216" s="21"/>
      <c r="AP216" s="21"/>
      <c r="AQ216" s="21"/>
      <c r="AR216" s="21"/>
      <c r="AS216" s="21"/>
      <c r="AT216" s="21"/>
      <c r="AU216" s="21"/>
      <c r="AV216" s="21"/>
      <c r="AW216" s="21"/>
      <c r="AX216" s="21"/>
    </row>
    <row r="217" spans="1:50" hidden="1" x14ac:dyDescent="0.2">
      <c r="A217" s="71">
        <v>145</v>
      </c>
      <c r="B217" s="20" t="str">
        <f>'Compound Alert'!B11</f>
        <v>Armenia</v>
      </c>
      <c r="C217" s="20" t="str">
        <f>'Compound Alert'!C11</f>
        <v>ARM</v>
      </c>
      <c r="D217" s="20" t="str">
        <f>'Compound Alert'!D51</f>
        <v>LCN           Latin America &amp; Caribbean</v>
      </c>
      <c r="E217" s="20" t="str">
        <f>'Compound Alert'!E51</f>
        <v>Blend</v>
      </c>
      <c r="F217" s="57">
        <f>'Compound Alert'!F11</f>
        <v>0</v>
      </c>
      <c r="G217" s="22">
        <f>'Compound Alert'!G11</f>
        <v>0.5</v>
      </c>
      <c r="H217" s="23">
        <f>'Compound Alert'!H11</f>
        <v>0.5</v>
      </c>
      <c r="I217" s="57">
        <f>'Compound Alert'!M11</f>
        <v>0</v>
      </c>
      <c r="J217" s="25">
        <f>'Compound Alert'!N11</f>
        <v>2.9705757017790342</v>
      </c>
      <c r="K217" s="25">
        <f>'Compound Alert'!O11</f>
        <v>2.7033492822966498</v>
      </c>
      <c r="L217" s="25">
        <f>'Compound Alert'!P11</f>
        <v>4.2622519735229307</v>
      </c>
      <c r="M217" s="25">
        <f>'Compound Alert'!Q11</f>
        <v>5.3452248382484902</v>
      </c>
      <c r="N217" s="25">
        <f>'Compound Alert'!R11</f>
        <v>2.625</v>
      </c>
      <c r="O217" s="25">
        <f>'Compound Alert'!S11</f>
        <v>0</v>
      </c>
      <c r="P217" s="25"/>
      <c r="Q217" s="27">
        <f>'Compound Alert'!AI184</f>
        <v>0</v>
      </c>
      <c r="R217" s="27">
        <f>'Compound Alert'!AJ184</f>
        <v>0.3</v>
      </c>
      <c r="S217" s="21"/>
      <c r="T217" s="21"/>
      <c r="U217" s="21"/>
      <c r="V217" s="21"/>
      <c r="W217" s="21"/>
      <c r="X217" s="21"/>
      <c r="Y217" s="28"/>
      <c r="Z217" s="28"/>
      <c r="AA217" s="28"/>
      <c r="AB217" s="28"/>
      <c r="AC217" s="28"/>
      <c r="AD217" s="28"/>
      <c r="AE217" s="28"/>
      <c r="AF217" s="28"/>
      <c r="AJ217" s="21"/>
      <c r="AK217" s="21"/>
      <c r="AL217" s="21"/>
      <c r="AM217" s="21"/>
      <c r="AN217" s="21"/>
      <c r="AO217" s="21"/>
      <c r="AP217" s="21"/>
      <c r="AQ217" s="21"/>
      <c r="AR217" s="21"/>
      <c r="AS217" s="21"/>
      <c r="AT217" s="21"/>
      <c r="AU217" s="21"/>
      <c r="AV217" s="21"/>
      <c r="AW217" s="21"/>
      <c r="AX217" s="21"/>
    </row>
    <row r="218" spans="1:50" hidden="1" x14ac:dyDescent="0.2">
      <c r="A218" s="71">
        <v>146</v>
      </c>
      <c r="B218" s="20" t="str">
        <f>'Compound Alert'!B14</f>
        <v>Austria</v>
      </c>
      <c r="C218" s="20" t="str">
        <f>'Compound Alert'!C14</f>
        <v>AUT</v>
      </c>
      <c r="D218" s="20" t="str">
        <f>'Compound Alert'!D54</f>
        <v>MEA           Middle East &amp; North Africa</v>
      </c>
      <c r="E218" s="20" t="str">
        <f>'Compound Alert'!E54</f>
        <v>IBRD</v>
      </c>
      <c r="F218" s="57">
        <f>'Compound Alert'!F14</f>
        <v>0</v>
      </c>
      <c r="G218" s="22">
        <f>'Compound Alert'!G14</f>
        <v>0.5</v>
      </c>
      <c r="H218" s="23">
        <f>'Compound Alert'!H14</f>
        <v>0.5</v>
      </c>
      <c r="I218" s="57">
        <f>'Compound Alert'!M14</f>
        <v>0</v>
      </c>
      <c r="J218" s="25">
        <f>'Compound Alert'!N14</f>
        <v>4.1200970862347406</v>
      </c>
      <c r="K218" s="25">
        <f>'Compound Alert'!O14</f>
        <v>0</v>
      </c>
      <c r="L218" s="25">
        <f>'Compound Alert'!P14</f>
        <v>2.4873836425900415</v>
      </c>
      <c r="M218" s="25">
        <f>'Compound Alert'!Q14</f>
        <v>1.7320508075688781</v>
      </c>
      <c r="N218" s="25">
        <f>'Compound Alert'!R14</f>
        <v>0.25</v>
      </c>
      <c r="O218" s="25">
        <f>'Compound Alert'!S14</f>
        <v>5</v>
      </c>
      <c r="P218" s="25"/>
      <c r="Q218" s="27">
        <f>'Compound Alert'!AI185</f>
        <v>0</v>
      </c>
      <c r="R218" s="27">
        <f>'Compound Alert'!AJ185</f>
        <v>0.4</v>
      </c>
      <c r="S218" s="21"/>
      <c r="T218" s="21"/>
      <c r="U218" s="21"/>
      <c r="V218" s="21"/>
      <c r="W218" s="21"/>
      <c r="X218" s="21"/>
      <c r="Y218" s="28"/>
      <c r="Z218" s="28"/>
      <c r="AA218" s="28"/>
      <c r="AB218" s="28"/>
      <c r="AC218" s="28"/>
      <c r="AD218" s="28"/>
      <c r="AE218" s="28"/>
      <c r="AF218" s="28"/>
      <c r="AJ218" s="21"/>
      <c r="AK218" s="21"/>
      <c r="AL218" s="21"/>
      <c r="AM218" s="21"/>
      <c r="AN218" s="21"/>
      <c r="AO218" s="21"/>
      <c r="AP218" s="21"/>
      <c r="AQ218" s="21"/>
      <c r="AR218" s="21"/>
      <c r="AS218" s="21"/>
      <c r="AT218" s="21"/>
      <c r="AU218" s="21"/>
      <c r="AV218" s="21"/>
      <c r="AW218" s="21"/>
      <c r="AX218" s="21"/>
    </row>
    <row r="219" spans="1:50" hidden="1" x14ac:dyDescent="0.2">
      <c r="A219" s="71">
        <v>147</v>
      </c>
      <c r="B219" s="20" t="str">
        <f>'Compound Alert'!B30</f>
        <v>Brunei Darussalam</v>
      </c>
      <c r="C219" s="20" t="str">
        <f>'Compound Alert'!C30</f>
        <v>BRN</v>
      </c>
      <c r="D219" s="20" t="str">
        <f>'Compound Alert'!D70</f>
        <v>SSF           Sub-Saharan Africa</v>
      </c>
      <c r="E219" s="20" t="str">
        <f>'Compound Alert'!E70</f>
        <v>IDA</v>
      </c>
      <c r="F219" s="57">
        <f>'Compound Alert'!F30</f>
        <v>0</v>
      </c>
      <c r="G219" s="22">
        <f>'Compound Alert'!G30</f>
        <v>0.5</v>
      </c>
      <c r="H219" s="23">
        <f>'Compound Alert'!H30</f>
        <v>0.5</v>
      </c>
      <c r="I219" s="57">
        <f>'Compound Alert'!M30</f>
        <v>0</v>
      </c>
      <c r="J219" s="25">
        <f>'Compound Alert'!N30</f>
        <v>6.3969800567262869</v>
      </c>
      <c r="K219" s="25">
        <f>'Compound Alert'!O30</f>
        <v>1.8181818181818199</v>
      </c>
      <c r="L219" s="25">
        <f>'Compound Alert'!P30</f>
        <v>2.4297520661157002</v>
      </c>
      <c r="M219" s="25">
        <f>'Compound Alert'!Q30</f>
        <v>3.6055512754639922</v>
      </c>
      <c r="N219" s="25">
        <f>'Compound Alert'!R30</f>
        <v>0.5</v>
      </c>
      <c r="O219" s="25">
        <f>'Compound Alert'!S30</f>
        <v>0</v>
      </c>
      <c r="P219" s="25"/>
      <c r="Q219" s="27">
        <f>'Compound Alert'!AI186</f>
        <v>0</v>
      </c>
      <c r="R219" s="27">
        <f>'Compound Alert'!AJ186</f>
        <v>0.4</v>
      </c>
      <c r="S219" s="21"/>
      <c r="T219" s="21"/>
      <c r="U219" s="21"/>
      <c r="V219" s="21"/>
      <c r="W219" s="21"/>
      <c r="X219" s="21"/>
      <c r="Y219" s="28"/>
      <c r="Z219" s="28"/>
      <c r="AA219" s="28"/>
      <c r="AB219" s="28"/>
      <c r="AC219" s="28"/>
      <c r="AD219" s="28"/>
      <c r="AE219" s="28"/>
      <c r="AF219" s="28"/>
      <c r="AJ219" s="21"/>
      <c r="AK219" s="21"/>
      <c r="AL219" s="21"/>
      <c r="AM219" s="21"/>
      <c r="AN219" s="21"/>
      <c r="AO219" s="21"/>
      <c r="AP219" s="21"/>
      <c r="AQ219" s="21"/>
      <c r="AR219" s="21"/>
      <c r="AS219" s="21"/>
      <c r="AT219" s="21"/>
      <c r="AU219" s="21"/>
      <c r="AV219" s="21"/>
      <c r="AW219" s="21"/>
      <c r="AX219" s="21"/>
    </row>
    <row r="220" spans="1:50" hidden="1" x14ac:dyDescent="0.2">
      <c r="A220" s="71">
        <v>148</v>
      </c>
      <c r="B220" s="20" t="str">
        <f>'Compound Alert'!B36</f>
        <v>Chile</v>
      </c>
      <c r="C220" s="20" t="str">
        <f>'Compound Alert'!C36</f>
        <v>CHL</v>
      </c>
      <c r="D220" s="20" t="str">
        <f>'Compound Alert'!D76</f>
        <v>LCN           Latin America &amp; Caribbean</v>
      </c>
      <c r="E220" s="20" t="str">
        <f>'Compound Alert'!E76</f>
        <v>IDA</v>
      </c>
      <c r="F220" s="57">
        <f>'Compound Alert'!F36</f>
        <v>0</v>
      </c>
      <c r="G220" s="22">
        <f>'Compound Alert'!G36</f>
        <v>0.5</v>
      </c>
      <c r="H220" s="23">
        <f>'Compound Alert'!H36</f>
        <v>0.5</v>
      </c>
      <c r="I220" s="57">
        <f>'Compound Alert'!M36</f>
        <v>0</v>
      </c>
      <c r="J220" s="25">
        <f>'Compound Alert'!N36</f>
        <v>5</v>
      </c>
      <c r="K220" s="25">
        <f>'Compound Alert'!O36</f>
        <v>3.42105263157895</v>
      </c>
      <c r="L220" s="25">
        <f>'Compound Alert'!P36</f>
        <v>3.0151134457776374</v>
      </c>
      <c r="M220" s="25">
        <f>'Compound Alert'!Q36</f>
        <v>4.1231056256176615</v>
      </c>
      <c r="N220" s="25">
        <f>'Compound Alert'!R36</f>
        <v>4.125</v>
      </c>
      <c r="O220" s="25">
        <f>'Compound Alert'!S36</f>
        <v>0</v>
      </c>
      <c r="P220" s="25"/>
      <c r="Q220" s="27">
        <f>'Compound Alert'!AI187</f>
        <v>0.2</v>
      </c>
      <c r="R220" s="27">
        <f>'Compound Alert'!AJ187</f>
        <v>0.6</v>
      </c>
      <c r="S220" s="21"/>
      <c r="T220" s="21"/>
      <c r="U220" s="21"/>
      <c r="V220" s="21"/>
      <c r="W220" s="21"/>
      <c r="X220" s="21"/>
      <c r="Y220" s="28"/>
      <c r="Z220" s="28"/>
      <c r="AA220" s="28"/>
      <c r="AB220" s="28"/>
      <c r="AC220" s="28"/>
      <c r="AD220" s="28"/>
      <c r="AE220" s="28"/>
      <c r="AF220" s="28"/>
      <c r="AJ220" s="21"/>
      <c r="AK220" s="21"/>
      <c r="AL220" s="21"/>
      <c r="AM220" s="21"/>
      <c r="AN220" s="21"/>
      <c r="AO220" s="21"/>
      <c r="AP220" s="21"/>
      <c r="AQ220" s="21"/>
      <c r="AR220" s="21"/>
      <c r="AS220" s="21"/>
      <c r="AT220" s="21"/>
      <c r="AU220" s="21"/>
      <c r="AV220" s="21"/>
      <c r="AW220" s="21"/>
      <c r="AX220" s="21"/>
    </row>
    <row r="221" spans="1:50" hidden="1" x14ac:dyDescent="0.2">
      <c r="A221" s="71">
        <v>149</v>
      </c>
      <c r="B221" s="20" t="str">
        <f>'Compound Alert'!B45</f>
        <v>Costa Rica</v>
      </c>
      <c r="C221" s="20" t="str">
        <f>'Compound Alert'!C45</f>
        <v>CRI</v>
      </c>
      <c r="D221" s="20" t="str">
        <f>'Compound Alert'!D85</f>
        <v>MEA           Middle East &amp; North Africa</v>
      </c>
      <c r="E221" s="20" t="str">
        <f>'Compound Alert'!E85</f>
        <v>IBRD</v>
      </c>
      <c r="F221" s="57">
        <f>'Compound Alert'!F45</f>
        <v>0</v>
      </c>
      <c r="G221" s="22">
        <f>'Compound Alert'!G45</f>
        <v>0.5</v>
      </c>
      <c r="H221" s="23">
        <f>'Compound Alert'!H45</f>
        <v>0.5</v>
      </c>
      <c r="I221" s="57">
        <f>'Compound Alert'!M45</f>
        <v>0</v>
      </c>
      <c r="J221" s="25">
        <f>'Compound Alert'!N45</f>
        <v>4.8697315854455061</v>
      </c>
      <c r="K221" s="25">
        <f>'Compound Alert'!O45</f>
        <v>3.3971291866028701</v>
      </c>
      <c r="L221" s="25">
        <f>'Compound Alert'!P45</f>
        <v>4.3529483432195475</v>
      </c>
      <c r="M221" s="25">
        <f>'Compound Alert'!Q45</f>
        <v>5.7321150422111034</v>
      </c>
      <c r="N221" s="25">
        <f>'Compound Alert'!R45</f>
        <v>3.25</v>
      </c>
      <c r="O221" s="25">
        <f>'Compound Alert'!S45</f>
        <v>0</v>
      </c>
      <c r="P221" s="25"/>
      <c r="Q221" s="27">
        <f>'Compound Alert'!AI188</f>
        <v>0</v>
      </c>
      <c r="R221" s="27">
        <f>'Compound Alert'!AJ188</f>
        <v>0.5</v>
      </c>
      <c r="S221" s="21"/>
      <c r="T221" s="21"/>
      <c r="U221" s="21"/>
      <c r="V221" s="21"/>
      <c r="W221" s="21"/>
      <c r="X221" s="21"/>
      <c r="Y221" s="28"/>
      <c r="Z221" s="28"/>
      <c r="AA221" s="28"/>
      <c r="AB221" s="28"/>
      <c r="AC221" s="28"/>
      <c r="AD221" s="28"/>
      <c r="AE221" s="28"/>
      <c r="AF221" s="28"/>
      <c r="AJ221" s="21"/>
      <c r="AK221" s="21"/>
      <c r="AL221" s="21"/>
      <c r="AM221" s="21"/>
      <c r="AN221" s="21"/>
      <c r="AO221" s="21"/>
      <c r="AP221" s="21"/>
      <c r="AQ221" s="21"/>
      <c r="AR221" s="21"/>
      <c r="AS221" s="21"/>
      <c r="AT221" s="21"/>
      <c r="AU221" s="21"/>
      <c r="AV221" s="21"/>
      <c r="AW221" s="21"/>
      <c r="AX221" s="21"/>
    </row>
    <row r="222" spans="1:50" hidden="1" x14ac:dyDescent="0.2">
      <c r="A222" s="71">
        <v>150</v>
      </c>
      <c r="B222" s="20" t="str">
        <f>'Compound Alert'!B48</f>
        <v>Czech Republic</v>
      </c>
      <c r="C222" s="20" t="str">
        <f>'Compound Alert'!C48</f>
        <v>CZE</v>
      </c>
      <c r="D222" s="20" t="str">
        <f>'Compound Alert'!D88</f>
        <v>ECS           Europe &amp; Central Asia</v>
      </c>
      <c r="E222" s="20" t="str">
        <f>'Compound Alert'!E88</f>
        <v xml:space="preserve"> </v>
      </c>
      <c r="F222" s="57">
        <f>'Compound Alert'!F48</f>
        <v>0</v>
      </c>
      <c r="G222" s="22">
        <f>'Compound Alert'!G48</f>
        <v>0.5</v>
      </c>
      <c r="H222" s="23">
        <f>'Compound Alert'!H48</f>
        <v>0.5</v>
      </c>
      <c r="I222" s="57">
        <f>'Compound Alert'!M48</f>
        <v>0</v>
      </c>
      <c r="J222" s="25">
        <f>'Compound Alert'!N48</f>
        <v>6</v>
      </c>
      <c r="K222" s="25">
        <f>'Compound Alert'!O48</f>
        <v>0</v>
      </c>
      <c r="L222" s="25">
        <f>'Compound Alert'!P48</f>
        <v>3.0578512396694202</v>
      </c>
      <c r="M222" s="25">
        <f>'Compound Alert'!Q48</f>
        <v>0.57142857142857095</v>
      </c>
      <c r="N222" s="25">
        <f>'Compound Alert'!R48</f>
        <v>0</v>
      </c>
      <c r="O222" s="25">
        <f>'Compound Alert'!S48</f>
        <v>0</v>
      </c>
      <c r="P222" s="25"/>
      <c r="Q222" s="27">
        <f>'Compound Alert'!AI189</f>
        <v>0</v>
      </c>
      <c r="R222" s="27">
        <f>'Compound Alert'!AJ189</f>
        <v>0.3</v>
      </c>
      <c r="S222" s="21"/>
      <c r="T222" s="21"/>
      <c r="U222" s="21"/>
      <c r="V222" s="21"/>
      <c r="W222" s="21"/>
      <c r="X222" s="21"/>
      <c r="Y222" s="28"/>
      <c r="Z222" s="28"/>
      <c r="AA222" s="28"/>
      <c r="AB222" s="28"/>
      <c r="AC222" s="28"/>
      <c r="AD222" s="28"/>
      <c r="AE222" s="28"/>
      <c r="AF222" s="28"/>
      <c r="AJ222" s="21"/>
      <c r="AK222" s="21"/>
      <c r="AL222" s="21"/>
      <c r="AM222" s="21"/>
      <c r="AN222" s="21"/>
      <c r="AO222" s="21"/>
      <c r="AP222" s="21"/>
      <c r="AQ222" s="21"/>
      <c r="AR222" s="21"/>
      <c r="AS222" s="21"/>
      <c r="AT222" s="21"/>
      <c r="AU222" s="21"/>
      <c r="AV222" s="21"/>
      <c r="AW222" s="21"/>
      <c r="AX222" s="21"/>
    </row>
    <row r="223" spans="1:50" hidden="1" x14ac:dyDescent="0.2">
      <c r="A223" s="71">
        <v>151</v>
      </c>
      <c r="B223" s="20" t="str">
        <f>'Compound Alert'!B58</f>
        <v>Spain</v>
      </c>
      <c r="C223" s="20" t="str">
        <f>'Compound Alert'!C58</f>
        <v>ESP</v>
      </c>
      <c r="D223" s="20" t="str">
        <f>'Compound Alert'!D98</f>
        <v>EAS           East Asia &amp; Pacific</v>
      </c>
      <c r="E223" s="20" t="str">
        <f>'Compound Alert'!E98</f>
        <v xml:space="preserve"> </v>
      </c>
      <c r="F223" s="57">
        <f>'Compound Alert'!F58</f>
        <v>0</v>
      </c>
      <c r="G223" s="22">
        <f>'Compound Alert'!G58</f>
        <v>0.5</v>
      </c>
      <c r="H223" s="23">
        <f>'Compound Alert'!H58</f>
        <v>0.5</v>
      </c>
      <c r="I223" s="57">
        <f>'Compound Alert'!M58</f>
        <v>0</v>
      </c>
      <c r="J223" s="25">
        <f>'Compound Alert'!N58</f>
        <v>4.4721359549995796</v>
      </c>
      <c r="K223" s="25">
        <f>'Compound Alert'!O58</f>
        <v>0</v>
      </c>
      <c r="L223" s="25">
        <f>'Compound Alert'!P58</f>
        <v>5.2223296786709374</v>
      </c>
      <c r="M223" s="25">
        <f>'Compound Alert'!Q58</f>
        <v>2.2360679774997894</v>
      </c>
      <c r="N223" s="25">
        <f>'Compound Alert'!R58</f>
        <v>1.75</v>
      </c>
      <c r="O223" s="25">
        <f>'Compound Alert'!S58</f>
        <v>0</v>
      </c>
      <c r="P223" s="25"/>
      <c r="Q223" s="27">
        <f>'Compound Alert'!AI190</f>
        <v>0.2</v>
      </c>
      <c r="R223" s="27">
        <f>'Compound Alert'!AJ190</f>
        <v>0.7</v>
      </c>
      <c r="S223" s="21"/>
      <c r="T223" s="21"/>
      <c r="U223" s="21"/>
      <c r="V223" s="21"/>
      <c r="W223" s="21"/>
      <c r="X223" s="21"/>
      <c r="Y223" s="28"/>
      <c r="Z223" s="28"/>
      <c r="AA223" s="28"/>
      <c r="AB223" s="28"/>
      <c r="AC223" s="28"/>
      <c r="AD223" s="28"/>
      <c r="AE223" s="28"/>
      <c r="AF223" s="28"/>
      <c r="AJ223" s="21"/>
      <c r="AK223" s="21"/>
      <c r="AL223" s="21"/>
      <c r="AM223" s="21"/>
      <c r="AN223" s="21"/>
      <c r="AO223" s="21"/>
      <c r="AP223" s="21"/>
      <c r="AQ223" s="21"/>
      <c r="AR223" s="21"/>
      <c r="AS223" s="21"/>
      <c r="AT223" s="21"/>
      <c r="AU223" s="21"/>
      <c r="AV223" s="21"/>
      <c r="AW223" s="21"/>
      <c r="AX223" s="21"/>
    </row>
    <row r="224" spans="1:50" hidden="1" x14ac:dyDescent="0.2">
      <c r="A224" s="71">
        <v>152</v>
      </c>
      <c r="B224" s="20" t="str">
        <f>'Compound Alert'!B59</f>
        <v>Estonia</v>
      </c>
      <c r="C224" s="20" t="str">
        <f>'Compound Alert'!C59</f>
        <v>EST</v>
      </c>
      <c r="D224" s="20" t="str">
        <f>'Compound Alert'!D99</f>
        <v>MEA           Middle East &amp; North Africa</v>
      </c>
      <c r="E224" s="20" t="str">
        <f>'Compound Alert'!E99</f>
        <v xml:space="preserve"> </v>
      </c>
      <c r="F224" s="57">
        <f>'Compound Alert'!F59</f>
        <v>0</v>
      </c>
      <c r="G224" s="22">
        <f>'Compound Alert'!G59</f>
        <v>0.5</v>
      </c>
      <c r="H224" s="23">
        <f>'Compound Alert'!H59</f>
        <v>0.5</v>
      </c>
      <c r="I224" s="57">
        <f>'Compound Alert'!M59</f>
        <v>0</v>
      </c>
      <c r="J224" s="25">
        <f>'Compound Alert'!N59</f>
        <v>5.0990195135927845</v>
      </c>
      <c r="K224" s="25">
        <f>'Compound Alert'!O59</f>
        <v>2.2488038277512001</v>
      </c>
      <c r="L224" s="25">
        <f>'Compound Alert'!P59</f>
        <v>1.7314000276069359</v>
      </c>
      <c r="M224" s="25">
        <f>'Compound Alert'!Q59</f>
        <v>2.4494897427831765</v>
      </c>
      <c r="N224" s="25">
        <f>'Compound Alert'!R59</f>
        <v>0</v>
      </c>
      <c r="O224" s="25">
        <f>'Compound Alert'!S59</f>
        <v>0</v>
      </c>
      <c r="P224" s="25"/>
      <c r="Q224" s="27">
        <f>'Compound Alert'!AI191</f>
        <v>0</v>
      </c>
      <c r="R224" s="27">
        <f>'Compound Alert'!AJ191</f>
        <v>0.6</v>
      </c>
      <c r="S224" s="21"/>
      <c r="T224" s="21"/>
      <c r="U224" s="21"/>
      <c r="V224" s="21"/>
      <c r="W224" s="21"/>
      <c r="X224" s="21"/>
      <c r="Y224" s="28"/>
      <c r="Z224" s="28"/>
      <c r="AA224" s="28"/>
      <c r="AB224" s="28"/>
      <c r="AC224" s="28"/>
      <c r="AD224" s="28"/>
      <c r="AE224" s="28"/>
      <c r="AF224" s="28"/>
      <c r="AJ224" s="21"/>
      <c r="AK224" s="21"/>
      <c r="AL224" s="21"/>
      <c r="AM224" s="21"/>
      <c r="AN224" s="21"/>
      <c r="AO224" s="21"/>
      <c r="AP224" s="21"/>
      <c r="AQ224" s="21"/>
      <c r="AR224" s="21"/>
      <c r="AS224" s="21"/>
      <c r="AT224" s="21"/>
      <c r="AU224" s="21"/>
      <c r="AV224" s="21"/>
      <c r="AW224" s="21"/>
      <c r="AX224" s="21"/>
    </row>
    <row r="225" spans="1:50" hidden="1" x14ac:dyDescent="0.2">
      <c r="A225" s="71">
        <v>153</v>
      </c>
      <c r="B225" s="20" t="str">
        <f>'Compound Alert'!B61</f>
        <v>Finland</v>
      </c>
      <c r="C225" s="20" t="str">
        <f>'Compound Alert'!C61</f>
        <v>FIN</v>
      </c>
      <c r="D225" s="20" t="str">
        <f>'Compound Alert'!D101</f>
        <v>MEA           Middle East &amp; North Africa</v>
      </c>
      <c r="E225" s="20" t="str">
        <f>'Compound Alert'!E101</f>
        <v>IBRD</v>
      </c>
      <c r="F225" s="57">
        <f>'Compound Alert'!F61</f>
        <v>0</v>
      </c>
      <c r="G225" s="22">
        <f>'Compound Alert'!G61</f>
        <v>0.5</v>
      </c>
      <c r="H225" s="23">
        <f>'Compound Alert'!H61</f>
        <v>0.5</v>
      </c>
      <c r="I225" s="57">
        <f>'Compound Alert'!M61</f>
        <v>0</v>
      </c>
      <c r="J225" s="25">
        <f>'Compound Alert'!N61</f>
        <v>1.5735915849388826</v>
      </c>
      <c r="K225" s="25">
        <f>'Compound Alert'!O61</f>
        <v>0.88516746411483305</v>
      </c>
      <c r="L225" s="25">
        <f>'Compound Alert'!P61</f>
        <v>1.6377404676012104</v>
      </c>
      <c r="M225" s="25">
        <f>'Compound Alert'!Q61</f>
        <v>1.4142135623730956</v>
      </c>
      <c r="N225" s="25">
        <f>'Compound Alert'!R61</f>
        <v>0</v>
      </c>
      <c r="O225" s="25">
        <f>'Compound Alert'!S61</f>
        <v>5</v>
      </c>
      <c r="P225" s="25"/>
      <c r="Q225" s="27">
        <f>'Compound Alert'!AI192</f>
        <v>0</v>
      </c>
      <c r="R225" s="27">
        <f>'Compound Alert'!AJ192</f>
        <v>0.3</v>
      </c>
      <c r="S225" s="21"/>
      <c r="T225" s="21"/>
      <c r="U225" s="21"/>
      <c r="V225" s="21"/>
      <c r="W225" s="21"/>
      <c r="X225" s="21"/>
      <c r="Y225" s="28"/>
      <c r="Z225" s="28"/>
      <c r="AA225" s="28"/>
      <c r="AB225" s="28"/>
      <c r="AC225" s="28"/>
      <c r="AD225" s="28"/>
      <c r="AE225" s="28"/>
      <c r="AF225" s="28"/>
      <c r="AJ225" s="21"/>
      <c r="AK225" s="21"/>
      <c r="AL225" s="21"/>
      <c r="AM225" s="21"/>
      <c r="AN225" s="21"/>
      <c r="AO225" s="21"/>
      <c r="AP225" s="21"/>
      <c r="AQ225" s="21"/>
      <c r="AR225" s="21"/>
      <c r="AS225" s="21"/>
      <c r="AT225" s="21"/>
      <c r="AU225" s="21"/>
      <c r="AV225" s="21"/>
      <c r="AW225" s="21"/>
      <c r="AX225" s="21"/>
    </row>
    <row r="226" spans="1:50" hidden="1" x14ac:dyDescent="0.2">
      <c r="A226" s="71">
        <v>154</v>
      </c>
      <c r="B226" s="20" t="str">
        <f>'Compound Alert'!B63</f>
        <v>France</v>
      </c>
      <c r="C226" s="20" t="str">
        <f>'Compound Alert'!C63</f>
        <v>FRA</v>
      </c>
      <c r="D226" s="20" t="str">
        <f>'Compound Alert'!D103</f>
        <v>MEA           Middle East &amp; North Africa</v>
      </c>
      <c r="E226" s="20" t="str">
        <f>'Compound Alert'!E103</f>
        <v>IBRD</v>
      </c>
      <c r="F226" s="57">
        <f>'Compound Alert'!F63</f>
        <v>0</v>
      </c>
      <c r="G226" s="22">
        <f>'Compound Alert'!G63</f>
        <v>0.5</v>
      </c>
      <c r="H226" s="23">
        <f>'Compound Alert'!H63</f>
        <v>0.5</v>
      </c>
      <c r="I226" s="57">
        <f>'Compound Alert'!M63</f>
        <v>0</v>
      </c>
      <c r="J226" s="25">
        <f>'Compound Alert'!N63</f>
        <v>5</v>
      </c>
      <c r="K226" s="25">
        <f>'Compound Alert'!O63</f>
        <v>0</v>
      </c>
      <c r="L226" s="25">
        <f>'Compound Alert'!P63</f>
        <v>1.7314000276069359</v>
      </c>
      <c r="M226" s="25">
        <f>'Compound Alert'!Q63</f>
        <v>2.2360679774997894</v>
      </c>
      <c r="N226" s="25">
        <f>'Compound Alert'!R63</f>
        <v>1.375</v>
      </c>
      <c r="O226" s="25">
        <f>'Compound Alert'!S63</f>
        <v>0</v>
      </c>
      <c r="P226" s="25"/>
      <c r="Q226" s="27">
        <f>'Compound Alert'!AI193</f>
        <v>0</v>
      </c>
      <c r="R226" s="27">
        <f>'Compound Alert'!AJ193</f>
        <v>0.3</v>
      </c>
      <c r="S226" s="21"/>
      <c r="T226" s="21"/>
      <c r="U226" s="21"/>
      <c r="V226" s="21"/>
      <c r="W226" s="21"/>
      <c r="X226" s="21"/>
      <c r="Y226" s="28"/>
      <c r="Z226" s="28"/>
      <c r="AA226" s="28"/>
      <c r="AB226" s="28"/>
      <c r="AC226" s="28"/>
      <c r="AD226" s="28"/>
      <c r="AE226" s="28"/>
      <c r="AF226" s="28"/>
      <c r="AJ226" s="21"/>
      <c r="AK226" s="21"/>
      <c r="AL226" s="21"/>
      <c r="AM226" s="21"/>
      <c r="AN226" s="21"/>
      <c r="AO226" s="21"/>
      <c r="AP226" s="21"/>
      <c r="AQ226" s="21"/>
      <c r="AR226" s="21"/>
      <c r="AS226" s="21"/>
      <c r="AT226" s="21"/>
      <c r="AU226" s="21"/>
      <c r="AV226" s="21"/>
      <c r="AW226" s="21"/>
      <c r="AX226" s="21"/>
    </row>
    <row r="227" spans="1:50" hidden="1" x14ac:dyDescent="0.2">
      <c r="A227" s="71">
        <v>155</v>
      </c>
      <c r="B227" s="20" t="str">
        <f>'Compound Alert'!B80</f>
        <v>Hungary</v>
      </c>
      <c r="C227" s="20" t="str">
        <f>'Compound Alert'!C80</f>
        <v>HUN</v>
      </c>
      <c r="D227" s="20" t="str">
        <f>'Compound Alert'!D120</f>
        <v>EAS           East Asia &amp; Pacific</v>
      </c>
      <c r="E227" s="20" t="str">
        <f>'Compound Alert'!E120</f>
        <v>IDA</v>
      </c>
      <c r="F227" s="57">
        <f>'Compound Alert'!F80</f>
        <v>0</v>
      </c>
      <c r="G227" s="22">
        <f>'Compound Alert'!G80</f>
        <v>0.5</v>
      </c>
      <c r="H227" s="23">
        <f>'Compound Alert'!H80</f>
        <v>0.5</v>
      </c>
      <c r="I227" s="57">
        <f>'Compound Alert'!M80</f>
        <v>0</v>
      </c>
      <c r="J227" s="25">
        <f>'Compound Alert'!N80</f>
        <v>5.9160797830996161</v>
      </c>
      <c r="K227" s="25">
        <f>'Compound Alert'!O80</f>
        <v>0.93301435406698596</v>
      </c>
      <c r="L227" s="25">
        <f>'Compound Alert'!P80</f>
        <v>2.6709050965095127</v>
      </c>
      <c r="M227" s="25">
        <f>'Compound Alert'!Q80</f>
        <v>3.6055512754639922</v>
      </c>
      <c r="N227" s="25">
        <f>'Compound Alert'!R80</f>
        <v>1.25</v>
      </c>
      <c r="O227" s="25">
        <f>'Compound Alert'!S80</f>
        <v>0</v>
      </c>
      <c r="P227" s="25"/>
      <c r="Q227" s="27">
        <f>'Compound Alert'!AI194</f>
        <v>0</v>
      </c>
      <c r="R227" s="27">
        <f>'Compound Alert'!AJ194</f>
        <v>0.3</v>
      </c>
      <c r="S227" s="21"/>
      <c r="T227" s="21"/>
      <c r="U227" s="21"/>
      <c r="V227" s="21"/>
      <c r="W227" s="21"/>
      <c r="X227" s="21"/>
      <c r="Y227" s="28"/>
      <c r="Z227" s="28"/>
      <c r="AA227" s="28"/>
      <c r="AB227" s="28"/>
      <c r="AC227" s="28"/>
      <c r="AD227" s="28"/>
      <c r="AE227" s="28"/>
      <c r="AF227" s="28"/>
      <c r="AJ227" s="21"/>
      <c r="AK227" s="21"/>
      <c r="AL227" s="21"/>
      <c r="AM227" s="21"/>
      <c r="AN227" s="21"/>
      <c r="AO227" s="21"/>
      <c r="AP227" s="21"/>
      <c r="AQ227" s="21"/>
      <c r="AR227" s="21"/>
      <c r="AS227" s="21"/>
      <c r="AT227" s="21"/>
      <c r="AU227" s="21"/>
      <c r="AV227" s="21"/>
      <c r="AW227" s="21"/>
      <c r="AX227" s="21"/>
    </row>
    <row r="228" spans="1:50" hidden="1" x14ac:dyDescent="0.2">
      <c r="A228" s="71">
        <v>156</v>
      </c>
      <c r="B228" s="20" t="str">
        <f>'Compound Alert'!B83</f>
        <v>Ireland</v>
      </c>
      <c r="C228" s="20" t="str">
        <f>'Compound Alert'!C83</f>
        <v>IRL</v>
      </c>
      <c r="D228" s="20" t="str">
        <f>'Compound Alert'!D123</f>
        <v>SSF           Sub-Saharan Africa</v>
      </c>
      <c r="E228" s="20" t="str">
        <f>'Compound Alert'!E123</f>
        <v>IDA</v>
      </c>
      <c r="F228" s="57">
        <f>'Compound Alert'!F83</f>
        <v>0</v>
      </c>
      <c r="G228" s="22">
        <f>'Compound Alert'!G83</f>
        <v>0.5</v>
      </c>
      <c r="H228" s="23">
        <f>'Compound Alert'!H83</f>
        <v>0.5</v>
      </c>
      <c r="I228" s="57">
        <f>'Compound Alert'!M83</f>
        <v>0</v>
      </c>
      <c r="J228" s="25">
        <f>'Compound Alert'!N83</f>
        <v>5</v>
      </c>
      <c r="K228" s="25">
        <f>'Compound Alert'!O83</f>
        <v>0</v>
      </c>
      <c r="L228" s="25">
        <f>'Compound Alert'!P83</f>
        <v>2.1764741716097773</v>
      </c>
      <c r="M228" s="25">
        <f>'Compound Alert'!Q83</f>
        <v>1.9999999999999991</v>
      </c>
      <c r="N228" s="25">
        <f>'Compound Alert'!R83</f>
        <v>0.25</v>
      </c>
      <c r="O228" s="25">
        <f>'Compound Alert'!S83</f>
        <v>0</v>
      </c>
      <c r="P228" s="25"/>
      <c r="Q228" s="27">
        <f>'Compound Alert'!AI195</f>
        <v>0</v>
      </c>
      <c r="R228" s="27">
        <f>'Compound Alert'!AJ195</f>
        <v>0.2</v>
      </c>
      <c r="S228" s="21"/>
      <c r="T228" s="21"/>
      <c r="U228" s="21"/>
      <c r="V228" s="21"/>
      <c r="W228" s="21"/>
      <c r="X228" s="21"/>
      <c r="Y228" s="28"/>
      <c r="Z228" s="28"/>
      <c r="AA228" s="28"/>
      <c r="AB228" s="28"/>
      <c r="AC228" s="28"/>
      <c r="AD228" s="28"/>
      <c r="AE228" s="28"/>
      <c r="AF228" s="28"/>
      <c r="AJ228" s="21"/>
      <c r="AK228" s="21"/>
      <c r="AL228" s="21"/>
      <c r="AM228" s="21"/>
      <c r="AN228" s="21"/>
      <c r="AO228" s="21"/>
      <c r="AP228" s="21"/>
      <c r="AQ228" s="21"/>
      <c r="AR228" s="21"/>
      <c r="AS228" s="21"/>
      <c r="AT228" s="21"/>
      <c r="AU228" s="21"/>
      <c r="AV228" s="21"/>
      <c r="AW228" s="21"/>
      <c r="AX228" s="21"/>
    </row>
    <row r="229" spans="1:50" hidden="1" x14ac:dyDescent="0.2">
      <c r="A229" s="71">
        <v>157</v>
      </c>
      <c r="B229" s="20" t="str">
        <f>'Compound Alert'!B86</f>
        <v>Iceland</v>
      </c>
      <c r="C229" s="20" t="str">
        <f>'Compound Alert'!C86</f>
        <v>ISL</v>
      </c>
      <c r="D229" s="20" t="str">
        <f>'Compound Alert'!D126</f>
        <v>SSF           Sub-Saharan Africa</v>
      </c>
      <c r="E229" s="20" t="str">
        <f>'Compound Alert'!E126</f>
        <v>IDA</v>
      </c>
      <c r="F229" s="57">
        <f>'Compound Alert'!F86</f>
        <v>0</v>
      </c>
      <c r="G229" s="22">
        <f>'Compound Alert'!G86</f>
        <v>0.5</v>
      </c>
      <c r="H229" s="23">
        <f>'Compound Alert'!H86</f>
        <v>0.5</v>
      </c>
      <c r="I229" s="57">
        <f>'Compound Alert'!M86</f>
        <v>0</v>
      </c>
      <c r="J229" s="25">
        <f>'Compound Alert'!N86</f>
        <v>5.8186891012617874</v>
      </c>
      <c r="K229" s="25">
        <f>'Compound Alert'!O86</f>
        <v>0.55023923444975997</v>
      </c>
      <c r="L229" s="25">
        <f>'Compound Alert'!P86</f>
        <v>2.0420081158026191</v>
      </c>
      <c r="M229" s="25">
        <f>'Compound Alert'!Q86</f>
        <v>1.4142135623730956</v>
      </c>
      <c r="N229" s="25">
        <f>'Compound Alert'!R86</f>
        <v>0.25</v>
      </c>
      <c r="O229" s="25">
        <f>'Compound Alert'!S86</f>
        <v>0</v>
      </c>
      <c r="P229" s="25"/>
      <c r="Q229" s="27">
        <f>'Compound Alert'!AI196</f>
        <v>0</v>
      </c>
      <c r="R229" s="27">
        <f>'Compound Alert'!AJ196</f>
        <v>0</v>
      </c>
      <c r="S229" s="21"/>
      <c r="T229" s="21"/>
      <c r="U229" s="21"/>
      <c r="V229" s="21"/>
      <c r="W229" s="21"/>
      <c r="X229" s="21"/>
      <c r="Y229" s="28"/>
      <c r="Z229" s="28"/>
      <c r="AA229" s="28"/>
      <c r="AB229" s="28"/>
      <c r="AC229" s="28"/>
      <c r="AD229" s="28"/>
      <c r="AE229" s="28"/>
      <c r="AF229" s="28"/>
      <c r="AJ229" s="21"/>
      <c r="AK229" s="21"/>
      <c r="AL229" s="21"/>
      <c r="AM229" s="21"/>
      <c r="AN229" s="21"/>
      <c r="AO229" s="21"/>
      <c r="AP229" s="21"/>
      <c r="AQ229" s="21"/>
      <c r="AR229" s="21"/>
      <c r="AS229" s="21"/>
      <c r="AT229" s="21"/>
      <c r="AU229" s="21"/>
      <c r="AV229" s="21"/>
      <c r="AW229" s="21"/>
      <c r="AX229" s="21"/>
    </row>
    <row r="230" spans="1:50" hidden="1" x14ac:dyDescent="0.2">
      <c r="A230" s="71">
        <v>158</v>
      </c>
      <c r="B230" s="20" t="str">
        <f>'Compound Alert'!B88</f>
        <v>Italy</v>
      </c>
      <c r="C230" s="20" t="str">
        <f>'Compound Alert'!C88</f>
        <v>ITA</v>
      </c>
      <c r="D230" s="20" t="str">
        <f>'Compound Alert'!D128</f>
        <v>SSF           Sub-Saharan Africa</v>
      </c>
      <c r="E230" s="20" t="str">
        <f>'Compound Alert'!E128</f>
        <v>IBRD</v>
      </c>
      <c r="F230" s="57">
        <f>'Compound Alert'!F88</f>
        <v>0</v>
      </c>
      <c r="G230" s="22">
        <f>'Compound Alert'!G88</f>
        <v>0.5</v>
      </c>
      <c r="H230" s="23">
        <f>'Compound Alert'!H88</f>
        <v>0.5</v>
      </c>
      <c r="I230" s="57">
        <f>'Compound Alert'!M88</f>
        <v>0</v>
      </c>
      <c r="J230" s="25">
        <f>'Compound Alert'!N88</f>
        <v>5.4772255750516612</v>
      </c>
      <c r="K230" s="25">
        <f>'Compound Alert'!O88</f>
        <v>0</v>
      </c>
      <c r="L230" s="25">
        <f>'Compound Alert'!P88</f>
        <v>3.5764695560495694</v>
      </c>
      <c r="M230" s="25">
        <f>'Compound Alert'!Q88</f>
        <v>2.4494897427831765</v>
      </c>
      <c r="N230" s="25">
        <f>'Compound Alert'!R88</f>
        <v>2.625</v>
      </c>
      <c r="O230" s="25">
        <f>'Compound Alert'!S88</f>
        <v>0</v>
      </c>
      <c r="P230" s="25"/>
      <c r="Q230" s="27">
        <f>'Compound Alert'!AI197</f>
        <v>0</v>
      </c>
      <c r="R230" s="27">
        <f>'Compound Alert'!AJ197</f>
        <v>0</v>
      </c>
      <c r="S230" s="21"/>
      <c r="T230" s="21"/>
      <c r="U230" s="21"/>
      <c r="V230" s="21"/>
      <c r="W230" s="21"/>
      <c r="X230" s="21"/>
      <c r="Y230" s="28"/>
      <c r="Z230" s="28"/>
      <c r="AA230" s="28"/>
      <c r="AB230" s="28"/>
      <c r="AC230" s="28"/>
      <c r="AD230" s="28"/>
      <c r="AE230" s="28"/>
      <c r="AF230" s="28"/>
      <c r="AJ230" s="21"/>
      <c r="AK230" s="21"/>
      <c r="AL230" s="21"/>
      <c r="AM230" s="21"/>
      <c r="AN230" s="21"/>
      <c r="AO230" s="21"/>
      <c r="AP230" s="21"/>
      <c r="AQ230" s="21"/>
      <c r="AR230" s="21"/>
      <c r="AS230" s="21"/>
      <c r="AT230" s="21"/>
      <c r="AU230" s="21"/>
      <c r="AV230" s="21"/>
      <c r="AW230" s="21"/>
      <c r="AX230" s="21"/>
    </row>
    <row r="231" spans="1:50" hidden="1" x14ac:dyDescent="0.2">
      <c r="A231" s="71">
        <v>159</v>
      </c>
      <c r="B231" s="20" t="str">
        <f>'Compound Alert'!B91</f>
        <v>Japan</v>
      </c>
      <c r="C231" s="20" t="str">
        <f>'Compound Alert'!C91</f>
        <v>JPN</v>
      </c>
      <c r="D231" s="20" t="str">
        <f>'Compound Alert'!D131</f>
        <v>LCN           Latin America &amp; Caribbean</v>
      </c>
      <c r="E231" s="20" t="str">
        <f>'Compound Alert'!E131</f>
        <v>IDA</v>
      </c>
      <c r="F231" s="57">
        <f>'Compound Alert'!F91</f>
        <v>0</v>
      </c>
      <c r="G231" s="22">
        <f>'Compound Alert'!G91</f>
        <v>0.5</v>
      </c>
      <c r="H231" s="23">
        <f>'Compound Alert'!H91</f>
        <v>0.5</v>
      </c>
      <c r="I231" s="57">
        <f>'Compound Alert'!M91</f>
        <v>0</v>
      </c>
      <c r="J231" s="25">
        <f>'Compound Alert'!N91</f>
        <v>2.865894946810482</v>
      </c>
      <c r="K231" s="25">
        <f>'Compound Alert'!O91</f>
        <v>2.1770334928229702</v>
      </c>
      <c r="L231" s="25">
        <f>'Compound Alert'!P91</f>
        <v>1.27272727272727</v>
      </c>
      <c r="M231" s="25">
        <f>'Compound Alert'!Q91</f>
        <v>0.57142857142857095</v>
      </c>
      <c r="N231" s="25">
        <f>'Compound Alert'!R91</f>
        <v>5.625</v>
      </c>
      <c r="O231" s="25">
        <f>'Compound Alert'!S91</f>
        <v>0</v>
      </c>
      <c r="P231" s="25"/>
      <c r="Q231" s="27">
        <f>'Compound Alert'!AI198</f>
        <v>0</v>
      </c>
      <c r="R231" s="27">
        <f>'Compound Alert'!AJ198</f>
        <v>0</v>
      </c>
      <c r="S231" s="21"/>
      <c r="T231" s="21"/>
      <c r="U231" s="21"/>
      <c r="V231" s="21"/>
      <c r="W231" s="21"/>
      <c r="X231" s="21"/>
      <c r="Y231" s="28"/>
      <c r="Z231" s="28"/>
      <c r="AA231" s="28"/>
      <c r="AB231" s="28"/>
      <c r="AC231" s="28"/>
      <c r="AD231" s="28"/>
      <c r="AE231" s="28"/>
      <c r="AF231" s="28"/>
      <c r="AJ231" s="21"/>
      <c r="AK231" s="21"/>
      <c r="AL231" s="21"/>
      <c r="AM231" s="21"/>
      <c r="AN231" s="21"/>
      <c r="AO231" s="21"/>
      <c r="AP231" s="21"/>
      <c r="AQ231" s="21"/>
      <c r="AR231" s="21"/>
      <c r="AS231" s="21"/>
      <c r="AT231" s="21"/>
      <c r="AU231" s="21"/>
      <c r="AV231" s="21"/>
      <c r="AW231" s="21"/>
      <c r="AX231" s="21"/>
    </row>
    <row r="232" spans="1:50" hidden="1" x14ac:dyDescent="0.2">
      <c r="A232" s="71">
        <v>160</v>
      </c>
      <c r="B232" s="20" t="str">
        <f>'Compound Alert'!B98</f>
        <v>Korea Republic of</v>
      </c>
      <c r="C232" s="20" t="str">
        <f>'Compound Alert'!C98</f>
        <v>KOR</v>
      </c>
      <c r="D232" s="20" t="str">
        <f>'Compound Alert'!D138</f>
        <v>SAS           South Asia</v>
      </c>
      <c r="E232" s="20" t="str">
        <f>'Compound Alert'!E138</f>
        <v>Blend</v>
      </c>
      <c r="F232" s="57">
        <f>'Compound Alert'!F98</f>
        <v>0</v>
      </c>
      <c r="G232" s="22">
        <f>'Compound Alert'!G98</f>
        <v>0.5</v>
      </c>
      <c r="H232" s="23">
        <f>'Compound Alert'!H98</f>
        <v>0.5</v>
      </c>
      <c r="I232" s="57">
        <f>'Compound Alert'!M98</f>
        <v>0</v>
      </c>
      <c r="J232" s="25">
        <f>'Compound Alert'!N98</f>
        <v>5.3908754819174316</v>
      </c>
      <c r="K232" s="25">
        <f>'Compound Alert'!O98</f>
        <v>0.47846889952152999</v>
      </c>
      <c r="L232" s="25">
        <f>'Compound Alert'!P98</f>
        <v>2.9256198347107398</v>
      </c>
      <c r="M232" s="25">
        <f>'Compound Alert'!Q98</f>
        <v>0.57142857142857095</v>
      </c>
      <c r="N232" s="25">
        <f>'Compound Alert'!R98</f>
        <v>3.375</v>
      </c>
      <c r="O232" s="25">
        <f>'Compound Alert'!S98</f>
        <v>0</v>
      </c>
      <c r="P232" s="25"/>
      <c r="Q232" s="27">
        <f>'Compound Alert'!AI199</f>
        <v>0</v>
      </c>
      <c r="R232" s="27">
        <f>'Compound Alert'!AJ199</f>
        <v>0</v>
      </c>
      <c r="S232" s="21"/>
      <c r="T232" s="21"/>
      <c r="U232" s="21"/>
      <c r="V232" s="21"/>
      <c r="W232" s="21"/>
      <c r="X232" s="21"/>
      <c r="Y232" s="28"/>
      <c r="Z232" s="28"/>
      <c r="AA232" s="28"/>
      <c r="AB232" s="28"/>
      <c r="AC232" s="28"/>
      <c r="AD232" s="28"/>
      <c r="AE232" s="28"/>
      <c r="AF232" s="28"/>
      <c r="AJ232" s="21"/>
      <c r="AK232" s="21"/>
      <c r="AL232" s="21"/>
      <c r="AM232" s="21"/>
      <c r="AN232" s="21"/>
      <c r="AO232" s="21"/>
      <c r="AP232" s="21"/>
      <c r="AQ232" s="21"/>
      <c r="AR232" s="21"/>
      <c r="AS232" s="21"/>
      <c r="AT232" s="21"/>
      <c r="AU232" s="21"/>
      <c r="AV232" s="21"/>
      <c r="AW232" s="21"/>
      <c r="AX232" s="21"/>
    </row>
    <row r="233" spans="1:50" hidden="1" x14ac:dyDescent="0.2">
      <c r="A233" s="71">
        <v>161</v>
      </c>
      <c r="B233" s="20" t="str">
        <f>'Compound Alert'!B99</f>
        <v>Kuwait</v>
      </c>
      <c r="C233" s="20" t="str">
        <f>'Compound Alert'!C99</f>
        <v>KWT</v>
      </c>
      <c r="D233" s="20" t="str">
        <f>'Compound Alert'!D139</f>
        <v>LCN           Latin America &amp; Caribbean</v>
      </c>
      <c r="E233" s="20" t="str">
        <f>'Compound Alert'!E139</f>
        <v>IBRD</v>
      </c>
      <c r="F233" s="57">
        <f>'Compound Alert'!F99</f>
        <v>0</v>
      </c>
      <c r="G233" s="22">
        <f>'Compound Alert'!G99</f>
        <v>0.5</v>
      </c>
      <c r="H233" s="23">
        <f>'Compound Alert'!H99</f>
        <v>0.5</v>
      </c>
      <c r="I233" s="57">
        <f>'Compound Alert'!M99</f>
        <v>0</v>
      </c>
      <c r="J233" s="25">
        <f>'Compound Alert'!N99</f>
        <v>6.9137544069774419</v>
      </c>
      <c r="K233" s="25">
        <f>'Compound Alert'!O99</f>
        <v>0.64593301435406603</v>
      </c>
      <c r="L233" s="25">
        <f>'Compound Alert'!P99</f>
        <v>2.4114677188339564</v>
      </c>
      <c r="M233" s="25">
        <f>'Compound Alert'!Q99</f>
        <v>2.4285714285714302</v>
      </c>
      <c r="N233" s="25">
        <f>'Compound Alert'!R99</f>
        <v>0.25</v>
      </c>
      <c r="O233" s="25">
        <f>'Compound Alert'!S99</f>
        <v>0</v>
      </c>
      <c r="P233" s="25"/>
      <c r="Q233" s="27">
        <f>'Compound Alert'!AI200</f>
        <v>0</v>
      </c>
      <c r="R233" s="27">
        <f>'Compound Alert'!AJ200</f>
        <v>0</v>
      </c>
      <c r="S233" s="21"/>
      <c r="T233" s="21"/>
      <c r="U233" s="21"/>
      <c r="V233" s="21"/>
      <c r="W233" s="21"/>
      <c r="X233" s="21"/>
      <c r="Y233" s="28"/>
      <c r="Z233" s="28"/>
      <c r="AA233" s="28"/>
      <c r="AB233" s="28"/>
      <c r="AC233" s="28"/>
      <c r="AD233" s="28"/>
      <c r="AE233" s="28"/>
      <c r="AF233" s="28"/>
      <c r="AJ233" s="21"/>
      <c r="AK233" s="21"/>
      <c r="AL233" s="21"/>
      <c r="AM233" s="21"/>
      <c r="AN233" s="21"/>
      <c r="AO233" s="21"/>
      <c r="AP233" s="21"/>
      <c r="AQ233" s="21"/>
      <c r="AR233" s="21"/>
      <c r="AS233" s="21"/>
      <c r="AT233" s="21"/>
      <c r="AU233" s="21"/>
      <c r="AV233" s="21"/>
      <c r="AW233" s="21"/>
      <c r="AX233" s="21"/>
    </row>
    <row r="234" spans="1:50" hidden="1" x14ac:dyDescent="0.2">
      <c r="A234" s="71">
        <v>162</v>
      </c>
      <c r="B234" s="20" t="str">
        <f>'Compound Alert'!B104</f>
        <v>Saint Lucia</v>
      </c>
      <c r="C234" s="20" t="str">
        <f>'Compound Alert'!C104</f>
        <v>LCA</v>
      </c>
      <c r="D234" s="20" t="str">
        <f>'Compound Alert'!D144</f>
        <v>ECS           Europe &amp; Central Asia</v>
      </c>
      <c r="E234" s="20" t="str">
        <f>'Compound Alert'!E144</f>
        <v>IBRD</v>
      </c>
      <c r="F234" s="57">
        <f>'Compound Alert'!F104</f>
        <v>0</v>
      </c>
      <c r="G234" s="22">
        <f>'Compound Alert'!G104</f>
        <v>0.5</v>
      </c>
      <c r="H234" s="23">
        <f>'Compound Alert'!H104</f>
        <v>0.5</v>
      </c>
      <c r="I234" s="57">
        <f>'Compound Alert'!M104</f>
        <v>0</v>
      </c>
      <c r="J234" s="25">
        <f>'Compound Alert'!N104</f>
        <v>6.6537568936654132</v>
      </c>
      <c r="K234" s="25">
        <f>'Compound Alert'!O104</f>
        <v>0</v>
      </c>
      <c r="L234" s="25">
        <f>'Compound Alert'!P104</f>
        <v>0</v>
      </c>
      <c r="M234" s="25">
        <f>'Compound Alert'!Q104</f>
        <v>4.4285714285714297</v>
      </c>
      <c r="N234" s="25">
        <f>'Compound Alert'!R104</f>
        <v>0.5</v>
      </c>
      <c r="O234" s="25">
        <f>'Compound Alert'!S104</f>
        <v>0</v>
      </c>
      <c r="P234" s="25"/>
      <c r="Q234" s="27">
        <f>'Compound Alert'!AI201</f>
        <v>0</v>
      </c>
      <c r="R234" s="27">
        <f>'Compound Alert'!AJ201</f>
        <v>0</v>
      </c>
      <c r="S234" s="21"/>
      <c r="T234" s="21"/>
      <c r="U234" s="21"/>
      <c r="V234" s="21"/>
      <c r="W234" s="21"/>
      <c r="X234" s="21"/>
      <c r="Y234" s="28"/>
      <c r="Z234" s="28"/>
      <c r="AA234" s="28"/>
      <c r="AB234" s="28"/>
      <c r="AC234" s="28"/>
      <c r="AD234" s="28"/>
      <c r="AE234" s="28"/>
      <c r="AF234" s="28"/>
      <c r="AJ234" s="21"/>
      <c r="AK234" s="21"/>
      <c r="AL234" s="21"/>
      <c r="AM234" s="21"/>
      <c r="AN234" s="21"/>
      <c r="AO234" s="21"/>
      <c r="AP234" s="21"/>
      <c r="AQ234" s="21"/>
      <c r="AR234" s="21"/>
      <c r="AS234" s="21"/>
      <c r="AT234" s="21"/>
      <c r="AU234" s="21"/>
      <c r="AV234" s="21"/>
      <c r="AW234" s="21"/>
      <c r="AX234" s="21"/>
    </row>
    <row r="235" spans="1:50" hidden="1" x14ac:dyDescent="0.2">
      <c r="A235" s="71">
        <v>163</v>
      </c>
      <c r="B235" s="20" t="str">
        <f>'Compound Alert'!B108</f>
        <v>Lithuania</v>
      </c>
      <c r="C235" s="20" t="str">
        <f>'Compound Alert'!C108</f>
        <v>LTU</v>
      </c>
      <c r="D235" s="20" t="str">
        <f>'Compound Alert'!D148</f>
        <v>MEA           Middle East &amp; North Africa</v>
      </c>
      <c r="E235" s="20" t="str">
        <f>'Compound Alert'!E148</f>
        <v>Middle East &amp; North Africa</v>
      </c>
      <c r="F235" s="57">
        <f>'Compound Alert'!F108</f>
        <v>0</v>
      </c>
      <c r="G235" s="22">
        <f>'Compound Alert'!G108</f>
        <v>0.5</v>
      </c>
      <c r="H235" s="23">
        <f>'Compound Alert'!H108</f>
        <v>0.5</v>
      </c>
      <c r="I235" s="57">
        <f>'Compound Alert'!M108</f>
        <v>0</v>
      </c>
      <c r="J235" s="25">
        <f>'Compound Alert'!N108</f>
        <v>5.4772255750516612</v>
      </c>
      <c r="K235" s="25">
        <f>'Compound Alert'!O108</f>
        <v>2.2727272727272698</v>
      </c>
      <c r="L235" s="25">
        <f>'Compound Alert'!P108</f>
        <v>2.5454545454545401</v>
      </c>
      <c r="M235" s="25">
        <f>'Compound Alert'!Q108</f>
        <v>3.1622776601683809</v>
      </c>
      <c r="N235" s="25">
        <f>'Compound Alert'!R108</f>
        <v>0</v>
      </c>
      <c r="O235" s="25">
        <f>'Compound Alert'!S108</f>
        <v>0</v>
      </c>
      <c r="P235" s="25"/>
      <c r="Q235" s="27">
        <f>'Compound Alert'!AI202</f>
        <v>0</v>
      </c>
      <c r="R235" s="27">
        <f>'Compound Alert'!AJ202</f>
        <v>0</v>
      </c>
      <c r="S235" s="21"/>
      <c r="T235" s="21"/>
      <c r="U235" s="21"/>
      <c r="V235" s="21"/>
      <c r="W235" s="21"/>
      <c r="X235" s="21"/>
      <c r="Y235" s="28"/>
      <c r="Z235" s="28"/>
      <c r="AA235" s="28"/>
      <c r="AB235" s="28"/>
      <c r="AC235" s="28"/>
      <c r="AD235" s="28"/>
      <c r="AE235" s="28"/>
      <c r="AF235" s="28"/>
      <c r="AJ235" s="21"/>
      <c r="AK235" s="21"/>
      <c r="AL235" s="21"/>
      <c r="AM235" s="21"/>
      <c r="AN235" s="21"/>
      <c r="AO235" s="21"/>
      <c r="AP235" s="21"/>
      <c r="AQ235" s="21"/>
      <c r="AR235" s="21"/>
      <c r="AS235" s="21"/>
      <c r="AT235" s="21"/>
      <c r="AU235" s="21"/>
      <c r="AV235" s="21"/>
      <c r="AW235" s="21"/>
      <c r="AX235" s="21"/>
    </row>
    <row r="236" spans="1:50" hidden="1" x14ac:dyDescent="0.2">
      <c r="A236" s="71">
        <v>164</v>
      </c>
      <c r="B236" s="20" t="str">
        <f>'Compound Alert'!B110</f>
        <v>Latvia</v>
      </c>
      <c r="C236" s="20" t="str">
        <f>'Compound Alert'!C110</f>
        <v>LVA</v>
      </c>
      <c r="D236" s="20" t="str">
        <f>'Compound Alert'!D150</f>
        <v>ECS           Europe &amp; Central Asia</v>
      </c>
      <c r="E236" s="20" t="str">
        <f>'Compound Alert'!E150</f>
        <v>IBRD</v>
      </c>
      <c r="F236" s="57">
        <f>'Compound Alert'!F110</f>
        <v>0</v>
      </c>
      <c r="G236" s="22">
        <f>'Compound Alert'!G110</f>
        <v>0.5</v>
      </c>
      <c r="H236" s="23">
        <f>'Compound Alert'!H110</f>
        <v>0.5</v>
      </c>
      <c r="I236" s="57">
        <f>'Compound Alert'!M110</f>
        <v>0</v>
      </c>
      <c r="J236" s="25">
        <f>'Compound Alert'!N110</f>
        <v>5.9160797830996161</v>
      </c>
      <c r="K236" s="25">
        <f>'Compound Alert'!O110</f>
        <v>0.93301435406698596</v>
      </c>
      <c r="L236" s="25">
        <f>'Compound Alert'!P110</f>
        <v>4.4939227683878151</v>
      </c>
      <c r="M236" s="25">
        <f>'Compound Alert'!Q110</f>
        <v>3.4641016151377602</v>
      </c>
      <c r="N236" s="25">
        <f>'Compound Alert'!R110</f>
        <v>0.125</v>
      </c>
      <c r="O236" s="25">
        <f>'Compound Alert'!S110</f>
        <v>0</v>
      </c>
      <c r="P236" s="25"/>
      <c r="Q236" s="27">
        <f>'Compound Alert'!AI203</f>
        <v>0</v>
      </c>
      <c r="R236" s="27">
        <f>'Compound Alert'!AJ203</f>
        <v>0</v>
      </c>
      <c r="S236" s="21"/>
      <c r="T236" s="21"/>
      <c r="U236" s="21"/>
      <c r="V236" s="21"/>
      <c r="W236" s="21"/>
      <c r="X236" s="21"/>
      <c r="Y236" s="28"/>
      <c r="Z236" s="28"/>
      <c r="AA236" s="28"/>
      <c r="AB236" s="28"/>
      <c r="AC236" s="28"/>
      <c r="AD236" s="28"/>
      <c r="AE236" s="28"/>
      <c r="AF236" s="28"/>
      <c r="AJ236" s="21"/>
      <c r="AK236" s="21"/>
      <c r="AL236" s="21"/>
      <c r="AM236" s="21"/>
      <c r="AN236" s="21"/>
      <c r="AO236" s="21"/>
      <c r="AP236" s="21"/>
      <c r="AQ236" s="21"/>
      <c r="AR236" s="21"/>
      <c r="AS236" s="21"/>
      <c r="AT236" s="21"/>
      <c r="AU236" s="21"/>
      <c r="AV236" s="21"/>
      <c r="AW236" s="21"/>
      <c r="AX236" s="21"/>
    </row>
    <row r="237" spans="1:50" hidden="1" x14ac:dyDescent="0.2">
      <c r="A237" s="71">
        <v>165</v>
      </c>
      <c r="B237" s="20" t="str">
        <f>'Compound Alert'!B127</f>
        <v>Malaysia</v>
      </c>
      <c r="C237" s="20" t="str">
        <f>'Compound Alert'!C127</f>
        <v>MYS</v>
      </c>
      <c r="D237" s="20" t="str">
        <f>'Compound Alert'!D167</f>
        <v>SSF           Sub-Saharan Africa</v>
      </c>
      <c r="E237" s="20" t="str">
        <f>'Compound Alert'!E167</f>
        <v>IBRD</v>
      </c>
      <c r="F237" s="57">
        <f>'Compound Alert'!F127</f>
        <v>0</v>
      </c>
      <c r="G237" s="22">
        <f>'Compound Alert'!G127</f>
        <v>0.5</v>
      </c>
      <c r="H237" s="23">
        <f>'Compound Alert'!H127</f>
        <v>0.5</v>
      </c>
      <c r="I237" s="57">
        <f>'Compound Alert'!M127</f>
        <v>0</v>
      </c>
      <c r="J237" s="25">
        <f>'Compound Alert'!N127</f>
        <v>5.3452248382484751</v>
      </c>
      <c r="K237" s="25">
        <f>'Compound Alert'!O127</f>
        <v>2.3444976076555002</v>
      </c>
      <c r="L237" s="25">
        <f>'Compound Alert'!P127</f>
        <v>2.1080861100374522</v>
      </c>
      <c r="M237" s="25">
        <f>'Compound Alert'!Q127</f>
        <v>2.8571428571428599</v>
      </c>
      <c r="N237" s="25">
        <f>'Compound Alert'!R127</f>
        <v>3</v>
      </c>
      <c r="O237" s="25">
        <f>'Compound Alert'!S127</f>
        <v>0</v>
      </c>
      <c r="P237" s="25"/>
      <c r="Q237" s="27">
        <f>'Compound Alert'!AI204</f>
        <v>0</v>
      </c>
      <c r="R237" s="27">
        <f>'Compound Alert'!AJ204</f>
        <v>0</v>
      </c>
      <c r="S237" s="21"/>
      <c r="T237" s="21"/>
      <c r="U237" s="21"/>
      <c r="V237" s="21"/>
      <c r="W237" s="21"/>
      <c r="X237" s="21"/>
      <c r="Y237" s="28"/>
      <c r="Z237" s="28"/>
      <c r="AA237" s="28"/>
      <c r="AB237" s="28"/>
      <c r="AC237" s="28"/>
      <c r="AD237" s="28"/>
      <c r="AE237" s="28"/>
      <c r="AF237" s="28"/>
      <c r="AJ237" s="21"/>
      <c r="AK237" s="21"/>
      <c r="AL237" s="21"/>
      <c r="AM237" s="21"/>
      <c r="AN237" s="21"/>
      <c r="AO237" s="21"/>
      <c r="AP237" s="21"/>
      <c r="AQ237" s="21"/>
      <c r="AR237" s="21"/>
      <c r="AS237" s="21"/>
      <c r="AT237" s="21"/>
      <c r="AU237" s="21"/>
      <c r="AV237" s="21"/>
      <c r="AW237" s="21"/>
      <c r="AX237" s="21"/>
    </row>
    <row r="238" spans="1:50" hidden="1" x14ac:dyDescent="0.2">
      <c r="A238" s="71">
        <v>166</v>
      </c>
      <c r="B238" s="20" t="str">
        <f>'Compound Alert'!B136</f>
        <v>New Zealand</v>
      </c>
      <c r="C238" s="20" t="str">
        <f>'Compound Alert'!C136</f>
        <v>NZL</v>
      </c>
      <c r="D238" s="20" t="str">
        <f>'Compound Alert'!D176</f>
        <v>EAS           East Asia &amp; Pacific</v>
      </c>
      <c r="E238" s="20" t="str">
        <f>'Compound Alert'!E176</f>
        <v>IDA</v>
      </c>
      <c r="F238" s="57">
        <f>'Compound Alert'!F136</f>
        <v>0</v>
      </c>
      <c r="G238" s="22">
        <f>'Compound Alert'!G136</f>
        <v>0.5</v>
      </c>
      <c r="H238" s="23">
        <f>'Compound Alert'!H136</f>
        <v>0.5</v>
      </c>
      <c r="I238" s="57">
        <f>'Compound Alert'!M136</f>
        <v>0</v>
      </c>
      <c r="J238" s="25">
        <f>'Compound Alert'!N136</f>
        <v>5.6568542494923797</v>
      </c>
      <c r="K238" s="25">
        <f>'Compound Alert'!O136</f>
        <v>1.84210526315789</v>
      </c>
      <c r="L238" s="25">
        <f>'Compound Alert'!P136</f>
        <v>0.36363636363636298</v>
      </c>
      <c r="M238" s="25">
        <f>'Compound Alert'!Q136</f>
        <v>2.2360679774997894</v>
      </c>
      <c r="N238" s="25">
        <f>'Compound Alert'!R136</f>
        <v>1.875</v>
      </c>
      <c r="O238" s="25">
        <f>'Compound Alert'!S136</f>
        <v>0</v>
      </c>
      <c r="P238" s="25"/>
      <c r="Q238" s="27">
        <f>'Compound Alert'!AI205</f>
        <v>0</v>
      </c>
      <c r="R238" s="27">
        <f>'Compound Alert'!AJ205</f>
        <v>0</v>
      </c>
      <c r="S238" s="21"/>
      <c r="T238" s="21"/>
      <c r="U238" s="21"/>
      <c r="V238" s="21"/>
      <c r="W238" s="21"/>
      <c r="X238" s="21"/>
      <c r="Y238" s="28"/>
      <c r="Z238" s="28"/>
      <c r="AA238" s="28"/>
      <c r="AB238" s="28"/>
      <c r="AC238" s="28"/>
      <c r="AD238" s="28"/>
      <c r="AE238" s="28"/>
      <c r="AF238" s="28"/>
      <c r="AJ238" s="21"/>
      <c r="AK238" s="21"/>
      <c r="AL238" s="21"/>
      <c r="AM238" s="21"/>
      <c r="AN238" s="21"/>
      <c r="AO238" s="21"/>
      <c r="AP238" s="21"/>
      <c r="AQ238" s="21"/>
      <c r="AR238" s="21"/>
      <c r="AS238" s="21"/>
      <c r="AT238" s="21"/>
      <c r="AU238" s="21"/>
      <c r="AV238" s="21"/>
      <c r="AW238" s="21"/>
      <c r="AX238" s="21"/>
    </row>
    <row r="239" spans="1:50" hidden="1" x14ac:dyDescent="0.2">
      <c r="A239" s="71">
        <v>167</v>
      </c>
      <c r="B239" s="20" t="str">
        <f>'Compound Alert'!B144</f>
        <v>Poland</v>
      </c>
      <c r="C239" s="20" t="str">
        <f>'Compound Alert'!C144</f>
        <v>POL</v>
      </c>
      <c r="D239" s="20" t="str">
        <f>'Compound Alert'!D184</f>
        <v>LCN           Latin America &amp; Caribbean</v>
      </c>
      <c r="E239" s="20" t="str">
        <f>'Compound Alert'!E184</f>
        <v>IBRD</v>
      </c>
      <c r="F239" s="57">
        <f>'Compound Alert'!F144</f>
        <v>0</v>
      </c>
      <c r="G239" s="22">
        <f>'Compound Alert'!G144</f>
        <v>0.5</v>
      </c>
      <c r="H239" s="23">
        <f>'Compound Alert'!H144</f>
        <v>0.5</v>
      </c>
      <c r="I239" s="57">
        <f>'Compound Alert'!M144</f>
        <v>0</v>
      </c>
      <c r="J239" s="25">
        <f>'Compound Alert'!N144</f>
        <v>5.4037024344425184</v>
      </c>
      <c r="K239" s="25">
        <f>'Compound Alert'!O144</f>
        <v>0.78947368421052599</v>
      </c>
      <c r="L239" s="25">
        <f>'Compound Alert'!P144</f>
        <v>3.30578512396694</v>
      </c>
      <c r="M239" s="25">
        <f>'Compound Alert'!Q144</f>
        <v>3.1255030490521443</v>
      </c>
      <c r="N239" s="25">
        <f>'Compound Alert'!R144</f>
        <v>0.25</v>
      </c>
      <c r="O239" s="25">
        <f>'Compound Alert'!S144</f>
        <v>0</v>
      </c>
      <c r="P239" s="25"/>
      <c r="Q239" s="27">
        <f>'Compound Alert'!AI206</f>
        <v>0</v>
      </c>
      <c r="R239" s="27">
        <f>'Compound Alert'!AJ206</f>
        <v>0</v>
      </c>
      <c r="S239" s="21"/>
      <c r="T239" s="21"/>
      <c r="U239" s="21"/>
      <c r="V239" s="21"/>
      <c r="W239" s="21"/>
      <c r="X239" s="21"/>
      <c r="Y239" s="28"/>
      <c r="Z239" s="28"/>
      <c r="AA239" s="28"/>
      <c r="AB239" s="28"/>
      <c r="AC239" s="28"/>
      <c r="AD239" s="28"/>
      <c r="AE239" s="28"/>
      <c r="AF239" s="28"/>
      <c r="AJ239" s="21"/>
      <c r="AK239" s="21"/>
      <c r="AL239" s="21"/>
      <c r="AM239" s="21"/>
      <c r="AN239" s="21"/>
      <c r="AO239" s="21"/>
      <c r="AP239" s="21"/>
      <c r="AQ239" s="21"/>
      <c r="AR239" s="21"/>
      <c r="AS239" s="21"/>
      <c r="AT239" s="21"/>
      <c r="AU239" s="21"/>
      <c r="AV239" s="21"/>
      <c r="AW239" s="21"/>
      <c r="AX239" s="21"/>
    </row>
    <row r="240" spans="1:50" hidden="1" x14ac:dyDescent="0.2">
      <c r="A240" s="71">
        <v>168</v>
      </c>
      <c r="B240" s="20" t="str">
        <f>'Compound Alert'!B149</f>
        <v>Romania</v>
      </c>
      <c r="C240" s="20" t="str">
        <f>'Compound Alert'!C149</f>
        <v>ROU</v>
      </c>
      <c r="D240" s="20" t="str">
        <f>'Compound Alert'!D189</f>
        <v>EAS           East Asia &amp; Pacific</v>
      </c>
      <c r="E240" s="20" t="str">
        <f>'Compound Alert'!E189</f>
        <v>IBRD</v>
      </c>
      <c r="F240" s="57">
        <f>'Compound Alert'!F149</f>
        <v>0</v>
      </c>
      <c r="G240" s="22">
        <f>'Compound Alert'!G149</f>
        <v>0.5</v>
      </c>
      <c r="H240" s="23">
        <f>'Compound Alert'!H149</f>
        <v>0.5</v>
      </c>
      <c r="I240" s="57">
        <f>'Compound Alert'!M149</f>
        <v>0</v>
      </c>
      <c r="J240" s="25">
        <f>'Compound Alert'!N149</f>
        <v>5.743643442972413</v>
      </c>
      <c r="K240" s="25">
        <f>'Compound Alert'!O149</f>
        <v>2.4641148325358899</v>
      </c>
      <c r="L240" s="25">
        <f>'Compound Alert'!P149</f>
        <v>3.7241470465924289</v>
      </c>
      <c r="M240" s="25">
        <f>'Compound Alert'!Q149</f>
        <v>4.4993001937238111</v>
      </c>
      <c r="N240" s="25">
        <f>'Compound Alert'!R149</f>
        <v>2.375</v>
      </c>
      <c r="O240" s="25">
        <f>'Compound Alert'!S149</f>
        <v>0</v>
      </c>
      <c r="P240" s="25"/>
      <c r="Q240" s="27">
        <f>'Compound Alert'!AI207</f>
        <v>0</v>
      </c>
      <c r="R240" s="27">
        <f>'Compound Alert'!AJ207</f>
        <v>0</v>
      </c>
      <c r="S240" s="21"/>
      <c r="T240" s="21"/>
      <c r="U240" s="21"/>
      <c r="V240" s="21"/>
      <c r="W240" s="21"/>
      <c r="X240" s="21"/>
      <c r="Y240" s="28"/>
      <c r="Z240" s="28"/>
      <c r="AA240" s="28"/>
      <c r="AB240" s="28"/>
      <c r="AC240" s="28"/>
      <c r="AD240" s="28"/>
      <c r="AE240" s="28"/>
      <c r="AF240" s="28"/>
      <c r="AJ240" s="21"/>
      <c r="AK240" s="21"/>
      <c r="AL240" s="21"/>
      <c r="AM240" s="21"/>
      <c r="AN240" s="21"/>
      <c r="AO240" s="21"/>
      <c r="AP240" s="21"/>
      <c r="AQ240" s="21"/>
      <c r="AR240" s="21"/>
      <c r="AS240" s="21"/>
      <c r="AT240" s="21"/>
      <c r="AU240" s="21"/>
      <c r="AV240" s="21"/>
      <c r="AW240" s="21"/>
      <c r="AX240" s="21"/>
    </row>
    <row r="241" spans="1:50" hidden="1" x14ac:dyDescent="0.2">
      <c r="A241" s="71">
        <v>169</v>
      </c>
      <c r="B241" s="20" t="str">
        <f>'Compound Alert'!B152</f>
        <v>Saudi Arabia</v>
      </c>
      <c r="C241" s="20" t="str">
        <f>'Compound Alert'!C152</f>
        <v>SAU</v>
      </c>
      <c r="D241" s="20" t="str">
        <f>'Compound Alert'!D192</f>
        <v>MEA           Middle East &amp; North Africa</v>
      </c>
      <c r="E241" s="20" t="str">
        <f>'Compound Alert'!E192</f>
        <v>IDA</v>
      </c>
      <c r="F241" s="57">
        <f>'Compound Alert'!F152</f>
        <v>0</v>
      </c>
      <c r="G241" s="22">
        <f>'Compound Alert'!G152</f>
        <v>0.5</v>
      </c>
      <c r="H241" s="23">
        <f>'Compound Alert'!H152</f>
        <v>0.5</v>
      </c>
      <c r="I241" s="57">
        <f>'Compound Alert'!M152</f>
        <v>0</v>
      </c>
      <c r="J241" s="25">
        <f>'Compound Alert'!N152</f>
        <v>6.4342831768581652</v>
      </c>
      <c r="K241" s="25">
        <f>'Compound Alert'!O152</f>
        <v>2.39234449760766</v>
      </c>
      <c r="L241" s="25">
        <f>'Compound Alert'!P152</f>
        <v>4.3916114285241044</v>
      </c>
      <c r="M241" s="25">
        <f>'Compound Alert'!Q152</f>
        <v>1.71428571428572</v>
      </c>
      <c r="N241" s="25">
        <f>'Compound Alert'!R152</f>
        <v>4.125</v>
      </c>
      <c r="O241" s="25">
        <f>'Compound Alert'!S152</f>
        <v>0</v>
      </c>
      <c r="P241" s="25"/>
      <c r="Q241" s="27">
        <f>'Compound Alert'!AI208</f>
        <v>0</v>
      </c>
      <c r="R241" s="27">
        <f>'Compound Alert'!AJ208</f>
        <v>0</v>
      </c>
      <c r="S241" s="21"/>
      <c r="T241" s="21"/>
      <c r="U241" s="21"/>
      <c r="V241" s="21"/>
      <c r="W241" s="21"/>
      <c r="X241" s="21"/>
      <c r="Y241" s="28"/>
      <c r="Z241" s="28"/>
      <c r="AA241" s="28"/>
      <c r="AB241" s="28"/>
      <c r="AC241" s="28"/>
      <c r="AD241" s="28"/>
      <c r="AE241" s="28"/>
      <c r="AF241" s="28"/>
      <c r="AJ241" s="21"/>
      <c r="AK241" s="21"/>
      <c r="AL241" s="21"/>
      <c r="AM241" s="21"/>
      <c r="AN241" s="21"/>
      <c r="AO241" s="21"/>
      <c r="AP241" s="21"/>
      <c r="AQ241" s="21"/>
      <c r="AR241" s="21"/>
      <c r="AS241" s="21"/>
      <c r="AT241" s="21"/>
      <c r="AU241" s="21"/>
      <c r="AV241" s="21"/>
      <c r="AW241" s="21"/>
      <c r="AX241" s="21"/>
    </row>
    <row r="242" spans="1:50" hidden="1" x14ac:dyDescent="0.2">
      <c r="A242" s="71">
        <v>170</v>
      </c>
      <c r="B242" s="20" t="str">
        <f>'Compound Alert'!B160</f>
        <v>Serbia</v>
      </c>
      <c r="C242" s="20" t="str">
        <f>'Compound Alert'!C160</f>
        <v>SRB</v>
      </c>
      <c r="D242" s="20">
        <f>'Compound Alert'!D200</f>
        <v>0</v>
      </c>
      <c r="E242" s="20">
        <f>'Compound Alert'!E200</f>
        <v>0</v>
      </c>
      <c r="F242" s="57">
        <f>'Compound Alert'!F160</f>
        <v>0</v>
      </c>
      <c r="G242" s="22">
        <f>'Compound Alert'!G160</f>
        <v>0.5</v>
      </c>
      <c r="H242" s="23">
        <f>'Compound Alert'!H160</f>
        <v>0.5</v>
      </c>
      <c r="I242" s="57">
        <f>'Compound Alert'!M160</f>
        <v>0</v>
      </c>
      <c r="J242" s="25">
        <f>'Compound Alert'!N160</f>
        <v>6.5192024052026483</v>
      </c>
      <c r="K242" s="25">
        <f>'Compound Alert'!O160</f>
        <v>3.8995215311004801</v>
      </c>
      <c r="L242" s="25">
        <f>'Compound Alert'!P160</f>
        <v>3.6415252622922751</v>
      </c>
      <c r="M242" s="25">
        <f>'Compound Alert'!Q160</f>
        <v>4.1231056256176615</v>
      </c>
      <c r="N242" s="25">
        <f>'Compound Alert'!R160</f>
        <v>2.75</v>
      </c>
      <c r="O242" s="25">
        <f>'Compound Alert'!S160</f>
        <v>0</v>
      </c>
      <c r="P242" s="25"/>
      <c r="Q242" s="27">
        <f>'Compound Alert'!AI209</f>
        <v>0</v>
      </c>
      <c r="R242" s="27">
        <f>'Compound Alert'!AJ209</f>
        <v>0</v>
      </c>
      <c r="S242" s="21"/>
      <c r="T242" s="21"/>
      <c r="U242" s="21"/>
      <c r="V242" s="21"/>
      <c r="W242" s="21"/>
      <c r="X242" s="21"/>
      <c r="Y242" s="28"/>
      <c r="Z242" s="28"/>
      <c r="AA242" s="28"/>
      <c r="AB242" s="28"/>
      <c r="AC242" s="28"/>
      <c r="AD242" s="28"/>
      <c r="AE242" s="28"/>
      <c r="AF242" s="28"/>
      <c r="AJ242" s="21"/>
      <c r="AK242" s="21"/>
      <c r="AL242" s="21"/>
      <c r="AM242" s="21"/>
      <c r="AN242" s="21"/>
      <c r="AO242" s="21"/>
      <c r="AP242" s="21"/>
      <c r="AQ242" s="21"/>
      <c r="AR242" s="21"/>
      <c r="AS242" s="21"/>
      <c r="AT242" s="21"/>
      <c r="AU242" s="21"/>
      <c r="AV242" s="21"/>
      <c r="AW242" s="21"/>
      <c r="AX242" s="21"/>
    </row>
    <row r="243" spans="1:50" hidden="1" x14ac:dyDescent="0.2">
      <c r="A243" s="71">
        <v>171</v>
      </c>
      <c r="B243" s="20" t="str">
        <f>'Compound Alert'!B164</f>
        <v>Slovakia</v>
      </c>
      <c r="C243" s="20" t="str">
        <f>'Compound Alert'!C164</f>
        <v>SVK</v>
      </c>
      <c r="D243" s="20">
        <f>'Compound Alert'!D204</f>
        <v>0</v>
      </c>
      <c r="E243" s="20">
        <f>'Compound Alert'!E204</f>
        <v>0</v>
      </c>
      <c r="F243" s="57">
        <f>'Compound Alert'!F164</f>
        <v>0</v>
      </c>
      <c r="G243" s="22">
        <f>'Compound Alert'!G164</f>
        <v>0.5</v>
      </c>
      <c r="H243" s="23">
        <f>'Compound Alert'!H164</f>
        <v>0.5</v>
      </c>
      <c r="I243" s="57">
        <f>'Compound Alert'!M164</f>
        <v>0</v>
      </c>
      <c r="J243" s="25">
        <f>'Compound Alert'!N164</f>
        <v>6.6483080554378651</v>
      </c>
      <c r="K243" s="25">
        <f>'Compound Alert'!O164</f>
        <v>0.86124401913875603</v>
      </c>
      <c r="L243" s="25">
        <f>'Compound Alert'!P164</f>
        <v>4.8740716043681482</v>
      </c>
      <c r="M243" s="25">
        <f>'Compound Alert'!Q164</f>
        <v>3.0000000000000049</v>
      </c>
      <c r="N243" s="25">
        <f>'Compound Alert'!R164</f>
        <v>0.75</v>
      </c>
      <c r="O243" s="25">
        <f>'Compound Alert'!S164</f>
        <v>0</v>
      </c>
      <c r="P243" s="25"/>
      <c r="Q243" s="27">
        <f>'Compound Alert'!AI210</f>
        <v>0</v>
      </c>
      <c r="R243" s="27">
        <f>'Compound Alert'!AJ210</f>
        <v>0</v>
      </c>
      <c r="S243" s="21"/>
      <c r="T243" s="21"/>
      <c r="U243" s="21"/>
      <c r="V243" s="21"/>
      <c r="W243" s="21"/>
      <c r="X243" s="21"/>
      <c r="Y243" s="28"/>
      <c r="Z243" s="28"/>
      <c r="AA243" s="28"/>
      <c r="AB243" s="28"/>
      <c r="AC243" s="28"/>
      <c r="AD243" s="28"/>
      <c r="AE243" s="28"/>
      <c r="AF243" s="28"/>
      <c r="AJ243" s="21"/>
      <c r="AK243" s="21"/>
      <c r="AL243" s="21"/>
      <c r="AM243" s="21"/>
      <c r="AN243" s="21"/>
      <c r="AO243" s="21"/>
      <c r="AP243" s="21"/>
      <c r="AQ243" s="21"/>
      <c r="AR243" s="21"/>
      <c r="AS243" s="21"/>
      <c r="AT243" s="21"/>
      <c r="AU243" s="21"/>
      <c r="AV243" s="21"/>
      <c r="AW243" s="21"/>
      <c r="AX243" s="21"/>
    </row>
    <row r="244" spans="1:50" hidden="1" x14ac:dyDescent="0.2">
      <c r="A244" s="71">
        <v>172</v>
      </c>
      <c r="B244" s="20" t="str">
        <f>'Compound Alert'!B184</f>
        <v>Uruguay</v>
      </c>
      <c r="C244" s="20" t="str">
        <f>'Compound Alert'!C184</f>
        <v>URY</v>
      </c>
      <c r="D244" s="20">
        <f>'Compound Alert'!D224</f>
        <v>0</v>
      </c>
      <c r="E244" s="20">
        <f>'Compound Alert'!E224</f>
        <v>0</v>
      </c>
      <c r="F244" s="57">
        <f>'Compound Alert'!F184</f>
        <v>0</v>
      </c>
      <c r="G244" s="22">
        <f>'Compound Alert'!G184</f>
        <v>0.5</v>
      </c>
      <c r="H244" s="23">
        <f>'Compound Alert'!H184</f>
        <v>0.5</v>
      </c>
      <c r="I244" s="57">
        <f>'Compound Alert'!M184</f>
        <v>0</v>
      </c>
      <c r="J244" s="25">
        <f>'Compound Alert'!N184</f>
        <v>6.4031242374328343</v>
      </c>
      <c r="K244" s="25">
        <f>'Compound Alert'!O184</f>
        <v>3.1339712918660299</v>
      </c>
      <c r="L244" s="25">
        <f>'Compound Alert'!P184</f>
        <v>2.7086138578254126</v>
      </c>
      <c r="M244" s="25">
        <f>'Compound Alert'!Q184</f>
        <v>4.3588989435406704</v>
      </c>
      <c r="N244" s="25">
        <f>'Compound Alert'!R184</f>
        <v>0</v>
      </c>
      <c r="O244" s="25">
        <f>'Compound Alert'!S184</f>
        <v>0</v>
      </c>
      <c r="P244" s="25"/>
      <c r="Q244" s="27">
        <f>'Compound Alert'!AI211</f>
        <v>0</v>
      </c>
      <c r="R244" s="27">
        <f>'Compound Alert'!AJ211</f>
        <v>0</v>
      </c>
      <c r="S244" s="21"/>
      <c r="T244" s="21"/>
      <c r="U244" s="21"/>
      <c r="V244" s="21"/>
      <c r="W244" s="21"/>
      <c r="X244" s="21"/>
      <c r="Y244" s="28"/>
      <c r="Z244" s="28"/>
      <c r="AA244" s="28"/>
      <c r="AB244" s="28"/>
      <c r="AC244" s="28"/>
      <c r="AD244" s="28"/>
      <c r="AE244" s="28"/>
      <c r="AF244" s="28"/>
      <c r="AJ244" s="21"/>
      <c r="AK244" s="21"/>
      <c r="AL244" s="21"/>
      <c r="AM244" s="21"/>
      <c r="AN244" s="21"/>
      <c r="AO244" s="21"/>
      <c r="AP244" s="21"/>
      <c r="AQ244" s="21"/>
      <c r="AR244" s="21"/>
      <c r="AS244" s="21"/>
      <c r="AT244" s="21"/>
      <c r="AU244" s="21"/>
      <c r="AV244" s="21"/>
      <c r="AW244" s="21"/>
      <c r="AX244" s="21"/>
    </row>
    <row r="245" spans="1:50" hidden="1" x14ac:dyDescent="0.2">
      <c r="A245" s="71">
        <v>173</v>
      </c>
      <c r="B245" s="20" t="str">
        <f>'Compound Alert'!B185</f>
        <v>United States of America</v>
      </c>
      <c r="C245" s="20" t="str">
        <f>'Compound Alert'!C185</f>
        <v>USA</v>
      </c>
      <c r="D245" s="20">
        <f>'Compound Alert'!D225</f>
        <v>0</v>
      </c>
      <c r="E245" s="20">
        <f>'Compound Alert'!E225</f>
        <v>0</v>
      </c>
      <c r="F245" s="57">
        <f>'Compound Alert'!F185</f>
        <v>0</v>
      </c>
      <c r="G245" s="22">
        <f>'Compound Alert'!G185</f>
        <v>0.5</v>
      </c>
      <c r="H245" s="23">
        <f>'Compound Alert'!H185</f>
        <v>0.5</v>
      </c>
      <c r="I245" s="57">
        <f>'Compound Alert'!M185</f>
        <v>0</v>
      </c>
      <c r="J245" s="25">
        <f>'Compound Alert'!N185</f>
        <v>3.5355339059327378</v>
      </c>
      <c r="K245" s="25">
        <f>'Compound Alert'!O185</f>
        <v>0.19138755980861299</v>
      </c>
      <c r="L245" s="25">
        <f>'Compound Alert'!P185</f>
        <v>1.8130091709487857</v>
      </c>
      <c r="M245" s="25">
        <f>'Compound Alert'!Q185</f>
        <v>2.8284271247461863</v>
      </c>
      <c r="N245" s="25">
        <f>'Compound Alert'!R185</f>
        <v>6.625</v>
      </c>
      <c r="O245" s="25">
        <f>'Compound Alert'!S185</f>
        <v>0</v>
      </c>
      <c r="P245" s="25"/>
      <c r="Q245" s="27">
        <f>'Compound Alert'!AI212</f>
        <v>0</v>
      </c>
      <c r="R245" s="27">
        <f>'Compound Alert'!AJ212</f>
        <v>0</v>
      </c>
      <c r="S245" s="21"/>
      <c r="T245" s="21"/>
      <c r="U245" s="21"/>
      <c r="V245" s="21"/>
      <c r="W245" s="21"/>
      <c r="X245" s="21"/>
      <c r="Y245" s="28"/>
      <c r="Z245" s="28"/>
      <c r="AA245" s="28"/>
      <c r="AB245" s="28"/>
      <c r="AC245" s="28"/>
      <c r="AD245" s="28"/>
      <c r="AE245" s="28"/>
      <c r="AF245" s="28"/>
      <c r="AJ245" s="21"/>
      <c r="AK245" s="21"/>
      <c r="AL245" s="21"/>
      <c r="AM245" s="21"/>
      <c r="AN245" s="21"/>
      <c r="AO245" s="21"/>
      <c r="AP245" s="21"/>
      <c r="AQ245" s="21"/>
      <c r="AR245" s="21"/>
      <c r="AS245" s="21"/>
      <c r="AT245" s="21"/>
      <c r="AU245" s="21"/>
      <c r="AV245" s="21"/>
      <c r="AW245" s="21"/>
      <c r="AX245" s="21"/>
    </row>
    <row r="246" spans="1:50" hidden="1" x14ac:dyDescent="0.2">
      <c r="A246" s="71">
        <v>174</v>
      </c>
      <c r="B246" s="20" t="str">
        <f>'Compound Alert'!B10</f>
        <v>Argentina</v>
      </c>
      <c r="C246" s="20" t="str">
        <f>'Compound Alert'!C10</f>
        <v>ARG</v>
      </c>
      <c r="D246" s="20" t="str">
        <f>'Compound Alert'!D50</f>
        <v>MEA           Middle East &amp; North Africa</v>
      </c>
      <c r="E246" s="20" t="str">
        <f>'Compound Alert'!E50</f>
        <v>IDA</v>
      </c>
      <c r="F246" s="57">
        <f>'Compound Alert'!F10</f>
        <v>0</v>
      </c>
      <c r="G246" s="22">
        <f>'Compound Alert'!G10</f>
        <v>0</v>
      </c>
      <c r="H246" s="23">
        <f>'Compound Alert'!H10</f>
        <v>0</v>
      </c>
      <c r="I246" s="57">
        <f>'Compound Alert'!M10</f>
        <v>0</v>
      </c>
      <c r="J246" s="25">
        <f>'Compound Alert'!N10</f>
        <v>4.9999999999999885</v>
      </c>
      <c r="K246" s="25">
        <f>'Compound Alert'!O10</f>
        <v>2.2727272727272698</v>
      </c>
      <c r="L246" s="25">
        <f>'Compound Alert'!P10</f>
        <v>3.7821995993292119</v>
      </c>
      <c r="M246" s="25">
        <f>'Compound Alert'!Q10</f>
        <v>4.2426406871192839</v>
      </c>
      <c r="N246" s="25">
        <f>'Compound Alert'!R10</f>
        <v>2.125</v>
      </c>
      <c r="O246" s="25">
        <f>'Compound Alert'!S10</f>
        <v>0</v>
      </c>
      <c r="P246" s="25"/>
      <c r="Q246" s="27">
        <f>'Compound Alert'!AI213</f>
        <v>0</v>
      </c>
      <c r="R246" s="27">
        <f>'Compound Alert'!AJ213</f>
        <v>0</v>
      </c>
      <c r="S246" s="21"/>
      <c r="T246" s="21"/>
      <c r="U246" s="21"/>
      <c r="V246" s="21"/>
      <c r="W246" s="21"/>
      <c r="X246" s="21"/>
      <c r="Y246" s="28"/>
      <c r="Z246" s="28"/>
      <c r="AA246" s="28"/>
      <c r="AB246" s="28"/>
      <c r="AC246" s="28"/>
      <c r="AD246" s="28"/>
      <c r="AE246" s="28"/>
      <c r="AF246" s="28"/>
      <c r="AJ246" s="21"/>
      <c r="AK246" s="21"/>
      <c r="AL246" s="21"/>
      <c r="AM246" s="21"/>
      <c r="AN246" s="21"/>
      <c r="AO246" s="21"/>
      <c r="AP246" s="21"/>
      <c r="AQ246" s="21"/>
      <c r="AR246" s="21"/>
      <c r="AS246" s="21"/>
      <c r="AT246" s="21"/>
      <c r="AU246" s="21"/>
      <c r="AV246" s="21"/>
      <c r="AW246" s="21"/>
      <c r="AX246" s="21"/>
    </row>
    <row r="247" spans="1:50" hidden="1" x14ac:dyDescent="0.2">
      <c r="A247" s="71">
        <v>175</v>
      </c>
      <c r="B247" s="20" t="str">
        <f>'Compound Alert'!B13</f>
        <v>Australia</v>
      </c>
      <c r="C247" s="20" t="str">
        <f>'Compound Alert'!C13</f>
        <v>AUS</v>
      </c>
      <c r="D247" s="20" t="str">
        <f>'Compound Alert'!D53</f>
        <v>LCN           Latin America &amp; Caribbean</v>
      </c>
      <c r="E247" s="20" t="str">
        <f>'Compound Alert'!E53</f>
        <v>IBRD</v>
      </c>
      <c r="F247" s="57">
        <f>'Compound Alert'!F13</f>
        <v>0</v>
      </c>
      <c r="G247" s="22">
        <f>'Compound Alert'!G13</f>
        <v>0</v>
      </c>
      <c r="H247" s="23">
        <f>'Compound Alert'!H13</f>
        <v>0</v>
      </c>
      <c r="I247" s="57">
        <f>'Compound Alert'!M13</f>
        <v>0</v>
      </c>
      <c r="J247" s="25">
        <f>'Compound Alert'!N13</f>
        <v>1.336306209562119</v>
      </c>
      <c r="K247" s="25">
        <f>'Compound Alert'!O13</f>
        <v>0.88516746411483305</v>
      </c>
      <c r="L247" s="25">
        <f>'Compound Alert'!P13</f>
        <v>1.6377404676012104</v>
      </c>
      <c r="M247" s="25">
        <f>'Compound Alert'!Q13</f>
        <v>2.2360679774997894</v>
      </c>
      <c r="N247" s="25">
        <f>'Compound Alert'!R13</f>
        <v>2.25</v>
      </c>
      <c r="O247" s="25">
        <f>'Compound Alert'!S13</f>
        <v>0</v>
      </c>
      <c r="P247" s="25"/>
      <c r="Q247" s="27">
        <f>'Compound Alert'!AI214</f>
        <v>0</v>
      </c>
      <c r="R247" s="27">
        <f>'Compound Alert'!AJ214</f>
        <v>0</v>
      </c>
      <c r="S247" s="21"/>
      <c r="T247" s="21"/>
      <c r="U247" s="21"/>
      <c r="V247" s="21"/>
      <c r="W247" s="21"/>
      <c r="X247" s="21"/>
      <c r="Y247" s="28"/>
      <c r="Z247" s="28"/>
      <c r="AA247" s="28"/>
      <c r="AB247" s="28"/>
      <c r="AC247" s="28"/>
      <c r="AD247" s="28"/>
      <c r="AE247" s="28"/>
      <c r="AF247" s="28"/>
      <c r="AJ247" s="21"/>
      <c r="AK247" s="21"/>
      <c r="AL247" s="21"/>
      <c r="AM247" s="21"/>
      <c r="AN247" s="21"/>
      <c r="AO247" s="21"/>
      <c r="AP247" s="21"/>
      <c r="AQ247" s="21"/>
      <c r="AR247" s="21"/>
      <c r="AS247" s="21"/>
      <c r="AT247" s="21"/>
      <c r="AU247" s="21"/>
      <c r="AV247" s="21"/>
      <c r="AW247" s="21"/>
      <c r="AX247" s="21"/>
    </row>
    <row r="248" spans="1:50" hidden="1" x14ac:dyDescent="0.2">
      <c r="A248" s="71">
        <v>176</v>
      </c>
      <c r="B248" s="20" t="str">
        <f>'Compound Alert'!B17</f>
        <v>Belgium</v>
      </c>
      <c r="C248" s="20" t="str">
        <f>'Compound Alert'!C17</f>
        <v>BEL</v>
      </c>
      <c r="D248" s="20" t="str">
        <f>'Compound Alert'!D57</f>
        <v>SSF           Sub-Saharan Africa</v>
      </c>
      <c r="E248" s="20" t="str">
        <f>'Compound Alert'!E57</f>
        <v>IDA</v>
      </c>
      <c r="F248" s="57">
        <f>'Compound Alert'!F17</f>
        <v>0</v>
      </c>
      <c r="G248" s="22">
        <f>'Compound Alert'!G17</f>
        <v>0</v>
      </c>
      <c r="H248" s="23">
        <f>'Compound Alert'!H17</f>
        <v>0</v>
      </c>
      <c r="I248" s="57">
        <f>'Compound Alert'!M17</f>
        <v>0</v>
      </c>
      <c r="J248" s="25">
        <f>'Compound Alert'!N17</f>
        <v>3.6485613603172418</v>
      </c>
      <c r="K248" s="25">
        <f>'Compound Alert'!O17</f>
        <v>0</v>
      </c>
      <c r="L248" s="25">
        <f>'Compound Alert'!P17</f>
        <v>3.4235231697864426</v>
      </c>
      <c r="M248" s="25">
        <f>'Compound Alert'!Q17</f>
        <v>1.7320508075688781</v>
      </c>
      <c r="N248" s="25">
        <f>'Compound Alert'!R17</f>
        <v>1.25</v>
      </c>
      <c r="O248" s="25">
        <f>'Compound Alert'!S17</f>
        <v>0</v>
      </c>
      <c r="P248" s="25"/>
      <c r="Q248" s="27">
        <f>'Compound Alert'!AI215</f>
        <v>0</v>
      </c>
      <c r="R248" s="27">
        <f>'Compound Alert'!AJ215</f>
        <v>0</v>
      </c>
      <c r="S248" s="21"/>
      <c r="T248" s="21"/>
      <c r="U248" s="21"/>
      <c r="V248" s="21"/>
      <c r="W248" s="21"/>
      <c r="X248" s="21"/>
      <c r="Y248" s="28"/>
      <c r="Z248" s="28"/>
      <c r="AA248" s="28"/>
      <c r="AB248" s="28"/>
      <c r="AC248" s="28"/>
      <c r="AD248" s="28"/>
      <c r="AE248" s="28"/>
      <c r="AF248" s="28"/>
      <c r="AJ248" s="21"/>
      <c r="AK248" s="21"/>
      <c r="AL248" s="21"/>
      <c r="AM248" s="21"/>
      <c r="AN248" s="21"/>
      <c r="AO248" s="21"/>
      <c r="AP248" s="21"/>
      <c r="AQ248" s="21"/>
      <c r="AR248" s="21"/>
      <c r="AS248" s="21"/>
      <c r="AT248" s="21"/>
      <c r="AU248" s="21"/>
      <c r="AV248" s="21"/>
      <c r="AW248" s="21"/>
      <c r="AX248" s="21"/>
    </row>
    <row r="249" spans="1:50" hidden="1" x14ac:dyDescent="0.2">
      <c r="A249" s="71">
        <v>177</v>
      </c>
      <c r="B249" s="20" t="str">
        <f>'Compound Alert'!B34</f>
        <v>Canada</v>
      </c>
      <c r="C249" s="20" t="str">
        <f>'Compound Alert'!C34</f>
        <v>CAN</v>
      </c>
      <c r="D249" s="20" t="str">
        <f>'Compound Alert'!D74</f>
        <v>LCN           Latin America &amp; Caribbean</v>
      </c>
      <c r="E249" s="20" t="str">
        <f>'Compound Alert'!E74</f>
        <v>Blend</v>
      </c>
      <c r="F249" s="57">
        <f>'Compound Alert'!F34</f>
        <v>0</v>
      </c>
      <c r="G249" s="22">
        <f>'Compound Alert'!G34</f>
        <v>0</v>
      </c>
      <c r="H249" s="23">
        <f>'Compound Alert'!H34</f>
        <v>0</v>
      </c>
      <c r="I249" s="57">
        <f>'Compound Alert'!M34</f>
        <v>0</v>
      </c>
      <c r="J249" s="25">
        <f>'Compound Alert'!N34</f>
        <v>4.7619047619047397</v>
      </c>
      <c r="K249" s="25">
        <f>'Compound Alert'!O34</f>
        <v>0.83732057416267802</v>
      </c>
      <c r="L249" s="25">
        <f>'Compound Alert'!P34</f>
        <v>1.34700602974794</v>
      </c>
      <c r="M249" s="25">
        <f>'Compound Alert'!Q34</f>
        <v>1.9999999999999991</v>
      </c>
      <c r="N249" s="25">
        <f>'Compound Alert'!R34</f>
        <v>2</v>
      </c>
      <c r="O249" s="25">
        <f>'Compound Alert'!S34</f>
        <v>0</v>
      </c>
      <c r="P249" s="25"/>
      <c r="Q249" s="27">
        <f>'Compound Alert'!AI216</f>
        <v>0</v>
      </c>
      <c r="R249" s="27">
        <f>'Compound Alert'!AJ216</f>
        <v>0</v>
      </c>
      <c r="S249" s="21"/>
      <c r="T249" s="21"/>
      <c r="U249" s="21"/>
      <c r="V249" s="21"/>
      <c r="W249" s="21"/>
      <c r="X249" s="21"/>
      <c r="Y249" s="28"/>
      <c r="Z249" s="28"/>
      <c r="AA249" s="28"/>
      <c r="AB249" s="28"/>
      <c r="AC249" s="28"/>
      <c r="AD249" s="28"/>
      <c r="AE249" s="28"/>
      <c r="AF249" s="28"/>
      <c r="AJ249" s="21"/>
      <c r="AK249" s="21"/>
      <c r="AL249" s="21"/>
      <c r="AM249" s="21"/>
      <c r="AN249" s="21"/>
      <c r="AO249" s="21"/>
      <c r="AP249" s="21"/>
      <c r="AQ249" s="21"/>
      <c r="AR249" s="21"/>
      <c r="AS249" s="21"/>
      <c r="AT249" s="21"/>
      <c r="AU249" s="21"/>
      <c r="AV249" s="21"/>
      <c r="AW249" s="21"/>
      <c r="AX249" s="21"/>
    </row>
    <row r="250" spans="1:50" hidden="1" x14ac:dyDescent="0.2">
      <c r="A250" s="71">
        <v>178</v>
      </c>
      <c r="B250" s="20" t="str">
        <f>'Compound Alert'!B35</f>
        <v>Switzerland</v>
      </c>
      <c r="C250" s="20" t="str">
        <f>'Compound Alert'!C35</f>
        <v>CHE</v>
      </c>
      <c r="D250" s="20" t="str">
        <f>'Compound Alert'!D75</f>
        <v>LCN           Latin America &amp; Caribbean</v>
      </c>
      <c r="E250" s="20" t="str">
        <f>'Compound Alert'!E75</f>
        <v>IBRD</v>
      </c>
      <c r="F250" s="57">
        <f>'Compound Alert'!F35</f>
        <v>0</v>
      </c>
      <c r="G250" s="22">
        <f>'Compound Alert'!G35</f>
        <v>0</v>
      </c>
      <c r="H250" s="23">
        <f>'Compound Alert'!H35</f>
        <v>0</v>
      </c>
      <c r="I250" s="57">
        <f>'Compound Alert'!M35</f>
        <v>0</v>
      </c>
      <c r="J250" s="25">
        <f>'Compound Alert'!N35</f>
        <v>1.7062239008992943</v>
      </c>
      <c r="K250" s="25">
        <f>'Compound Alert'!O35</f>
        <v>0</v>
      </c>
      <c r="L250" s="25">
        <f>'Compound Alert'!P35</f>
        <v>0</v>
      </c>
      <c r="M250" s="25">
        <f>'Compound Alert'!Q35</f>
        <v>0.42857142857142899</v>
      </c>
      <c r="N250" s="25">
        <f>'Compound Alert'!R35</f>
        <v>0.25</v>
      </c>
      <c r="O250" s="25">
        <f>'Compound Alert'!S35</f>
        <v>0</v>
      </c>
      <c r="P250" s="25"/>
      <c r="Q250" s="27">
        <f>'Compound Alert'!AI217</f>
        <v>0</v>
      </c>
      <c r="R250" s="27">
        <f>'Compound Alert'!AJ217</f>
        <v>0</v>
      </c>
      <c r="S250" s="21"/>
      <c r="T250" s="21"/>
      <c r="U250" s="21"/>
      <c r="V250" s="21"/>
      <c r="W250" s="21"/>
      <c r="X250" s="21"/>
      <c r="Y250" s="28"/>
      <c r="Z250" s="28"/>
      <c r="AA250" s="28"/>
      <c r="AB250" s="28"/>
      <c r="AC250" s="28"/>
      <c r="AD250" s="28"/>
      <c r="AE250" s="28"/>
      <c r="AF250" s="28"/>
      <c r="AJ250" s="21"/>
      <c r="AK250" s="21"/>
      <c r="AL250" s="21"/>
      <c r="AM250" s="21"/>
      <c r="AN250" s="21"/>
      <c r="AO250" s="21"/>
      <c r="AP250" s="21"/>
      <c r="AQ250" s="21"/>
      <c r="AR250" s="21"/>
      <c r="AS250" s="21"/>
      <c r="AT250" s="21"/>
      <c r="AU250" s="21"/>
      <c r="AV250" s="21"/>
      <c r="AW250" s="21"/>
      <c r="AX250" s="21"/>
    </row>
    <row r="251" spans="1:50" hidden="1" x14ac:dyDescent="0.2">
      <c r="A251" s="71">
        <v>179</v>
      </c>
      <c r="B251" s="20" t="str">
        <f>'Compound Alert'!B49</f>
        <v>Germany</v>
      </c>
      <c r="C251" s="20" t="str">
        <f>'Compound Alert'!C49</f>
        <v>DEU</v>
      </c>
      <c r="D251" s="20" t="str">
        <f>'Compound Alert'!D89</f>
        <v>LCN           Latin America &amp; Caribbean</v>
      </c>
      <c r="E251" s="20" t="str">
        <f>'Compound Alert'!E89</f>
        <v>IBRD</v>
      </c>
      <c r="F251" s="57">
        <f>'Compound Alert'!F49</f>
        <v>0</v>
      </c>
      <c r="G251" s="22">
        <f>'Compound Alert'!G49</f>
        <v>0</v>
      </c>
      <c r="H251" s="23">
        <f>'Compound Alert'!H49</f>
        <v>0</v>
      </c>
      <c r="I251" s="57">
        <f>'Compound Alert'!M49</f>
        <v>0</v>
      </c>
      <c r="J251" s="25">
        <f>'Compound Alert'!N49</f>
        <v>2.8284271247461885</v>
      </c>
      <c r="K251" s="25">
        <f>'Compound Alert'!O49</f>
        <v>0</v>
      </c>
      <c r="L251" s="25">
        <f>'Compound Alert'!P49</f>
        <v>1.2066115702479301</v>
      </c>
      <c r="M251" s="25">
        <f>'Compound Alert'!Q49</f>
        <v>0.57142857142857095</v>
      </c>
      <c r="N251" s="25">
        <f>'Compound Alert'!R49</f>
        <v>0.375</v>
      </c>
      <c r="O251" s="25">
        <f>'Compound Alert'!S49</f>
        <v>0</v>
      </c>
      <c r="P251" s="25"/>
      <c r="Q251" s="27">
        <f>'Compound Alert'!AI218</f>
        <v>0</v>
      </c>
      <c r="R251" s="27">
        <f>'Compound Alert'!AJ218</f>
        <v>0</v>
      </c>
      <c r="S251" s="21"/>
      <c r="T251" s="21"/>
      <c r="U251" s="21"/>
      <c r="V251" s="21"/>
      <c r="W251" s="21"/>
      <c r="X251" s="21"/>
      <c r="Y251" s="28"/>
      <c r="Z251" s="28"/>
      <c r="AA251" s="28"/>
      <c r="AB251" s="28"/>
      <c r="AC251" s="28"/>
      <c r="AD251" s="28"/>
      <c r="AE251" s="28"/>
      <c r="AF251" s="28"/>
      <c r="AJ251" s="21"/>
      <c r="AK251" s="21"/>
      <c r="AL251" s="21"/>
      <c r="AM251" s="21"/>
      <c r="AN251" s="21"/>
      <c r="AO251" s="21"/>
      <c r="AP251" s="21"/>
      <c r="AQ251" s="21"/>
      <c r="AR251" s="21"/>
      <c r="AS251" s="21"/>
      <c r="AT251" s="21"/>
      <c r="AU251" s="21"/>
      <c r="AV251" s="21"/>
      <c r="AW251" s="21"/>
      <c r="AX251" s="21"/>
    </row>
    <row r="252" spans="1:50" hidden="1" x14ac:dyDescent="0.2">
      <c r="A252" s="71">
        <v>180</v>
      </c>
      <c r="B252" s="20" t="str">
        <f>'Compound Alert'!B52</f>
        <v>Denmark</v>
      </c>
      <c r="C252" s="20" t="str">
        <f>'Compound Alert'!C52</f>
        <v>DNK</v>
      </c>
      <c r="D252" s="20" t="str">
        <f>'Compound Alert'!D92</f>
        <v>ECS           Europe &amp; Central Asia</v>
      </c>
      <c r="E252" s="20" t="str">
        <f>'Compound Alert'!E92</f>
        <v>IBRD</v>
      </c>
      <c r="F252" s="57">
        <f>'Compound Alert'!F52</f>
        <v>0</v>
      </c>
      <c r="G252" s="22">
        <f>'Compound Alert'!G52</f>
        <v>0</v>
      </c>
      <c r="H252" s="23">
        <f>'Compound Alert'!H52</f>
        <v>0</v>
      </c>
      <c r="I252" s="57">
        <f>'Compound Alert'!M52</f>
        <v>0</v>
      </c>
      <c r="J252" s="25">
        <f>'Compound Alert'!N52</f>
        <v>1.5811388300841898</v>
      </c>
      <c r="K252" s="25">
        <f>'Compound Alert'!O52</f>
        <v>0</v>
      </c>
      <c r="L252" s="25">
        <f>'Compound Alert'!P52</f>
        <v>0.72520366837951067</v>
      </c>
      <c r="M252" s="25">
        <f>'Compound Alert'!Q52</f>
        <v>1.4142135623730956</v>
      </c>
      <c r="N252" s="25">
        <f>'Compound Alert'!R52</f>
        <v>0</v>
      </c>
      <c r="O252" s="25">
        <f>'Compound Alert'!S52</f>
        <v>0</v>
      </c>
      <c r="P252" s="25"/>
      <c r="Q252" s="27">
        <f>'Compound Alert'!AI219</f>
        <v>0</v>
      </c>
      <c r="R252" s="27">
        <f>'Compound Alert'!AJ219</f>
        <v>0</v>
      </c>
      <c r="S252" s="21"/>
      <c r="T252" s="21"/>
      <c r="U252" s="21"/>
      <c r="V252" s="21"/>
      <c r="W252" s="21"/>
      <c r="X252" s="21"/>
      <c r="Y252" s="28"/>
      <c r="Z252" s="28"/>
      <c r="AA252" s="28"/>
      <c r="AB252" s="28"/>
      <c r="AC252" s="28"/>
      <c r="AD252" s="28"/>
      <c r="AE252" s="28"/>
      <c r="AF252" s="28"/>
      <c r="AJ252" s="21"/>
      <c r="AK252" s="21"/>
      <c r="AL252" s="21"/>
      <c r="AM252" s="21"/>
      <c r="AN252" s="21"/>
      <c r="AO252" s="21"/>
      <c r="AP252" s="21"/>
      <c r="AQ252" s="21"/>
      <c r="AR252" s="21"/>
      <c r="AS252" s="21"/>
      <c r="AT252" s="21"/>
      <c r="AU252" s="21"/>
      <c r="AV252" s="21"/>
      <c r="AW252" s="21"/>
      <c r="AX252" s="21"/>
    </row>
    <row r="253" spans="1:50" hidden="1" x14ac:dyDescent="0.2">
      <c r="A253" s="71">
        <v>181</v>
      </c>
      <c r="B253" s="20" t="str">
        <f>'Compound Alert'!B66</f>
        <v>United Kingdom</v>
      </c>
      <c r="C253" s="20" t="str">
        <f>'Compound Alert'!C66</f>
        <v>GBR</v>
      </c>
      <c r="D253" s="20" t="str">
        <f>'Compound Alert'!D106</f>
        <v>SAS           South Asia</v>
      </c>
      <c r="E253" s="20" t="str">
        <f>'Compound Alert'!E106</f>
        <v>IBRD</v>
      </c>
      <c r="F253" s="57">
        <f>'Compound Alert'!F66</f>
        <v>0</v>
      </c>
      <c r="G253" s="22">
        <f>'Compound Alert'!G66</f>
        <v>0</v>
      </c>
      <c r="H253" s="23">
        <f>'Compound Alert'!H66</f>
        <v>0</v>
      </c>
      <c r="I253" s="57">
        <f>'Compound Alert'!M66</f>
        <v>0</v>
      </c>
      <c r="J253" s="25">
        <f>'Compound Alert'!N66</f>
        <v>3.872983346207417</v>
      </c>
      <c r="K253" s="25">
        <f>'Compound Alert'!O66</f>
        <v>0</v>
      </c>
      <c r="L253" s="25">
        <f>'Compound Alert'!P66</f>
        <v>3.2024126892557976</v>
      </c>
      <c r="M253" s="25">
        <f>'Compound Alert'!Q66</f>
        <v>2.2360679774997894</v>
      </c>
      <c r="N253" s="25">
        <f>'Compound Alert'!R66</f>
        <v>2.625</v>
      </c>
      <c r="O253" s="25">
        <f>'Compound Alert'!S66</f>
        <v>0</v>
      </c>
      <c r="P253" s="25"/>
      <c r="Q253" s="27">
        <f>'Compound Alert'!AI220</f>
        <v>0</v>
      </c>
      <c r="R253" s="27">
        <f>'Compound Alert'!AJ220</f>
        <v>0</v>
      </c>
      <c r="S253" s="21"/>
      <c r="T253" s="21"/>
      <c r="U253" s="21"/>
      <c r="V253" s="21"/>
      <c r="W253" s="21"/>
      <c r="X253" s="21"/>
      <c r="Y253" s="28"/>
      <c r="Z253" s="28"/>
      <c r="AA253" s="28"/>
      <c r="AB253" s="28"/>
      <c r="AC253" s="28"/>
      <c r="AD253" s="28"/>
      <c r="AE253" s="28"/>
      <c r="AF253" s="28"/>
      <c r="AJ253" s="21"/>
      <c r="AK253" s="21"/>
      <c r="AL253" s="21"/>
      <c r="AM253" s="21"/>
      <c r="AN253" s="21"/>
      <c r="AO253" s="21"/>
      <c r="AP253" s="21"/>
      <c r="AQ253" s="21"/>
      <c r="AR253" s="21"/>
      <c r="AS253" s="21"/>
      <c r="AT253" s="21"/>
      <c r="AU253" s="21"/>
      <c r="AV253" s="21"/>
      <c r="AW253" s="21"/>
      <c r="AX253" s="21"/>
    </row>
    <row r="254" spans="1:50" hidden="1" x14ac:dyDescent="0.2">
      <c r="A254" s="71">
        <v>182</v>
      </c>
      <c r="B254" s="20" t="str">
        <f>'Compound Alert'!B73</f>
        <v>Greece</v>
      </c>
      <c r="C254" s="20" t="str">
        <f>'Compound Alert'!C73</f>
        <v>GRC</v>
      </c>
      <c r="D254" s="20" t="str">
        <f>'Compound Alert'!D113</f>
        <v>SSF           Sub-Saharan Africa</v>
      </c>
      <c r="E254" s="20" t="str">
        <f>'Compound Alert'!E113</f>
        <v>IDA</v>
      </c>
      <c r="F254" s="57">
        <f>'Compound Alert'!F73</f>
        <v>0</v>
      </c>
      <c r="G254" s="22">
        <f>'Compound Alert'!G73</f>
        <v>0</v>
      </c>
      <c r="H254" s="23">
        <f>'Compound Alert'!H73</f>
        <v>0</v>
      </c>
      <c r="I254" s="57">
        <f>'Compound Alert'!M73</f>
        <v>0</v>
      </c>
      <c r="J254" s="25">
        <f>'Compound Alert'!N73</f>
        <v>3.9339789623472066</v>
      </c>
      <c r="K254" s="25">
        <f>'Compound Alert'!O73</f>
        <v>0.119617224880383</v>
      </c>
      <c r="L254" s="25">
        <f>'Compound Alert'!P73</f>
        <v>2.8133790053062651</v>
      </c>
      <c r="M254" s="25">
        <f>'Compound Alert'!Q73</f>
        <v>3.0000000000000049</v>
      </c>
      <c r="N254" s="25">
        <f>'Compound Alert'!R73</f>
        <v>3.375</v>
      </c>
      <c r="O254" s="25">
        <f>'Compound Alert'!S73</f>
        <v>0</v>
      </c>
      <c r="P254" s="25"/>
      <c r="Q254" s="27">
        <f>'Compound Alert'!AI221</f>
        <v>0</v>
      </c>
      <c r="R254" s="27">
        <f>'Compound Alert'!AJ221</f>
        <v>0</v>
      </c>
      <c r="S254" s="21"/>
      <c r="T254" s="21"/>
      <c r="U254" s="21"/>
      <c r="V254" s="21"/>
      <c r="W254" s="21"/>
      <c r="X254" s="21"/>
      <c r="Y254" s="28"/>
      <c r="Z254" s="28"/>
      <c r="AA254" s="28"/>
      <c r="AB254" s="28"/>
      <c r="AC254" s="28"/>
      <c r="AD254" s="28"/>
      <c r="AE254" s="28"/>
      <c r="AF254" s="28"/>
      <c r="AJ254" s="21"/>
      <c r="AK254" s="21"/>
      <c r="AL254" s="21"/>
      <c r="AM254" s="21"/>
      <c r="AN254" s="21"/>
      <c r="AO254" s="21"/>
      <c r="AP254" s="21"/>
      <c r="AQ254" s="21"/>
      <c r="AR254" s="21"/>
      <c r="AS254" s="21"/>
      <c r="AT254" s="21"/>
      <c r="AU254" s="21"/>
      <c r="AV254" s="21"/>
      <c r="AW254" s="21"/>
      <c r="AX254" s="21"/>
    </row>
    <row r="255" spans="1:50" hidden="1" x14ac:dyDescent="0.2">
      <c r="A255" s="71">
        <v>183</v>
      </c>
      <c r="B255" s="20" t="str">
        <f>'Compound Alert'!B74</f>
        <v>Grenada</v>
      </c>
      <c r="C255" s="20" t="str">
        <f>'Compound Alert'!C74</f>
        <v>GRD</v>
      </c>
      <c r="D255" s="20" t="str">
        <f>'Compound Alert'!D114</f>
        <v>SAS           South Asia</v>
      </c>
      <c r="E255" s="20" t="str">
        <f>'Compound Alert'!E114</f>
        <v>IDA</v>
      </c>
      <c r="F255" s="57">
        <f>'Compound Alert'!F74</f>
        <v>0</v>
      </c>
      <c r="G255" s="22">
        <f>'Compound Alert'!G74</f>
        <v>0</v>
      </c>
      <c r="H255" s="23">
        <f>'Compound Alert'!H74</f>
        <v>0</v>
      </c>
      <c r="I255" s="57">
        <f>'Compound Alert'!M74</f>
        <v>0</v>
      </c>
      <c r="J255" s="25">
        <f>'Compound Alert'!N74</f>
        <v>7.5277265270954075E-2</v>
      </c>
      <c r="K255" s="25">
        <f>'Compound Alert'!O74</f>
        <v>0</v>
      </c>
      <c r="L255" s="25">
        <f>'Compound Alert'!P74</f>
        <v>0</v>
      </c>
      <c r="M255" s="25">
        <f>'Compound Alert'!Q74</f>
        <v>3.1428571428571401</v>
      </c>
      <c r="N255" s="25">
        <f>'Compound Alert'!R74</f>
        <v>0</v>
      </c>
      <c r="O255" s="25">
        <f>'Compound Alert'!S74</f>
        <v>0</v>
      </c>
      <c r="P255" s="25"/>
      <c r="Q255" s="27">
        <f>'Compound Alert'!AI222</f>
        <v>0</v>
      </c>
      <c r="R255" s="27">
        <f>'Compound Alert'!AJ222</f>
        <v>0</v>
      </c>
      <c r="S255" s="21"/>
      <c r="T255" s="21"/>
      <c r="U255" s="21"/>
      <c r="V255" s="21"/>
      <c r="W255" s="21"/>
      <c r="X255" s="21"/>
      <c r="Y255" s="28"/>
      <c r="Z255" s="28"/>
      <c r="AA255" s="28"/>
      <c r="AB255" s="28"/>
      <c r="AC255" s="28"/>
      <c r="AD255" s="28"/>
      <c r="AE255" s="28"/>
      <c r="AF255" s="28"/>
      <c r="AJ255" s="21"/>
      <c r="AK255" s="21"/>
      <c r="AL255" s="21"/>
      <c r="AM255" s="21"/>
      <c r="AN255" s="21"/>
      <c r="AO255" s="21"/>
      <c r="AP255" s="21"/>
      <c r="AQ255" s="21"/>
      <c r="AR255" s="21"/>
      <c r="AS255" s="21"/>
      <c r="AT255" s="21"/>
      <c r="AU255" s="21"/>
      <c r="AV255" s="21"/>
      <c r="AW255" s="21"/>
      <c r="AX255" s="21"/>
    </row>
    <row r="256" spans="1:50" hidden="1" x14ac:dyDescent="0.2">
      <c r="A256" s="71">
        <v>184</v>
      </c>
      <c r="B256" s="20" t="str">
        <f>'Compound Alert'!B97</f>
        <v>Saint Kitts and Nevis</v>
      </c>
      <c r="C256" s="20" t="str">
        <f>'Compound Alert'!C97</f>
        <v>KNA</v>
      </c>
      <c r="D256" s="20" t="str">
        <f>'Compound Alert'!D137</f>
        <v>MEA           Middle East &amp; North Africa</v>
      </c>
      <c r="E256" s="20" t="str">
        <f>'Compound Alert'!E137</f>
        <v>Middle East &amp; North Africa</v>
      </c>
      <c r="F256" s="57">
        <f>'Compound Alert'!F97</f>
        <v>0</v>
      </c>
      <c r="G256" s="22">
        <f>'Compound Alert'!G97</f>
        <v>0</v>
      </c>
      <c r="H256" s="23">
        <f>'Compound Alert'!H97</f>
        <v>0</v>
      </c>
      <c r="I256" s="57">
        <f>'Compound Alert'!M97</f>
        <v>0</v>
      </c>
      <c r="J256" s="25">
        <f>'Compound Alert'!N97</f>
        <v>0.97014143298799482</v>
      </c>
      <c r="K256" s="25">
        <f>'Compound Alert'!O97</f>
        <v>4.01913875598086</v>
      </c>
      <c r="L256" s="25">
        <f>'Compound Alert'!P97</f>
        <v>0</v>
      </c>
      <c r="M256" s="25">
        <f>'Compound Alert'!Q97</f>
        <v>2.5714285714285698</v>
      </c>
      <c r="N256" s="25">
        <f>'Compound Alert'!R97</f>
        <v>0.625</v>
      </c>
      <c r="O256" s="25">
        <f>'Compound Alert'!S97</f>
        <v>0</v>
      </c>
      <c r="P256" s="25"/>
      <c r="Q256" s="27">
        <f>'Compound Alert'!AI223</f>
        <v>0</v>
      </c>
      <c r="R256" s="27">
        <f>'Compound Alert'!AJ223</f>
        <v>0</v>
      </c>
      <c r="S256" s="21"/>
      <c r="T256" s="21"/>
      <c r="U256" s="21"/>
      <c r="V256" s="21"/>
      <c r="W256" s="21"/>
      <c r="X256" s="21"/>
      <c r="Y256" s="28"/>
      <c r="Z256" s="28"/>
      <c r="AA256" s="28"/>
      <c r="AB256" s="28"/>
      <c r="AC256" s="28"/>
      <c r="AD256" s="28"/>
      <c r="AE256" s="28"/>
      <c r="AF256" s="28"/>
      <c r="AJ256" s="21"/>
      <c r="AK256" s="21"/>
      <c r="AL256" s="21"/>
      <c r="AM256" s="21"/>
      <c r="AN256" s="21"/>
      <c r="AO256" s="21"/>
      <c r="AP256" s="21"/>
      <c r="AQ256" s="21"/>
      <c r="AR256" s="21"/>
      <c r="AS256" s="21"/>
      <c r="AT256" s="21"/>
      <c r="AU256" s="21"/>
      <c r="AV256" s="21"/>
      <c r="AW256" s="21"/>
      <c r="AX256" s="21"/>
    </row>
    <row r="257" spans="1:50" hidden="1" x14ac:dyDescent="0.2">
      <c r="A257" s="71">
        <v>185</v>
      </c>
      <c r="B257" s="20" t="str">
        <f>'Compound Alert'!B132</f>
        <v>Netherlands</v>
      </c>
      <c r="C257" s="20" t="str">
        <f>'Compound Alert'!C132</f>
        <v>NLD</v>
      </c>
      <c r="D257" s="20" t="str">
        <f>'Compound Alert'!D172</f>
        <v>EAS           East Asia &amp; Pacific</v>
      </c>
      <c r="E257" s="20" t="str">
        <f>'Compound Alert'!E172</f>
        <v>IBRD</v>
      </c>
      <c r="F257" s="57">
        <f>'Compound Alert'!F132</f>
        <v>0</v>
      </c>
      <c r="G257" s="22">
        <f>'Compound Alert'!G132</f>
        <v>0</v>
      </c>
      <c r="H257" s="23">
        <f>'Compound Alert'!H132</f>
        <v>0</v>
      </c>
      <c r="I257" s="57">
        <f>'Compound Alert'!M132</f>
        <v>0</v>
      </c>
      <c r="J257" s="25">
        <f>'Compound Alert'!N132</f>
        <v>3.270703288285258</v>
      </c>
      <c r="K257" s="25">
        <f>'Compound Alert'!O132</f>
        <v>0</v>
      </c>
      <c r="L257" s="25">
        <f>'Compound Alert'!P132</f>
        <v>2.1859465075188895</v>
      </c>
      <c r="M257" s="25">
        <f>'Compound Alert'!Q132</f>
        <v>1.4142135623730956</v>
      </c>
      <c r="N257" s="25">
        <f>'Compound Alert'!R132</f>
        <v>0</v>
      </c>
      <c r="O257" s="25">
        <f>'Compound Alert'!S132</f>
        <v>0</v>
      </c>
      <c r="P257" s="25"/>
      <c r="Q257" s="27">
        <f>'Compound Alert'!AI224</f>
        <v>0</v>
      </c>
      <c r="R257" s="27">
        <f>'Compound Alert'!AJ224</f>
        <v>0</v>
      </c>
      <c r="S257" s="21"/>
      <c r="T257" s="21"/>
      <c r="U257" s="21"/>
      <c r="V257" s="21"/>
      <c r="W257" s="21"/>
      <c r="X257" s="21"/>
      <c r="Y257" s="28"/>
      <c r="Z257" s="28"/>
      <c r="AA257" s="28"/>
      <c r="AB257" s="28"/>
      <c r="AC257" s="28"/>
      <c r="AD257" s="28"/>
      <c r="AE257" s="28"/>
      <c r="AF257" s="28"/>
      <c r="AJ257" s="21"/>
      <c r="AK257" s="21"/>
      <c r="AL257" s="21"/>
      <c r="AM257" s="21"/>
      <c r="AN257" s="21"/>
      <c r="AO257" s="21"/>
      <c r="AP257" s="21"/>
      <c r="AQ257" s="21"/>
      <c r="AR257" s="21"/>
      <c r="AS257" s="21"/>
      <c r="AT257" s="21"/>
      <c r="AU257" s="21"/>
      <c r="AV257" s="21"/>
      <c r="AW257" s="21"/>
      <c r="AX257" s="21"/>
    </row>
    <row r="258" spans="1:50" hidden="1" x14ac:dyDescent="0.2">
      <c r="A258" s="71">
        <v>186</v>
      </c>
      <c r="B258" s="20" t="str">
        <f>'Compound Alert'!B133</f>
        <v>Norway</v>
      </c>
      <c r="C258" s="20" t="str">
        <f>'Compound Alert'!C133</f>
        <v>NOR</v>
      </c>
      <c r="D258" s="20" t="str">
        <f>'Compound Alert'!D173</f>
        <v>ECS           Europe &amp; Central Asia</v>
      </c>
      <c r="E258" s="20" t="str">
        <f>'Compound Alert'!E173</f>
        <v>IDA</v>
      </c>
      <c r="F258" s="57">
        <f>'Compound Alert'!F133</f>
        <v>0</v>
      </c>
      <c r="G258" s="22">
        <f>'Compound Alert'!G133</f>
        <v>0</v>
      </c>
      <c r="H258" s="23">
        <f>'Compound Alert'!H133</f>
        <v>0</v>
      </c>
      <c r="I258" s="57">
        <f>'Compound Alert'!M133</f>
        <v>0</v>
      </c>
      <c r="J258" s="25">
        <f>'Compound Alert'!N133</f>
        <v>3.2071349029490852</v>
      </c>
      <c r="K258" s="25">
        <f>'Compound Alert'!O133</f>
        <v>0</v>
      </c>
      <c r="L258" s="25">
        <f>'Compound Alert'!P133</f>
        <v>1.2972837600230442</v>
      </c>
      <c r="M258" s="25">
        <f>'Compound Alert'!Q133</f>
        <v>0.28571428571428598</v>
      </c>
      <c r="N258" s="25">
        <f>'Compound Alert'!R133</f>
        <v>0</v>
      </c>
      <c r="O258" s="25">
        <f>'Compound Alert'!S133</f>
        <v>0</v>
      </c>
      <c r="P258" s="25"/>
      <c r="Q258" s="27">
        <f>'Compound Alert'!AI225</f>
        <v>0</v>
      </c>
      <c r="R258" s="27">
        <f>'Compound Alert'!AJ225</f>
        <v>0</v>
      </c>
      <c r="S258" s="21"/>
      <c r="T258" s="21"/>
      <c r="U258" s="21"/>
      <c r="V258" s="21"/>
      <c r="W258" s="21"/>
      <c r="X258" s="21"/>
      <c r="Y258" s="28"/>
      <c r="Z258" s="28"/>
      <c r="AA258" s="28"/>
      <c r="AB258" s="28"/>
      <c r="AC258" s="28"/>
      <c r="AD258" s="28"/>
      <c r="AE258" s="28"/>
      <c r="AF258" s="28"/>
      <c r="AJ258" s="21"/>
      <c r="AK258" s="21"/>
      <c r="AL258" s="21"/>
      <c r="AM258" s="21"/>
      <c r="AN258" s="21"/>
      <c r="AO258" s="21"/>
      <c r="AP258" s="21"/>
      <c r="AQ258" s="21"/>
      <c r="AR258" s="21"/>
      <c r="AS258" s="21"/>
      <c r="AT258" s="21"/>
      <c r="AU258" s="21"/>
      <c r="AV258" s="21"/>
      <c r="AW258" s="21"/>
      <c r="AX258" s="21"/>
    </row>
    <row r="259" spans="1:50" hidden="1" x14ac:dyDescent="0.2">
      <c r="A259" s="71">
        <v>187</v>
      </c>
      <c r="B259" s="20" t="str">
        <f>'Compound Alert'!B146</f>
        <v>Portugal</v>
      </c>
      <c r="C259" s="20" t="str">
        <f>'Compound Alert'!C146</f>
        <v>PRT</v>
      </c>
      <c r="D259" s="20" t="str">
        <f>'Compound Alert'!D186</f>
        <v>ECS           Europe &amp; Central Asia</v>
      </c>
      <c r="E259" s="20" t="str">
        <f>'Compound Alert'!E186</f>
        <v>Blend</v>
      </c>
      <c r="F259" s="57">
        <f>'Compound Alert'!F146</f>
        <v>0</v>
      </c>
      <c r="G259" s="22">
        <f>'Compound Alert'!G146</f>
        <v>0</v>
      </c>
      <c r="H259" s="23">
        <f>'Compound Alert'!H146</f>
        <v>0</v>
      </c>
      <c r="I259" s="57">
        <f>'Compound Alert'!M146</f>
        <v>0</v>
      </c>
      <c r="J259" s="25">
        <f>'Compound Alert'!N146</f>
        <v>4.4721359549995796</v>
      </c>
      <c r="K259" s="25">
        <f>'Compound Alert'!O146</f>
        <v>0</v>
      </c>
      <c r="L259" s="25">
        <f>'Compound Alert'!P146</f>
        <v>4.4205992774113794</v>
      </c>
      <c r="M259" s="25">
        <f>'Compound Alert'!Q146</f>
        <v>3.1622776601683809</v>
      </c>
      <c r="N259" s="25">
        <f>'Compound Alert'!R146</f>
        <v>1</v>
      </c>
      <c r="O259" s="25">
        <f>'Compound Alert'!S146</f>
        <v>0</v>
      </c>
      <c r="P259" s="25"/>
      <c r="Q259" s="27">
        <f>'Compound Alert'!AI226</f>
        <v>0</v>
      </c>
      <c r="R259" s="27">
        <f>'Compound Alert'!AJ226</f>
        <v>0</v>
      </c>
      <c r="S259" s="21"/>
      <c r="T259" s="21"/>
      <c r="U259" s="21"/>
      <c r="V259" s="21"/>
      <c r="W259" s="21"/>
      <c r="X259" s="21"/>
      <c r="Y259" s="28"/>
      <c r="Z259" s="28"/>
      <c r="AA259" s="28"/>
      <c r="AB259" s="28"/>
      <c r="AC259" s="28"/>
      <c r="AD259" s="28"/>
      <c r="AE259" s="28"/>
      <c r="AF259" s="28"/>
      <c r="AJ259" s="21"/>
      <c r="AK259" s="21"/>
      <c r="AL259" s="21"/>
      <c r="AM259" s="21"/>
      <c r="AN259" s="21"/>
      <c r="AO259" s="21"/>
      <c r="AP259" s="21"/>
      <c r="AQ259" s="21"/>
      <c r="AR259" s="21"/>
      <c r="AS259" s="21"/>
      <c r="AT259" s="21"/>
      <c r="AU259" s="21"/>
      <c r="AV259" s="21"/>
      <c r="AW259" s="21"/>
      <c r="AX259" s="21"/>
    </row>
    <row r="260" spans="1:50" hidden="1" x14ac:dyDescent="0.2">
      <c r="A260" s="71">
        <v>188</v>
      </c>
      <c r="B260" s="20" t="str">
        <f>'Compound Alert'!B155</f>
        <v>Singapore</v>
      </c>
      <c r="C260" s="20" t="str">
        <f>'Compound Alert'!C155</f>
        <v>SGP</v>
      </c>
      <c r="D260" s="20" t="str">
        <f>'Compound Alert'!D195</f>
        <v>SSF           Sub-Saharan Africa</v>
      </c>
      <c r="E260" s="20" t="str">
        <f>'Compound Alert'!E195</f>
        <v>Blend</v>
      </c>
      <c r="F260" s="57">
        <f>'Compound Alert'!F155</f>
        <v>0</v>
      </c>
      <c r="G260" s="22">
        <f>'Compound Alert'!G155</f>
        <v>0</v>
      </c>
      <c r="H260" s="23">
        <f>'Compound Alert'!H155</f>
        <v>0</v>
      </c>
      <c r="I260" s="57">
        <f>'Compound Alert'!M155</f>
        <v>0</v>
      </c>
      <c r="J260" s="25">
        <f>'Compound Alert'!N155</f>
        <v>2.3196879921559184</v>
      </c>
      <c r="K260" s="25">
        <f>'Compound Alert'!O155</f>
        <v>0</v>
      </c>
      <c r="L260" s="25">
        <f>'Compound Alert'!P155</f>
        <v>1.36363636363636</v>
      </c>
      <c r="M260" s="25">
        <f>'Compound Alert'!Q155</f>
        <v>0.28571428571428598</v>
      </c>
      <c r="N260" s="25">
        <f>'Compound Alert'!R155</f>
        <v>0</v>
      </c>
      <c r="O260" s="25">
        <f>'Compound Alert'!S155</f>
        <v>0</v>
      </c>
      <c r="P260" s="25"/>
      <c r="Q260" s="27">
        <f>'Compound Alert'!AI227</f>
        <v>0</v>
      </c>
      <c r="R260" s="27">
        <f>'Compound Alert'!AJ227</f>
        <v>0</v>
      </c>
      <c r="S260" s="21"/>
      <c r="T260" s="21"/>
      <c r="U260" s="21"/>
      <c r="V260" s="21"/>
      <c r="W260" s="21"/>
      <c r="X260" s="21"/>
      <c r="Y260" s="28"/>
      <c r="Z260" s="28"/>
      <c r="AA260" s="28"/>
      <c r="AB260" s="28"/>
      <c r="AC260" s="28"/>
      <c r="AD260" s="28"/>
      <c r="AE260" s="28"/>
      <c r="AF260" s="28"/>
      <c r="AJ260" s="21"/>
      <c r="AK260" s="21"/>
      <c r="AL260" s="21"/>
      <c r="AM260" s="21"/>
      <c r="AN260" s="21"/>
      <c r="AO260" s="21"/>
      <c r="AP260" s="21"/>
      <c r="AQ260" s="21"/>
      <c r="AR260" s="21"/>
      <c r="AS260" s="21"/>
      <c r="AT260" s="21"/>
      <c r="AU260" s="21"/>
      <c r="AV260" s="21"/>
      <c r="AW260" s="21"/>
      <c r="AX260" s="21"/>
    </row>
    <row r="261" spans="1:50" hidden="1" x14ac:dyDescent="0.2">
      <c r="A261" s="71">
        <v>189</v>
      </c>
      <c r="B261" s="20" t="str">
        <f>'Compound Alert'!B165</f>
        <v>Slovenia</v>
      </c>
      <c r="C261" s="20" t="str">
        <f>'Compound Alert'!C165</f>
        <v>SVN</v>
      </c>
      <c r="D261" s="20">
        <f>'Compound Alert'!D205</f>
        <v>0</v>
      </c>
      <c r="E261" s="20">
        <f>'Compound Alert'!E205</f>
        <v>0</v>
      </c>
      <c r="F261" s="57">
        <f>'Compound Alert'!F165</f>
        <v>0</v>
      </c>
      <c r="G261" s="22">
        <f>'Compound Alert'!G165</f>
        <v>0</v>
      </c>
      <c r="H261" s="23">
        <f>'Compound Alert'!H165</f>
        <v>0</v>
      </c>
      <c r="I261" s="57">
        <f>'Compound Alert'!M165</f>
        <v>0</v>
      </c>
      <c r="J261" s="25">
        <f>'Compound Alert'!N165</f>
        <v>4.1833001326703778</v>
      </c>
      <c r="K261" s="25">
        <f>'Compound Alert'!O165</f>
        <v>0.21531100478469001</v>
      </c>
      <c r="L261" s="25">
        <f>'Compound Alert'!P165</f>
        <v>2.2314049586776901</v>
      </c>
      <c r="M261" s="25">
        <f>'Compound Alert'!Q165</f>
        <v>1.4142135623730956</v>
      </c>
      <c r="N261" s="25">
        <f>'Compound Alert'!R165</f>
        <v>1.125</v>
      </c>
      <c r="O261" s="25">
        <f>'Compound Alert'!S165</f>
        <v>0</v>
      </c>
      <c r="P261" s="25"/>
      <c r="Q261" s="27">
        <f>'Compound Alert'!AI228</f>
        <v>0</v>
      </c>
      <c r="R261" s="27">
        <f>'Compound Alert'!AJ228</f>
        <v>0</v>
      </c>
      <c r="S261" s="21"/>
      <c r="T261" s="21"/>
      <c r="U261" s="21"/>
      <c r="V261" s="21"/>
      <c r="W261" s="21"/>
      <c r="X261" s="21"/>
      <c r="Y261" s="28"/>
      <c r="Z261" s="28"/>
      <c r="AA261" s="28"/>
      <c r="AB261" s="28"/>
      <c r="AC261" s="28"/>
      <c r="AD261" s="28"/>
      <c r="AE261" s="28"/>
      <c r="AF261" s="28"/>
      <c r="AJ261" s="21"/>
      <c r="AK261" s="21"/>
      <c r="AL261" s="21"/>
      <c r="AM261" s="21"/>
      <c r="AN261" s="21"/>
      <c r="AO261" s="21"/>
      <c r="AP261" s="21"/>
      <c r="AQ261" s="21"/>
      <c r="AR261" s="21"/>
      <c r="AS261" s="21"/>
      <c r="AT261" s="21"/>
      <c r="AU261" s="21"/>
      <c r="AV261" s="21"/>
      <c r="AW261" s="21"/>
      <c r="AX261" s="21"/>
    </row>
    <row r="262" spans="1:50" hidden="1" x14ac:dyDescent="0.2">
      <c r="A262" s="71">
        <v>190</v>
      </c>
      <c r="B262" s="20" t="str">
        <f>'Compound Alert'!B166</f>
        <v>Sweden</v>
      </c>
      <c r="C262" s="20" t="str">
        <f>'Compound Alert'!C166</f>
        <v>SWE</v>
      </c>
      <c r="D262" s="20">
        <f>'Compound Alert'!D206</f>
        <v>0</v>
      </c>
      <c r="E262" s="20">
        <f>'Compound Alert'!E206</f>
        <v>0</v>
      </c>
      <c r="F262" s="57">
        <f>'Compound Alert'!F166</f>
        <v>0</v>
      </c>
      <c r="G262" s="22">
        <f>'Compound Alert'!G166</f>
        <v>0</v>
      </c>
      <c r="H262" s="23">
        <f>'Compound Alert'!H166</f>
        <v>0</v>
      </c>
      <c r="I262" s="57">
        <f>'Compound Alert'!M166</f>
        <v>0</v>
      </c>
      <c r="J262" s="25">
        <f>'Compound Alert'!N166</f>
        <v>2.2360679774997898</v>
      </c>
      <c r="K262" s="25">
        <f>'Compound Alert'!O166</f>
        <v>1.5550239234449701</v>
      </c>
      <c r="L262" s="25">
        <f>'Compound Alert'!P166</f>
        <v>0.8667841720414482</v>
      </c>
      <c r="M262" s="25">
        <f>'Compound Alert'!Q166</f>
        <v>1.4142135623730956</v>
      </c>
      <c r="N262" s="25">
        <f>'Compound Alert'!R166</f>
        <v>0</v>
      </c>
      <c r="O262" s="25">
        <f>'Compound Alert'!S166</f>
        <v>0</v>
      </c>
      <c r="P262" s="25"/>
      <c r="Q262" s="27">
        <f>'Compound Alert'!AI229</f>
        <v>0</v>
      </c>
      <c r="R262" s="27">
        <f>'Compound Alert'!AJ229</f>
        <v>0</v>
      </c>
      <c r="S262" s="21"/>
      <c r="T262" s="21"/>
      <c r="U262" s="21"/>
      <c r="V262" s="21"/>
      <c r="W262" s="21"/>
      <c r="X262" s="21"/>
      <c r="Y262" s="28"/>
      <c r="Z262" s="28"/>
      <c r="AA262" s="28"/>
      <c r="AB262" s="28"/>
      <c r="AC262" s="28"/>
      <c r="AD262" s="28"/>
      <c r="AE262" s="28"/>
      <c r="AF262" s="28"/>
      <c r="AJ262" s="21"/>
      <c r="AK262" s="21"/>
      <c r="AL262" s="21"/>
      <c r="AM262" s="21"/>
      <c r="AN262" s="21"/>
      <c r="AO262" s="21"/>
      <c r="AP262" s="21"/>
      <c r="AQ262" s="21"/>
      <c r="AR262" s="21"/>
      <c r="AS262" s="21"/>
      <c r="AT262" s="21"/>
      <c r="AU262" s="21"/>
      <c r="AV262" s="21"/>
      <c r="AW262" s="21"/>
      <c r="AX262" s="21"/>
    </row>
    <row r="263" spans="1:50" x14ac:dyDescent="0.2">
      <c r="Y263" s="28"/>
      <c r="Z263" s="28"/>
      <c r="AA263" s="28"/>
      <c r="AB263" s="28"/>
      <c r="AC263" s="28"/>
      <c r="AD263" s="28"/>
      <c r="AE263" s="28"/>
      <c r="AF263" s="28"/>
    </row>
    <row r="264" spans="1:50" x14ac:dyDescent="0.2">
      <c r="Y264" s="28"/>
      <c r="Z264" s="28"/>
      <c r="AA264" s="28"/>
      <c r="AB264" s="28"/>
      <c r="AC264" s="28"/>
      <c r="AD264" s="28"/>
      <c r="AE264" s="28"/>
      <c r="AF264" s="28"/>
    </row>
    <row r="265" spans="1:50" x14ac:dyDescent="0.2">
      <c r="Y265" s="28"/>
      <c r="Z265" s="28"/>
      <c r="AA265" s="28"/>
      <c r="AB265" s="28"/>
      <c r="AC265" s="28"/>
      <c r="AD265" s="28"/>
      <c r="AE265" s="28"/>
      <c r="AF265" s="28"/>
    </row>
    <row r="266" spans="1:50" x14ac:dyDescent="0.2">
      <c r="Y266" s="28"/>
      <c r="Z266" s="28"/>
      <c r="AA266" s="28"/>
      <c r="AB266" s="28"/>
      <c r="AC266" s="28"/>
      <c r="AD266" s="28"/>
      <c r="AE266" s="28"/>
      <c r="AF266" s="28"/>
    </row>
    <row r="267" spans="1:50" x14ac:dyDescent="0.2">
      <c r="B267" s="212"/>
    </row>
    <row r="268" spans="1:50" ht="20" x14ac:dyDescent="0.2">
      <c r="B268" s="91" t="s">
        <v>606</v>
      </c>
    </row>
    <row r="294" spans="1:32" x14ac:dyDescent="0.2">
      <c r="R294" s="245" t="s">
        <v>583</v>
      </c>
    </row>
    <row r="295" spans="1:32" x14ac:dyDescent="0.2">
      <c r="Y295" s="28"/>
      <c r="Z295" s="28"/>
      <c r="AA295" s="28"/>
      <c r="AB295" s="28"/>
      <c r="AC295" s="28"/>
      <c r="AD295" s="28"/>
      <c r="AE295" s="28"/>
      <c r="AF295" s="28"/>
    </row>
    <row r="296" spans="1:32" x14ac:dyDescent="0.2">
      <c r="Y296" s="28"/>
      <c r="Z296" s="28"/>
      <c r="AA296" s="28"/>
      <c r="AB296" s="28"/>
      <c r="AC296" s="28"/>
      <c r="AD296" s="28"/>
      <c r="AE296" s="28"/>
      <c r="AF296" s="28"/>
    </row>
    <row r="297" spans="1:32" ht="20" x14ac:dyDescent="0.2">
      <c r="B297" s="91" t="s">
        <v>503</v>
      </c>
      <c r="P297" s="248"/>
    </row>
    <row r="298" spans="1:32" ht="44" customHeight="1" x14ac:dyDescent="0.2">
      <c r="B298" s="11" t="s">
        <v>396</v>
      </c>
      <c r="C298" s="12" t="s">
        <v>397</v>
      </c>
      <c r="D298" s="12" t="s">
        <v>584</v>
      </c>
      <c r="E298" s="12" t="s">
        <v>589</v>
      </c>
      <c r="F298" s="68"/>
      <c r="G298" s="243" t="s">
        <v>605</v>
      </c>
      <c r="H298" s="244"/>
      <c r="I298" s="55" t="s">
        <v>480</v>
      </c>
      <c r="J298" s="250" t="s">
        <v>399</v>
      </c>
      <c r="K298" s="250" t="s">
        <v>400</v>
      </c>
      <c r="L298" s="250" t="s">
        <v>401</v>
      </c>
      <c r="M298" s="250" t="s">
        <v>556</v>
      </c>
      <c r="N298" s="250" t="s">
        <v>403</v>
      </c>
      <c r="O298" s="251" t="s">
        <v>404</v>
      </c>
      <c r="P298" s="252"/>
      <c r="Q298" s="253" t="s">
        <v>5</v>
      </c>
      <c r="R298" s="253" t="s">
        <v>398</v>
      </c>
      <c r="S298" s="28"/>
      <c r="T298" s="28"/>
      <c r="U298" s="28"/>
      <c r="V298" s="28"/>
      <c r="W298" s="28"/>
      <c r="X298" s="28"/>
      <c r="Y298" s="28"/>
      <c r="Z298" s="28"/>
      <c r="AA298" s="28"/>
      <c r="AB298" s="28"/>
      <c r="AC298" s="28"/>
      <c r="AD298" s="28"/>
      <c r="AE298" s="28"/>
      <c r="AF298" s="28"/>
    </row>
    <row r="299" spans="1:32" x14ac:dyDescent="0.2">
      <c r="A299" s="52" t="s">
        <v>478</v>
      </c>
      <c r="B299" s="89" t="s">
        <v>396</v>
      </c>
      <c r="C299" s="79" t="s">
        <v>397</v>
      </c>
      <c r="D299" s="80" t="s">
        <v>479</v>
      </c>
      <c r="E299" s="81" t="s">
        <v>5</v>
      </c>
      <c r="F299" s="81" t="s">
        <v>602</v>
      </c>
      <c r="G299" s="82" t="s">
        <v>480</v>
      </c>
      <c r="H299" s="83" t="s">
        <v>491</v>
      </c>
      <c r="I299" s="83" t="s">
        <v>492</v>
      </c>
      <c r="J299" s="83" t="s">
        <v>493</v>
      </c>
      <c r="K299" s="83" t="s">
        <v>494</v>
      </c>
      <c r="L299" s="83" t="s">
        <v>495</v>
      </c>
      <c r="M299" s="83" t="s">
        <v>415</v>
      </c>
      <c r="N299" s="82" t="s">
        <v>483</v>
      </c>
      <c r="O299" s="82" t="s">
        <v>501</v>
      </c>
      <c r="P299" s="249" t="s">
        <v>603</v>
      </c>
      <c r="Q299" s="246" t="s">
        <v>600</v>
      </c>
      <c r="R299" s="247" t="s">
        <v>601</v>
      </c>
      <c r="S299" s="28"/>
      <c r="T299" s="28"/>
      <c r="U299" s="28"/>
      <c r="V299" s="28"/>
      <c r="W299" s="28"/>
      <c r="X299" s="28"/>
      <c r="Y299" s="28"/>
      <c r="Z299" s="28"/>
      <c r="AA299" s="28"/>
      <c r="AB299" s="28"/>
      <c r="AC299" s="28"/>
      <c r="AD299" s="28"/>
      <c r="AE299" s="28"/>
      <c r="AF299" s="28"/>
    </row>
    <row r="300" spans="1:32" x14ac:dyDescent="0.2">
      <c r="A300" s="71">
        <v>1</v>
      </c>
      <c r="B300" s="90" t="str">
        <f>'Compound Alert'!B40</f>
        <v>Congo DR</v>
      </c>
      <c r="C300" s="90" t="str">
        <f>'Compound Alert'!C40</f>
        <v>COD</v>
      </c>
      <c r="D300" s="90" t="str">
        <f>'Compound Alert'!D40</f>
        <v>SSF           Sub-Saharan Africa</v>
      </c>
      <c r="E300" s="90" t="str">
        <f>'Compound Alert'!E40</f>
        <v>IDA</v>
      </c>
      <c r="F300" s="90"/>
      <c r="G300" s="88">
        <f>'Compound Alert'!G40</f>
        <v>6</v>
      </c>
      <c r="H300" s="87">
        <f>'Compound Alert'!H40</f>
        <v>6</v>
      </c>
      <c r="I300" s="85">
        <f>'Compound Alert'!I40</f>
        <v>5</v>
      </c>
      <c r="J300" s="77">
        <f>'Compound Alert'!U40</f>
        <v>10</v>
      </c>
      <c r="K300" s="77">
        <f>'Compound Alert'!V40</f>
        <v>10</v>
      </c>
      <c r="L300" s="77">
        <f>'Compound Alert'!W40</f>
        <v>10</v>
      </c>
      <c r="M300" s="77">
        <f>'Compound Alert'!X40</f>
        <v>9.5714285714285694</v>
      </c>
      <c r="N300" s="77">
        <f>'Compound Alert'!Y40</f>
        <v>8</v>
      </c>
      <c r="O300" s="77">
        <f>'Compound Alert'!Z40</f>
        <v>10</v>
      </c>
      <c r="P300" s="84"/>
      <c r="Q300" s="27">
        <f>'Compound Alert'!AI40</f>
        <v>0</v>
      </c>
      <c r="R300" s="27">
        <f>'Compound Alert'!AJ40</f>
        <v>0.2</v>
      </c>
      <c r="S300" s="28"/>
      <c r="T300" s="28"/>
      <c r="U300" s="28"/>
      <c r="V300" s="28"/>
      <c r="W300" s="28"/>
      <c r="X300" s="28"/>
      <c r="Y300" s="28"/>
      <c r="Z300" s="28"/>
      <c r="AA300" s="28"/>
      <c r="AB300" s="28"/>
      <c r="AC300" s="28"/>
      <c r="AD300" s="28"/>
      <c r="AE300" s="28"/>
      <c r="AF300" s="28"/>
    </row>
    <row r="301" spans="1:32" x14ac:dyDescent="0.2">
      <c r="A301" s="71">
        <v>2</v>
      </c>
      <c r="B301" s="90" t="str">
        <f>'Compound Alert'!B120</f>
        <v>Myanmar</v>
      </c>
      <c r="C301" s="90" t="str">
        <f>'Compound Alert'!C120</f>
        <v>MMR</v>
      </c>
      <c r="D301" s="90" t="str">
        <f>'Compound Alert'!D120</f>
        <v>EAS           East Asia &amp; Pacific</v>
      </c>
      <c r="E301" s="90" t="str">
        <f>'Compound Alert'!E120</f>
        <v>IDA</v>
      </c>
      <c r="F301" s="90"/>
      <c r="G301" s="88">
        <f>'Compound Alert'!G120</f>
        <v>6</v>
      </c>
      <c r="H301" s="87">
        <f>'Compound Alert'!H120</f>
        <v>6</v>
      </c>
      <c r="I301" s="85">
        <f>'Compound Alert'!I120</f>
        <v>3.5</v>
      </c>
      <c r="J301" s="77">
        <f>'Compound Alert'!U120</f>
        <v>7</v>
      </c>
      <c r="K301" s="77">
        <f>'Compound Alert'!V120</f>
        <v>7.0813397129186599</v>
      </c>
      <c r="L301" s="77">
        <f>'Compound Alert'!W120</f>
        <v>8.8429752066115697</v>
      </c>
      <c r="M301" s="77">
        <f>'Compound Alert'!X120</f>
        <v>7.1428571428571397</v>
      </c>
      <c r="N301" s="77">
        <f>'Compound Alert'!Y120</f>
        <v>8</v>
      </c>
      <c r="O301" s="77">
        <f>'Compound Alert'!Z120</f>
        <v>10</v>
      </c>
      <c r="P301" s="90"/>
      <c r="Q301" s="27">
        <f>'Compound Alert'!AI120</f>
        <v>0</v>
      </c>
      <c r="R301" s="27">
        <f>'Compound Alert'!AJ120</f>
        <v>0.2</v>
      </c>
      <c r="S301" s="28"/>
      <c r="T301" s="28"/>
      <c r="U301" s="28"/>
      <c r="V301" s="28"/>
      <c r="W301" s="28"/>
      <c r="X301" s="28"/>
      <c r="Y301" s="28"/>
      <c r="Z301" s="28"/>
      <c r="AA301" s="28"/>
      <c r="AB301" s="28"/>
      <c r="AC301" s="28"/>
      <c r="AD301" s="28"/>
      <c r="AE301" s="28"/>
      <c r="AF301" s="28"/>
    </row>
    <row r="302" spans="1:32" x14ac:dyDescent="0.2">
      <c r="A302" s="71">
        <v>3</v>
      </c>
      <c r="B302" s="90" t="str">
        <f>'Compound Alert'!B129</f>
        <v>Niger</v>
      </c>
      <c r="C302" s="90" t="str">
        <f>'Compound Alert'!C129</f>
        <v>NER</v>
      </c>
      <c r="D302" s="90" t="str">
        <f>'Compound Alert'!D129</f>
        <v>SSF           Sub-Saharan Africa</v>
      </c>
      <c r="E302" s="90" t="str">
        <f>'Compound Alert'!E129</f>
        <v>IDA</v>
      </c>
      <c r="F302" s="90"/>
      <c r="G302" s="88">
        <f>'Compound Alert'!G129</f>
        <v>6</v>
      </c>
      <c r="H302" s="87">
        <f>'Compound Alert'!H129</f>
        <v>6</v>
      </c>
      <c r="I302" s="85">
        <f>'Compound Alert'!I129</f>
        <v>5</v>
      </c>
      <c r="J302" s="77">
        <f>'Compound Alert'!U129</f>
        <v>10</v>
      </c>
      <c r="K302" s="77">
        <f>'Compound Alert'!V129</f>
        <v>10</v>
      </c>
      <c r="L302" s="77">
        <f>'Compound Alert'!W129</f>
        <v>9.0909090909090899</v>
      </c>
      <c r="M302" s="77">
        <f>'Compound Alert'!X129</f>
        <v>10</v>
      </c>
      <c r="N302" s="77">
        <f>'Compound Alert'!Y129</f>
        <v>7.875</v>
      </c>
      <c r="O302" s="77">
        <f>'Compound Alert'!Z129</f>
        <v>10</v>
      </c>
      <c r="P302" s="90"/>
      <c r="Q302" s="27">
        <f>'Compound Alert'!AI129</f>
        <v>0</v>
      </c>
      <c r="R302" s="27">
        <f>'Compound Alert'!AJ129</f>
        <v>0.2</v>
      </c>
      <c r="S302" s="28"/>
      <c r="T302" s="28"/>
      <c r="U302" s="28"/>
      <c r="V302" s="28"/>
      <c r="W302" s="28"/>
      <c r="X302" s="28"/>
      <c r="Y302" s="28"/>
      <c r="Z302" s="28"/>
      <c r="AA302" s="28"/>
      <c r="AB302" s="28"/>
      <c r="AC302" s="28"/>
      <c r="AD302" s="28"/>
      <c r="AE302" s="28"/>
      <c r="AF302" s="28"/>
    </row>
    <row r="303" spans="1:32" x14ac:dyDescent="0.2">
      <c r="A303" s="71">
        <v>4</v>
      </c>
      <c r="B303" s="90" t="str">
        <f>'Compound Alert'!B130</f>
        <v>Nigeria</v>
      </c>
      <c r="C303" s="90" t="str">
        <f>'Compound Alert'!C130</f>
        <v>NGA</v>
      </c>
      <c r="D303" s="90" t="str">
        <f>'Compound Alert'!D130</f>
        <v>SSF           Sub-Saharan Africa</v>
      </c>
      <c r="E303" s="90" t="str">
        <f>'Compound Alert'!E130</f>
        <v>Blend</v>
      </c>
      <c r="F303" s="90"/>
      <c r="G303" s="88">
        <f>'Compound Alert'!G130</f>
        <v>6</v>
      </c>
      <c r="H303" s="87">
        <f>'Compound Alert'!H130</f>
        <v>6</v>
      </c>
      <c r="I303" s="85">
        <f>'Compound Alert'!I130</f>
        <v>3.5</v>
      </c>
      <c r="J303" s="77">
        <f>'Compound Alert'!U130</f>
        <v>9.75</v>
      </c>
      <c r="K303" s="77">
        <f>'Compound Alert'!V130</f>
        <v>8.4928229665071804</v>
      </c>
      <c r="L303" s="77">
        <f>'Compound Alert'!W130</f>
        <v>9.60330578512397</v>
      </c>
      <c r="M303" s="77">
        <f>'Compound Alert'!X130</f>
        <v>7.8571428571428603</v>
      </c>
      <c r="N303" s="77">
        <f>'Compound Alert'!Y130</f>
        <v>7.75</v>
      </c>
      <c r="O303" s="77">
        <f>'Compound Alert'!Z130</f>
        <v>10</v>
      </c>
      <c r="P303" s="90"/>
      <c r="Q303" s="27">
        <f>'Compound Alert'!AI130</f>
        <v>0</v>
      </c>
      <c r="R303" s="27">
        <f>'Compound Alert'!AJ130</f>
        <v>0.1</v>
      </c>
      <c r="S303" s="28"/>
      <c r="T303" s="28"/>
      <c r="U303" s="28"/>
      <c r="V303" s="28"/>
      <c r="W303" s="28"/>
      <c r="X303" s="28"/>
      <c r="Y303" s="28"/>
      <c r="Z303" s="28"/>
      <c r="AA303" s="28"/>
      <c r="AB303" s="28"/>
      <c r="AC303" s="28"/>
      <c r="AD303" s="28"/>
      <c r="AE303" s="28"/>
      <c r="AF303" s="28"/>
    </row>
    <row r="304" spans="1:32" x14ac:dyDescent="0.2">
      <c r="A304" s="71">
        <v>5</v>
      </c>
      <c r="B304" s="90" t="str">
        <f>'Compound Alert'!B159</f>
        <v>Somalia</v>
      </c>
      <c r="C304" s="90" t="str">
        <f>'Compound Alert'!C159</f>
        <v>SOM</v>
      </c>
      <c r="D304" s="90" t="str">
        <f>'Compound Alert'!D159</f>
        <v>SSF           Sub-Saharan Africa</v>
      </c>
      <c r="E304" s="90" t="str">
        <f>'Compound Alert'!E159</f>
        <v>IDA</v>
      </c>
      <c r="F304" s="90"/>
      <c r="G304" s="88">
        <f>'Compound Alert'!G159</f>
        <v>6</v>
      </c>
      <c r="H304" s="87">
        <f>'Compound Alert'!H159</f>
        <v>6</v>
      </c>
      <c r="I304" s="85">
        <f>'Compound Alert'!I159</f>
        <v>5.5</v>
      </c>
      <c r="J304" s="77">
        <f>'Compound Alert'!U159</f>
        <v>10</v>
      </c>
      <c r="K304" s="77">
        <f>'Compound Alert'!V159</f>
        <v>10</v>
      </c>
      <c r="L304" s="77">
        <f>'Compound Alert'!W159</f>
        <v>10</v>
      </c>
      <c r="M304" s="77">
        <f>'Compound Alert'!X159</f>
        <v>10</v>
      </c>
      <c r="N304" s="77">
        <f>'Compound Alert'!Y159</f>
        <v>9.875</v>
      </c>
      <c r="O304" s="77">
        <f>'Compound Alert'!Z159</f>
        <v>10</v>
      </c>
      <c r="P304" s="90"/>
      <c r="Q304" s="27">
        <f>'Compound Alert'!AI159</f>
        <v>0</v>
      </c>
      <c r="R304" s="27">
        <f>'Compound Alert'!AJ159</f>
        <v>0.2</v>
      </c>
      <c r="S304" s="28"/>
      <c r="T304" s="28"/>
      <c r="U304" s="28"/>
      <c r="V304" s="28"/>
      <c r="W304" s="28"/>
      <c r="X304" s="28"/>
      <c r="Y304" s="28"/>
      <c r="Z304" s="28"/>
      <c r="AA304" s="28"/>
      <c r="AB304" s="28"/>
      <c r="AC304" s="28"/>
      <c r="AD304" s="28"/>
      <c r="AE304" s="28"/>
      <c r="AF304" s="28"/>
    </row>
    <row r="305" spans="1:32" x14ac:dyDescent="0.2">
      <c r="A305" s="71">
        <v>6</v>
      </c>
      <c r="B305" s="90" t="str">
        <f>'Compound Alert'!B192</f>
        <v>Yemen</v>
      </c>
      <c r="C305" s="90" t="str">
        <f>'Compound Alert'!C192</f>
        <v>YEM</v>
      </c>
      <c r="D305" s="90" t="str">
        <f>'Compound Alert'!D192</f>
        <v>MEA           Middle East &amp; North Africa</v>
      </c>
      <c r="E305" s="90" t="str">
        <f>'Compound Alert'!E192</f>
        <v>IDA</v>
      </c>
      <c r="F305" s="90"/>
      <c r="G305" s="88">
        <f>'Compound Alert'!G192</f>
        <v>6</v>
      </c>
      <c r="H305" s="87">
        <f>'Compound Alert'!H192</f>
        <v>6</v>
      </c>
      <c r="I305" s="85">
        <f>'Compound Alert'!I192</f>
        <v>5.5</v>
      </c>
      <c r="J305" s="77">
        <f>'Compound Alert'!U192</f>
        <v>10</v>
      </c>
      <c r="K305" s="77">
        <f>'Compound Alert'!V192</f>
        <v>10</v>
      </c>
      <c r="L305" s="77">
        <f>'Compound Alert'!W192</f>
        <v>10</v>
      </c>
      <c r="M305" s="77">
        <f>'Compound Alert'!X192</f>
        <v>10</v>
      </c>
      <c r="N305" s="77">
        <f>'Compound Alert'!Y192</f>
        <v>9.125</v>
      </c>
      <c r="O305" s="77">
        <f>'Compound Alert'!Z192</f>
        <v>10</v>
      </c>
      <c r="P305" s="90"/>
      <c r="Q305" s="27">
        <f>'Compound Alert'!AI192</f>
        <v>0</v>
      </c>
      <c r="R305" s="27">
        <f>'Compound Alert'!AJ192</f>
        <v>0.3</v>
      </c>
      <c r="S305" s="28"/>
      <c r="T305" s="28"/>
      <c r="U305" s="28"/>
      <c r="V305" s="28"/>
      <c r="W305" s="28"/>
      <c r="X305" s="28"/>
      <c r="Y305" s="28"/>
      <c r="Z305" s="28"/>
      <c r="AA305" s="28"/>
      <c r="AB305" s="28"/>
      <c r="AC305" s="28"/>
      <c r="AD305" s="28"/>
      <c r="AE305" s="28"/>
      <c r="AF305" s="28"/>
    </row>
    <row r="306" spans="1:32" x14ac:dyDescent="0.2">
      <c r="A306" s="71">
        <v>7</v>
      </c>
      <c r="B306" s="90" t="str">
        <f>'Compound Alert'!B6</f>
        <v>Afghanistan</v>
      </c>
      <c r="C306" s="90" t="str">
        <f>'Compound Alert'!C6</f>
        <v>AFG</v>
      </c>
      <c r="D306" s="90" t="str">
        <f>'Compound Alert'!D6</f>
        <v>SAS           South Asia</v>
      </c>
      <c r="E306" s="90" t="str">
        <f>'Compound Alert'!E6</f>
        <v>IDA</v>
      </c>
      <c r="F306" s="90"/>
      <c r="G306" s="88">
        <f>'Compound Alert'!G6</f>
        <v>5.5</v>
      </c>
      <c r="H306" s="87">
        <f>'Compound Alert'!H6</f>
        <v>5.5</v>
      </c>
      <c r="I306" s="85">
        <f>'Compound Alert'!I6</f>
        <v>5</v>
      </c>
      <c r="J306" s="77">
        <f>'Compound Alert'!U6</f>
        <v>10</v>
      </c>
      <c r="K306" s="77">
        <f>'Compound Alert'!V6</f>
        <v>10</v>
      </c>
      <c r="L306" s="77">
        <f>'Compound Alert'!W6</f>
        <v>9.9338842975206596</v>
      </c>
      <c r="M306" s="77">
        <f>'Compound Alert'!X6</f>
        <v>10</v>
      </c>
      <c r="N306" s="77">
        <f>'Compound Alert'!Y6</f>
        <v>9.75</v>
      </c>
      <c r="O306" s="77">
        <f>'Compound Alert'!Z6</f>
        <v>10</v>
      </c>
      <c r="P306" s="254"/>
      <c r="Q306" s="27">
        <f>'Compound Alert'!AI6</f>
        <v>0</v>
      </c>
      <c r="R306" s="27">
        <f>'Compound Alert'!AJ6</f>
        <v>0.1</v>
      </c>
      <c r="S306" s="28"/>
      <c r="T306" s="28"/>
      <c r="U306" s="28"/>
      <c r="V306" s="28"/>
      <c r="W306" s="28"/>
      <c r="X306" s="28"/>
      <c r="Y306" s="28"/>
      <c r="Z306" s="28"/>
      <c r="AA306" s="28"/>
      <c r="AB306" s="28"/>
      <c r="AC306" s="28"/>
      <c r="AD306" s="28"/>
      <c r="AE306" s="28"/>
      <c r="AF306" s="28"/>
    </row>
    <row r="307" spans="1:32" x14ac:dyDescent="0.2">
      <c r="A307" s="71">
        <v>8</v>
      </c>
      <c r="B307" s="90" t="str">
        <f>'Compound Alert'!B33</f>
        <v>Central African Republic</v>
      </c>
      <c r="C307" s="90" t="str">
        <f>'Compound Alert'!C33</f>
        <v>CAF</v>
      </c>
      <c r="D307" s="90" t="str">
        <f>'Compound Alert'!D33</f>
        <v>SSF           Sub-Saharan Africa</v>
      </c>
      <c r="E307" s="90" t="str">
        <f>'Compound Alert'!E33</f>
        <v>IDA</v>
      </c>
      <c r="F307" s="90"/>
      <c r="G307" s="88">
        <f>'Compound Alert'!G33</f>
        <v>5.5</v>
      </c>
      <c r="H307" s="87">
        <f>'Compound Alert'!H33</f>
        <v>5.5</v>
      </c>
      <c r="I307" s="85">
        <f>'Compound Alert'!I33</f>
        <v>5</v>
      </c>
      <c r="J307" s="77">
        <f>'Compound Alert'!U33</f>
        <v>10</v>
      </c>
      <c r="K307" s="77">
        <f>'Compound Alert'!V33</f>
        <v>10</v>
      </c>
      <c r="L307" s="77">
        <f>'Compound Alert'!W33</f>
        <v>10</v>
      </c>
      <c r="M307" s="77">
        <f>'Compound Alert'!X33</f>
        <v>10</v>
      </c>
      <c r="N307" s="77">
        <f>'Compound Alert'!Y33</f>
        <v>6.375</v>
      </c>
      <c r="O307" s="77">
        <f>'Compound Alert'!Z33</f>
        <v>10</v>
      </c>
      <c r="P307" s="90"/>
      <c r="Q307" s="27">
        <f>'Compound Alert'!AI33</f>
        <v>0</v>
      </c>
      <c r="R307" s="27">
        <f>'Compound Alert'!AJ33</f>
        <v>0.4</v>
      </c>
      <c r="S307" s="28"/>
      <c r="T307" s="28"/>
      <c r="U307" s="28"/>
      <c r="V307" s="28"/>
      <c r="W307" s="28"/>
      <c r="X307" s="28"/>
      <c r="Y307" s="28"/>
      <c r="Z307" s="28"/>
      <c r="AA307" s="28"/>
      <c r="AB307" s="28"/>
      <c r="AC307" s="28"/>
      <c r="AD307" s="28"/>
      <c r="AE307" s="28"/>
      <c r="AF307" s="28"/>
    </row>
    <row r="308" spans="1:32" x14ac:dyDescent="0.2">
      <c r="A308" s="71">
        <v>9</v>
      </c>
      <c r="B308" s="90" t="str">
        <f>'Compound Alert'!B39</f>
        <v>Cameroon</v>
      </c>
      <c r="C308" s="90" t="str">
        <f>'Compound Alert'!C39</f>
        <v>CMR</v>
      </c>
      <c r="D308" s="90" t="str">
        <f>'Compound Alert'!D39</f>
        <v>SSF           Sub-Saharan Africa</v>
      </c>
      <c r="E308" s="90" t="str">
        <f>'Compound Alert'!E39</f>
        <v>Blend</v>
      </c>
      <c r="F308" s="90"/>
      <c r="G308" s="88">
        <f>'Compound Alert'!G39</f>
        <v>5.5</v>
      </c>
      <c r="H308" s="87">
        <f>'Compound Alert'!H39</f>
        <v>5.5</v>
      </c>
      <c r="I308" s="85">
        <f>'Compound Alert'!I39</f>
        <v>3.5</v>
      </c>
      <c r="J308" s="77">
        <f>'Compound Alert'!U39</f>
        <v>9.25</v>
      </c>
      <c r="K308" s="77">
        <f>'Compound Alert'!V39</f>
        <v>8.1339712918660307</v>
      </c>
      <c r="L308" s="77">
        <f>'Compound Alert'!W39</f>
        <v>8.7603305785124004</v>
      </c>
      <c r="M308" s="77">
        <f>'Compound Alert'!X39</f>
        <v>8.4285714285714306</v>
      </c>
      <c r="N308" s="77">
        <f>'Compound Alert'!Y39</f>
        <v>7.625</v>
      </c>
      <c r="O308" s="77">
        <f>'Compound Alert'!Z39</f>
        <v>10</v>
      </c>
      <c r="P308" s="90"/>
      <c r="Q308" s="27">
        <f>'Compound Alert'!AI39</f>
        <v>0</v>
      </c>
      <c r="R308" s="27">
        <f>'Compound Alert'!AJ39</f>
        <v>0.4</v>
      </c>
      <c r="S308" s="28"/>
      <c r="T308" s="28"/>
      <c r="U308" s="28"/>
      <c r="V308" s="28"/>
      <c r="W308" s="28"/>
      <c r="X308" s="28"/>
      <c r="Y308" s="28"/>
      <c r="Z308" s="28"/>
      <c r="AA308" s="28"/>
      <c r="AB308" s="28"/>
      <c r="AC308" s="28"/>
      <c r="AD308" s="28"/>
      <c r="AE308" s="28"/>
      <c r="AF308" s="28"/>
    </row>
    <row r="309" spans="1:32" x14ac:dyDescent="0.2">
      <c r="A309" s="71">
        <v>10</v>
      </c>
      <c r="B309" s="90" t="str">
        <f>'Compound Alert'!B60</f>
        <v>Ethiopia</v>
      </c>
      <c r="C309" s="90" t="str">
        <f>'Compound Alert'!C60</f>
        <v>ETH</v>
      </c>
      <c r="D309" s="90" t="str">
        <f>'Compound Alert'!D60</f>
        <v>SSF           Sub-Saharan Africa</v>
      </c>
      <c r="E309" s="90" t="str">
        <f>'Compound Alert'!E60</f>
        <v>IDA</v>
      </c>
      <c r="F309" s="90"/>
      <c r="G309" s="88">
        <f>'Compound Alert'!G60</f>
        <v>5.5</v>
      </c>
      <c r="H309" s="87">
        <f>'Compound Alert'!H60</f>
        <v>5.5</v>
      </c>
      <c r="I309" s="85">
        <f>'Compound Alert'!I60</f>
        <v>2.5</v>
      </c>
      <c r="J309" s="77">
        <f>'Compound Alert'!U60</f>
        <v>9.75</v>
      </c>
      <c r="K309" s="77">
        <f>'Compound Alert'!V60</f>
        <v>10</v>
      </c>
      <c r="L309" s="77">
        <f>'Compound Alert'!W60</f>
        <v>8.9090909090909101</v>
      </c>
      <c r="M309" s="77">
        <f>'Compound Alert'!X60</f>
        <v>9</v>
      </c>
      <c r="N309" s="77">
        <f>'Compound Alert'!Y60</f>
        <v>5.875</v>
      </c>
      <c r="O309" s="77">
        <f>'Compound Alert'!Z60</f>
        <v>0</v>
      </c>
      <c r="P309" s="90"/>
      <c r="Q309" s="27">
        <f>'Compound Alert'!AI60</f>
        <v>0</v>
      </c>
      <c r="R309" s="27">
        <f>'Compound Alert'!AJ60</f>
        <v>0.2</v>
      </c>
      <c r="S309" s="28"/>
      <c r="T309" s="28"/>
      <c r="U309" s="28"/>
      <c r="V309" s="28"/>
      <c r="W309" s="28"/>
      <c r="X309" s="28"/>
      <c r="Y309" s="28"/>
      <c r="Z309" s="28"/>
      <c r="AA309" s="28"/>
      <c r="AB309" s="28"/>
      <c r="AC309" s="28"/>
      <c r="AD309" s="28"/>
      <c r="AE309" s="28"/>
      <c r="AF309" s="28"/>
    </row>
    <row r="310" spans="1:32" x14ac:dyDescent="0.2">
      <c r="A310" s="71">
        <v>11</v>
      </c>
      <c r="B310" s="90" t="str">
        <f>'Compound Alert'!B153</f>
        <v>Sudan</v>
      </c>
      <c r="C310" s="90" t="str">
        <f>'Compound Alert'!C153</f>
        <v>SDN</v>
      </c>
      <c r="D310" s="90" t="str">
        <f>'Compound Alert'!D153</f>
        <v>SSF           Sub-Saharan Africa</v>
      </c>
      <c r="E310" s="90" t="str">
        <f>'Compound Alert'!E153</f>
        <v>IDA</v>
      </c>
      <c r="F310" s="90"/>
      <c r="G310" s="88">
        <f>'Compound Alert'!G153</f>
        <v>5.5</v>
      </c>
      <c r="H310" s="87">
        <f>'Compound Alert'!H153</f>
        <v>5.5</v>
      </c>
      <c r="I310" s="85">
        <f>'Compound Alert'!I153</f>
        <v>4</v>
      </c>
      <c r="J310" s="77">
        <f>'Compound Alert'!U153</f>
        <v>9.5</v>
      </c>
      <c r="K310" s="77">
        <f>'Compound Alert'!V153</f>
        <v>10</v>
      </c>
      <c r="L310" s="77">
        <f>'Compound Alert'!W153</f>
        <v>10</v>
      </c>
      <c r="M310" s="77">
        <f>'Compound Alert'!X153</f>
        <v>8.4285714285714306</v>
      </c>
      <c r="N310" s="77">
        <f>'Compound Alert'!Y153</f>
        <v>6.875</v>
      </c>
      <c r="O310" s="77">
        <f>'Compound Alert'!Z153</f>
        <v>10</v>
      </c>
      <c r="P310" s="90"/>
      <c r="Q310" s="27">
        <f>'Compound Alert'!AI153</f>
        <v>0</v>
      </c>
      <c r="R310" s="27">
        <f>'Compound Alert'!AJ153</f>
        <v>0.2</v>
      </c>
      <c r="S310" s="28"/>
      <c r="T310" s="28"/>
      <c r="U310" s="28"/>
      <c r="V310" s="28"/>
      <c r="W310" s="28"/>
      <c r="X310" s="28"/>
      <c r="Y310" s="28"/>
      <c r="Z310" s="28"/>
      <c r="AA310" s="28"/>
      <c r="AB310" s="28"/>
      <c r="AC310" s="28"/>
      <c r="AD310" s="28"/>
      <c r="AE310" s="28"/>
      <c r="AF310" s="28"/>
    </row>
    <row r="311" spans="1:32" x14ac:dyDescent="0.2">
      <c r="A311" s="71">
        <v>12</v>
      </c>
      <c r="B311" s="90" t="str">
        <f>'Compound Alert'!B169</f>
        <v>Syria</v>
      </c>
      <c r="C311" s="90" t="str">
        <f>'Compound Alert'!C169</f>
        <v>SYR</v>
      </c>
      <c r="D311" s="90" t="str">
        <f>'Compound Alert'!D169</f>
        <v>MEA           Middle East &amp; North Africa</v>
      </c>
      <c r="E311" s="90" t="str">
        <f>'Compound Alert'!E169</f>
        <v>IDA</v>
      </c>
      <c r="F311" s="90"/>
      <c r="G311" s="88">
        <f>'Compound Alert'!G169</f>
        <v>5.5</v>
      </c>
      <c r="H311" s="87">
        <f>'Compound Alert'!H169</f>
        <v>5.5</v>
      </c>
      <c r="I311" s="85">
        <f>'Compound Alert'!I169</f>
        <v>4.5</v>
      </c>
      <c r="J311" s="77">
        <f>'Compound Alert'!U169</f>
        <v>10</v>
      </c>
      <c r="K311" s="77">
        <f>'Compound Alert'!V169</f>
        <v>6.1722488038277499</v>
      </c>
      <c r="L311" s="77">
        <f>'Compound Alert'!W169</f>
        <v>10</v>
      </c>
      <c r="M311" s="77">
        <f>'Compound Alert'!X169</f>
        <v>10</v>
      </c>
      <c r="N311" s="77">
        <f>'Compound Alert'!Y169</f>
        <v>9.5</v>
      </c>
      <c r="O311" s="77">
        <f>'Compound Alert'!Z169</f>
        <v>10</v>
      </c>
      <c r="P311" s="90"/>
      <c r="Q311" s="27">
        <f>'Compound Alert'!AI169</f>
        <v>0</v>
      </c>
      <c r="R311" s="27">
        <f>'Compound Alert'!AJ169</f>
        <v>0.5</v>
      </c>
      <c r="S311" s="28"/>
      <c r="T311" s="28"/>
      <c r="U311" s="28"/>
      <c r="V311" s="28"/>
      <c r="W311" s="28"/>
      <c r="X311" s="28"/>
      <c r="Y311" s="28"/>
      <c r="Z311" s="28"/>
      <c r="AA311" s="28"/>
      <c r="AB311" s="28"/>
      <c r="AC311" s="28"/>
      <c r="AD311" s="28"/>
      <c r="AE311" s="28"/>
      <c r="AF311" s="28"/>
    </row>
    <row r="312" spans="1:32" x14ac:dyDescent="0.2">
      <c r="A312" s="71">
        <v>13</v>
      </c>
      <c r="B312" s="90" t="str">
        <f>'Compound Alert'!B182</f>
        <v>Uganda</v>
      </c>
      <c r="C312" s="90" t="str">
        <f>'Compound Alert'!C182</f>
        <v>UGA</v>
      </c>
      <c r="D312" s="90" t="str">
        <f>'Compound Alert'!D182</f>
        <v>SSF           Sub-Saharan Africa</v>
      </c>
      <c r="E312" s="90" t="str">
        <f>'Compound Alert'!E182</f>
        <v>IDA</v>
      </c>
      <c r="F312" s="90"/>
      <c r="G312" s="88">
        <f>'Compound Alert'!G182</f>
        <v>5.5</v>
      </c>
      <c r="H312" s="87">
        <f>'Compound Alert'!H182</f>
        <v>5.5</v>
      </c>
      <c r="I312" s="85">
        <f>'Compound Alert'!I182</f>
        <v>3</v>
      </c>
      <c r="J312" s="77">
        <f>'Compound Alert'!U182</f>
        <v>10</v>
      </c>
      <c r="K312" s="77">
        <f>'Compound Alert'!V182</f>
        <v>10</v>
      </c>
      <c r="L312" s="77">
        <f>'Compound Alert'!W182</f>
        <v>7.8512396694214903</v>
      </c>
      <c r="M312" s="77">
        <f>'Compound Alert'!X182</f>
        <v>9</v>
      </c>
      <c r="N312" s="77">
        <f>'Compound Alert'!Y182</f>
        <v>5.625</v>
      </c>
      <c r="O312" s="77">
        <f>'Compound Alert'!Z182</f>
        <v>0</v>
      </c>
      <c r="P312" s="90"/>
      <c r="Q312" s="27">
        <f>'Compound Alert'!AI182</f>
        <v>0</v>
      </c>
      <c r="R312" s="27">
        <f>'Compound Alert'!AJ182</f>
        <v>0.1</v>
      </c>
      <c r="S312" s="28"/>
      <c r="T312" s="28"/>
      <c r="U312" s="28"/>
      <c r="V312" s="28"/>
      <c r="W312" s="28"/>
      <c r="X312" s="28"/>
      <c r="Y312" s="28"/>
      <c r="Z312" s="28"/>
      <c r="AA312" s="28"/>
      <c r="AB312" s="28"/>
      <c r="AC312" s="28"/>
      <c r="AD312" s="28"/>
      <c r="AE312" s="28"/>
      <c r="AF312" s="28"/>
    </row>
    <row r="313" spans="1:32" hidden="1" x14ac:dyDescent="0.2">
      <c r="A313" s="71">
        <v>14</v>
      </c>
      <c r="B313" s="90" t="str">
        <f>'Compound Alert'!B38</f>
        <v>Côte d'Ivoire</v>
      </c>
      <c r="C313" s="90" t="str">
        <f>'Compound Alert'!C38</f>
        <v>CIV</v>
      </c>
      <c r="D313" s="90" t="str">
        <f>'Compound Alert'!D38</f>
        <v>SSF           Sub-Saharan Africa</v>
      </c>
      <c r="E313" s="90" t="str">
        <f>'Compound Alert'!E38</f>
        <v>IDA</v>
      </c>
      <c r="F313" s="90"/>
      <c r="G313" s="88">
        <f>'Compound Alert'!G38</f>
        <v>5</v>
      </c>
      <c r="H313" s="87">
        <f>'Compound Alert'!H38</f>
        <v>5</v>
      </c>
      <c r="I313" s="85">
        <f>'Compound Alert'!I38</f>
        <v>1.5</v>
      </c>
      <c r="J313" s="77">
        <f>'Compound Alert'!U38</f>
        <v>9</v>
      </c>
      <c r="K313" s="77">
        <f>'Compound Alert'!V38</f>
        <v>7.2966507177033497</v>
      </c>
      <c r="L313" s="77">
        <f>'Compound Alert'!W38</f>
        <v>6.9090909090909101</v>
      </c>
      <c r="M313" s="77">
        <f>'Compound Alert'!X38</f>
        <v>8.5714285714285694</v>
      </c>
      <c r="N313" s="77">
        <f>'Compound Alert'!Y38</f>
        <v>5.125</v>
      </c>
      <c r="O313" s="77">
        <f>'Compound Alert'!Z38</f>
        <v>0</v>
      </c>
      <c r="P313" s="90"/>
      <c r="Q313" s="27">
        <f>'Compound Alert'!AI38</f>
        <v>0</v>
      </c>
      <c r="R313" s="27">
        <f>'Compound Alert'!AJ38</f>
        <v>0.3</v>
      </c>
      <c r="S313" s="28"/>
      <c r="T313" s="28"/>
      <c r="U313" s="28"/>
      <c r="V313" s="28"/>
      <c r="W313" s="28"/>
      <c r="X313" s="28"/>
      <c r="Y313" s="28"/>
      <c r="Z313" s="28"/>
      <c r="AA313" s="28"/>
      <c r="AB313" s="28"/>
      <c r="AC313" s="28"/>
      <c r="AD313" s="28"/>
      <c r="AE313" s="28"/>
      <c r="AF313" s="28"/>
    </row>
    <row r="314" spans="1:32" hidden="1" x14ac:dyDescent="0.2">
      <c r="A314" s="71">
        <v>15</v>
      </c>
      <c r="B314" s="90" t="str">
        <f>'Compound Alert'!B41</f>
        <v>Congo</v>
      </c>
      <c r="C314" s="90" t="str">
        <f>'Compound Alert'!C41</f>
        <v>COG</v>
      </c>
      <c r="D314" s="90" t="str">
        <f>'Compound Alert'!D41</f>
        <v>SSF           Sub-Saharan Africa</v>
      </c>
      <c r="E314" s="90" t="str">
        <f>'Compound Alert'!E41</f>
        <v>Blend</v>
      </c>
      <c r="F314" s="90"/>
      <c r="G314" s="88">
        <f>'Compound Alert'!G41</f>
        <v>5</v>
      </c>
      <c r="H314" s="87">
        <f>'Compound Alert'!H41</f>
        <v>5</v>
      </c>
      <c r="I314" s="85">
        <f>'Compound Alert'!I41</f>
        <v>3.5</v>
      </c>
      <c r="J314" s="77">
        <f>'Compound Alert'!U41</f>
        <v>9.2799999999999994</v>
      </c>
      <c r="K314" s="77">
        <f>'Compound Alert'!V41</f>
        <v>10</v>
      </c>
      <c r="L314" s="77">
        <f>'Compound Alert'!W41</f>
        <v>9.1735537190082592</v>
      </c>
      <c r="M314" s="77">
        <f>'Compound Alert'!X41</f>
        <v>7.5714285714285703</v>
      </c>
      <c r="N314" s="77">
        <f>'Compound Alert'!Y41</f>
        <v>2.5</v>
      </c>
      <c r="O314" s="77">
        <f>'Compound Alert'!Z41</f>
        <v>10</v>
      </c>
      <c r="P314" s="90"/>
      <c r="Q314" s="27">
        <f>'Compound Alert'!AI41</f>
        <v>0</v>
      </c>
      <c r="R314" s="27">
        <f>'Compound Alert'!AJ41</f>
        <v>0.4</v>
      </c>
      <c r="S314" s="28"/>
      <c r="T314" s="28"/>
      <c r="U314" s="28"/>
      <c r="V314" s="28"/>
      <c r="W314" s="28"/>
      <c r="X314" s="28"/>
      <c r="Y314" s="28"/>
      <c r="Z314" s="28"/>
      <c r="AA314" s="28"/>
      <c r="AB314" s="28"/>
      <c r="AC314" s="28"/>
      <c r="AD314" s="28"/>
      <c r="AE314" s="28"/>
      <c r="AF314" s="28"/>
    </row>
    <row r="315" spans="1:32" hidden="1" x14ac:dyDescent="0.2">
      <c r="A315" s="71">
        <v>16</v>
      </c>
      <c r="B315" s="90" t="str">
        <f>'Compound Alert'!B100</f>
        <v>Lao PDR</v>
      </c>
      <c r="C315" s="90" t="str">
        <f>'Compound Alert'!C100</f>
        <v>LAO</v>
      </c>
      <c r="D315" s="90" t="str">
        <f>'Compound Alert'!D100</f>
        <v>EAS           East Asia &amp; Pacific</v>
      </c>
      <c r="E315" s="90" t="str">
        <f>'Compound Alert'!E100</f>
        <v>IDA</v>
      </c>
      <c r="F315" s="90"/>
      <c r="G315" s="88">
        <f>'Compound Alert'!G100</f>
        <v>5</v>
      </c>
      <c r="H315" s="87">
        <f>'Compound Alert'!H100</f>
        <v>5</v>
      </c>
      <c r="I315" s="85">
        <f>'Compound Alert'!I100</f>
        <v>2.5</v>
      </c>
      <c r="J315" s="77">
        <f>'Compound Alert'!U100</f>
        <v>6.5</v>
      </c>
      <c r="K315" s="77">
        <f>'Compound Alert'!V100</f>
        <v>8.6602870813397104</v>
      </c>
      <c r="L315" s="77">
        <f>'Compound Alert'!W100</f>
        <v>7.8181818181818201</v>
      </c>
      <c r="M315" s="77">
        <f>'Compound Alert'!X100</f>
        <v>7.1428571428571397</v>
      </c>
      <c r="N315" s="77">
        <f>'Compound Alert'!Y100</f>
        <v>2.5</v>
      </c>
      <c r="O315" s="77">
        <f>'Compound Alert'!Z100</f>
        <v>10</v>
      </c>
      <c r="P315" s="90"/>
      <c r="Q315" s="27">
        <f>'Compound Alert'!AI100</f>
        <v>0</v>
      </c>
      <c r="R315" s="27">
        <f>'Compound Alert'!AJ100</f>
        <v>0.5</v>
      </c>
      <c r="S315" s="28"/>
      <c r="T315" s="28"/>
      <c r="U315" s="28"/>
      <c r="V315" s="28"/>
      <c r="W315" s="28"/>
      <c r="X315" s="28"/>
      <c r="Y315" s="28"/>
      <c r="Z315" s="28"/>
      <c r="AA315" s="28"/>
      <c r="AB315" s="28"/>
      <c r="AC315" s="28"/>
      <c r="AD315" s="28"/>
      <c r="AE315" s="28"/>
      <c r="AF315" s="28"/>
    </row>
    <row r="316" spans="1:32" hidden="1" x14ac:dyDescent="0.2">
      <c r="A316" s="71">
        <v>17</v>
      </c>
      <c r="B316" s="90" t="str">
        <f>'Compound Alert'!B102</f>
        <v>Liberia</v>
      </c>
      <c r="C316" s="90" t="str">
        <f>'Compound Alert'!C102</f>
        <v>LBR</v>
      </c>
      <c r="D316" s="90" t="str">
        <f>'Compound Alert'!D102</f>
        <v>SSF           Sub-Saharan Africa</v>
      </c>
      <c r="E316" s="90" t="str">
        <f>'Compound Alert'!E102</f>
        <v>IDA</v>
      </c>
      <c r="F316" s="90"/>
      <c r="G316" s="88">
        <f>'Compound Alert'!G102</f>
        <v>5</v>
      </c>
      <c r="H316" s="87">
        <f>'Compound Alert'!H102</f>
        <v>5</v>
      </c>
      <c r="I316" s="85">
        <f>'Compound Alert'!I102</f>
        <v>4</v>
      </c>
      <c r="J316" s="77">
        <f>'Compound Alert'!U102</f>
        <v>10</v>
      </c>
      <c r="K316" s="77">
        <f>'Compound Alert'!V102</f>
        <v>9.7368421052631593</v>
      </c>
      <c r="L316" s="77">
        <f>'Compound Alert'!W102</f>
        <v>9.1900826446281005</v>
      </c>
      <c r="M316" s="77">
        <f>'Compound Alert'!X102</f>
        <v>10</v>
      </c>
      <c r="N316" s="77">
        <f>'Compound Alert'!Y102</f>
        <v>2.25</v>
      </c>
      <c r="O316" s="77">
        <f>'Compound Alert'!Z102</f>
        <v>10</v>
      </c>
      <c r="P316" s="90"/>
      <c r="Q316" s="27">
        <f>'Compound Alert'!AI102</f>
        <v>0</v>
      </c>
      <c r="R316" s="27">
        <f>'Compound Alert'!AJ102</f>
        <v>0.3</v>
      </c>
      <c r="S316" s="28"/>
      <c r="T316" s="28"/>
      <c r="U316" s="28"/>
      <c r="V316" s="28"/>
      <c r="W316" s="28"/>
      <c r="X316" s="28"/>
      <c r="Y316" s="28"/>
      <c r="Z316" s="28"/>
      <c r="AA316" s="28"/>
      <c r="AB316" s="28"/>
      <c r="AC316" s="28"/>
      <c r="AD316" s="28"/>
      <c r="AE316" s="28"/>
      <c r="AF316" s="28"/>
    </row>
    <row r="317" spans="1:32" hidden="1" x14ac:dyDescent="0.2">
      <c r="A317" s="71">
        <v>18</v>
      </c>
      <c r="B317" s="90" t="str">
        <f>'Compound Alert'!B123</f>
        <v>Mozambique</v>
      </c>
      <c r="C317" s="90" t="str">
        <f>'Compound Alert'!C123</f>
        <v>MOZ</v>
      </c>
      <c r="D317" s="90" t="str">
        <f>'Compound Alert'!D123</f>
        <v>SSF           Sub-Saharan Africa</v>
      </c>
      <c r="E317" s="90" t="str">
        <f>'Compound Alert'!E123</f>
        <v>IDA</v>
      </c>
      <c r="F317" s="90"/>
      <c r="G317" s="88">
        <f>'Compound Alert'!G123</f>
        <v>5</v>
      </c>
      <c r="H317" s="87">
        <f>'Compound Alert'!H123</f>
        <v>5</v>
      </c>
      <c r="I317" s="85">
        <f>'Compound Alert'!I123</f>
        <v>4.5</v>
      </c>
      <c r="J317" s="77">
        <f>'Compound Alert'!U123</f>
        <v>10</v>
      </c>
      <c r="K317" s="77">
        <f>'Compound Alert'!V123</f>
        <v>10</v>
      </c>
      <c r="L317" s="77">
        <f>'Compound Alert'!W123</f>
        <v>8.1818181818181799</v>
      </c>
      <c r="M317" s="77">
        <f>'Compound Alert'!X123</f>
        <v>10</v>
      </c>
      <c r="N317" s="77">
        <f>'Compound Alert'!Y123</f>
        <v>6.875</v>
      </c>
      <c r="O317" s="77">
        <f>'Compound Alert'!Z123</f>
        <v>10</v>
      </c>
      <c r="P317" s="90"/>
      <c r="Q317" s="27">
        <f>'Compound Alert'!AI123</f>
        <v>0</v>
      </c>
      <c r="R317" s="27">
        <f>'Compound Alert'!AJ123</f>
        <v>0.2</v>
      </c>
      <c r="S317" s="28"/>
      <c r="T317" s="28"/>
      <c r="U317" s="28"/>
      <c r="V317" s="28"/>
      <c r="W317" s="28"/>
      <c r="X317" s="28"/>
      <c r="Y317" s="28"/>
      <c r="Z317" s="28"/>
      <c r="AA317" s="28"/>
      <c r="AB317" s="28"/>
      <c r="AC317" s="28"/>
      <c r="AD317" s="28"/>
      <c r="AE317" s="28"/>
      <c r="AF317" s="28"/>
    </row>
    <row r="318" spans="1:32" hidden="1" x14ac:dyDescent="0.2">
      <c r="A318" s="71">
        <v>19</v>
      </c>
      <c r="B318" s="90" t="str">
        <f>'Compound Alert'!B143</f>
        <v>Papua New Guinea</v>
      </c>
      <c r="C318" s="90" t="str">
        <f>'Compound Alert'!C143</f>
        <v>PNG</v>
      </c>
      <c r="D318" s="90" t="str">
        <f>'Compound Alert'!D143</f>
        <v>EAS           East Asia &amp; Pacific</v>
      </c>
      <c r="E318" s="90" t="str">
        <f>'Compound Alert'!E143</f>
        <v>Blend</v>
      </c>
      <c r="F318" s="90"/>
      <c r="G318" s="88">
        <f>'Compound Alert'!G143</f>
        <v>5</v>
      </c>
      <c r="H318" s="87">
        <f>'Compound Alert'!H143</f>
        <v>5</v>
      </c>
      <c r="I318" s="85">
        <f>'Compound Alert'!I143</f>
        <v>3.5</v>
      </c>
      <c r="J318" s="77">
        <f>'Compound Alert'!U143</f>
        <v>9.25</v>
      </c>
      <c r="K318" s="77">
        <f>'Compound Alert'!V143</f>
        <v>10</v>
      </c>
      <c r="L318" s="77">
        <f>'Compound Alert'!W143</f>
        <v>7.65289256198347</v>
      </c>
      <c r="M318" s="77">
        <f>'Compound Alert'!X143</f>
        <v>9</v>
      </c>
      <c r="N318" s="77">
        <f>'Compound Alert'!Y143</f>
        <v>4.875</v>
      </c>
      <c r="O318" s="77">
        <f>'Compound Alert'!Z143</f>
        <v>10</v>
      </c>
      <c r="P318" s="90"/>
      <c r="Q318" s="27">
        <f>'Compound Alert'!AI143</f>
        <v>0</v>
      </c>
      <c r="R318" s="27">
        <f>'Compound Alert'!AJ143</f>
        <v>0.4</v>
      </c>
      <c r="S318" s="28"/>
      <c r="T318" s="28"/>
      <c r="U318" s="28"/>
      <c r="V318" s="28"/>
      <c r="W318" s="28"/>
      <c r="X318" s="28"/>
      <c r="Y318" s="28"/>
      <c r="Z318" s="28"/>
      <c r="AA318" s="28"/>
      <c r="AB318" s="28"/>
      <c r="AC318" s="28"/>
      <c r="AD318" s="28"/>
      <c r="AE318" s="28"/>
      <c r="AF318" s="28"/>
    </row>
    <row r="319" spans="1:32" hidden="1" x14ac:dyDescent="0.2">
      <c r="A319" s="71">
        <v>20</v>
      </c>
      <c r="B319" s="90" t="str">
        <f>'Compound Alert'!B170</f>
        <v>Chad</v>
      </c>
      <c r="C319" s="90" t="str">
        <f>'Compound Alert'!C170</f>
        <v>TCD</v>
      </c>
      <c r="D319" s="90" t="str">
        <f>'Compound Alert'!D170</f>
        <v>SSF           Sub-Saharan Africa</v>
      </c>
      <c r="E319" s="90" t="str">
        <f>'Compound Alert'!E170</f>
        <v>IDA</v>
      </c>
      <c r="F319" s="90"/>
      <c r="G319" s="88">
        <f>'Compound Alert'!G170</f>
        <v>5</v>
      </c>
      <c r="H319" s="87">
        <f>'Compound Alert'!H170</f>
        <v>5</v>
      </c>
      <c r="I319" s="85">
        <f>'Compound Alert'!I170</f>
        <v>4.5</v>
      </c>
      <c r="J319" s="77">
        <f>'Compound Alert'!U170</f>
        <v>10</v>
      </c>
      <c r="K319" s="77">
        <f>'Compound Alert'!V170</f>
        <v>10</v>
      </c>
      <c r="L319" s="77">
        <f>'Compound Alert'!W170</f>
        <v>9.8677685950413192</v>
      </c>
      <c r="M319" s="77">
        <f>'Compound Alert'!X170</f>
        <v>10</v>
      </c>
      <c r="N319" s="77">
        <f>'Compound Alert'!Y170</f>
        <v>5.875</v>
      </c>
      <c r="O319" s="77">
        <f>'Compound Alert'!Z170</f>
        <v>10</v>
      </c>
      <c r="P319" s="90"/>
      <c r="Q319" s="27">
        <f>'Compound Alert'!AI170</f>
        <v>0</v>
      </c>
      <c r="R319" s="27">
        <f>'Compound Alert'!AJ170</f>
        <v>0.2</v>
      </c>
      <c r="S319" s="28"/>
      <c r="T319" s="28"/>
      <c r="U319" s="28"/>
      <c r="V319" s="28"/>
      <c r="W319" s="28"/>
      <c r="X319" s="28"/>
      <c r="Y319" s="28"/>
      <c r="Z319" s="28"/>
      <c r="AA319" s="28"/>
      <c r="AB319" s="28"/>
      <c r="AC319" s="28"/>
      <c r="AD319" s="28"/>
      <c r="AE319" s="28"/>
      <c r="AF319" s="28"/>
    </row>
    <row r="320" spans="1:32" hidden="1" x14ac:dyDescent="0.2">
      <c r="A320" s="71">
        <v>21</v>
      </c>
      <c r="B320" s="90" t="str">
        <f>'Compound Alert'!B57</f>
        <v>Eritrea</v>
      </c>
      <c r="C320" s="90" t="str">
        <f>'Compound Alert'!C57</f>
        <v>ERI</v>
      </c>
      <c r="D320" s="90" t="str">
        <f>'Compound Alert'!D57</f>
        <v>SSF           Sub-Saharan Africa</v>
      </c>
      <c r="E320" s="90" t="str">
        <f>'Compound Alert'!E57</f>
        <v>IDA</v>
      </c>
      <c r="F320" s="90"/>
      <c r="G320" s="88">
        <f>'Compound Alert'!G57</f>
        <v>4.5</v>
      </c>
      <c r="H320" s="87">
        <f>'Compound Alert'!H57</f>
        <v>4.5</v>
      </c>
      <c r="I320" s="85">
        <f>'Compound Alert'!I57</f>
        <v>4</v>
      </c>
      <c r="J320" s="77">
        <f>'Compound Alert'!U57</f>
        <v>9.75</v>
      </c>
      <c r="K320" s="77">
        <f>'Compound Alert'!V57</f>
        <v>10</v>
      </c>
      <c r="L320" s="77">
        <f>'Compound Alert'!W57</f>
        <v>10</v>
      </c>
      <c r="M320" s="77">
        <f>'Compound Alert'!X57</f>
        <v>9</v>
      </c>
      <c r="N320" s="77">
        <f>'Compound Alert'!Y57</f>
        <v>3</v>
      </c>
      <c r="O320" s="77">
        <f>'Compound Alert'!Z57</f>
        <v>10</v>
      </c>
      <c r="P320" s="90"/>
      <c r="Q320" s="27">
        <f>'Compound Alert'!AI57</f>
        <v>0.1</v>
      </c>
      <c r="R320" s="27">
        <f>'Compound Alert'!AJ57</f>
        <v>0.4</v>
      </c>
      <c r="S320" s="28"/>
      <c r="T320" s="28"/>
      <c r="U320" s="28"/>
      <c r="V320" s="28"/>
      <c r="W320" s="28"/>
      <c r="X320" s="28"/>
      <c r="Y320" s="28"/>
      <c r="Z320" s="28"/>
      <c r="AA320" s="28"/>
      <c r="AB320" s="28"/>
      <c r="AC320" s="28"/>
      <c r="AD320" s="28"/>
      <c r="AE320" s="28"/>
      <c r="AF320" s="28"/>
    </row>
    <row r="321" spans="1:32" hidden="1" x14ac:dyDescent="0.2">
      <c r="A321" s="71">
        <v>22</v>
      </c>
      <c r="B321" s="90" t="str">
        <f>'Compound Alert'!B70</f>
        <v>Gambia</v>
      </c>
      <c r="C321" s="90" t="str">
        <f>'Compound Alert'!C70</f>
        <v>GMB</v>
      </c>
      <c r="D321" s="90" t="str">
        <f>'Compound Alert'!D70</f>
        <v>SSF           Sub-Saharan Africa</v>
      </c>
      <c r="E321" s="90" t="str">
        <f>'Compound Alert'!E70</f>
        <v>IDA</v>
      </c>
      <c r="F321" s="90"/>
      <c r="G321" s="88">
        <f>'Compound Alert'!G70</f>
        <v>4.5</v>
      </c>
      <c r="H321" s="87">
        <f>'Compound Alert'!H70</f>
        <v>4.5</v>
      </c>
      <c r="I321" s="85">
        <f>'Compound Alert'!I70</f>
        <v>3.5</v>
      </c>
      <c r="J321" s="77">
        <f>'Compound Alert'!U70</f>
        <v>9.25</v>
      </c>
      <c r="K321" s="77">
        <f>'Compound Alert'!V70</f>
        <v>7.5119617224880404</v>
      </c>
      <c r="L321" s="77">
        <f>'Compound Alert'!W70</f>
        <v>7.0247933884297504</v>
      </c>
      <c r="M321" s="77">
        <f>'Compound Alert'!X70</f>
        <v>10</v>
      </c>
      <c r="N321" s="77">
        <f>'Compound Alert'!Y70</f>
        <v>1.375</v>
      </c>
      <c r="O321" s="77">
        <f>'Compound Alert'!Z70</f>
        <v>10</v>
      </c>
      <c r="P321" s="90"/>
      <c r="Q321" s="27">
        <f>'Compound Alert'!AI70</f>
        <v>0</v>
      </c>
      <c r="R321" s="27">
        <f>'Compound Alert'!AJ70</f>
        <v>0.4</v>
      </c>
      <c r="S321" s="28"/>
      <c r="T321" s="28"/>
      <c r="U321" s="28"/>
      <c r="V321" s="28"/>
      <c r="W321" s="28"/>
      <c r="X321" s="28"/>
      <c r="Y321" s="28"/>
      <c r="Z321" s="28"/>
      <c r="AA321" s="28"/>
      <c r="AB321" s="28"/>
      <c r="AC321" s="28"/>
      <c r="AD321" s="28"/>
      <c r="AE321" s="28"/>
      <c r="AF321" s="28"/>
    </row>
    <row r="322" spans="1:32" hidden="1" x14ac:dyDescent="0.2">
      <c r="A322" s="71">
        <v>23</v>
      </c>
      <c r="B322" s="90" t="str">
        <f>'Compound Alert'!B79</f>
        <v>Haiti</v>
      </c>
      <c r="C322" s="90" t="str">
        <f>'Compound Alert'!C79</f>
        <v>HTI</v>
      </c>
      <c r="D322" s="90" t="str">
        <f>'Compound Alert'!D79</f>
        <v>LCN           Latin America &amp; Caribbean</v>
      </c>
      <c r="E322" s="90" t="str">
        <f>'Compound Alert'!E79</f>
        <v>IDA</v>
      </c>
      <c r="F322" s="90"/>
      <c r="G322" s="88">
        <f>'Compound Alert'!G79</f>
        <v>4.5</v>
      </c>
      <c r="H322" s="87">
        <f>'Compound Alert'!H79</f>
        <v>4.5</v>
      </c>
      <c r="I322" s="85">
        <f>'Compound Alert'!I79</f>
        <v>4.5</v>
      </c>
      <c r="J322" s="77">
        <f>'Compound Alert'!U79</f>
        <v>10</v>
      </c>
      <c r="K322" s="77">
        <f>'Compound Alert'!V79</f>
        <v>10</v>
      </c>
      <c r="L322" s="77">
        <f>'Compound Alert'!W79</f>
        <v>8.8099173553718995</v>
      </c>
      <c r="M322" s="77">
        <f>'Compound Alert'!X79</f>
        <v>10</v>
      </c>
      <c r="N322" s="77">
        <f>'Compound Alert'!Y79</f>
        <v>5.875</v>
      </c>
      <c r="O322" s="77">
        <f>'Compound Alert'!Z79</f>
        <v>10</v>
      </c>
      <c r="P322" s="90"/>
      <c r="Q322" s="27">
        <f>'Compound Alert'!AI79</f>
        <v>0</v>
      </c>
      <c r="R322" s="27">
        <f>'Compound Alert'!AJ79</f>
        <v>0.2</v>
      </c>
      <c r="S322" s="28"/>
      <c r="T322" s="28"/>
      <c r="U322" s="28"/>
      <c r="V322" s="28"/>
      <c r="W322" s="28"/>
      <c r="X322" s="28"/>
      <c r="Y322" s="28"/>
      <c r="Z322" s="28"/>
      <c r="AA322" s="28"/>
      <c r="AB322" s="28"/>
      <c r="AC322" s="28"/>
      <c r="AD322" s="28"/>
      <c r="AE322" s="28"/>
      <c r="AF322" s="28"/>
    </row>
    <row r="323" spans="1:32" hidden="1" x14ac:dyDescent="0.2">
      <c r="A323" s="71">
        <v>24</v>
      </c>
      <c r="B323" s="90" t="str">
        <f>'Compound Alert'!B85</f>
        <v>Iraq</v>
      </c>
      <c r="C323" s="90" t="str">
        <f>'Compound Alert'!C85</f>
        <v>IRQ</v>
      </c>
      <c r="D323" s="90" t="str">
        <f>'Compound Alert'!D85</f>
        <v>MEA           Middle East &amp; North Africa</v>
      </c>
      <c r="E323" s="90" t="str">
        <f>'Compound Alert'!E85</f>
        <v>IBRD</v>
      </c>
      <c r="F323" s="90"/>
      <c r="G323" s="88">
        <f>'Compound Alert'!G85</f>
        <v>4.5</v>
      </c>
      <c r="H323" s="87">
        <f>'Compound Alert'!H85</f>
        <v>4.5</v>
      </c>
      <c r="I323" s="85">
        <f>'Compound Alert'!I85</f>
        <v>3</v>
      </c>
      <c r="J323" s="77">
        <f>'Compound Alert'!U85</f>
        <v>8.84</v>
      </c>
      <c r="K323" s="77">
        <f>'Compound Alert'!V85</f>
        <v>5.9090909090909101</v>
      </c>
      <c r="L323" s="77">
        <f>'Compound Alert'!W85</f>
        <v>10</v>
      </c>
      <c r="M323" s="77">
        <f>'Compound Alert'!X85</f>
        <v>5.5714285714285703</v>
      </c>
      <c r="N323" s="77">
        <f>'Compound Alert'!Y85</f>
        <v>8.25</v>
      </c>
      <c r="O323" s="77">
        <f>'Compound Alert'!Z85</f>
        <v>10</v>
      </c>
      <c r="P323" s="90"/>
      <c r="Q323" s="27">
        <f>'Compound Alert'!AI85</f>
        <v>0</v>
      </c>
      <c r="R323" s="27">
        <f>'Compound Alert'!AJ85</f>
        <v>0.4</v>
      </c>
      <c r="S323" s="28"/>
      <c r="T323" s="28"/>
      <c r="U323" s="28"/>
      <c r="V323" s="28"/>
      <c r="W323" s="28"/>
      <c r="X323" s="28"/>
      <c r="Y323" s="28"/>
      <c r="Z323" s="28"/>
      <c r="AA323" s="28"/>
      <c r="AB323" s="28"/>
      <c r="AC323" s="28"/>
      <c r="AD323" s="28"/>
      <c r="AE323" s="28"/>
      <c r="AF323" s="28"/>
    </row>
    <row r="324" spans="1:32" hidden="1" x14ac:dyDescent="0.2">
      <c r="A324" s="71">
        <v>25</v>
      </c>
      <c r="B324" s="90" t="str">
        <f>'Compound Alert'!B161</f>
        <v>South Sudan</v>
      </c>
      <c r="C324" s="90" t="str">
        <f>'Compound Alert'!C161</f>
        <v>SSD</v>
      </c>
      <c r="D324" s="90" t="str">
        <f>'Compound Alert'!D161</f>
        <v>SSF           Sub-Saharan Africa</v>
      </c>
      <c r="E324" s="90" t="str">
        <f>'Compound Alert'!E161</f>
        <v>IDA</v>
      </c>
      <c r="F324" s="90"/>
      <c r="G324" s="88">
        <f>'Compound Alert'!G161</f>
        <v>4.5</v>
      </c>
      <c r="H324" s="87">
        <f>'Compound Alert'!H161</f>
        <v>4.5</v>
      </c>
      <c r="I324" s="85">
        <f>'Compound Alert'!I161</f>
        <v>4</v>
      </c>
      <c r="J324" s="77">
        <f>'Compound Alert'!U161</f>
        <v>10</v>
      </c>
      <c r="K324" s="77">
        <f>'Compound Alert'!V161</f>
        <v>10</v>
      </c>
      <c r="L324" s="77">
        <f>'Compound Alert'!W161</f>
        <v>0</v>
      </c>
      <c r="M324" s="77">
        <f>'Compound Alert'!X161</f>
        <v>10</v>
      </c>
      <c r="N324" s="77">
        <f>'Compound Alert'!Y161</f>
        <v>6.75</v>
      </c>
      <c r="O324" s="77">
        <f>'Compound Alert'!Z161</f>
        <v>10</v>
      </c>
      <c r="P324" s="90"/>
      <c r="Q324" s="27">
        <f>'Compound Alert'!AI161</f>
        <v>0</v>
      </c>
      <c r="R324" s="27">
        <f>'Compound Alert'!AJ161</f>
        <v>0.1</v>
      </c>
      <c r="S324" s="28"/>
      <c r="T324" s="28"/>
      <c r="U324" s="28"/>
      <c r="V324" s="28"/>
      <c r="W324" s="28"/>
      <c r="X324" s="28"/>
      <c r="Y324" s="28"/>
      <c r="Z324" s="28"/>
      <c r="AA324" s="28"/>
      <c r="AB324" s="28"/>
      <c r="AC324" s="28"/>
      <c r="AD324" s="28"/>
      <c r="AE324" s="28"/>
      <c r="AF324" s="28"/>
    </row>
    <row r="325" spans="1:32" hidden="1" x14ac:dyDescent="0.2">
      <c r="A325" s="71">
        <v>26</v>
      </c>
      <c r="B325" s="90" t="str">
        <f>'Compound Alert'!B195</f>
        <v>Zimbabwe</v>
      </c>
      <c r="C325" s="90" t="str">
        <f>'Compound Alert'!C195</f>
        <v>ZWE</v>
      </c>
      <c r="D325" s="90" t="str">
        <f>'Compound Alert'!D195</f>
        <v>SSF           Sub-Saharan Africa</v>
      </c>
      <c r="E325" s="90" t="str">
        <f>'Compound Alert'!E195</f>
        <v>Blend</v>
      </c>
      <c r="F325" s="90"/>
      <c r="G325" s="88">
        <f>'Compound Alert'!G195</f>
        <v>4.5</v>
      </c>
      <c r="H325" s="87">
        <f>'Compound Alert'!H195</f>
        <v>4.5</v>
      </c>
      <c r="I325" s="85">
        <f>'Compound Alert'!I195</f>
        <v>4</v>
      </c>
      <c r="J325" s="77">
        <f>'Compound Alert'!U195</f>
        <v>8.25</v>
      </c>
      <c r="K325" s="77">
        <f>'Compound Alert'!V195</f>
        <v>10</v>
      </c>
      <c r="L325" s="77">
        <f>'Compound Alert'!W195</f>
        <v>10</v>
      </c>
      <c r="M325" s="77">
        <f>'Compound Alert'!X195</f>
        <v>8</v>
      </c>
      <c r="N325" s="77">
        <f>'Compound Alert'!Y195</f>
        <v>3.5</v>
      </c>
      <c r="O325" s="77">
        <f>'Compound Alert'!Z195</f>
        <v>10</v>
      </c>
      <c r="P325" s="90"/>
      <c r="Q325" s="27">
        <f>'Compound Alert'!AI195</f>
        <v>0</v>
      </c>
      <c r="R325" s="27">
        <f>'Compound Alert'!AJ195</f>
        <v>0.2</v>
      </c>
      <c r="S325" s="28"/>
      <c r="T325" s="28"/>
      <c r="U325" s="28"/>
      <c r="V325" s="28"/>
      <c r="W325" s="28"/>
      <c r="X325" s="28"/>
      <c r="Y325" s="28"/>
      <c r="Z325" s="28"/>
      <c r="AA325" s="28"/>
      <c r="AB325" s="28"/>
      <c r="AC325" s="28"/>
      <c r="AD325" s="28"/>
      <c r="AE325" s="28"/>
      <c r="AF325" s="28"/>
    </row>
    <row r="326" spans="1:32" hidden="1" x14ac:dyDescent="0.2">
      <c r="A326" s="71">
        <v>27</v>
      </c>
      <c r="B326" s="90" t="str">
        <f>'Compound Alert'!B16</f>
        <v>Burundi</v>
      </c>
      <c r="C326" s="90" t="str">
        <f>'Compound Alert'!C16</f>
        <v>BDI</v>
      </c>
      <c r="D326" s="90" t="str">
        <f>'Compound Alert'!D16</f>
        <v>SSF           Sub-Saharan Africa</v>
      </c>
      <c r="E326" s="90" t="str">
        <f>'Compound Alert'!E16</f>
        <v>IDA</v>
      </c>
      <c r="F326" s="90"/>
      <c r="G326" s="88">
        <f>'Compound Alert'!G16</f>
        <v>4</v>
      </c>
      <c r="H326" s="87">
        <f>'Compound Alert'!H16</f>
        <v>4</v>
      </c>
      <c r="I326" s="85">
        <f>'Compound Alert'!I16</f>
        <v>4.5</v>
      </c>
      <c r="J326" s="77">
        <f>'Compound Alert'!U16</f>
        <v>10</v>
      </c>
      <c r="K326" s="77">
        <f>'Compound Alert'!V16</f>
        <v>9.9282296650717701</v>
      </c>
      <c r="L326" s="77">
        <f>'Compound Alert'!W16</f>
        <v>10</v>
      </c>
      <c r="M326" s="77">
        <f>'Compound Alert'!X16</f>
        <v>10</v>
      </c>
      <c r="N326" s="77">
        <f>'Compound Alert'!Y16</f>
        <v>4.875</v>
      </c>
      <c r="O326" s="77">
        <f>'Compound Alert'!Z16</f>
        <v>10</v>
      </c>
      <c r="P326" s="90"/>
      <c r="Q326" s="27">
        <f>'Compound Alert'!AI16</f>
        <v>0</v>
      </c>
      <c r="R326" s="27">
        <f>'Compound Alert'!AJ16</f>
        <v>0.3</v>
      </c>
      <c r="S326" s="28"/>
      <c r="T326" s="28"/>
      <c r="U326" s="28"/>
      <c r="V326" s="28"/>
      <c r="W326" s="28"/>
      <c r="X326" s="28"/>
      <c r="Y326" s="28"/>
      <c r="Z326" s="28"/>
      <c r="AA326" s="28"/>
      <c r="AB326" s="28"/>
      <c r="AC326" s="28"/>
      <c r="AD326" s="28"/>
      <c r="AE326" s="28"/>
      <c r="AF326" s="28"/>
    </row>
    <row r="327" spans="1:32" hidden="1" x14ac:dyDescent="0.2">
      <c r="A327" s="71">
        <v>28</v>
      </c>
      <c r="B327" s="90" t="str">
        <f>'Compound Alert'!B18</f>
        <v>Benin</v>
      </c>
      <c r="C327" s="90" t="str">
        <f>'Compound Alert'!C18</f>
        <v>BEN</v>
      </c>
      <c r="D327" s="90" t="str">
        <f>'Compound Alert'!D18</f>
        <v>SSF           Sub-Saharan Africa</v>
      </c>
      <c r="E327" s="90" t="str">
        <f>'Compound Alert'!E18</f>
        <v>IDA</v>
      </c>
      <c r="F327" s="90"/>
      <c r="G327" s="88">
        <f>'Compound Alert'!G18</f>
        <v>4</v>
      </c>
      <c r="H327" s="87">
        <f>'Compound Alert'!H18</f>
        <v>4</v>
      </c>
      <c r="I327" s="85">
        <f>'Compound Alert'!I18</f>
        <v>2</v>
      </c>
      <c r="J327" s="77">
        <f>'Compound Alert'!U18</f>
        <v>9.5</v>
      </c>
      <c r="K327" s="77">
        <f>'Compound Alert'!V18</f>
        <v>8.6124401913875595</v>
      </c>
      <c r="L327" s="77">
        <f>'Compound Alert'!W18</f>
        <v>8.2148760330578501</v>
      </c>
      <c r="M327" s="77">
        <f>'Compound Alert'!X18</f>
        <v>9.28571428571429</v>
      </c>
      <c r="N327" s="77">
        <f>'Compound Alert'!Y18</f>
        <v>1.5</v>
      </c>
      <c r="O327" s="77">
        <f>'Compound Alert'!Z18</f>
        <v>0</v>
      </c>
      <c r="P327" s="90"/>
      <c r="Q327" s="27">
        <f>'Compound Alert'!AI18</f>
        <v>0</v>
      </c>
      <c r="R327" s="27">
        <f>'Compound Alert'!AJ18</f>
        <v>0.3</v>
      </c>
      <c r="S327" s="28"/>
      <c r="T327" s="28"/>
      <c r="U327" s="28"/>
      <c r="V327" s="28"/>
      <c r="W327" s="28"/>
      <c r="X327" s="28"/>
      <c r="Y327" s="28"/>
      <c r="Z327" s="28"/>
      <c r="AA327" s="28"/>
      <c r="AB327" s="28"/>
      <c r="AC327" s="28"/>
      <c r="AD327" s="28"/>
      <c r="AE327" s="28"/>
      <c r="AF327" s="28"/>
    </row>
    <row r="328" spans="1:32" hidden="1" x14ac:dyDescent="0.2">
      <c r="A328" s="71">
        <v>29</v>
      </c>
      <c r="B328" s="90" t="str">
        <f>'Compound Alert'!B19</f>
        <v>Burkina Faso</v>
      </c>
      <c r="C328" s="90" t="str">
        <f>'Compound Alert'!C19</f>
        <v>BFA</v>
      </c>
      <c r="D328" s="90" t="str">
        <f>'Compound Alert'!D19</f>
        <v>SSF           Sub-Saharan Africa</v>
      </c>
      <c r="E328" s="90" t="str">
        <f>'Compound Alert'!E19</f>
        <v>IDA</v>
      </c>
      <c r="F328" s="90"/>
      <c r="G328" s="88">
        <f>'Compound Alert'!G19</f>
        <v>4</v>
      </c>
      <c r="H328" s="87">
        <f>'Compound Alert'!H19</f>
        <v>4</v>
      </c>
      <c r="I328" s="85">
        <f>'Compound Alert'!I19</f>
        <v>3.5</v>
      </c>
      <c r="J328" s="77">
        <f>'Compound Alert'!U19</f>
        <v>10</v>
      </c>
      <c r="K328" s="77">
        <f>'Compound Alert'!V19</f>
        <v>8.7559808612440193</v>
      </c>
      <c r="L328" s="77">
        <f>'Compound Alert'!W19</f>
        <v>7.7851239669421499</v>
      </c>
      <c r="M328" s="77">
        <f>'Compound Alert'!X19</f>
        <v>9.71428571428571</v>
      </c>
      <c r="N328" s="77">
        <f>'Compound Alert'!Y19</f>
        <v>5.75</v>
      </c>
      <c r="O328" s="77">
        <f>'Compound Alert'!Z19</f>
        <v>10</v>
      </c>
      <c r="P328" s="90"/>
      <c r="Q328" s="27">
        <f>'Compound Alert'!AI19</f>
        <v>0</v>
      </c>
      <c r="R328" s="27">
        <f>'Compound Alert'!AJ19</f>
        <v>0.2</v>
      </c>
      <c r="S328" s="28"/>
      <c r="T328" s="28"/>
      <c r="U328" s="28"/>
      <c r="V328" s="28"/>
      <c r="W328" s="28"/>
      <c r="X328" s="28"/>
      <c r="Y328" s="28"/>
      <c r="Z328" s="28"/>
      <c r="AA328" s="28"/>
      <c r="AB328" s="28"/>
      <c r="AC328" s="28"/>
      <c r="AD328" s="28"/>
      <c r="AE328" s="28"/>
      <c r="AF328" s="28"/>
    </row>
    <row r="329" spans="1:32" hidden="1" x14ac:dyDescent="0.2">
      <c r="A329" s="71">
        <v>30</v>
      </c>
      <c r="B329" s="90" t="str">
        <f>'Compound Alert'!B43</f>
        <v>Comoros</v>
      </c>
      <c r="C329" s="90" t="str">
        <f>'Compound Alert'!C43</f>
        <v>COM</v>
      </c>
      <c r="D329" s="90" t="str">
        <f>'Compound Alert'!D43</f>
        <v>SSF           Sub-Saharan Africa</v>
      </c>
      <c r="E329" s="90" t="str">
        <f>'Compound Alert'!E43</f>
        <v>IDA</v>
      </c>
      <c r="F329" s="90"/>
      <c r="G329" s="88">
        <f>'Compound Alert'!G43</f>
        <v>4</v>
      </c>
      <c r="H329" s="87">
        <f>'Compound Alert'!H43</f>
        <v>4</v>
      </c>
      <c r="I329" s="85">
        <f>'Compound Alert'!I43</f>
        <v>3</v>
      </c>
      <c r="J329" s="77">
        <f>'Compound Alert'!U43</f>
        <v>10</v>
      </c>
      <c r="K329" s="77">
        <f>'Compound Alert'!V43</f>
        <v>8.2296650717703397</v>
      </c>
      <c r="L329" s="77">
        <f>'Compound Alert'!W43</f>
        <v>0</v>
      </c>
      <c r="M329" s="77">
        <f>'Compound Alert'!X43</f>
        <v>8.71428571428571</v>
      </c>
      <c r="N329" s="77">
        <f>'Compound Alert'!Y43</f>
        <v>0.75</v>
      </c>
      <c r="O329" s="77">
        <f>'Compound Alert'!Z43</f>
        <v>10</v>
      </c>
      <c r="P329" s="90"/>
      <c r="Q329" s="27">
        <f>'Compound Alert'!AI43</f>
        <v>0</v>
      </c>
      <c r="R329" s="27">
        <f>'Compound Alert'!AJ43</f>
        <v>0.5</v>
      </c>
      <c r="S329" s="28"/>
      <c r="T329" s="28"/>
      <c r="U329" s="28"/>
      <c r="V329" s="28"/>
      <c r="W329" s="28"/>
      <c r="X329" s="28"/>
      <c r="Y329" s="28"/>
      <c r="Z329" s="28"/>
      <c r="AA329" s="28"/>
      <c r="AB329" s="28"/>
      <c r="AC329" s="28"/>
      <c r="AD329" s="28"/>
      <c r="AE329" s="28"/>
      <c r="AF329" s="28"/>
    </row>
    <row r="330" spans="1:32" hidden="1" x14ac:dyDescent="0.2">
      <c r="A330" s="71">
        <v>31</v>
      </c>
      <c r="B330" s="90" t="str">
        <f>'Compound Alert'!B77</f>
        <v>Honduras</v>
      </c>
      <c r="C330" s="90" t="str">
        <f>'Compound Alert'!C77</f>
        <v>HND</v>
      </c>
      <c r="D330" s="90" t="str">
        <f>'Compound Alert'!D77</f>
        <v>LCN           Latin America &amp; Caribbean</v>
      </c>
      <c r="E330" s="90" t="str">
        <f>'Compound Alert'!E77</f>
        <v>IDA</v>
      </c>
      <c r="F330" s="90"/>
      <c r="G330" s="88">
        <f>'Compound Alert'!G77</f>
        <v>4</v>
      </c>
      <c r="H330" s="87">
        <f>'Compound Alert'!H77</f>
        <v>4</v>
      </c>
      <c r="I330" s="85">
        <f>'Compound Alert'!I77</f>
        <v>1.5</v>
      </c>
      <c r="J330" s="77">
        <f>'Compound Alert'!U77</f>
        <v>8.48</v>
      </c>
      <c r="K330" s="77">
        <f>'Compound Alert'!V77</f>
        <v>6.14832535885167</v>
      </c>
      <c r="L330" s="77">
        <f>'Compound Alert'!W77</f>
        <v>7.5702479338842998</v>
      </c>
      <c r="M330" s="77">
        <f>'Compound Alert'!X77</f>
        <v>8.1428571428571406</v>
      </c>
      <c r="N330" s="77">
        <f>'Compound Alert'!Y77</f>
        <v>4.875</v>
      </c>
      <c r="O330" s="77">
        <f>'Compound Alert'!Z77</f>
        <v>0</v>
      </c>
      <c r="P330" s="90"/>
      <c r="Q330" s="27">
        <f>'Compound Alert'!AI77</f>
        <v>0</v>
      </c>
      <c r="R330" s="27">
        <f>'Compound Alert'!AJ77</f>
        <v>0.2</v>
      </c>
      <c r="S330" s="28"/>
      <c r="T330" s="28"/>
      <c r="U330" s="28"/>
      <c r="V330" s="28"/>
      <c r="W330" s="28"/>
      <c r="X330" s="28"/>
      <c r="Y330" s="28"/>
      <c r="Z330" s="28"/>
      <c r="AA330" s="28"/>
      <c r="AB330" s="28"/>
      <c r="AC330" s="28"/>
      <c r="AD330" s="28"/>
      <c r="AE330" s="28"/>
      <c r="AF330" s="28"/>
    </row>
    <row r="331" spans="1:32" hidden="1" x14ac:dyDescent="0.2">
      <c r="A331" s="71">
        <v>32</v>
      </c>
      <c r="B331" s="90" t="str">
        <f>'Compound Alert'!B101</f>
        <v>Lebanon</v>
      </c>
      <c r="C331" s="90" t="str">
        <f>'Compound Alert'!C101</f>
        <v>LBN</v>
      </c>
      <c r="D331" s="90" t="str">
        <f>'Compound Alert'!D101</f>
        <v>MEA           Middle East &amp; North Africa</v>
      </c>
      <c r="E331" s="90" t="str">
        <f>'Compound Alert'!E101</f>
        <v>IBRD</v>
      </c>
      <c r="F331" s="90"/>
      <c r="G331" s="88">
        <f>'Compound Alert'!G101</f>
        <v>4</v>
      </c>
      <c r="H331" s="87">
        <f>'Compound Alert'!H101</f>
        <v>4</v>
      </c>
      <c r="I331" s="85">
        <f>'Compound Alert'!I101</f>
        <v>2</v>
      </c>
      <c r="J331" s="77">
        <f>'Compound Alert'!U101</f>
        <v>7.5</v>
      </c>
      <c r="K331" s="77">
        <f>'Compound Alert'!V101</f>
        <v>3.3732057416267902</v>
      </c>
      <c r="L331" s="77">
        <f>'Compound Alert'!W101</f>
        <v>9.3388429752066102</v>
      </c>
      <c r="M331" s="77">
        <f>'Compound Alert'!X101</f>
        <v>5.5714285714285703</v>
      </c>
      <c r="N331" s="77">
        <f>'Compound Alert'!Y101</f>
        <v>4.625</v>
      </c>
      <c r="O331" s="77">
        <f>'Compound Alert'!Z101</f>
        <v>10</v>
      </c>
      <c r="P331" s="90"/>
      <c r="Q331" s="27">
        <f>'Compound Alert'!AI101</f>
        <v>0</v>
      </c>
      <c r="R331" s="27">
        <f>'Compound Alert'!AJ101</f>
        <v>0.3</v>
      </c>
      <c r="S331" s="28"/>
      <c r="T331" s="28"/>
      <c r="U331" s="28"/>
      <c r="V331" s="28"/>
      <c r="W331" s="28"/>
      <c r="X331" s="28"/>
      <c r="Y331" s="28"/>
      <c r="Z331" s="28"/>
      <c r="AA331" s="28"/>
      <c r="AB331" s="28"/>
      <c r="AC331" s="28"/>
      <c r="AD331" s="28"/>
      <c r="AE331" s="28"/>
      <c r="AF331" s="28"/>
    </row>
    <row r="332" spans="1:32" hidden="1" x14ac:dyDescent="0.2">
      <c r="A332" s="71">
        <v>33</v>
      </c>
      <c r="B332" s="90" t="str">
        <f>'Compound Alert'!B118</f>
        <v>Mali</v>
      </c>
      <c r="C332" s="90" t="str">
        <f>'Compound Alert'!C118</f>
        <v>MLI</v>
      </c>
      <c r="D332" s="90" t="str">
        <f>'Compound Alert'!D118</f>
        <v>SSF           Sub-Saharan Africa</v>
      </c>
      <c r="E332" s="90" t="str">
        <f>'Compound Alert'!E118</f>
        <v>IDA</v>
      </c>
      <c r="F332" s="90"/>
      <c r="G332" s="88">
        <f>'Compound Alert'!G118</f>
        <v>4</v>
      </c>
      <c r="H332" s="87">
        <f>'Compound Alert'!H118</f>
        <v>4</v>
      </c>
      <c r="I332" s="85">
        <f>'Compound Alert'!I118</f>
        <v>3.5</v>
      </c>
      <c r="J332" s="77">
        <f>'Compound Alert'!U118</f>
        <v>9.25</v>
      </c>
      <c r="K332" s="77">
        <f>'Compound Alert'!V118</f>
        <v>8.2296650717703397</v>
      </c>
      <c r="L332" s="77">
        <f>'Compound Alert'!W118</f>
        <v>8.4958677685950406</v>
      </c>
      <c r="M332" s="77">
        <f>'Compound Alert'!X118</f>
        <v>10</v>
      </c>
      <c r="N332" s="77">
        <f>'Compound Alert'!Y118</f>
        <v>5.75</v>
      </c>
      <c r="O332" s="77">
        <f>'Compound Alert'!Z118</f>
        <v>10</v>
      </c>
      <c r="P332" s="90"/>
      <c r="Q332" s="27">
        <f>'Compound Alert'!AI118</f>
        <v>0</v>
      </c>
      <c r="R332" s="27">
        <f>'Compound Alert'!AJ118</f>
        <v>0.2</v>
      </c>
      <c r="S332" s="28"/>
      <c r="T332" s="28"/>
      <c r="U332" s="28"/>
      <c r="V332" s="28"/>
      <c r="W332" s="28"/>
      <c r="X332" s="28"/>
      <c r="Y332" s="28"/>
      <c r="Z332" s="28"/>
      <c r="AA332" s="28"/>
      <c r="AB332" s="28"/>
      <c r="AC332" s="28"/>
      <c r="AD332" s="28"/>
      <c r="AE332" s="28"/>
      <c r="AF332" s="28"/>
    </row>
    <row r="333" spans="1:32" hidden="1" x14ac:dyDescent="0.2">
      <c r="A333" s="71">
        <v>34</v>
      </c>
      <c r="B333" s="90" t="str">
        <f>'Compound Alert'!B151</f>
        <v>Rwanda</v>
      </c>
      <c r="C333" s="90" t="str">
        <f>'Compound Alert'!C151</f>
        <v>RWA</v>
      </c>
      <c r="D333" s="90" t="str">
        <f>'Compound Alert'!D151</f>
        <v>SSF           Sub-Saharan Africa</v>
      </c>
      <c r="E333" s="90" t="str">
        <f>'Compound Alert'!E151</f>
        <v>IDA</v>
      </c>
      <c r="F333" s="90"/>
      <c r="G333" s="88">
        <f>'Compound Alert'!G151</f>
        <v>4</v>
      </c>
      <c r="H333" s="87">
        <f>'Compound Alert'!H151</f>
        <v>4</v>
      </c>
      <c r="I333" s="85">
        <f>'Compound Alert'!I151</f>
        <v>1.5</v>
      </c>
      <c r="J333" s="77">
        <f>'Compound Alert'!U151</f>
        <v>7.5</v>
      </c>
      <c r="K333" s="77">
        <f>'Compound Alert'!V151</f>
        <v>9.0669856459330198</v>
      </c>
      <c r="L333" s="77">
        <f>'Compound Alert'!W151</f>
        <v>6.6611570247933898</v>
      </c>
      <c r="M333" s="77">
        <f>'Compound Alert'!X151</f>
        <v>9</v>
      </c>
      <c r="N333" s="77">
        <f>'Compound Alert'!Y151</f>
        <v>1.875</v>
      </c>
      <c r="O333" s="77">
        <f>'Compound Alert'!Z151</f>
        <v>0</v>
      </c>
      <c r="P333" s="90"/>
      <c r="Q333" s="27">
        <f>'Compound Alert'!AI151</f>
        <v>0</v>
      </c>
      <c r="R333" s="27">
        <f>'Compound Alert'!AJ151</f>
        <v>0.3</v>
      </c>
      <c r="S333" s="28"/>
      <c r="T333" s="28"/>
      <c r="U333" s="28"/>
      <c r="V333" s="28"/>
      <c r="W333" s="28"/>
      <c r="X333" s="28"/>
      <c r="Y333" s="28"/>
      <c r="Z333" s="28"/>
      <c r="AA333" s="28"/>
      <c r="AB333" s="28"/>
      <c r="AC333" s="28"/>
      <c r="AD333" s="28"/>
      <c r="AE333" s="28"/>
      <c r="AF333" s="28"/>
    </row>
    <row r="334" spans="1:32" hidden="1" x14ac:dyDescent="0.2">
      <c r="A334" s="71">
        <v>35</v>
      </c>
      <c r="B334" s="90" t="str">
        <f>'Compound Alert'!B156</f>
        <v>Solomon Islands</v>
      </c>
      <c r="C334" s="90" t="str">
        <f>'Compound Alert'!C156</f>
        <v>SLB</v>
      </c>
      <c r="D334" s="90" t="str">
        <f>'Compound Alert'!D156</f>
        <v>EAS           East Asia &amp; Pacific</v>
      </c>
      <c r="E334" s="90" t="str">
        <f>'Compound Alert'!E156</f>
        <v>IDA</v>
      </c>
      <c r="F334" s="90"/>
      <c r="G334" s="88">
        <f>'Compound Alert'!G156</f>
        <v>4</v>
      </c>
      <c r="H334" s="87">
        <f>'Compound Alert'!H156</f>
        <v>4</v>
      </c>
      <c r="I334" s="85">
        <f>'Compound Alert'!I156</f>
        <v>2.5</v>
      </c>
      <c r="J334" s="77">
        <f>'Compound Alert'!U156</f>
        <v>9.86</v>
      </c>
      <c r="K334" s="77">
        <f>'Compound Alert'!V156</f>
        <v>9.1387559808612497</v>
      </c>
      <c r="L334" s="77">
        <f>'Compound Alert'!W156</f>
        <v>0</v>
      </c>
      <c r="M334" s="77">
        <f>'Compound Alert'!X156</f>
        <v>8.4285714285714306</v>
      </c>
      <c r="N334" s="77">
        <f>'Compound Alert'!Y156</f>
        <v>3.25</v>
      </c>
      <c r="O334" s="77">
        <f>'Compound Alert'!Z156</f>
        <v>10</v>
      </c>
      <c r="P334" s="90"/>
      <c r="Q334" s="27">
        <f>'Compound Alert'!AI156</f>
        <v>0</v>
      </c>
      <c r="R334" s="27">
        <f>'Compound Alert'!AJ156</f>
        <v>0.6</v>
      </c>
      <c r="S334" s="28"/>
      <c r="T334" s="28"/>
      <c r="U334" s="28"/>
      <c r="V334" s="28"/>
      <c r="W334" s="28"/>
      <c r="X334" s="28"/>
      <c r="Y334" s="28"/>
      <c r="Z334" s="28"/>
      <c r="AA334" s="28"/>
      <c r="AB334" s="28"/>
      <c r="AC334" s="28"/>
      <c r="AD334" s="28"/>
      <c r="AE334" s="28"/>
      <c r="AF334" s="28"/>
    </row>
    <row r="335" spans="1:32" hidden="1" x14ac:dyDescent="0.2">
      <c r="A335" s="71">
        <v>36</v>
      </c>
      <c r="B335" s="90" t="str">
        <f>'Compound Alert'!B175</f>
        <v>Timor-Leste</v>
      </c>
      <c r="C335" s="90" t="str">
        <f>'Compound Alert'!C175</f>
        <v>TLS</v>
      </c>
      <c r="D335" s="90" t="str">
        <f>'Compound Alert'!D175</f>
        <v>EAS           East Asia &amp; Pacific</v>
      </c>
      <c r="E335" s="90" t="str">
        <f>'Compound Alert'!E175</f>
        <v>Blend</v>
      </c>
      <c r="F335" s="90"/>
      <c r="G335" s="88">
        <f>'Compound Alert'!G175</f>
        <v>4</v>
      </c>
      <c r="H335" s="87">
        <f>'Compound Alert'!H175</f>
        <v>4</v>
      </c>
      <c r="I335" s="85">
        <f>'Compound Alert'!I175</f>
        <v>2.5</v>
      </c>
      <c r="J335" s="77">
        <f>'Compound Alert'!U175</f>
        <v>8.8000000000000007</v>
      </c>
      <c r="K335" s="77">
        <f>'Compound Alert'!V175</f>
        <v>9.3062200956937797</v>
      </c>
      <c r="L335" s="77">
        <f>'Compound Alert'!W175</f>
        <v>6.5785123966942098</v>
      </c>
      <c r="M335" s="77">
        <f>'Compound Alert'!X175</f>
        <v>7.1428571428571397</v>
      </c>
      <c r="N335" s="77">
        <f>'Compound Alert'!Y175</f>
        <v>2.5</v>
      </c>
      <c r="O335" s="77">
        <f>'Compound Alert'!Z175</f>
        <v>10</v>
      </c>
      <c r="P335" s="90"/>
      <c r="Q335" s="27">
        <f>'Compound Alert'!AI175</f>
        <v>0</v>
      </c>
      <c r="R335" s="27">
        <f>'Compound Alert'!AJ175</f>
        <v>0.5</v>
      </c>
      <c r="S335" s="28"/>
      <c r="T335" s="28"/>
      <c r="U335" s="28"/>
      <c r="V335" s="28"/>
      <c r="W335" s="28"/>
      <c r="X335" s="28"/>
      <c r="Y335" s="28"/>
      <c r="Z335" s="28"/>
      <c r="AA335" s="28"/>
      <c r="AB335" s="28"/>
      <c r="AC335" s="28"/>
      <c r="AD335" s="28"/>
      <c r="AE335" s="28"/>
      <c r="AF335" s="28"/>
    </row>
    <row r="336" spans="1:32" hidden="1" x14ac:dyDescent="0.2">
      <c r="A336" s="71">
        <v>37</v>
      </c>
      <c r="B336" s="90" t="str">
        <f>'Compound Alert'!B194</f>
        <v>Zambia</v>
      </c>
      <c r="C336" s="90" t="str">
        <f>'Compound Alert'!C194</f>
        <v>ZMB</v>
      </c>
      <c r="D336" s="90" t="str">
        <f>'Compound Alert'!D194</f>
        <v>SSF           Sub-Saharan Africa</v>
      </c>
      <c r="E336" s="90" t="str">
        <f>'Compound Alert'!E194</f>
        <v>IDA</v>
      </c>
      <c r="F336" s="90"/>
      <c r="G336" s="88">
        <f>'Compound Alert'!G194</f>
        <v>4</v>
      </c>
      <c r="H336" s="87">
        <f>'Compound Alert'!H194</f>
        <v>4</v>
      </c>
      <c r="I336" s="85">
        <f>'Compound Alert'!I194</f>
        <v>2.5</v>
      </c>
      <c r="J336" s="77">
        <f>'Compound Alert'!U194</f>
        <v>10</v>
      </c>
      <c r="K336" s="77">
        <f>'Compound Alert'!V194</f>
        <v>8.7081339712918702</v>
      </c>
      <c r="L336" s="77">
        <f>'Compound Alert'!W194</f>
        <v>8.0826446280991693</v>
      </c>
      <c r="M336" s="77">
        <f>'Compound Alert'!X194</f>
        <v>8.71428571428571</v>
      </c>
      <c r="N336" s="77">
        <f>'Compound Alert'!Y194</f>
        <v>1.625</v>
      </c>
      <c r="O336" s="77">
        <f>'Compound Alert'!Z194</f>
        <v>0</v>
      </c>
      <c r="P336" s="90"/>
      <c r="Q336" s="27">
        <f>'Compound Alert'!AI194</f>
        <v>0</v>
      </c>
      <c r="R336" s="27">
        <f>'Compound Alert'!AJ194</f>
        <v>0.3</v>
      </c>
      <c r="S336" s="28"/>
      <c r="T336" s="28"/>
      <c r="U336" s="28"/>
      <c r="V336" s="28"/>
      <c r="W336" s="28"/>
      <c r="X336" s="28"/>
      <c r="Y336" s="28"/>
      <c r="Z336" s="28"/>
      <c r="AA336" s="28"/>
      <c r="AB336" s="28"/>
      <c r="AC336" s="28"/>
      <c r="AD336" s="28"/>
      <c r="AE336" s="28"/>
      <c r="AF336" s="28"/>
    </row>
    <row r="337" spans="1:32" hidden="1" x14ac:dyDescent="0.2">
      <c r="A337" s="71">
        <v>38</v>
      </c>
      <c r="B337" s="90" t="str">
        <f>'Compound Alert'!B42</f>
        <v>Colombia</v>
      </c>
      <c r="C337" s="90" t="str">
        <f>'Compound Alert'!C42</f>
        <v>COL</v>
      </c>
      <c r="D337" s="90" t="str">
        <f>'Compound Alert'!D42</f>
        <v>LCN           Latin America &amp; Caribbean</v>
      </c>
      <c r="E337" s="90" t="str">
        <f>'Compound Alert'!E42</f>
        <v>IBRD</v>
      </c>
      <c r="F337" s="90"/>
      <c r="G337" s="88">
        <f>'Compound Alert'!G42</f>
        <v>3.5</v>
      </c>
      <c r="H337" s="87">
        <f>'Compound Alert'!H42</f>
        <v>3.5</v>
      </c>
      <c r="I337" s="85">
        <f>'Compound Alert'!I42</f>
        <v>0.5</v>
      </c>
      <c r="J337" s="77">
        <f>'Compound Alert'!U42</f>
        <v>5.75</v>
      </c>
      <c r="K337" s="77">
        <f>'Compound Alert'!V42</f>
        <v>5.0717703349282299</v>
      </c>
      <c r="L337" s="77">
        <f>'Compound Alert'!W42</f>
        <v>5.2066115702479303</v>
      </c>
      <c r="M337" s="77">
        <f>'Compound Alert'!X42</f>
        <v>5.28571428571429</v>
      </c>
      <c r="N337" s="77">
        <f>'Compound Alert'!Y42</f>
        <v>7.375</v>
      </c>
      <c r="O337" s="77">
        <f>'Compound Alert'!Z42</f>
        <v>0</v>
      </c>
      <c r="P337" s="90"/>
      <c r="Q337" s="27">
        <f>'Compound Alert'!AI42</f>
        <v>0</v>
      </c>
      <c r="R337" s="27">
        <f>'Compound Alert'!AJ42</f>
        <v>0.3</v>
      </c>
      <c r="S337" s="28"/>
      <c r="T337" s="28"/>
      <c r="U337" s="28"/>
      <c r="V337" s="28"/>
      <c r="W337" s="28"/>
      <c r="X337" s="28"/>
      <c r="Y337" s="28"/>
      <c r="Z337" s="28"/>
      <c r="AA337" s="28"/>
      <c r="AB337" s="28"/>
      <c r="AC337" s="28"/>
      <c r="AD337" s="28"/>
      <c r="AE337" s="28"/>
      <c r="AF337" s="28"/>
    </row>
    <row r="338" spans="1:32" hidden="1" x14ac:dyDescent="0.2">
      <c r="A338" s="71">
        <v>39</v>
      </c>
      <c r="B338" s="90" t="str">
        <f>'Compound Alert'!B50</f>
        <v>Djibouti</v>
      </c>
      <c r="C338" s="90" t="str">
        <f>'Compound Alert'!C50</f>
        <v>DJI</v>
      </c>
      <c r="D338" s="90" t="str">
        <f>'Compound Alert'!D50</f>
        <v>MEA           Middle East &amp; North Africa</v>
      </c>
      <c r="E338" s="90" t="str">
        <f>'Compound Alert'!E50</f>
        <v>IDA</v>
      </c>
      <c r="F338" s="90"/>
      <c r="G338" s="88">
        <f>'Compound Alert'!G50</f>
        <v>3.5</v>
      </c>
      <c r="H338" s="87">
        <f>'Compound Alert'!H50</f>
        <v>3.5</v>
      </c>
      <c r="I338" s="85">
        <f>'Compound Alert'!I50</f>
        <v>2</v>
      </c>
      <c r="J338" s="77">
        <f>'Compound Alert'!U50</f>
        <v>9.36</v>
      </c>
      <c r="K338" s="77">
        <f>'Compound Alert'!V50</f>
        <v>8.2535885167464098</v>
      </c>
      <c r="L338" s="77">
        <f>'Compound Alert'!W50</f>
        <v>7.0082644628099198</v>
      </c>
      <c r="M338" s="77">
        <f>'Compound Alert'!X50</f>
        <v>8.2857142857142794</v>
      </c>
      <c r="N338" s="77">
        <f>'Compound Alert'!Y50</f>
        <v>3.375</v>
      </c>
      <c r="O338" s="77">
        <f>'Compound Alert'!Z50</f>
        <v>0</v>
      </c>
      <c r="P338" s="90"/>
      <c r="Q338" s="27">
        <f>'Compound Alert'!AI50</f>
        <v>0</v>
      </c>
      <c r="R338" s="27">
        <f>'Compound Alert'!AJ50</f>
        <v>0.3</v>
      </c>
      <c r="S338" s="28"/>
      <c r="T338" s="28"/>
      <c r="U338" s="28"/>
      <c r="V338" s="28"/>
      <c r="W338" s="28"/>
      <c r="X338" s="28"/>
      <c r="Y338" s="28"/>
      <c r="Z338" s="28"/>
      <c r="AA338" s="28"/>
      <c r="AB338" s="28"/>
      <c r="AC338" s="28"/>
      <c r="AD338" s="28"/>
      <c r="AE338" s="28"/>
      <c r="AF338" s="28"/>
    </row>
    <row r="339" spans="1:32" hidden="1" x14ac:dyDescent="0.2">
      <c r="A339" s="71">
        <v>40</v>
      </c>
      <c r="B339" s="90" t="str">
        <f>'Compound Alert'!B82</f>
        <v>India</v>
      </c>
      <c r="C339" s="90" t="str">
        <f>'Compound Alert'!C82</f>
        <v>IND</v>
      </c>
      <c r="D339" s="90" t="str">
        <f>'Compound Alert'!D82</f>
        <v>SAS           South Asia</v>
      </c>
      <c r="E339" s="90" t="str">
        <f>'Compound Alert'!E82</f>
        <v>IBRD</v>
      </c>
      <c r="F339" s="90"/>
      <c r="G339" s="88">
        <f>'Compound Alert'!G82</f>
        <v>3.5</v>
      </c>
      <c r="H339" s="87">
        <f>'Compound Alert'!H82</f>
        <v>3.5</v>
      </c>
      <c r="I339" s="85">
        <f>'Compound Alert'!I82</f>
        <v>1</v>
      </c>
      <c r="J339" s="77">
        <f>'Compound Alert'!U82</f>
        <v>6.5</v>
      </c>
      <c r="K339" s="77">
        <f>'Compound Alert'!V82</f>
        <v>7.1770334928229698</v>
      </c>
      <c r="L339" s="77">
        <f>'Compound Alert'!W82</f>
        <v>6.0991735537190097</v>
      </c>
      <c r="M339" s="77">
        <f>'Compound Alert'!X82</f>
        <v>6.71428571428571</v>
      </c>
      <c r="N339" s="77">
        <f>'Compound Alert'!Y82</f>
        <v>8</v>
      </c>
      <c r="O339" s="77">
        <f>'Compound Alert'!Z82</f>
        <v>0</v>
      </c>
      <c r="P339" s="90"/>
      <c r="Q339" s="27">
        <f>'Compound Alert'!AI82</f>
        <v>0</v>
      </c>
      <c r="R339" s="27">
        <f>'Compound Alert'!AJ82</f>
        <v>0.2</v>
      </c>
      <c r="S339" s="28"/>
      <c r="T339" s="28"/>
      <c r="U339" s="28"/>
      <c r="V339" s="28"/>
      <c r="W339" s="28"/>
      <c r="X339" s="28"/>
      <c r="Y339" s="28"/>
      <c r="Z339" s="28"/>
      <c r="AA339" s="28"/>
      <c r="AB339" s="28"/>
      <c r="AC339" s="28"/>
      <c r="AD339" s="28"/>
      <c r="AE339" s="28"/>
      <c r="AF339" s="28"/>
    </row>
    <row r="340" spans="1:32" hidden="1" x14ac:dyDescent="0.2">
      <c r="A340" s="71">
        <v>41</v>
      </c>
      <c r="B340" s="90" t="str">
        <f>'Compound Alert'!B93</f>
        <v>Kenya</v>
      </c>
      <c r="C340" s="90" t="str">
        <f>'Compound Alert'!C93</f>
        <v>KEN</v>
      </c>
      <c r="D340" s="90" t="str">
        <f>'Compound Alert'!D93</f>
        <v>SSF           Sub-Saharan Africa</v>
      </c>
      <c r="E340" s="90" t="str">
        <f>'Compound Alert'!E93</f>
        <v>Blend</v>
      </c>
      <c r="F340" s="90"/>
      <c r="G340" s="88">
        <f>'Compound Alert'!G93</f>
        <v>3.5</v>
      </c>
      <c r="H340" s="87">
        <f>'Compound Alert'!H93</f>
        <v>3.5</v>
      </c>
      <c r="I340" s="85">
        <f>'Compound Alert'!I93</f>
        <v>2.5</v>
      </c>
      <c r="J340" s="77">
        <f>'Compound Alert'!U93</f>
        <v>9</v>
      </c>
      <c r="K340" s="77">
        <f>'Compound Alert'!V93</f>
        <v>10</v>
      </c>
      <c r="L340" s="77">
        <f>'Compound Alert'!W93</f>
        <v>8.4132231404958695</v>
      </c>
      <c r="M340" s="77">
        <f>'Compound Alert'!X93</f>
        <v>7.8571428571428603</v>
      </c>
      <c r="N340" s="77">
        <f>'Compound Alert'!Y93</f>
        <v>6.125</v>
      </c>
      <c r="O340" s="77">
        <f>'Compound Alert'!Z93</f>
        <v>0</v>
      </c>
      <c r="P340" s="90"/>
      <c r="Q340" s="27">
        <f>'Compound Alert'!AI93</f>
        <v>0</v>
      </c>
      <c r="R340" s="27">
        <f>'Compound Alert'!AJ93</f>
        <v>0.1</v>
      </c>
      <c r="S340" s="28"/>
      <c r="T340" s="28"/>
      <c r="U340" s="28"/>
      <c r="V340" s="28"/>
      <c r="W340" s="28"/>
      <c r="X340" s="28"/>
      <c r="Y340" s="28"/>
      <c r="Z340" s="28"/>
      <c r="AA340" s="28"/>
      <c r="AB340" s="28"/>
      <c r="AC340" s="28"/>
      <c r="AD340" s="28"/>
      <c r="AE340" s="28"/>
      <c r="AF340" s="28"/>
    </row>
    <row r="341" spans="1:32" hidden="1" x14ac:dyDescent="0.2">
      <c r="A341" s="71">
        <v>42</v>
      </c>
      <c r="B341" s="90" t="str">
        <f>'Compound Alert'!B95</f>
        <v>Cambodia</v>
      </c>
      <c r="C341" s="90" t="str">
        <f>'Compound Alert'!C95</f>
        <v>KHM</v>
      </c>
      <c r="D341" s="90" t="str">
        <f>'Compound Alert'!D95</f>
        <v>EAS           East Asia &amp; Pacific</v>
      </c>
      <c r="E341" s="90" t="str">
        <f>'Compound Alert'!E95</f>
        <v>IDA</v>
      </c>
      <c r="F341" s="90"/>
      <c r="G341" s="88">
        <f>'Compound Alert'!G95</f>
        <v>3.5</v>
      </c>
      <c r="H341" s="87">
        <f>'Compound Alert'!H95</f>
        <v>3.5</v>
      </c>
      <c r="I341" s="85">
        <f>'Compound Alert'!I95</f>
        <v>2</v>
      </c>
      <c r="J341" s="77">
        <f>'Compound Alert'!U95</f>
        <v>7.25</v>
      </c>
      <c r="K341" s="77">
        <f>'Compound Alert'!V95</f>
        <v>9.3301435406698605</v>
      </c>
      <c r="L341" s="77">
        <f>'Compound Alert'!W95</f>
        <v>7.5537190082644603</v>
      </c>
      <c r="M341" s="77">
        <f>'Compound Alert'!X95</f>
        <v>8.2857142857142794</v>
      </c>
      <c r="N341" s="77">
        <f>'Compound Alert'!Y95</f>
        <v>4</v>
      </c>
      <c r="O341" s="77">
        <f>'Compound Alert'!Z95</f>
        <v>0</v>
      </c>
      <c r="P341" s="90"/>
      <c r="Q341" s="27">
        <f>'Compound Alert'!AI95</f>
        <v>0</v>
      </c>
      <c r="R341" s="27">
        <f>'Compound Alert'!AJ95</f>
        <v>0.4</v>
      </c>
      <c r="S341" s="28"/>
      <c r="T341" s="28"/>
      <c r="U341" s="28"/>
      <c r="V341" s="28"/>
      <c r="W341" s="28"/>
      <c r="X341" s="28"/>
      <c r="Y341" s="28"/>
      <c r="Z341" s="28"/>
      <c r="AA341" s="28"/>
      <c r="AB341" s="28"/>
      <c r="AC341" s="28"/>
      <c r="AD341" s="28"/>
      <c r="AE341" s="28"/>
      <c r="AF341" s="28"/>
    </row>
    <row r="342" spans="1:32" hidden="1" x14ac:dyDescent="0.2">
      <c r="A342" s="71">
        <v>43</v>
      </c>
      <c r="B342" s="90" t="str">
        <f>'Compound Alert'!B96</f>
        <v>Kiribati</v>
      </c>
      <c r="C342" s="90" t="str">
        <f>'Compound Alert'!C96</f>
        <v>KIR</v>
      </c>
      <c r="D342" s="90" t="str">
        <f>'Compound Alert'!D96</f>
        <v>EAS           East Asia &amp; Pacific</v>
      </c>
      <c r="E342" s="90" t="str">
        <f>'Compound Alert'!E96</f>
        <v>IDA</v>
      </c>
      <c r="F342" s="90"/>
      <c r="G342" s="88">
        <f>'Compound Alert'!G96</f>
        <v>3.5</v>
      </c>
      <c r="H342" s="87">
        <f>'Compound Alert'!H96</f>
        <v>3.5</v>
      </c>
      <c r="I342" s="85">
        <f>'Compound Alert'!I96</f>
        <v>2.5</v>
      </c>
      <c r="J342" s="77">
        <f>'Compound Alert'!U96</f>
        <v>10</v>
      </c>
      <c r="K342" s="77">
        <f>'Compound Alert'!V96</f>
        <v>5.7655502392344502</v>
      </c>
      <c r="L342" s="77">
        <f>'Compound Alert'!W96</f>
        <v>0</v>
      </c>
      <c r="M342" s="77">
        <f>'Compound Alert'!X96</f>
        <v>8.4285714285714306</v>
      </c>
      <c r="N342" s="77">
        <f>'Compound Alert'!Y96</f>
        <v>1.375</v>
      </c>
      <c r="O342" s="77">
        <f>'Compound Alert'!Z96</f>
        <v>10</v>
      </c>
      <c r="P342" s="90"/>
      <c r="Q342" s="27">
        <f>'Compound Alert'!AI96</f>
        <v>0.2</v>
      </c>
      <c r="R342" s="27">
        <f>'Compound Alert'!AJ96</f>
        <v>0.8</v>
      </c>
      <c r="S342" s="28"/>
      <c r="T342" s="28"/>
      <c r="U342" s="28"/>
      <c r="V342" s="28"/>
      <c r="W342" s="28"/>
      <c r="X342" s="28"/>
      <c r="Y342" s="28"/>
      <c r="Z342" s="28"/>
      <c r="AA342" s="28"/>
      <c r="AB342" s="28"/>
      <c r="AC342" s="28"/>
      <c r="AD342" s="28"/>
      <c r="AE342" s="28"/>
      <c r="AF342" s="28"/>
    </row>
    <row r="343" spans="1:32" hidden="1" x14ac:dyDescent="0.2">
      <c r="A343" s="71">
        <v>44</v>
      </c>
      <c r="B343" s="90" t="str">
        <f>'Compound Alert'!B106</f>
        <v>Sri Lanka</v>
      </c>
      <c r="C343" s="90" t="str">
        <f>'Compound Alert'!C106</f>
        <v>LKA</v>
      </c>
      <c r="D343" s="90" t="str">
        <f>'Compound Alert'!D106</f>
        <v>SAS           South Asia</v>
      </c>
      <c r="E343" s="90" t="str">
        <f>'Compound Alert'!E106</f>
        <v>IBRD</v>
      </c>
      <c r="F343" s="90"/>
      <c r="G343" s="88">
        <f>'Compound Alert'!G106</f>
        <v>3.5</v>
      </c>
      <c r="H343" s="87">
        <f>'Compound Alert'!H106</f>
        <v>3.5</v>
      </c>
      <c r="I343" s="85">
        <f>'Compound Alert'!I106</f>
        <v>0.5</v>
      </c>
      <c r="J343" s="77">
        <f>'Compound Alert'!U106</f>
        <v>7.22</v>
      </c>
      <c r="K343" s="77">
        <f>'Compound Alert'!V106</f>
        <v>5.6698564593301404</v>
      </c>
      <c r="L343" s="77">
        <f>'Compound Alert'!W106</f>
        <v>5.8677685950413201</v>
      </c>
      <c r="M343" s="77">
        <f>'Compound Alert'!X106</f>
        <v>4.28571428571429</v>
      </c>
      <c r="N343" s="77">
        <f>'Compound Alert'!Y106</f>
        <v>4.25</v>
      </c>
      <c r="O343" s="77">
        <f>'Compound Alert'!Z106</f>
        <v>0</v>
      </c>
      <c r="P343" s="90"/>
      <c r="Q343" s="27">
        <f>'Compound Alert'!AI106</f>
        <v>0</v>
      </c>
      <c r="R343" s="27">
        <f>'Compound Alert'!AJ106</f>
        <v>0.3</v>
      </c>
      <c r="S343" s="28"/>
      <c r="T343" s="28"/>
      <c r="U343" s="28"/>
      <c r="V343" s="28"/>
      <c r="W343" s="28"/>
      <c r="X343" s="28"/>
      <c r="Y343" s="28"/>
      <c r="Z343" s="28"/>
      <c r="AA343" s="28"/>
      <c r="AB343" s="28"/>
      <c r="AC343" s="28"/>
      <c r="AD343" s="28"/>
      <c r="AE343" s="28"/>
      <c r="AF343" s="28"/>
    </row>
    <row r="344" spans="1:32" hidden="1" x14ac:dyDescent="0.2">
      <c r="A344" s="71">
        <v>45</v>
      </c>
      <c r="B344" s="90" t="str">
        <f>'Compound Alert'!B126</f>
        <v>Malawi</v>
      </c>
      <c r="C344" s="90" t="str">
        <f>'Compound Alert'!C126</f>
        <v>MWI</v>
      </c>
      <c r="D344" s="90" t="str">
        <f>'Compound Alert'!D126</f>
        <v>SSF           Sub-Saharan Africa</v>
      </c>
      <c r="E344" s="90" t="str">
        <f>'Compound Alert'!E126</f>
        <v>IDA</v>
      </c>
      <c r="F344" s="90"/>
      <c r="G344" s="88">
        <f>'Compound Alert'!G126</f>
        <v>3.5</v>
      </c>
      <c r="H344" s="87">
        <f>'Compound Alert'!H126</f>
        <v>3.5</v>
      </c>
      <c r="I344" s="85">
        <f>'Compound Alert'!I126</f>
        <v>3</v>
      </c>
      <c r="J344" s="77">
        <f>'Compound Alert'!U126</f>
        <v>9.25</v>
      </c>
      <c r="K344" s="77">
        <f>'Compound Alert'!V126</f>
        <v>10</v>
      </c>
      <c r="L344" s="77">
        <f>'Compound Alert'!W126</f>
        <v>8.0330578512396702</v>
      </c>
      <c r="M344" s="77">
        <f>'Compound Alert'!X126</f>
        <v>10</v>
      </c>
      <c r="N344" s="77">
        <f>'Compound Alert'!Y126</f>
        <v>2.375</v>
      </c>
      <c r="O344" s="77">
        <f>'Compound Alert'!Z126</f>
        <v>0</v>
      </c>
      <c r="P344" s="90"/>
      <c r="Q344" s="27">
        <f>'Compound Alert'!AI126</f>
        <v>0</v>
      </c>
      <c r="R344" s="27">
        <f>'Compound Alert'!AJ126</f>
        <v>0.2</v>
      </c>
      <c r="S344" s="28"/>
      <c r="T344" s="28"/>
      <c r="U344" s="28"/>
      <c r="V344" s="28"/>
      <c r="W344" s="28"/>
      <c r="X344" s="28"/>
      <c r="Y344" s="28"/>
      <c r="Z344" s="28"/>
      <c r="AA344" s="28"/>
      <c r="AB344" s="28"/>
      <c r="AC344" s="28"/>
      <c r="AD344" s="28"/>
      <c r="AE344" s="28"/>
      <c r="AF344" s="28"/>
    </row>
    <row r="345" spans="1:32" hidden="1" x14ac:dyDescent="0.2">
      <c r="A345" s="71">
        <v>46</v>
      </c>
      <c r="B345" s="90" t="str">
        <f>'Compound Alert'!B131</f>
        <v>Nicaragua</v>
      </c>
      <c r="C345" s="90" t="str">
        <f>'Compound Alert'!C131</f>
        <v>NIC</v>
      </c>
      <c r="D345" s="90" t="str">
        <f>'Compound Alert'!D131</f>
        <v>LCN           Latin America &amp; Caribbean</v>
      </c>
      <c r="E345" s="90" t="str">
        <f>'Compound Alert'!E131</f>
        <v>IDA</v>
      </c>
      <c r="F345" s="90"/>
      <c r="G345" s="88">
        <f>'Compound Alert'!G131</f>
        <v>3.5</v>
      </c>
      <c r="H345" s="87">
        <f>'Compound Alert'!H131</f>
        <v>3.5</v>
      </c>
      <c r="I345" s="85">
        <f>'Compound Alert'!I131</f>
        <v>1</v>
      </c>
      <c r="J345" s="77">
        <f>'Compound Alert'!U131</f>
        <v>6.5</v>
      </c>
      <c r="K345" s="77">
        <f>'Compound Alert'!V131</f>
        <v>6.7942583732057402</v>
      </c>
      <c r="L345" s="77">
        <f>'Compound Alert'!W131</f>
        <v>9.0743801652892593</v>
      </c>
      <c r="M345" s="77">
        <f>'Compound Alert'!X131</f>
        <v>7.1428571428571397</v>
      </c>
      <c r="N345" s="77">
        <f>'Compound Alert'!Y131</f>
        <v>5.25</v>
      </c>
      <c r="O345" s="77">
        <f>'Compound Alert'!Z131</f>
        <v>0</v>
      </c>
      <c r="P345" s="90"/>
      <c r="Q345" s="27">
        <f>'Compound Alert'!AI131</f>
        <v>0</v>
      </c>
      <c r="R345" s="27">
        <f>'Compound Alert'!AJ131</f>
        <v>0.2</v>
      </c>
      <c r="S345" s="28"/>
      <c r="T345" s="28"/>
      <c r="U345" s="28"/>
      <c r="V345" s="28"/>
      <c r="W345" s="28"/>
      <c r="X345" s="28"/>
      <c r="Y345" s="28"/>
      <c r="Z345" s="28"/>
      <c r="AA345" s="28"/>
      <c r="AB345" s="28"/>
      <c r="AC345" s="28"/>
      <c r="AD345" s="28"/>
      <c r="AE345" s="28"/>
      <c r="AF345" s="28"/>
    </row>
    <row r="346" spans="1:32" hidden="1" x14ac:dyDescent="0.2">
      <c r="A346" s="71">
        <v>47</v>
      </c>
      <c r="B346" s="90" t="str">
        <f>'Compound Alert'!B134</f>
        <v>Nepal</v>
      </c>
      <c r="C346" s="90" t="str">
        <f>'Compound Alert'!C134</f>
        <v>NPL</v>
      </c>
      <c r="D346" s="90" t="str">
        <f>'Compound Alert'!D134</f>
        <v>SAS           South Asia</v>
      </c>
      <c r="E346" s="90" t="str">
        <f>'Compound Alert'!E134</f>
        <v>IDA</v>
      </c>
      <c r="F346" s="90"/>
      <c r="G346" s="88">
        <f>'Compound Alert'!G134</f>
        <v>3.5</v>
      </c>
      <c r="H346" s="87">
        <f>'Compound Alert'!H134</f>
        <v>3.5</v>
      </c>
      <c r="I346" s="85">
        <f>'Compound Alert'!I134</f>
        <v>2</v>
      </c>
      <c r="J346" s="77">
        <f>'Compound Alert'!U134</f>
        <v>7.75</v>
      </c>
      <c r="K346" s="77">
        <f>'Compound Alert'!V134</f>
        <v>9.0430622009569408</v>
      </c>
      <c r="L346" s="77">
        <f>'Compound Alert'!W134</f>
        <v>7.0743801652892602</v>
      </c>
      <c r="M346" s="77">
        <f>'Compound Alert'!X134</f>
        <v>8.2857142857142794</v>
      </c>
      <c r="N346" s="77">
        <f>'Compound Alert'!Y134</f>
        <v>5.75</v>
      </c>
      <c r="O346" s="77">
        <f>'Compound Alert'!Z134</f>
        <v>0</v>
      </c>
      <c r="P346" s="90"/>
      <c r="Q346" s="27">
        <f>'Compound Alert'!AI134</f>
        <v>0</v>
      </c>
      <c r="R346" s="27">
        <f>'Compound Alert'!AJ134</f>
        <v>0.3</v>
      </c>
      <c r="S346" s="28"/>
      <c r="T346" s="28"/>
      <c r="U346" s="28"/>
      <c r="V346" s="28"/>
      <c r="W346" s="28"/>
      <c r="X346" s="28"/>
      <c r="Y346" s="28"/>
      <c r="Z346" s="28"/>
      <c r="AA346" s="28"/>
      <c r="AB346" s="28"/>
      <c r="AC346" s="28"/>
      <c r="AD346" s="28"/>
      <c r="AE346" s="28"/>
      <c r="AF346" s="28"/>
    </row>
    <row r="347" spans="1:32" hidden="1" x14ac:dyDescent="0.2">
      <c r="A347" s="71">
        <v>48</v>
      </c>
      <c r="B347" s="90" t="str">
        <f>'Compound Alert'!B171</f>
        <v>Togo</v>
      </c>
      <c r="C347" s="90" t="str">
        <f>'Compound Alert'!C171</f>
        <v>TGO</v>
      </c>
      <c r="D347" s="90" t="str">
        <f>'Compound Alert'!D171</f>
        <v>SSF           Sub-Saharan Africa</v>
      </c>
      <c r="E347" s="90" t="str">
        <f>'Compound Alert'!E171</f>
        <v>IDA</v>
      </c>
      <c r="F347" s="90"/>
      <c r="G347" s="88">
        <f>'Compound Alert'!G171</f>
        <v>3.5</v>
      </c>
      <c r="H347" s="87">
        <f>'Compound Alert'!H171</f>
        <v>3.5</v>
      </c>
      <c r="I347" s="85">
        <f>'Compound Alert'!I171</f>
        <v>2</v>
      </c>
      <c r="J347" s="77">
        <f>'Compound Alert'!U171</f>
        <v>9.75</v>
      </c>
      <c r="K347" s="77">
        <f>'Compound Alert'!V171</f>
        <v>8.6842105263157894</v>
      </c>
      <c r="L347" s="77">
        <f>'Compound Alert'!W171</f>
        <v>7.8016528925619797</v>
      </c>
      <c r="M347" s="77">
        <f>'Compound Alert'!X171</f>
        <v>8.71428571428571</v>
      </c>
      <c r="N347" s="77">
        <f>'Compound Alert'!Y171</f>
        <v>1.75</v>
      </c>
      <c r="O347" s="77">
        <f>'Compound Alert'!Z171</f>
        <v>0</v>
      </c>
      <c r="P347" s="90"/>
      <c r="Q347" s="27">
        <f>'Compound Alert'!AI171</f>
        <v>0</v>
      </c>
      <c r="R347" s="27">
        <f>'Compound Alert'!AJ171</f>
        <v>0.4</v>
      </c>
      <c r="S347" s="28"/>
      <c r="T347" s="28"/>
      <c r="U347" s="28"/>
      <c r="V347" s="28"/>
      <c r="W347" s="28"/>
      <c r="X347" s="28"/>
      <c r="Y347" s="28"/>
      <c r="Z347" s="28"/>
      <c r="AA347" s="28"/>
      <c r="AB347" s="28"/>
      <c r="AC347" s="28"/>
      <c r="AD347" s="28"/>
      <c r="AE347" s="28"/>
      <c r="AF347" s="28"/>
    </row>
    <row r="348" spans="1:32" hidden="1" x14ac:dyDescent="0.2">
      <c r="A348" s="71">
        <v>49</v>
      </c>
      <c r="B348" s="90" t="str">
        <f>'Compound Alert'!B181</f>
        <v>Tanzania</v>
      </c>
      <c r="C348" s="90" t="str">
        <f>'Compound Alert'!C181</f>
        <v>TZA</v>
      </c>
      <c r="D348" s="90" t="str">
        <f>'Compound Alert'!D181</f>
        <v>SSF           Sub-Saharan Africa</v>
      </c>
      <c r="E348" s="90" t="str">
        <f>'Compound Alert'!E181</f>
        <v>IDA</v>
      </c>
      <c r="F348" s="90"/>
      <c r="G348" s="88">
        <f>'Compound Alert'!G181</f>
        <v>3.5</v>
      </c>
      <c r="H348" s="87">
        <f>'Compound Alert'!H181</f>
        <v>3.5</v>
      </c>
      <c r="I348" s="85">
        <f>'Compound Alert'!I181</f>
        <v>2</v>
      </c>
      <c r="J348" s="77">
        <f>'Compound Alert'!U181</f>
        <v>9</v>
      </c>
      <c r="K348" s="77">
        <f>'Compound Alert'!V181</f>
        <v>9.7129186602870803</v>
      </c>
      <c r="L348" s="77">
        <f>'Compound Alert'!W181</f>
        <v>8.0330578512396702</v>
      </c>
      <c r="M348" s="77">
        <f>'Compound Alert'!X181</f>
        <v>8.4285714285714306</v>
      </c>
      <c r="N348" s="77">
        <f>'Compound Alert'!Y181</f>
        <v>3.5</v>
      </c>
      <c r="O348" s="77">
        <f>'Compound Alert'!Z181</f>
        <v>0</v>
      </c>
      <c r="P348" s="90"/>
      <c r="Q348" s="27">
        <f>'Compound Alert'!AI181</f>
        <v>0</v>
      </c>
      <c r="R348" s="27">
        <f>'Compound Alert'!AJ181</f>
        <v>0.2</v>
      </c>
      <c r="S348" s="28"/>
      <c r="T348" s="28"/>
      <c r="U348" s="28"/>
      <c r="V348" s="28"/>
      <c r="W348" s="28"/>
      <c r="X348" s="28"/>
      <c r="Y348" s="28"/>
      <c r="Z348" s="28"/>
      <c r="AA348" s="28"/>
      <c r="AB348" s="28"/>
      <c r="AC348" s="28"/>
      <c r="AD348" s="28"/>
      <c r="AE348" s="28"/>
      <c r="AF348" s="28"/>
    </row>
    <row r="349" spans="1:32" hidden="1" x14ac:dyDescent="0.2">
      <c r="A349" s="71">
        <v>50</v>
      </c>
      <c r="B349" s="90" t="str">
        <f>'Compound Alert'!B188</f>
        <v>Venezuela</v>
      </c>
      <c r="C349" s="90" t="str">
        <f>'Compound Alert'!C188</f>
        <v>VEN</v>
      </c>
      <c r="D349" s="90" t="str">
        <f>'Compound Alert'!D188</f>
        <v>LCN           Latin America &amp; Caribbean</v>
      </c>
      <c r="E349" s="90" t="str">
        <f>'Compound Alert'!E188</f>
        <v>IBRD</v>
      </c>
      <c r="F349" s="90"/>
      <c r="G349" s="88">
        <f>'Compound Alert'!G188</f>
        <v>3.5</v>
      </c>
      <c r="H349" s="87">
        <f>'Compound Alert'!H188</f>
        <v>3.5</v>
      </c>
      <c r="I349" s="85">
        <f>'Compound Alert'!I188</f>
        <v>2.5</v>
      </c>
      <c r="J349" s="77">
        <f>'Compound Alert'!U188</f>
        <v>9.4</v>
      </c>
      <c r="K349" s="77">
        <f>'Compound Alert'!V188</f>
        <v>5.0717703349282299</v>
      </c>
      <c r="L349" s="77">
        <f>'Compound Alert'!W188</f>
        <v>10</v>
      </c>
      <c r="M349" s="77">
        <f>'Compound Alert'!X188</f>
        <v>4.71428571428571</v>
      </c>
      <c r="N349" s="77">
        <f>'Compound Alert'!Y188</f>
        <v>4.5</v>
      </c>
      <c r="O349" s="77">
        <f>'Compound Alert'!Z188</f>
        <v>10</v>
      </c>
      <c r="P349" s="90"/>
      <c r="Q349" s="27">
        <f>'Compound Alert'!AI188</f>
        <v>0</v>
      </c>
      <c r="R349" s="27">
        <f>'Compound Alert'!AJ188</f>
        <v>0.5</v>
      </c>
      <c r="S349" s="28"/>
      <c r="T349" s="28"/>
      <c r="U349" s="28"/>
      <c r="V349" s="28"/>
      <c r="W349" s="28"/>
      <c r="X349" s="28"/>
      <c r="Y349" s="28"/>
      <c r="Z349" s="28"/>
      <c r="AA349" s="28"/>
      <c r="AB349" s="28"/>
      <c r="AC349" s="28"/>
      <c r="AD349" s="28"/>
      <c r="AE349" s="28"/>
      <c r="AF349" s="28"/>
    </row>
    <row r="350" spans="1:32" hidden="1" x14ac:dyDescent="0.2">
      <c r="A350" s="71">
        <v>51</v>
      </c>
      <c r="B350" s="90" t="str">
        <f>'Compound Alert'!B193</f>
        <v>South Africa</v>
      </c>
      <c r="C350" s="90" t="str">
        <f>'Compound Alert'!C193</f>
        <v>ZAF</v>
      </c>
      <c r="D350" s="90" t="str">
        <f>'Compound Alert'!D193</f>
        <v>SSF           Sub-Saharan Africa</v>
      </c>
      <c r="E350" s="90" t="str">
        <f>'Compound Alert'!E193</f>
        <v>IBRD</v>
      </c>
      <c r="F350" s="90"/>
      <c r="G350" s="88">
        <f>'Compound Alert'!G193</f>
        <v>3.5</v>
      </c>
      <c r="H350" s="87">
        <f>'Compound Alert'!H193</f>
        <v>3.5</v>
      </c>
      <c r="I350" s="85">
        <f>'Compound Alert'!I193</f>
        <v>0</v>
      </c>
      <c r="J350" s="77">
        <f>'Compound Alert'!U193</f>
        <v>6.75</v>
      </c>
      <c r="K350" s="77">
        <f>'Compound Alert'!V193</f>
        <v>5.4306220095693796</v>
      </c>
      <c r="L350" s="77">
        <f>'Compound Alert'!W193</f>
        <v>5.0743801652892602</v>
      </c>
      <c r="M350" s="77">
        <f>'Compound Alert'!X193</f>
        <v>6.1428571428571397</v>
      </c>
      <c r="N350" s="77">
        <f>'Compound Alert'!Y193</f>
        <v>5.25</v>
      </c>
      <c r="O350" s="77">
        <f>'Compound Alert'!Z193</f>
        <v>0</v>
      </c>
      <c r="P350" s="90"/>
      <c r="Q350" s="27">
        <f>'Compound Alert'!AI193</f>
        <v>0</v>
      </c>
      <c r="R350" s="27">
        <f>'Compound Alert'!AJ193</f>
        <v>0.3</v>
      </c>
      <c r="S350" s="28"/>
      <c r="T350" s="28"/>
      <c r="U350" s="28"/>
      <c r="V350" s="28"/>
      <c r="W350" s="28"/>
      <c r="X350" s="28"/>
      <c r="Y350" s="28"/>
      <c r="Z350" s="28"/>
      <c r="AA350" s="28"/>
      <c r="AB350" s="28"/>
      <c r="AC350" s="28"/>
      <c r="AD350" s="28"/>
      <c r="AE350" s="28"/>
      <c r="AF350" s="28"/>
    </row>
    <row r="351" spans="1:32" hidden="1" x14ac:dyDescent="0.2">
      <c r="A351" s="71">
        <v>52</v>
      </c>
      <c r="B351" s="90" t="str">
        <f>'Compound Alert'!B7</f>
        <v>Angola</v>
      </c>
      <c r="C351" s="90" t="str">
        <f>'Compound Alert'!C7</f>
        <v>AGO</v>
      </c>
      <c r="D351" s="90" t="str">
        <f>'Compound Alert'!D7</f>
        <v>SSF           Sub-Saharan Africa</v>
      </c>
      <c r="E351" s="90" t="str">
        <f>'Compound Alert'!E7</f>
        <v>IBRD</v>
      </c>
      <c r="F351" s="90"/>
      <c r="G351" s="88">
        <f>'Compound Alert'!G7</f>
        <v>3</v>
      </c>
      <c r="H351" s="87">
        <f>'Compound Alert'!H7</f>
        <v>3</v>
      </c>
      <c r="I351" s="85">
        <f>'Compound Alert'!I7</f>
        <v>2</v>
      </c>
      <c r="J351" s="77">
        <f>'Compound Alert'!U7</f>
        <v>9</v>
      </c>
      <c r="K351" s="77">
        <f>'Compound Alert'!V7</f>
        <v>9.8325358851674594</v>
      </c>
      <c r="L351" s="77">
        <f>'Compound Alert'!W7</f>
        <v>8.7272727272727302</v>
      </c>
      <c r="M351" s="77">
        <f>'Compound Alert'!X7</f>
        <v>8.4285714285714306</v>
      </c>
      <c r="N351" s="77">
        <f>'Compound Alert'!Y7</f>
        <v>3.25</v>
      </c>
      <c r="O351" s="77">
        <f>'Compound Alert'!Z7</f>
        <v>0</v>
      </c>
      <c r="P351" s="90"/>
      <c r="Q351" s="27">
        <f>'Compound Alert'!AI7</f>
        <v>0</v>
      </c>
      <c r="R351" s="27">
        <f>'Compound Alert'!AJ7</f>
        <v>0.3</v>
      </c>
      <c r="S351" s="28"/>
      <c r="T351" s="28"/>
      <c r="U351" s="28"/>
      <c r="V351" s="28"/>
      <c r="W351" s="28"/>
      <c r="X351" s="28"/>
      <c r="Y351" s="28"/>
      <c r="Z351" s="28"/>
      <c r="AA351" s="28"/>
      <c r="AB351" s="28"/>
      <c r="AC351" s="28"/>
      <c r="AD351" s="28"/>
      <c r="AE351" s="28"/>
      <c r="AF351" s="28"/>
    </row>
    <row r="352" spans="1:32" hidden="1" x14ac:dyDescent="0.2">
      <c r="A352" s="71">
        <v>53</v>
      </c>
      <c r="B352" s="90" t="str">
        <f>'Compound Alert'!B15</f>
        <v>Azerbaijan</v>
      </c>
      <c r="C352" s="90" t="str">
        <f>'Compound Alert'!C15</f>
        <v>AZE</v>
      </c>
      <c r="D352" s="90" t="str">
        <f>'Compound Alert'!D15</f>
        <v>ECS           Europe &amp; Central Asia</v>
      </c>
      <c r="E352" s="90" t="str">
        <f>'Compound Alert'!E15</f>
        <v>IBRD</v>
      </c>
      <c r="F352" s="90"/>
      <c r="G352" s="88">
        <f>'Compound Alert'!G15</f>
        <v>3</v>
      </c>
      <c r="H352" s="87">
        <f>'Compound Alert'!H15</f>
        <v>3</v>
      </c>
      <c r="I352" s="85">
        <f>'Compound Alert'!I15</f>
        <v>1</v>
      </c>
      <c r="J352" s="77">
        <f>'Compound Alert'!U15</f>
        <v>7.16</v>
      </c>
      <c r="K352" s="77">
        <f>'Compound Alert'!V15</f>
        <v>4.2344497607655498</v>
      </c>
      <c r="L352" s="77">
        <f>'Compound Alert'!W15</f>
        <v>7.1404958677685997</v>
      </c>
      <c r="M352" s="77">
        <f>'Compound Alert'!X15</f>
        <v>3.71428571428571</v>
      </c>
      <c r="N352" s="77">
        <f>'Compound Alert'!Y15</f>
        <v>4.375</v>
      </c>
      <c r="O352" s="77">
        <f>'Compound Alert'!Z15</f>
        <v>0</v>
      </c>
      <c r="P352" s="90"/>
      <c r="Q352" s="27">
        <f>'Compound Alert'!AI15</f>
        <v>0</v>
      </c>
      <c r="R352" s="27">
        <f>'Compound Alert'!AJ15</f>
        <v>0.3</v>
      </c>
      <c r="S352" s="28"/>
      <c r="T352" s="28"/>
      <c r="U352" s="28"/>
      <c r="V352" s="28"/>
      <c r="W352" s="28"/>
      <c r="X352" s="28"/>
      <c r="Y352" s="28"/>
      <c r="Z352" s="28"/>
      <c r="AA352" s="28"/>
      <c r="AB352" s="28"/>
      <c r="AC352" s="28"/>
      <c r="AD352" s="28"/>
      <c r="AE352" s="28"/>
      <c r="AF352" s="28"/>
    </row>
    <row r="353" spans="1:32" hidden="1" x14ac:dyDescent="0.2">
      <c r="A353" s="71">
        <v>54</v>
      </c>
      <c r="B353" s="90" t="str">
        <f>'Compound Alert'!B20</f>
        <v>Bangladesh</v>
      </c>
      <c r="C353" s="90" t="str">
        <f>'Compound Alert'!C20</f>
        <v>BGD</v>
      </c>
      <c r="D353" s="90" t="str">
        <f>'Compound Alert'!D20</f>
        <v>SAS           South Asia</v>
      </c>
      <c r="E353" s="90" t="str">
        <f>'Compound Alert'!E20</f>
        <v>IDA</v>
      </c>
      <c r="F353" s="90"/>
      <c r="G353" s="88">
        <f>'Compound Alert'!G20</f>
        <v>3</v>
      </c>
      <c r="H353" s="87">
        <f>'Compound Alert'!H20</f>
        <v>3</v>
      </c>
      <c r="I353" s="85">
        <f>'Compound Alert'!I20</f>
        <v>1.5</v>
      </c>
      <c r="J353" s="77">
        <f>'Compound Alert'!U20</f>
        <v>8</v>
      </c>
      <c r="K353" s="77">
        <f>'Compound Alert'!V20</f>
        <v>8.03827751196172</v>
      </c>
      <c r="L353" s="77">
        <f>'Compound Alert'!W20</f>
        <v>6.4297520661157002</v>
      </c>
      <c r="M353" s="77">
        <f>'Compound Alert'!X20</f>
        <v>6.8571428571428603</v>
      </c>
      <c r="N353" s="77">
        <f>'Compound Alert'!Y20</f>
        <v>8</v>
      </c>
      <c r="O353" s="77">
        <f>'Compound Alert'!Z20</f>
        <v>0</v>
      </c>
      <c r="P353" s="90"/>
      <c r="Q353" s="27">
        <f>'Compound Alert'!AI20</f>
        <v>0</v>
      </c>
      <c r="R353" s="27">
        <f>'Compound Alert'!AJ20</f>
        <v>0.2</v>
      </c>
      <c r="S353" s="28"/>
      <c r="T353" s="28"/>
      <c r="U353" s="28"/>
      <c r="V353" s="28"/>
      <c r="W353" s="28"/>
      <c r="X353" s="28"/>
      <c r="Y353" s="28"/>
      <c r="Z353" s="28"/>
      <c r="AA353" s="28"/>
      <c r="AB353" s="28"/>
      <c r="AC353" s="28"/>
      <c r="AD353" s="28"/>
      <c r="AE353" s="28"/>
      <c r="AF353" s="28"/>
    </row>
    <row r="354" spans="1:32" hidden="1" x14ac:dyDescent="0.2">
      <c r="A354" s="71">
        <v>55</v>
      </c>
      <c r="B354" s="90" t="str">
        <f>'Compound Alert'!B27</f>
        <v>Bolivia</v>
      </c>
      <c r="C354" s="90" t="str">
        <f>'Compound Alert'!C27</f>
        <v>BOL</v>
      </c>
      <c r="D354" s="90" t="str">
        <f>'Compound Alert'!D27</f>
        <v>LCN           Latin America &amp; Caribbean</v>
      </c>
      <c r="E354" s="90" t="str">
        <f>'Compound Alert'!E27</f>
        <v>IBRD</v>
      </c>
      <c r="F354" s="90"/>
      <c r="G354" s="88">
        <f>'Compound Alert'!G27</f>
        <v>3</v>
      </c>
      <c r="H354" s="87">
        <f>'Compound Alert'!H27</f>
        <v>3</v>
      </c>
      <c r="I354" s="85">
        <f>'Compound Alert'!I27</f>
        <v>1.5</v>
      </c>
      <c r="J354" s="77">
        <f>'Compound Alert'!U27</f>
        <v>7.25</v>
      </c>
      <c r="K354" s="77">
        <f>'Compound Alert'!V27</f>
        <v>8.0861244019138798</v>
      </c>
      <c r="L354" s="77">
        <f>'Compound Alert'!W27</f>
        <v>8.6611570247933898</v>
      </c>
      <c r="M354" s="77">
        <f>'Compound Alert'!X27</f>
        <v>6.4285714285714297</v>
      </c>
      <c r="N354" s="77">
        <f>'Compound Alert'!Y27</f>
        <v>3.875</v>
      </c>
      <c r="O354" s="77">
        <f>'Compound Alert'!Z27</f>
        <v>0</v>
      </c>
      <c r="P354" s="90"/>
      <c r="Q354" s="27">
        <f>'Compound Alert'!AI27</f>
        <v>0</v>
      </c>
      <c r="R354" s="27">
        <f>'Compound Alert'!AJ27</f>
        <v>0.2</v>
      </c>
      <c r="S354" s="28"/>
      <c r="T354" s="28"/>
      <c r="U354" s="28"/>
      <c r="V354" s="28"/>
      <c r="W354" s="28"/>
      <c r="X354" s="28"/>
      <c r="Y354" s="28"/>
      <c r="Z354" s="28"/>
      <c r="AA354" s="28"/>
      <c r="AB354" s="28"/>
      <c r="AC354" s="28"/>
      <c r="AD354" s="28"/>
      <c r="AE354" s="28"/>
      <c r="AF354" s="28"/>
    </row>
    <row r="355" spans="1:32" hidden="1" x14ac:dyDescent="0.2">
      <c r="A355" s="71">
        <v>56</v>
      </c>
      <c r="B355" s="90" t="str">
        <f>'Compound Alert'!B31</f>
        <v>Bhutan</v>
      </c>
      <c r="C355" s="90" t="str">
        <f>'Compound Alert'!C31</f>
        <v>BTN</v>
      </c>
      <c r="D355" s="90" t="str">
        <f>'Compound Alert'!D31</f>
        <v>SAS           South Asia</v>
      </c>
      <c r="E355" s="90" t="str">
        <f>'Compound Alert'!E31</f>
        <v>IDA</v>
      </c>
      <c r="F355" s="90"/>
      <c r="G355" s="88">
        <f>'Compound Alert'!G31</f>
        <v>3</v>
      </c>
      <c r="H355" s="87">
        <f>'Compound Alert'!H31</f>
        <v>3</v>
      </c>
      <c r="I355" s="85">
        <f>'Compound Alert'!I31</f>
        <v>0.5</v>
      </c>
      <c r="J355" s="77">
        <f>'Compound Alert'!U31</f>
        <v>5.94</v>
      </c>
      <c r="K355" s="77">
        <f>'Compound Alert'!V31</f>
        <v>6.9856459330143599</v>
      </c>
      <c r="L355" s="77">
        <f>'Compound Alert'!W31</f>
        <v>4.0495867768595</v>
      </c>
      <c r="M355" s="77">
        <f>'Compound Alert'!X31</f>
        <v>7.4285714285714297</v>
      </c>
      <c r="N355" s="77">
        <f>'Compound Alert'!Y31</f>
        <v>1.25</v>
      </c>
      <c r="O355" s="77">
        <f>'Compound Alert'!Z31</f>
        <v>0</v>
      </c>
      <c r="P355" s="90"/>
      <c r="Q355" s="27">
        <f>'Compound Alert'!AI31</f>
        <v>0</v>
      </c>
      <c r="R355" s="27">
        <f>'Compound Alert'!AJ31</f>
        <v>0.4</v>
      </c>
      <c r="S355" s="28"/>
      <c r="T355" s="28"/>
      <c r="U355" s="28"/>
      <c r="V355" s="28"/>
      <c r="W355" s="28"/>
      <c r="X355" s="28"/>
      <c r="Y355" s="28"/>
      <c r="Z355" s="28"/>
      <c r="AA355" s="28"/>
      <c r="AB355" s="28"/>
      <c r="AC355" s="28"/>
      <c r="AD355" s="28"/>
      <c r="AE355" s="28"/>
      <c r="AF355" s="28"/>
    </row>
    <row r="356" spans="1:32" hidden="1" x14ac:dyDescent="0.2">
      <c r="A356" s="71">
        <v>57</v>
      </c>
      <c r="B356" s="90" t="str">
        <f>'Compound Alert'!B64</f>
        <v>Micronesia</v>
      </c>
      <c r="C356" s="90" t="str">
        <f>'Compound Alert'!C64</f>
        <v>FSM</v>
      </c>
      <c r="D356" s="90" t="str">
        <f>'Compound Alert'!D64</f>
        <v>EAS           East Asia &amp; Pacific</v>
      </c>
      <c r="E356" s="90" t="str">
        <f>'Compound Alert'!E64</f>
        <v>IDA</v>
      </c>
      <c r="F356" s="90"/>
      <c r="G356" s="88">
        <f>'Compound Alert'!G64</f>
        <v>3</v>
      </c>
      <c r="H356" s="87">
        <f>'Compound Alert'!H64</f>
        <v>3</v>
      </c>
      <c r="I356" s="85">
        <f>'Compound Alert'!I64</f>
        <v>2</v>
      </c>
      <c r="J356" s="77">
        <f>'Compound Alert'!U64</f>
        <v>7.44</v>
      </c>
      <c r="K356" s="77">
        <f>'Compound Alert'!V64</f>
        <v>0</v>
      </c>
      <c r="L356" s="77">
        <f>'Compound Alert'!W64</f>
        <v>0</v>
      </c>
      <c r="M356" s="77">
        <f>'Compound Alert'!X64</f>
        <v>8</v>
      </c>
      <c r="N356" s="77">
        <f>'Compound Alert'!Y64</f>
        <v>1.75</v>
      </c>
      <c r="O356" s="77">
        <f>'Compound Alert'!Z64</f>
        <v>10</v>
      </c>
      <c r="P356" s="90"/>
      <c r="Q356" s="27">
        <f>'Compound Alert'!AI64</f>
        <v>0.2</v>
      </c>
      <c r="R356" s="27">
        <f>'Compound Alert'!AJ64</f>
        <v>0.8</v>
      </c>
      <c r="S356" s="28"/>
      <c r="T356" s="28"/>
      <c r="U356" s="28"/>
      <c r="V356" s="28"/>
      <c r="W356" s="28"/>
      <c r="X356" s="28"/>
      <c r="Y356" s="28"/>
      <c r="Z356" s="28"/>
      <c r="AA356" s="28"/>
      <c r="AB356" s="28"/>
      <c r="AC356" s="28"/>
      <c r="AD356" s="28"/>
      <c r="AE356" s="28"/>
      <c r="AF356" s="28"/>
    </row>
    <row r="357" spans="1:32" hidden="1" x14ac:dyDescent="0.2">
      <c r="A357" s="71">
        <v>58</v>
      </c>
      <c r="B357" s="90" t="str">
        <f>'Compound Alert'!B68</f>
        <v>Ghana</v>
      </c>
      <c r="C357" s="90" t="str">
        <f>'Compound Alert'!C68</f>
        <v>GHA</v>
      </c>
      <c r="D357" s="90" t="str">
        <f>'Compound Alert'!D68</f>
        <v>SSF           Sub-Saharan Africa</v>
      </c>
      <c r="E357" s="90" t="str">
        <f>'Compound Alert'!E68</f>
        <v>IDA</v>
      </c>
      <c r="F357" s="90"/>
      <c r="G357" s="88">
        <f>'Compound Alert'!G68</f>
        <v>3</v>
      </c>
      <c r="H357" s="87">
        <f>'Compound Alert'!H68</f>
        <v>3</v>
      </c>
      <c r="I357" s="85">
        <f>'Compound Alert'!I68</f>
        <v>1</v>
      </c>
      <c r="J357" s="77">
        <f>'Compound Alert'!U68</f>
        <v>6.9</v>
      </c>
      <c r="K357" s="77">
        <f>'Compound Alert'!V68</f>
        <v>7.1770334928229698</v>
      </c>
      <c r="L357" s="77">
        <f>'Compound Alert'!W68</f>
        <v>5.9834710743801596</v>
      </c>
      <c r="M357" s="77">
        <f>'Compound Alert'!X68</f>
        <v>7.5714285714285703</v>
      </c>
      <c r="N357" s="77">
        <f>'Compound Alert'!Y68</f>
        <v>2.375</v>
      </c>
      <c r="O357" s="77">
        <f>'Compound Alert'!Z68</f>
        <v>0</v>
      </c>
      <c r="P357" s="90"/>
      <c r="Q357" s="27">
        <f>'Compound Alert'!AI68</f>
        <v>0</v>
      </c>
      <c r="R357" s="27">
        <f>'Compound Alert'!AJ68</f>
        <v>0.3</v>
      </c>
      <c r="S357" s="28"/>
      <c r="T357" s="28"/>
      <c r="U357" s="28"/>
      <c r="V357" s="28"/>
      <c r="W357" s="28"/>
      <c r="X357" s="28"/>
      <c r="Y357" s="28"/>
      <c r="Z357" s="28"/>
      <c r="AA357" s="28"/>
      <c r="AB357" s="28"/>
      <c r="AC357" s="28"/>
      <c r="AD357" s="28"/>
      <c r="AE357" s="28"/>
      <c r="AF357" s="28"/>
    </row>
    <row r="358" spans="1:32" hidden="1" x14ac:dyDescent="0.2">
      <c r="A358" s="71">
        <v>59</v>
      </c>
      <c r="B358" s="90" t="str">
        <f>'Compound Alert'!B69</f>
        <v>Guinea</v>
      </c>
      <c r="C358" s="90" t="str">
        <f>'Compound Alert'!C69</f>
        <v>GIN</v>
      </c>
      <c r="D358" s="90" t="str">
        <f>'Compound Alert'!D69</f>
        <v>SSF           Sub-Saharan Africa</v>
      </c>
      <c r="E358" s="90" t="str">
        <f>'Compound Alert'!E69</f>
        <v>IDA</v>
      </c>
      <c r="F358" s="90"/>
      <c r="G358" s="88">
        <f>'Compound Alert'!G69</f>
        <v>3</v>
      </c>
      <c r="H358" s="87">
        <f>'Compound Alert'!H69</f>
        <v>3</v>
      </c>
      <c r="I358" s="85">
        <f>'Compound Alert'!I69</f>
        <v>3</v>
      </c>
      <c r="J358" s="77">
        <f>'Compound Alert'!U69</f>
        <v>10</v>
      </c>
      <c r="K358" s="77">
        <f>'Compound Alert'!V69</f>
        <v>8.8277511961722492</v>
      </c>
      <c r="L358" s="77">
        <f>'Compound Alert'!W69</f>
        <v>10</v>
      </c>
      <c r="M358" s="77">
        <f>'Compound Alert'!X69</f>
        <v>7.8571428571428603</v>
      </c>
      <c r="N358" s="77">
        <f>'Compound Alert'!Y69</f>
        <v>3.875</v>
      </c>
      <c r="O358" s="77">
        <f>'Compound Alert'!Z69</f>
        <v>0</v>
      </c>
      <c r="P358" s="90"/>
      <c r="Q358" s="27">
        <f>'Compound Alert'!AI69</f>
        <v>0</v>
      </c>
      <c r="R358" s="27">
        <f>'Compound Alert'!AJ69</f>
        <v>0.3</v>
      </c>
      <c r="S358" s="28"/>
      <c r="T358" s="28"/>
      <c r="U358" s="28"/>
      <c r="V358" s="28"/>
      <c r="W358" s="28"/>
      <c r="X358" s="28"/>
      <c r="Y358" s="28"/>
      <c r="Z358" s="28"/>
      <c r="AA358" s="28"/>
      <c r="AB358" s="28"/>
      <c r="AC358" s="28"/>
      <c r="AD358" s="28"/>
      <c r="AE358" s="28"/>
      <c r="AF358" s="28"/>
    </row>
    <row r="359" spans="1:32" hidden="1" x14ac:dyDescent="0.2">
      <c r="A359" s="71">
        <v>60</v>
      </c>
      <c r="B359" s="90" t="str">
        <f>'Compound Alert'!B71</f>
        <v>Guinea-Bissau</v>
      </c>
      <c r="C359" s="90" t="str">
        <f>'Compound Alert'!C71</f>
        <v>GNB</v>
      </c>
      <c r="D359" s="90" t="str">
        <f>'Compound Alert'!D71</f>
        <v>SSF           Sub-Saharan Africa</v>
      </c>
      <c r="E359" s="90" t="str">
        <f>'Compound Alert'!E71</f>
        <v>IDA</v>
      </c>
      <c r="F359" s="90"/>
      <c r="G359" s="88">
        <f>'Compound Alert'!G71</f>
        <v>3</v>
      </c>
      <c r="H359" s="87">
        <f>'Compound Alert'!H71</f>
        <v>3</v>
      </c>
      <c r="I359" s="85">
        <f>'Compound Alert'!I71</f>
        <v>3.5</v>
      </c>
      <c r="J359" s="77">
        <f>'Compound Alert'!U71</f>
        <v>10</v>
      </c>
      <c r="K359" s="77">
        <f>'Compound Alert'!V71</f>
        <v>8.6602870813397104</v>
      </c>
      <c r="L359" s="77">
        <f>'Compound Alert'!W71</f>
        <v>0</v>
      </c>
      <c r="M359" s="77">
        <f>'Compound Alert'!X71</f>
        <v>10</v>
      </c>
      <c r="N359" s="77">
        <f>'Compound Alert'!Y71</f>
        <v>1.75</v>
      </c>
      <c r="O359" s="77">
        <f>'Compound Alert'!Z71</f>
        <v>10</v>
      </c>
      <c r="P359" s="90"/>
      <c r="Q359" s="27">
        <f>'Compound Alert'!AI71</f>
        <v>0</v>
      </c>
      <c r="R359" s="27">
        <f>'Compound Alert'!AJ71</f>
        <v>0.4</v>
      </c>
      <c r="S359" s="28"/>
      <c r="T359" s="28"/>
      <c r="U359" s="28"/>
      <c r="V359" s="28"/>
      <c r="W359" s="28"/>
      <c r="X359" s="28"/>
      <c r="Y359" s="28"/>
      <c r="Z359" s="28"/>
      <c r="AA359" s="28"/>
      <c r="AB359" s="28"/>
      <c r="AC359" s="28"/>
      <c r="AD359" s="28"/>
      <c r="AE359" s="28"/>
      <c r="AF359" s="28"/>
    </row>
    <row r="360" spans="1:32" hidden="1" x14ac:dyDescent="0.2">
      <c r="A360" s="71">
        <v>61</v>
      </c>
      <c r="B360" s="90" t="str">
        <f>'Compound Alert'!B107</f>
        <v>Lesotho</v>
      </c>
      <c r="C360" s="90" t="str">
        <f>'Compound Alert'!C107</f>
        <v>LSO</v>
      </c>
      <c r="D360" s="90" t="str">
        <f>'Compound Alert'!D107</f>
        <v>SSF           Sub-Saharan Africa</v>
      </c>
      <c r="E360" s="90" t="str">
        <f>'Compound Alert'!E107</f>
        <v>IDA</v>
      </c>
      <c r="F360" s="90"/>
      <c r="G360" s="88">
        <f>'Compound Alert'!G107</f>
        <v>3</v>
      </c>
      <c r="H360" s="87">
        <f>'Compound Alert'!H107</f>
        <v>3</v>
      </c>
      <c r="I360" s="85">
        <f>'Compound Alert'!I107</f>
        <v>2</v>
      </c>
      <c r="J360" s="77">
        <f>'Compound Alert'!U107</f>
        <v>10</v>
      </c>
      <c r="K360" s="77">
        <f>'Compound Alert'!V107</f>
        <v>8.7559808612440193</v>
      </c>
      <c r="L360" s="77">
        <f>'Compound Alert'!W107</f>
        <v>6.7107438016528898</v>
      </c>
      <c r="M360" s="77">
        <f>'Compound Alert'!X107</f>
        <v>9.1428571428571406</v>
      </c>
      <c r="N360" s="77">
        <f>'Compound Alert'!Y107</f>
        <v>0.875</v>
      </c>
      <c r="O360" s="77">
        <f>'Compound Alert'!Z107</f>
        <v>0</v>
      </c>
      <c r="P360" s="90"/>
      <c r="Q360" s="27">
        <f>'Compound Alert'!AI107</f>
        <v>0</v>
      </c>
      <c r="R360" s="27">
        <f>'Compound Alert'!AJ107</f>
        <v>0.4</v>
      </c>
      <c r="S360" s="28"/>
      <c r="T360" s="28"/>
      <c r="U360" s="28"/>
      <c r="V360" s="28"/>
      <c r="W360" s="28"/>
      <c r="X360" s="28"/>
      <c r="Y360" s="28"/>
      <c r="Z360" s="28"/>
      <c r="AA360" s="28"/>
      <c r="AB360" s="28"/>
      <c r="AC360" s="28"/>
      <c r="AD360" s="28"/>
      <c r="AE360" s="28"/>
      <c r="AF360" s="28"/>
    </row>
    <row r="361" spans="1:32" hidden="1" x14ac:dyDescent="0.2">
      <c r="A361" s="71">
        <v>62</v>
      </c>
      <c r="B361" s="90" t="str">
        <f>'Compound Alert'!B113</f>
        <v>Madagascar</v>
      </c>
      <c r="C361" s="90" t="str">
        <f>'Compound Alert'!C113</f>
        <v>MDG</v>
      </c>
      <c r="D361" s="90" t="str">
        <f>'Compound Alert'!D113</f>
        <v>SSF           Sub-Saharan Africa</v>
      </c>
      <c r="E361" s="90" t="str">
        <f>'Compound Alert'!E113</f>
        <v>IDA</v>
      </c>
      <c r="F361" s="90"/>
      <c r="G361" s="88">
        <f>'Compound Alert'!G113</f>
        <v>3</v>
      </c>
      <c r="H361" s="87">
        <f>'Compound Alert'!H113</f>
        <v>3</v>
      </c>
      <c r="I361" s="85">
        <f>'Compound Alert'!I113</f>
        <v>3</v>
      </c>
      <c r="J361" s="77">
        <f>'Compound Alert'!U113</f>
        <v>10</v>
      </c>
      <c r="K361" s="77">
        <f>'Compound Alert'!V113</f>
        <v>10</v>
      </c>
      <c r="L361" s="77">
        <f>'Compound Alert'!W113</f>
        <v>7.9834710743801596</v>
      </c>
      <c r="M361" s="77">
        <f>'Compound Alert'!X113</f>
        <v>8.4285714285714306</v>
      </c>
      <c r="N361" s="77">
        <f>'Compound Alert'!Y113</f>
        <v>3.5</v>
      </c>
      <c r="O361" s="77">
        <f>'Compound Alert'!Z113</f>
        <v>0</v>
      </c>
      <c r="P361" s="90"/>
      <c r="Q361" s="27">
        <f>'Compound Alert'!AI113</f>
        <v>0</v>
      </c>
      <c r="R361" s="27">
        <f>'Compound Alert'!AJ113</f>
        <v>0.2</v>
      </c>
      <c r="S361" s="28"/>
      <c r="T361" s="28"/>
      <c r="U361" s="28"/>
      <c r="V361" s="28"/>
      <c r="W361" s="28"/>
      <c r="X361" s="28"/>
      <c r="Y361" s="28"/>
      <c r="Z361" s="28"/>
      <c r="AA361" s="28"/>
      <c r="AB361" s="28"/>
      <c r="AC361" s="28"/>
      <c r="AD361" s="28"/>
      <c r="AE361" s="28"/>
      <c r="AF361" s="28"/>
    </row>
    <row r="362" spans="1:32" hidden="1" x14ac:dyDescent="0.2">
      <c r="A362" s="71">
        <v>63</v>
      </c>
      <c r="B362" s="90" t="str">
        <f>'Compound Alert'!B116</f>
        <v>Marshall Islands</v>
      </c>
      <c r="C362" s="90" t="str">
        <f>'Compound Alert'!C116</f>
        <v>MHL</v>
      </c>
      <c r="D362" s="90" t="str">
        <f>'Compound Alert'!D116</f>
        <v>EAS           East Asia &amp; Pacific</v>
      </c>
      <c r="E362" s="90" t="str">
        <f>'Compound Alert'!E116</f>
        <v>IDA</v>
      </c>
      <c r="F362" s="90"/>
      <c r="G362" s="88">
        <f>'Compound Alert'!G116</f>
        <v>3</v>
      </c>
      <c r="H362" s="87">
        <f>'Compound Alert'!H116</f>
        <v>3</v>
      </c>
      <c r="I362" s="85">
        <f>'Compound Alert'!I116</f>
        <v>2.5</v>
      </c>
      <c r="J362" s="77">
        <f>'Compound Alert'!U116</f>
        <v>10</v>
      </c>
      <c r="K362" s="77">
        <f>'Compound Alert'!V116</f>
        <v>0</v>
      </c>
      <c r="L362" s="77">
        <f>'Compound Alert'!W116</f>
        <v>0</v>
      </c>
      <c r="M362" s="77">
        <f>'Compound Alert'!X116</f>
        <v>7.7142857142857197</v>
      </c>
      <c r="N362" s="77">
        <f>'Compound Alert'!Y116</f>
        <v>1.25</v>
      </c>
      <c r="O362" s="77">
        <f>'Compound Alert'!Z116</f>
        <v>10</v>
      </c>
      <c r="P362" s="90"/>
      <c r="Q362" s="27">
        <f>'Compound Alert'!AI116</f>
        <v>0.3</v>
      </c>
      <c r="R362" s="27">
        <f>'Compound Alert'!AJ116</f>
        <v>0.7</v>
      </c>
      <c r="S362" s="28"/>
      <c r="T362" s="28"/>
      <c r="U362" s="28"/>
      <c r="V362" s="28"/>
      <c r="W362" s="28"/>
      <c r="X362" s="28"/>
      <c r="Y362" s="28"/>
      <c r="Z362" s="28"/>
      <c r="AA362" s="28"/>
      <c r="AB362" s="28"/>
      <c r="AC362" s="28"/>
      <c r="AD362" s="28"/>
      <c r="AE362" s="28"/>
      <c r="AF362" s="28"/>
    </row>
    <row r="363" spans="1:32" hidden="1" x14ac:dyDescent="0.2">
      <c r="A363" s="71">
        <v>64</v>
      </c>
      <c r="B363" s="90" t="str">
        <f>'Compound Alert'!B124</f>
        <v>Mauritania</v>
      </c>
      <c r="C363" s="90" t="str">
        <f>'Compound Alert'!C124</f>
        <v>MRT</v>
      </c>
      <c r="D363" s="90" t="str">
        <f>'Compound Alert'!D124</f>
        <v>SSF           Sub-Saharan Africa</v>
      </c>
      <c r="E363" s="90" t="str">
        <f>'Compound Alert'!E124</f>
        <v>IDA</v>
      </c>
      <c r="F363" s="90"/>
      <c r="G363" s="88">
        <f>'Compound Alert'!G124</f>
        <v>3</v>
      </c>
      <c r="H363" s="87">
        <f>'Compound Alert'!H124</f>
        <v>3</v>
      </c>
      <c r="I363" s="85">
        <f>'Compound Alert'!I124</f>
        <v>2</v>
      </c>
      <c r="J363" s="77">
        <f>'Compound Alert'!U124</f>
        <v>9.5</v>
      </c>
      <c r="K363" s="77">
        <f>'Compound Alert'!V124</f>
        <v>8.1339712918660307</v>
      </c>
      <c r="L363" s="77">
        <f>'Compound Alert'!W124</f>
        <v>8.3305785123966896</v>
      </c>
      <c r="M363" s="77">
        <f>'Compound Alert'!X124</f>
        <v>8.71428571428571</v>
      </c>
      <c r="N363" s="77">
        <f>'Compound Alert'!Y124</f>
        <v>3.875</v>
      </c>
      <c r="O363" s="77">
        <f>'Compound Alert'!Z124</f>
        <v>0</v>
      </c>
      <c r="P363" s="90"/>
      <c r="Q363" s="27">
        <f>'Compound Alert'!AI124</f>
        <v>0</v>
      </c>
      <c r="R363" s="27">
        <f>'Compound Alert'!AJ124</f>
        <v>0.2</v>
      </c>
      <c r="S363" s="28"/>
      <c r="T363" s="28"/>
      <c r="U363" s="28"/>
      <c r="V363" s="28"/>
      <c r="W363" s="28"/>
      <c r="X363" s="28"/>
      <c r="Y363" s="28"/>
      <c r="Z363" s="28"/>
      <c r="AA363" s="28"/>
      <c r="AB363" s="28"/>
      <c r="AC363" s="28"/>
      <c r="AD363" s="28"/>
      <c r="AE363" s="28"/>
      <c r="AF363" s="28"/>
    </row>
    <row r="364" spans="1:32" hidden="1" x14ac:dyDescent="0.2">
      <c r="A364" s="71">
        <v>65</v>
      </c>
      <c r="B364" s="90" t="str">
        <f>'Compound Alert'!B138</f>
        <v>Pakistan</v>
      </c>
      <c r="C364" s="90" t="str">
        <f>'Compound Alert'!C138</f>
        <v>PAK</v>
      </c>
      <c r="D364" s="90" t="str">
        <f>'Compound Alert'!D138</f>
        <v>SAS           South Asia</v>
      </c>
      <c r="E364" s="90" t="str">
        <f>'Compound Alert'!E138</f>
        <v>Blend</v>
      </c>
      <c r="F364" s="90"/>
      <c r="G364" s="88">
        <f>'Compound Alert'!G138</f>
        <v>3</v>
      </c>
      <c r="H364" s="87">
        <f>'Compound Alert'!H138</f>
        <v>3</v>
      </c>
      <c r="I364" s="85">
        <f>'Compound Alert'!I138</f>
        <v>2</v>
      </c>
      <c r="J364" s="77">
        <f>'Compound Alert'!U138</f>
        <v>8.25</v>
      </c>
      <c r="K364" s="77">
        <f>'Compound Alert'!V138</f>
        <v>6.6267942583732102</v>
      </c>
      <c r="L364" s="77">
        <f>'Compound Alert'!W138</f>
        <v>9.0578512396694197</v>
      </c>
      <c r="M364" s="77">
        <f>'Compound Alert'!X138</f>
        <v>7.7142857142857197</v>
      </c>
      <c r="N364" s="77">
        <f>'Compound Alert'!Y138</f>
        <v>7.75</v>
      </c>
      <c r="O364" s="77">
        <f>'Compound Alert'!Z138</f>
        <v>0</v>
      </c>
      <c r="P364" s="90"/>
      <c r="Q364" s="27">
        <f>'Compound Alert'!AI138</f>
        <v>0</v>
      </c>
      <c r="R364" s="27">
        <f>'Compound Alert'!AJ138</f>
        <v>0.3</v>
      </c>
      <c r="S364" s="28"/>
      <c r="T364" s="28"/>
      <c r="U364" s="28"/>
      <c r="V364" s="28"/>
      <c r="W364" s="28"/>
      <c r="X364" s="28"/>
      <c r="Y364" s="28"/>
      <c r="Z364" s="28"/>
      <c r="AA364" s="28"/>
      <c r="AB364" s="28"/>
      <c r="AC364" s="28"/>
      <c r="AD364" s="28"/>
      <c r="AE364" s="28"/>
      <c r="AF364" s="28"/>
    </row>
    <row r="365" spans="1:32" hidden="1" x14ac:dyDescent="0.2">
      <c r="A365" s="71">
        <v>66</v>
      </c>
      <c r="B365" s="90" t="str">
        <f>'Compound Alert'!B140</f>
        <v>Peru</v>
      </c>
      <c r="C365" s="90" t="str">
        <f>'Compound Alert'!C140</f>
        <v>PER</v>
      </c>
      <c r="D365" s="90" t="str">
        <f>'Compound Alert'!D140</f>
        <v>LCN           Latin America &amp; Caribbean</v>
      </c>
      <c r="E365" s="90" t="str">
        <f>'Compound Alert'!E140</f>
        <v>IBRD</v>
      </c>
      <c r="F365" s="90"/>
      <c r="G365" s="88">
        <f>'Compound Alert'!G140</f>
        <v>3</v>
      </c>
      <c r="H365" s="87">
        <f>'Compound Alert'!H140</f>
        <v>3</v>
      </c>
      <c r="I365" s="85">
        <f>'Compound Alert'!I140</f>
        <v>0</v>
      </c>
      <c r="J365" s="77">
        <f>'Compound Alert'!U140</f>
        <v>5.75</v>
      </c>
      <c r="K365" s="77">
        <f>'Compound Alert'!V140</f>
        <v>6.6507177033492804</v>
      </c>
      <c r="L365" s="77">
        <f>'Compound Alert'!W140</f>
        <v>4.2975206611570202</v>
      </c>
      <c r="M365" s="77">
        <f>'Compound Alert'!X140</f>
        <v>4.8571428571428603</v>
      </c>
      <c r="N365" s="77">
        <f>'Compound Alert'!Y140</f>
        <v>5.25</v>
      </c>
      <c r="O365" s="77">
        <f>'Compound Alert'!Z140</f>
        <v>0</v>
      </c>
      <c r="P365" s="90"/>
      <c r="Q365" s="27">
        <f>'Compound Alert'!AI140</f>
        <v>0</v>
      </c>
      <c r="R365" s="27">
        <f>'Compound Alert'!AJ140</f>
        <v>0.3</v>
      </c>
      <c r="S365" s="28"/>
      <c r="T365" s="28"/>
      <c r="U365" s="28"/>
      <c r="V365" s="28"/>
      <c r="W365" s="28"/>
      <c r="X365" s="28"/>
      <c r="Y365" s="28"/>
      <c r="Z365" s="28"/>
      <c r="AA365" s="28"/>
      <c r="AB365" s="28"/>
      <c r="AC365" s="28"/>
      <c r="AD365" s="28"/>
      <c r="AE365" s="28"/>
      <c r="AF365" s="28"/>
    </row>
    <row r="366" spans="1:32" hidden="1" x14ac:dyDescent="0.2">
      <c r="A366" s="71">
        <v>67</v>
      </c>
      <c r="B366" s="90" t="str">
        <f>'Compound Alert'!B141</f>
        <v>Philippines</v>
      </c>
      <c r="C366" s="90" t="str">
        <f>'Compound Alert'!C141</f>
        <v>PHL</v>
      </c>
      <c r="D366" s="90" t="str">
        <f>'Compound Alert'!D141</f>
        <v>EAS           East Asia &amp; Pacific</v>
      </c>
      <c r="E366" s="90" t="str">
        <f>'Compound Alert'!E141</f>
        <v>IBRD</v>
      </c>
      <c r="F366" s="90"/>
      <c r="G366" s="88">
        <f>'Compound Alert'!G141</f>
        <v>3</v>
      </c>
      <c r="H366" s="87">
        <f>'Compound Alert'!H141</f>
        <v>3</v>
      </c>
      <c r="I366" s="85">
        <f>'Compound Alert'!I141</f>
        <v>1</v>
      </c>
      <c r="J366" s="77">
        <f>'Compound Alert'!U141</f>
        <v>6.75</v>
      </c>
      <c r="K366" s="77">
        <f>'Compound Alert'!V141</f>
        <v>7.2009569377990399</v>
      </c>
      <c r="L366" s="77">
        <f>'Compound Alert'!W141</f>
        <v>6.5123966942148801</v>
      </c>
      <c r="M366" s="77">
        <f>'Compound Alert'!X141</f>
        <v>5.5714285714285703</v>
      </c>
      <c r="N366" s="77">
        <f>'Compound Alert'!Y141</f>
        <v>8.5</v>
      </c>
      <c r="O366" s="77">
        <f>'Compound Alert'!Z141</f>
        <v>0</v>
      </c>
      <c r="P366" s="90"/>
      <c r="Q366" s="27">
        <f>'Compound Alert'!AI141</f>
        <v>0</v>
      </c>
      <c r="R366" s="27">
        <f>'Compound Alert'!AJ141</f>
        <v>0.2</v>
      </c>
      <c r="S366" s="28"/>
      <c r="T366" s="28"/>
      <c r="U366" s="28"/>
      <c r="V366" s="28"/>
      <c r="W366" s="28"/>
      <c r="X366" s="28"/>
      <c r="Y366" s="28"/>
      <c r="Z366" s="28"/>
      <c r="AA366" s="28"/>
      <c r="AB366" s="28"/>
      <c r="AC366" s="28"/>
      <c r="AD366" s="28"/>
      <c r="AE366" s="28"/>
      <c r="AF366" s="28"/>
    </row>
    <row r="367" spans="1:32" hidden="1" x14ac:dyDescent="0.2">
      <c r="A367" s="71">
        <v>68</v>
      </c>
      <c r="B367" s="90" t="str">
        <f>'Compound Alert'!B145</f>
        <v>Korea DPR</v>
      </c>
      <c r="C367" s="90" t="str">
        <f>'Compound Alert'!C145</f>
        <v>PRK</v>
      </c>
      <c r="D367" s="90" t="str">
        <f>'Compound Alert'!D145</f>
        <v>EAS           East Asia &amp; Pacific</v>
      </c>
      <c r="E367" s="90" t="str">
        <f>'Compound Alert'!E145</f>
        <v>East Asia &amp; Pacific</v>
      </c>
      <c r="F367" s="90"/>
      <c r="G367" s="88">
        <f>'Compound Alert'!G145</f>
        <v>3</v>
      </c>
      <c r="H367" s="87">
        <f>'Compound Alert'!H145</f>
        <v>3</v>
      </c>
      <c r="I367" s="85">
        <f>'Compound Alert'!I145</f>
        <v>2</v>
      </c>
      <c r="J367" s="77">
        <f>'Compound Alert'!U145</f>
        <v>6.75</v>
      </c>
      <c r="K367" s="77">
        <f>'Compound Alert'!V145</f>
        <v>8.6363636363636402</v>
      </c>
      <c r="L367" s="77">
        <f>'Compound Alert'!W145</f>
        <v>10</v>
      </c>
      <c r="M367" s="77">
        <f>'Compound Alert'!X145</f>
        <v>9</v>
      </c>
      <c r="N367" s="77">
        <f>'Compound Alert'!Y145</f>
        <v>4.25</v>
      </c>
      <c r="O367" s="77">
        <f>'Compound Alert'!Z145</f>
        <v>0</v>
      </c>
      <c r="P367" s="90"/>
      <c r="Q367" s="27">
        <f>'Compound Alert'!AI145</f>
        <v>0.1</v>
      </c>
      <c r="R367" s="27">
        <f>'Compound Alert'!AJ145</f>
        <v>0.6</v>
      </c>
      <c r="S367" s="28"/>
      <c r="T367" s="28"/>
      <c r="U367" s="28"/>
      <c r="V367" s="28"/>
      <c r="W367" s="28"/>
      <c r="X367" s="28"/>
      <c r="Y367" s="28"/>
      <c r="Z367" s="28"/>
      <c r="AA367" s="28"/>
      <c r="AB367" s="28"/>
      <c r="AC367" s="28"/>
      <c r="AD367" s="28"/>
      <c r="AE367" s="28"/>
      <c r="AF367" s="28"/>
    </row>
    <row r="368" spans="1:32" hidden="1" x14ac:dyDescent="0.2">
      <c r="A368" s="71">
        <v>69</v>
      </c>
      <c r="B368" s="90" t="str">
        <f>'Compound Alert'!B154</f>
        <v>Senegal</v>
      </c>
      <c r="C368" s="90" t="str">
        <f>'Compound Alert'!C154</f>
        <v>SEN</v>
      </c>
      <c r="D368" s="90" t="str">
        <f>'Compound Alert'!D154</f>
        <v>SSF           Sub-Saharan Africa</v>
      </c>
      <c r="E368" s="90" t="str">
        <f>'Compound Alert'!E154</f>
        <v>IDA</v>
      </c>
      <c r="F368" s="90"/>
      <c r="G368" s="88">
        <f>'Compound Alert'!G154</f>
        <v>3</v>
      </c>
      <c r="H368" s="87">
        <f>'Compound Alert'!H154</f>
        <v>3</v>
      </c>
      <c r="I368" s="85">
        <f>'Compound Alert'!I154</f>
        <v>1.5</v>
      </c>
      <c r="J368" s="77">
        <f>'Compound Alert'!U154</f>
        <v>7.75</v>
      </c>
      <c r="K368" s="77">
        <f>'Compound Alert'!V154</f>
        <v>7.3923444976076604</v>
      </c>
      <c r="L368" s="77">
        <f>'Compound Alert'!W154</f>
        <v>6.2975206611570202</v>
      </c>
      <c r="M368" s="77">
        <f>'Compound Alert'!X154</f>
        <v>9</v>
      </c>
      <c r="N368" s="77">
        <f>'Compound Alert'!Y154</f>
        <v>3.125</v>
      </c>
      <c r="O368" s="77">
        <f>'Compound Alert'!Z154</f>
        <v>0</v>
      </c>
      <c r="P368" s="90"/>
      <c r="Q368" s="27">
        <f>'Compound Alert'!AI154</f>
        <v>0</v>
      </c>
      <c r="R368" s="27">
        <f>'Compound Alert'!AJ154</f>
        <v>0.3</v>
      </c>
      <c r="S368" s="28"/>
      <c r="T368" s="28"/>
      <c r="U368" s="28"/>
      <c r="V368" s="28"/>
      <c r="W368" s="28"/>
      <c r="X368" s="28"/>
      <c r="Y368" s="28"/>
      <c r="Z368" s="28"/>
      <c r="AA368" s="28"/>
      <c r="AB368" s="28"/>
      <c r="AC368" s="28"/>
      <c r="AD368" s="28"/>
      <c r="AE368" s="28"/>
      <c r="AF368" s="28"/>
    </row>
    <row r="369" spans="1:32" hidden="1" x14ac:dyDescent="0.2">
      <c r="A369" s="71">
        <v>70</v>
      </c>
      <c r="B369" s="90" t="str">
        <f>'Compound Alert'!B157</f>
        <v>Sierra Leone</v>
      </c>
      <c r="C369" s="90" t="str">
        <f>'Compound Alert'!C157</f>
        <v>SLE</v>
      </c>
      <c r="D369" s="90" t="str">
        <f>'Compound Alert'!D157</f>
        <v>SSF           Sub-Saharan Africa</v>
      </c>
      <c r="E369" s="90" t="str">
        <f>'Compound Alert'!E157</f>
        <v>IDA</v>
      </c>
      <c r="F369" s="90"/>
      <c r="G369" s="88">
        <f>'Compound Alert'!G157</f>
        <v>3</v>
      </c>
      <c r="H369" s="87">
        <f>'Compound Alert'!H157</f>
        <v>3</v>
      </c>
      <c r="I369" s="85">
        <f>'Compound Alert'!I157</f>
        <v>2.5</v>
      </c>
      <c r="J369" s="77">
        <f>'Compound Alert'!U157</f>
        <v>10</v>
      </c>
      <c r="K369" s="77">
        <f>'Compound Alert'!V157</f>
        <v>9.6411483253588504</v>
      </c>
      <c r="L369" s="77">
        <f>'Compound Alert'!W157</f>
        <v>8.2479338842975203</v>
      </c>
      <c r="M369" s="77">
        <f>'Compound Alert'!X157</f>
        <v>9.8571428571428594</v>
      </c>
      <c r="N369" s="77">
        <f>'Compound Alert'!Y157</f>
        <v>3.5</v>
      </c>
      <c r="O369" s="77">
        <f>'Compound Alert'!Z157</f>
        <v>0</v>
      </c>
      <c r="P369" s="90"/>
      <c r="Q369" s="27">
        <f>'Compound Alert'!AI157</f>
        <v>0</v>
      </c>
      <c r="R369" s="27">
        <f>'Compound Alert'!AJ157</f>
        <v>0.4</v>
      </c>
      <c r="S369" s="28"/>
      <c r="T369" s="28"/>
      <c r="U369" s="28"/>
      <c r="V369" s="28"/>
      <c r="W369" s="28"/>
      <c r="X369" s="28"/>
      <c r="Y369" s="28"/>
      <c r="Z369" s="28"/>
      <c r="AA369" s="28"/>
      <c r="AB369" s="28"/>
      <c r="AC369" s="28"/>
      <c r="AD369" s="28"/>
      <c r="AE369" s="28"/>
      <c r="AF369" s="28"/>
    </row>
    <row r="370" spans="1:32" hidden="1" x14ac:dyDescent="0.2">
      <c r="A370" s="71">
        <v>71</v>
      </c>
      <c r="B370" s="90" t="str">
        <f>'Compound Alert'!B162</f>
        <v>Sao Tome and Principe</v>
      </c>
      <c r="C370" s="90" t="str">
        <f>'Compound Alert'!C162</f>
        <v>STP</v>
      </c>
      <c r="D370" s="90" t="str">
        <f>'Compound Alert'!D162</f>
        <v>SSF           Sub-Saharan Africa</v>
      </c>
      <c r="E370" s="90" t="str">
        <f>'Compound Alert'!E162</f>
        <v>IDA</v>
      </c>
      <c r="F370" s="90"/>
      <c r="G370" s="88">
        <f>'Compound Alert'!G162</f>
        <v>3</v>
      </c>
      <c r="H370" s="87">
        <f>'Compound Alert'!H162</f>
        <v>3</v>
      </c>
      <c r="I370" s="85">
        <f>'Compound Alert'!I162</f>
        <v>2.5</v>
      </c>
      <c r="J370" s="77">
        <f>'Compound Alert'!U162</f>
        <v>10</v>
      </c>
      <c r="K370" s="77">
        <f>'Compound Alert'!V162</f>
        <v>8.2057416267942607</v>
      </c>
      <c r="L370" s="77">
        <f>'Compound Alert'!W162</f>
        <v>7.5206611570247901</v>
      </c>
      <c r="M370" s="77">
        <f>'Compound Alert'!X162</f>
        <v>8.71428571428571</v>
      </c>
      <c r="N370" s="77">
        <f>'Compound Alert'!Y162</f>
        <v>0</v>
      </c>
      <c r="O370" s="77">
        <f>'Compound Alert'!Z162</f>
        <v>0</v>
      </c>
      <c r="P370" s="90"/>
      <c r="Q370" s="27">
        <f>'Compound Alert'!AI162</f>
        <v>0</v>
      </c>
      <c r="R370" s="27">
        <f>'Compound Alert'!AJ162</f>
        <v>0.5</v>
      </c>
      <c r="S370" s="28"/>
      <c r="T370" s="28"/>
      <c r="U370" s="28"/>
      <c r="V370" s="28"/>
      <c r="W370" s="28"/>
      <c r="X370" s="28"/>
      <c r="Y370" s="28"/>
      <c r="Z370" s="28"/>
      <c r="AA370" s="28"/>
      <c r="AB370" s="28"/>
      <c r="AC370" s="28"/>
      <c r="AD370" s="28"/>
      <c r="AE370" s="28"/>
      <c r="AF370" s="28"/>
    </row>
    <row r="371" spans="1:32" hidden="1" x14ac:dyDescent="0.2">
      <c r="A371" s="71">
        <v>72</v>
      </c>
      <c r="B371" s="90" t="str">
        <f>'Compound Alert'!B173</f>
        <v>Tajikistan</v>
      </c>
      <c r="C371" s="90" t="str">
        <f>'Compound Alert'!C173</f>
        <v>TJK</v>
      </c>
      <c r="D371" s="90" t="str">
        <f>'Compound Alert'!D173</f>
        <v>ECS           Europe &amp; Central Asia</v>
      </c>
      <c r="E371" s="90" t="str">
        <f>'Compound Alert'!E173</f>
        <v>IDA</v>
      </c>
      <c r="F371" s="90"/>
      <c r="G371" s="88">
        <f>'Compound Alert'!G173</f>
        <v>3</v>
      </c>
      <c r="H371" s="87">
        <f>'Compound Alert'!H173</f>
        <v>3</v>
      </c>
      <c r="I371" s="85">
        <f>'Compound Alert'!I173</f>
        <v>1.5</v>
      </c>
      <c r="J371" s="77">
        <f>'Compound Alert'!U173</f>
        <v>7.54</v>
      </c>
      <c r="K371" s="77">
        <f>'Compound Alert'!V173</f>
        <v>5.9090909090909101</v>
      </c>
      <c r="L371" s="77">
        <f>'Compound Alert'!W173</f>
        <v>10</v>
      </c>
      <c r="M371" s="77">
        <f>'Compound Alert'!X173</f>
        <v>6.5714285714285703</v>
      </c>
      <c r="N371" s="77">
        <f>'Compound Alert'!Y173</f>
        <v>5.125</v>
      </c>
      <c r="O371" s="77">
        <f>'Compound Alert'!Z173</f>
        <v>0</v>
      </c>
      <c r="P371" s="90"/>
      <c r="Q371" s="27">
        <f>'Compound Alert'!AI173</f>
        <v>0</v>
      </c>
      <c r="R371" s="27">
        <f>'Compound Alert'!AJ173</f>
        <v>0.4</v>
      </c>
      <c r="S371" s="28"/>
      <c r="T371" s="28"/>
      <c r="U371" s="28"/>
      <c r="V371" s="28"/>
      <c r="W371" s="28"/>
      <c r="X371" s="28"/>
      <c r="Y371" s="28"/>
      <c r="Z371" s="28"/>
      <c r="AA371" s="28"/>
      <c r="AB371" s="28"/>
      <c r="AC371" s="28"/>
      <c r="AD371" s="28"/>
      <c r="AE371" s="28"/>
      <c r="AF371" s="28"/>
    </row>
    <row r="372" spans="1:32" hidden="1" x14ac:dyDescent="0.2">
      <c r="A372" s="71">
        <v>73</v>
      </c>
      <c r="B372" s="90" t="str">
        <f>'Compound Alert'!B180</f>
        <v>Tuvalu</v>
      </c>
      <c r="C372" s="90" t="str">
        <f>'Compound Alert'!C180</f>
        <v>TUV</v>
      </c>
      <c r="D372" s="90" t="str">
        <f>'Compound Alert'!D180</f>
        <v>EAS           East Asia &amp; Pacific</v>
      </c>
      <c r="E372" s="90" t="str">
        <f>'Compound Alert'!E180</f>
        <v>IDA</v>
      </c>
      <c r="F372" s="90"/>
      <c r="G372" s="88">
        <f>'Compound Alert'!G180</f>
        <v>3</v>
      </c>
      <c r="H372" s="87">
        <f>'Compound Alert'!H180</f>
        <v>3</v>
      </c>
      <c r="I372" s="85">
        <f>'Compound Alert'!I180</f>
        <v>2</v>
      </c>
      <c r="J372" s="77">
        <f>'Compound Alert'!U180</f>
        <v>9.68</v>
      </c>
      <c r="K372" s="77">
        <f>'Compound Alert'!V180</f>
        <v>0</v>
      </c>
      <c r="L372" s="77">
        <f>'Compound Alert'!W180</f>
        <v>0</v>
      </c>
      <c r="M372" s="77">
        <f>'Compound Alert'!X180</f>
        <v>7.1428571428571397</v>
      </c>
      <c r="N372" s="77">
        <f>'Compound Alert'!Y180</f>
        <v>0.75</v>
      </c>
      <c r="O372" s="77">
        <f>'Compound Alert'!Z180</f>
        <v>10</v>
      </c>
      <c r="P372" s="90"/>
      <c r="Q372" s="27">
        <f>'Compound Alert'!AI180</f>
        <v>0.3</v>
      </c>
      <c r="R372" s="27">
        <f>'Compound Alert'!AJ180</f>
        <v>0.8</v>
      </c>
      <c r="S372" s="28"/>
      <c r="T372" s="28"/>
      <c r="U372" s="28"/>
      <c r="V372" s="28"/>
      <c r="W372" s="28"/>
      <c r="X372" s="28"/>
      <c r="Y372" s="28"/>
      <c r="Z372" s="28"/>
      <c r="AA372" s="28"/>
      <c r="AB372" s="28"/>
      <c r="AC372" s="28"/>
      <c r="AD372" s="28"/>
      <c r="AE372" s="28"/>
      <c r="AF372" s="28"/>
    </row>
    <row r="373" spans="1:32" hidden="1" x14ac:dyDescent="0.2">
      <c r="A373" s="71">
        <v>74</v>
      </c>
      <c r="B373" s="90" t="str">
        <f>'Compound Alert'!B190</f>
        <v>Vanuatu</v>
      </c>
      <c r="C373" s="90" t="str">
        <f>'Compound Alert'!C190</f>
        <v>VUT</v>
      </c>
      <c r="D373" s="90" t="str">
        <f>'Compound Alert'!D190</f>
        <v>EAS           East Asia &amp; Pacific</v>
      </c>
      <c r="E373" s="90" t="str">
        <f>'Compound Alert'!E190</f>
        <v>IDA</v>
      </c>
      <c r="F373" s="90"/>
      <c r="G373" s="88">
        <f>'Compound Alert'!G190</f>
        <v>3</v>
      </c>
      <c r="H373" s="87">
        <f>'Compound Alert'!H190</f>
        <v>3</v>
      </c>
      <c r="I373" s="85">
        <f>'Compound Alert'!I190</f>
        <v>1.5</v>
      </c>
      <c r="J373" s="77">
        <f>'Compound Alert'!U190</f>
        <v>8.7799999999999994</v>
      </c>
      <c r="K373" s="77">
        <f>'Compound Alert'!V190</f>
        <v>8.2296650717703397</v>
      </c>
      <c r="L373" s="77">
        <f>'Compound Alert'!W190</f>
        <v>0</v>
      </c>
      <c r="M373" s="77">
        <f>'Compound Alert'!X190</f>
        <v>7.8571428571428603</v>
      </c>
      <c r="N373" s="77">
        <f>'Compound Alert'!Y190</f>
        <v>2.5</v>
      </c>
      <c r="O373" s="77">
        <f>'Compound Alert'!Z190</f>
        <v>0</v>
      </c>
      <c r="P373" s="90"/>
      <c r="Q373" s="27">
        <f>'Compound Alert'!AI190</f>
        <v>0.2</v>
      </c>
      <c r="R373" s="27">
        <f>'Compound Alert'!AJ190</f>
        <v>0.7</v>
      </c>
      <c r="S373" s="28"/>
      <c r="T373" s="28"/>
      <c r="U373" s="28"/>
      <c r="V373" s="28"/>
      <c r="W373" s="28"/>
      <c r="X373" s="28"/>
      <c r="Y373" s="28"/>
      <c r="Z373" s="28"/>
      <c r="AA373" s="28"/>
      <c r="AB373" s="28"/>
      <c r="AC373" s="28"/>
      <c r="AD373" s="28"/>
      <c r="AE373" s="28"/>
      <c r="AF373" s="28"/>
    </row>
    <row r="374" spans="1:32" hidden="1" x14ac:dyDescent="0.2">
      <c r="A374" s="71">
        <v>75</v>
      </c>
      <c r="B374" s="90" t="str">
        <f>'Compound Alert'!B28</f>
        <v>Brazil</v>
      </c>
      <c r="C374" s="90" t="str">
        <f>'Compound Alert'!C28</f>
        <v>BRA</v>
      </c>
      <c r="D374" s="90" t="str">
        <f>'Compound Alert'!D28</f>
        <v>LCN           Latin America &amp; Caribbean</v>
      </c>
      <c r="E374" s="90" t="str">
        <f>'Compound Alert'!E28</f>
        <v>IBRD</v>
      </c>
      <c r="F374" s="90"/>
      <c r="G374" s="88">
        <f>'Compound Alert'!G28</f>
        <v>2.5</v>
      </c>
      <c r="H374" s="87">
        <f>'Compound Alert'!H28</f>
        <v>2.5</v>
      </c>
      <c r="I374" s="85">
        <f>'Compound Alert'!I28</f>
        <v>0.5</v>
      </c>
      <c r="J374" s="77">
        <f>'Compound Alert'!U28</f>
        <v>3.75</v>
      </c>
      <c r="K374" s="77">
        <f>'Compound Alert'!V28</f>
        <v>3.7320574162679399</v>
      </c>
      <c r="L374" s="77">
        <f>'Compound Alert'!W28</f>
        <v>6.4462809917355397</v>
      </c>
      <c r="M374" s="77">
        <f>'Compound Alert'!X28</f>
        <v>4.8571428571428603</v>
      </c>
      <c r="N374" s="77">
        <f>'Compound Alert'!Y28</f>
        <v>7.75</v>
      </c>
      <c r="O374" s="77">
        <f>'Compound Alert'!Z28</f>
        <v>0</v>
      </c>
      <c r="P374" s="90"/>
      <c r="Q374" s="27">
        <f>'Compound Alert'!AI28</f>
        <v>0</v>
      </c>
      <c r="R374" s="27">
        <f>'Compound Alert'!AJ28</f>
        <v>0.2</v>
      </c>
      <c r="S374" s="28"/>
      <c r="T374" s="28"/>
      <c r="U374" s="28"/>
      <c r="V374" s="28"/>
      <c r="W374" s="28"/>
      <c r="X374" s="28"/>
      <c r="Y374" s="28"/>
      <c r="Z374" s="28"/>
      <c r="AA374" s="28"/>
      <c r="AB374" s="28"/>
      <c r="AC374" s="28"/>
      <c r="AD374" s="28"/>
      <c r="AE374" s="28"/>
      <c r="AF374" s="28"/>
    </row>
    <row r="375" spans="1:32" hidden="1" x14ac:dyDescent="0.2">
      <c r="A375" s="71">
        <v>76</v>
      </c>
      <c r="B375" s="90" t="str">
        <f>'Compound Alert'!B65</f>
        <v>Gabon</v>
      </c>
      <c r="C375" s="90" t="str">
        <f>'Compound Alert'!C65</f>
        <v>GAB</v>
      </c>
      <c r="D375" s="90" t="str">
        <f>'Compound Alert'!D65</f>
        <v>SSF           Sub-Saharan Africa</v>
      </c>
      <c r="E375" s="90" t="str">
        <f>'Compound Alert'!E65</f>
        <v>IBRD</v>
      </c>
      <c r="F375" s="90"/>
      <c r="G375" s="88">
        <f>'Compound Alert'!G65</f>
        <v>2.5</v>
      </c>
      <c r="H375" s="87">
        <f>'Compound Alert'!H65</f>
        <v>2.5</v>
      </c>
      <c r="I375" s="85">
        <f>'Compound Alert'!I65</f>
        <v>1.5</v>
      </c>
      <c r="J375" s="77">
        <f>'Compound Alert'!U65</f>
        <v>10</v>
      </c>
      <c r="K375" s="77">
        <f>'Compound Alert'!V65</f>
        <v>6.6028708133971303</v>
      </c>
      <c r="L375" s="77">
        <f>'Compound Alert'!W65</f>
        <v>7.8347107438016499</v>
      </c>
      <c r="M375" s="77">
        <f>'Compound Alert'!X65</f>
        <v>6.1428571428571397</v>
      </c>
      <c r="N375" s="77">
        <f>'Compound Alert'!Y65</f>
        <v>3</v>
      </c>
      <c r="O375" s="77">
        <f>'Compound Alert'!Z65</f>
        <v>0</v>
      </c>
      <c r="P375" s="90"/>
      <c r="Q375" s="27">
        <f>'Compound Alert'!AI65</f>
        <v>0</v>
      </c>
      <c r="R375" s="27">
        <f>'Compound Alert'!AJ65</f>
        <v>0.4</v>
      </c>
      <c r="S375" s="28"/>
      <c r="T375" s="28"/>
      <c r="U375" s="28"/>
      <c r="V375" s="28"/>
      <c r="W375" s="28"/>
      <c r="X375" s="28"/>
      <c r="Y375" s="28"/>
      <c r="Z375" s="28"/>
      <c r="AA375" s="28"/>
      <c r="AB375" s="28"/>
      <c r="AC375" s="28"/>
      <c r="AD375" s="28"/>
      <c r="AE375" s="28"/>
      <c r="AF375" s="28"/>
    </row>
    <row r="376" spans="1:32" hidden="1" x14ac:dyDescent="0.2">
      <c r="A376" s="71">
        <v>77</v>
      </c>
      <c r="B376" s="90" t="str">
        <f>'Compound Alert'!B81</f>
        <v>Indonesia</v>
      </c>
      <c r="C376" s="90" t="str">
        <f>'Compound Alert'!C81</f>
        <v>IDN</v>
      </c>
      <c r="D376" s="90" t="str">
        <f>'Compound Alert'!D81</f>
        <v>EAS           East Asia &amp; Pacific</v>
      </c>
      <c r="E376" s="90" t="str">
        <f>'Compound Alert'!E81</f>
        <v>IBRD</v>
      </c>
      <c r="F376" s="90"/>
      <c r="G376" s="88">
        <f>'Compound Alert'!G81</f>
        <v>2.5</v>
      </c>
      <c r="H376" s="87">
        <f>'Compound Alert'!H81</f>
        <v>2.5</v>
      </c>
      <c r="I376" s="85">
        <f>'Compound Alert'!I81</f>
        <v>0.5</v>
      </c>
      <c r="J376" s="77">
        <f>'Compound Alert'!U81</f>
        <v>6</v>
      </c>
      <c r="K376" s="77">
        <f>'Compound Alert'!V81</f>
        <v>5.2392344497607697</v>
      </c>
      <c r="L376" s="77">
        <f>'Compound Alert'!W81</f>
        <v>6.0991735537190097</v>
      </c>
      <c r="M376" s="77">
        <f>'Compound Alert'!X81</f>
        <v>4.71428571428571</v>
      </c>
      <c r="N376" s="77">
        <f>'Compound Alert'!Y81</f>
        <v>8</v>
      </c>
      <c r="O376" s="77">
        <f>'Compound Alert'!Z81</f>
        <v>0</v>
      </c>
      <c r="P376" s="90"/>
      <c r="Q376" s="27">
        <f>'Compound Alert'!AI81</f>
        <v>0</v>
      </c>
      <c r="R376" s="27">
        <f>'Compound Alert'!AJ81</f>
        <v>0.2</v>
      </c>
      <c r="S376" s="28"/>
      <c r="T376" s="28"/>
      <c r="U376" s="28"/>
      <c r="V376" s="28"/>
      <c r="W376" s="28"/>
      <c r="X376" s="28"/>
      <c r="Y376" s="28"/>
      <c r="Z376" s="28"/>
      <c r="AA376" s="28"/>
      <c r="AB376" s="28"/>
      <c r="AC376" s="28"/>
      <c r="AD376" s="28"/>
      <c r="AE376" s="28"/>
      <c r="AF376" s="28"/>
    </row>
    <row r="377" spans="1:32" hidden="1" x14ac:dyDescent="0.2">
      <c r="A377" s="71">
        <v>78</v>
      </c>
      <c r="B377" s="90" t="str">
        <f>'Compound Alert'!B103</f>
        <v>Libya</v>
      </c>
      <c r="C377" s="90" t="str">
        <f>'Compound Alert'!C103</f>
        <v>LBY</v>
      </c>
      <c r="D377" s="90" t="str">
        <f>'Compound Alert'!D103</f>
        <v>MEA           Middle East &amp; North Africa</v>
      </c>
      <c r="E377" s="90" t="str">
        <f>'Compound Alert'!E103</f>
        <v>IBRD</v>
      </c>
      <c r="F377" s="90"/>
      <c r="G377" s="88">
        <f>'Compound Alert'!G103</f>
        <v>2.5</v>
      </c>
      <c r="H377" s="87">
        <f>'Compound Alert'!H103</f>
        <v>2.5</v>
      </c>
      <c r="I377" s="85">
        <f>'Compound Alert'!I103</f>
        <v>3</v>
      </c>
      <c r="J377" s="77">
        <f>'Compound Alert'!U103</f>
        <v>8.86</v>
      </c>
      <c r="K377" s="77">
        <f>'Compound Alert'!V103</f>
        <v>3.42105263157895</v>
      </c>
      <c r="L377" s="77">
        <f>'Compound Alert'!W103</f>
        <v>10</v>
      </c>
      <c r="M377" s="77">
        <f>'Compound Alert'!X103</f>
        <v>3.8571428571428599</v>
      </c>
      <c r="N377" s="77">
        <f>'Compound Alert'!Y103</f>
        <v>9</v>
      </c>
      <c r="O377" s="77">
        <f>'Compound Alert'!Z103</f>
        <v>10</v>
      </c>
      <c r="P377" s="90"/>
      <c r="Q377" s="27">
        <f>'Compound Alert'!AI103</f>
        <v>0</v>
      </c>
      <c r="R377" s="27">
        <f>'Compound Alert'!AJ103</f>
        <v>0.4</v>
      </c>
      <c r="S377" s="28"/>
      <c r="T377" s="28"/>
      <c r="U377" s="28"/>
      <c r="V377" s="28"/>
      <c r="W377" s="28"/>
      <c r="X377" s="28"/>
      <c r="Y377" s="28"/>
      <c r="Z377" s="28"/>
      <c r="AA377" s="28"/>
      <c r="AB377" s="28"/>
      <c r="AC377" s="28"/>
      <c r="AD377" s="28"/>
      <c r="AE377" s="28"/>
      <c r="AF377" s="28"/>
    </row>
    <row r="378" spans="1:32" hidden="1" x14ac:dyDescent="0.2">
      <c r="A378" s="71">
        <v>79</v>
      </c>
      <c r="B378" s="90" t="str">
        <f>'Compound Alert'!B115</f>
        <v>Mexico</v>
      </c>
      <c r="C378" s="90" t="str">
        <f>'Compound Alert'!C115</f>
        <v>MEX</v>
      </c>
      <c r="D378" s="90" t="str">
        <f>'Compound Alert'!D115</f>
        <v>LCN           Latin America &amp; Caribbean</v>
      </c>
      <c r="E378" s="90" t="str">
        <f>'Compound Alert'!E115</f>
        <v>IBRD</v>
      </c>
      <c r="F378" s="90"/>
      <c r="G378" s="88">
        <f>'Compound Alert'!G115</f>
        <v>2.5</v>
      </c>
      <c r="H378" s="87">
        <f>'Compound Alert'!H115</f>
        <v>2.5</v>
      </c>
      <c r="I378" s="85">
        <f>'Compound Alert'!I115</f>
        <v>0.5</v>
      </c>
      <c r="J378" s="77">
        <f>'Compound Alert'!U115</f>
        <v>4.25</v>
      </c>
      <c r="K378" s="77">
        <f>'Compound Alert'!V115</f>
        <v>3.2296650717703299</v>
      </c>
      <c r="L378" s="77">
        <f>'Compound Alert'!W115</f>
        <v>5.25619834710744</v>
      </c>
      <c r="M378" s="77">
        <f>'Compound Alert'!X115</f>
        <v>4.8571428571428603</v>
      </c>
      <c r="N378" s="77">
        <f>'Compound Alert'!Y115</f>
        <v>8.875</v>
      </c>
      <c r="O378" s="77">
        <f>'Compound Alert'!Z115</f>
        <v>0</v>
      </c>
      <c r="P378" s="90"/>
      <c r="Q378" s="27">
        <f>'Compound Alert'!AI115</f>
        <v>0</v>
      </c>
      <c r="R378" s="27">
        <f>'Compound Alert'!AJ115</f>
        <v>0.2</v>
      </c>
      <c r="S378" s="28"/>
      <c r="T378" s="28"/>
      <c r="U378" s="28"/>
      <c r="V378" s="28"/>
      <c r="W378" s="28"/>
      <c r="X378" s="28"/>
      <c r="Y378" s="28"/>
      <c r="Z378" s="28"/>
      <c r="AA378" s="28"/>
      <c r="AB378" s="28"/>
      <c r="AC378" s="28"/>
      <c r="AD378" s="28"/>
      <c r="AE378" s="28"/>
      <c r="AF378" s="28"/>
    </row>
    <row r="379" spans="1:32" hidden="1" x14ac:dyDescent="0.2">
      <c r="A379" s="71">
        <v>80</v>
      </c>
      <c r="B379" s="90" t="str">
        <f>'Compound Alert'!B128</f>
        <v>Namibia</v>
      </c>
      <c r="C379" s="90" t="str">
        <f>'Compound Alert'!C128</f>
        <v>NAM</v>
      </c>
      <c r="D379" s="90" t="str">
        <f>'Compound Alert'!D128</f>
        <v>SSF           Sub-Saharan Africa</v>
      </c>
      <c r="E379" s="90" t="str">
        <f>'Compound Alert'!E128</f>
        <v>IBRD</v>
      </c>
      <c r="F379" s="90"/>
      <c r="G379" s="88">
        <f>'Compound Alert'!G128</f>
        <v>2.5</v>
      </c>
      <c r="H379" s="87">
        <f>'Compound Alert'!H128</f>
        <v>2.5</v>
      </c>
      <c r="I379" s="85">
        <f>'Compound Alert'!I128</f>
        <v>1.5</v>
      </c>
      <c r="J379" s="77">
        <f>'Compound Alert'!U128</f>
        <v>7.75</v>
      </c>
      <c r="K379" s="77">
        <f>'Compound Alert'!V128</f>
        <v>9.2822966507177096</v>
      </c>
      <c r="L379" s="77">
        <f>'Compound Alert'!W128</f>
        <v>4.9421487603305803</v>
      </c>
      <c r="M379" s="77">
        <f>'Compound Alert'!X128</f>
        <v>8</v>
      </c>
      <c r="N379" s="77">
        <f>'Compound Alert'!Y128</f>
        <v>1.75</v>
      </c>
      <c r="O379" s="77">
        <f>'Compound Alert'!Z128</f>
        <v>0</v>
      </c>
      <c r="P379" s="90"/>
      <c r="Q379" s="27">
        <f>'Compound Alert'!AI128</f>
        <v>0</v>
      </c>
      <c r="R379" s="27">
        <f>'Compound Alert'!AJ128</f>
        <v>0.3</v>
      </c>
      <c r="S379" s="28"/>
      <c r="T379" s="28"/>
      <c r="U379" s="28"/>
      <c r="V379" s="28"/>
      <c r="W379" s="28"/>
      <c r="X379" s="28"/>
      <c r="Y379" s="28"/>
      <c r="Z379" s="28"/>
      <c r="AA379" s="28"/>
      <c r="AB379" s="28"/>
      <c r="AC379" s="28"/>
      <c r="AD379" s="28"/>
      <c r="AE379" s="28"/>
      <c r="AF379" s="28"/>
    </row>
    <row r="380" spans="1:32" hidden="1" x14ac:dyDescent="0.2">
      <c r="A380" s="71">
        <v>81</v>
      </c>
      <c r="B380" s="90" t="str">
        <f>'Compound Alert'!B158</f>
        <v>El Salvador</v>
      </c>
      <c r="C380" s="90" t="str">
        <f>'Compound Alert'!C158</f>
        <v>SLV</v>
      </c>
      <c r="D380" s="90" t="str">
        <f>'Compound Alert'!D158</f>
        <v>LCN           Latin America &amp; Caribbean</v>
      </c>
      <c r="E380" s="90" t="str">
        <f>'Compound Alert'!E158</f>
        <v>IBRD</v>
      </c>
      <c r="F380" s="90"/>
      <c r="G380" s="88">
        <f>'Compound Alert'!G158</f>
        <v>2.5</v>
      </c>
      <c r="H380" s="87">
        <f>'Compound Alert'!H158</f>
        <v>2.5</v>
      </c>
      <c r="I380" s="85">
        <f>'Compound Alert'!I158</f>
        <v>0</v>
      </c>
      <c r="J380" s="77">
        <f>'Compound Alert'!U158</f>
        <v>5.5</v>
      </c>
      <c r="K380" s="77">
        <f>'Compound Alert'!V158</f>
        <v>4.9760765550239201</v>
      </c>
      <c r="L380" s="77">
        <f>'Compound Alert'!W158</f>
        <v>5.4049586776859497</v>
      </c>
      <c r="M380" s="77">
        <f>'Compound Alert'!X158</f>
        <v>6.28571428571429</v>
      </c>
      <c r="N380" s="77">
        <f>'Compound Alert'!Y158</f>
        <v>5.125</v>
      </c>
      <c r="O380" s="77">
        <f>'Compound Alert'!Z158</f>
        <v>0</v>
      </c>
      <c r="P380" s="90"/>
      <c r="Q380" s="27">
        <f>'Compound Alert'!AI158</f>
        <v>0</v>
      </c>
      <c r="R380" s="27">
        <f>'Compound Alert'!AJ158</f>
        <v>0.3</v>
      </c>
      <c r="S380" s="28"/>
      <c r="T380" s="28"/>
      <c r="U380" s="28"/>
      <c r="V380" s="28"/>
      <c r="W380" s="28"/>
      <c r="X380" s="28"/>
      <c r="Y380" s="28"/>
      <c r="Z380" s="28"/>
      <c r="AA380" s="28"/>
      <c r="AB380" s="28"/>
      <c r="AC380" s="28"/>
      <c r="AD380" s="28"/>
      <c r="AE380" s="28"/>
      <c r="AF380" s="28"/>
    </row>
    <row r="381" spans="1:32" hidden="1" x14ac:dyDescent="0.2">
      <c r="A381" s="71">
        <v>82</v>
      </c>
      <c r="B381" s="90" t="str">
        <f>'Compound Alert'!B167</f>
        <v>Eswatini</v>
      </c>
      <c r="C381" s="90" t="str">
        <f>'Compound Alert'!C167</f>
        <v>SWZ</v>
      </c>
      <c r="D381" s="90" t="str">
        <f>'Compound Alert'!D167</f>
        <v>SSF           Sub-Saharan Africa</v>
      </c>
      <c r="E381" s="90" t="str">
        <f>'Compound Alert'!E167</f>
        <v>IBRD</v>
      </c>
      <c r="F381" s="90"/>
      <c r="G381" s="88">
        <f>'Compound Alert'!G167</f>
        <v>2.5</v>
      </c>
      <c r="H381" s="87">
        <f>'Compound Alert'!H167</f>
        <v>2.5</v>
      </c>
      <c r="I381" s="85">
        <f>'Compound Alert'!I167</f>
        <v>2</v>
      </c>
      <c r="J381" s="77">
        <f>'Compound Alert'!U167</f>
        <v>8.25</v>
      </c>
      <c r="K381" s="77">
        <f>'Compound Alert'!V167</f>
        <v>7.9186602870813401</v>
      </c>
      <c r="L381" s="77">
        <f>'Compound Alert'!W167</f>
        <v>7.2396694214875996</v>
      </c>
      <c r="M381" s="77">
        <f>'Compound Alert'!X167</f>
        <v>8</v>
      </c>
      <c r="N381" s="77">
        <f>'Compound Alert'!Y167</f>
        <v>1</v>
      </c>
      <c r="O381" s="77">
        <f>'Compound Alert'!Z167</f>
        <v>0</v>
      </c>
      <c r="P381" s="90"/>
      <c r="Q381" s="27">
        <f>'Compound Alert'!AI167</f>
        <v>0</v>
      </c>
      <c r="R381" s="27">
        <f>'Compound Alert'!AJ167</f>
        <v>0.4</v>
      </c>
      <c r="S381" s="28"/>
      <c r="T381" s="28"/>
      <c r="U381" s="28"/>
      <c r="V381" s="28"/>
      <c r="W381" s="28"/>
      <c r="X381" s="28"/>
      <c r="Y381" s="28"/>
      <c r="Z381" s="28"/>
      <c r="AA381" s="28"/>
      <c r="AB381" s="28"/>
      <c r="AC381" s="28"/>
      <c r="AD381" s="28"/>
      <c r="AE381" s="28"/>
      <c r="AF381" s="28"/>
    </row>
    <row r="382" spans="1:32" hidden="1" x14ac:dyDescent="0.2">
      <c r="A382" s="71">
        <v>83</v>
      </c>
      <c r="B382" s="90" t="str">
        <f>'Compound Alert'!B25</f>
        <v>Belarus</v>
      </c>
      <c r="C382" s="90" t="str">
        <f>'Compound Alert'!C25</f>
        <v>BLR</v>
      </c>
      <c r="D382" s="90" t="str">
        <f>'Compound Alert'!D25</f>
        <v>ECS           Europe &amp; Central Asia</v>
      </c>
      <c r="E382" s="90" t="str">
        <f>'Compound Alert'!E25</f>
        <v>IBRD</v>
      </c>
      <c r="F382" s="90"/>
      <c r="G382" s="88">
        <f>'Compound Alert'!G25</f>
        <v>2</v>
      </c>
      <c r="H382" s="87">
        <f>'Compound Alert'!H25</f>
        <v>2</v>
      </c>
      <c r="I382" s="85">
        <f>'Compound Alert'!I25</f>
        <v>0.5</v>
      </c>
      <c r="J382" s="77">
        <f>'Compound Alert'!U25</f>
        <v>6.94</v>
      </c>
      <c r="K382" s="77">
        <f>'Compound Alert'!V25</f>
        <v>1.02870813397129</v>
      </c>
      <c r="L382" s="77">
        <f>'Compound Alert'!W25</f>
        <v>8.7768595041322293</v>
      </c>
      <c r="M382" s="77">
        <f>'Compound Alert'!X25</f>
        <v>1.71428571428572</v>
      </c>
      <c r="N382" s="77">
        <f>'Compound Alert'!Y25</f>
        <v>1</v>
      </c>
      <c r="O382" s="77">
        <f>'Compound Alert'!Z25</f>
        <v>0</v>
      </c>
      <c r="P382" s="90"/>
      <c r="Q382" s="27">
        <f>'Compound Alert'!AI25</f>
        <v>0</v>
      </c>
      <c r="R382" s="27">
        <f>'Compound Alert'!AJ25</f>
        <v>0.3</v>
      </c>
      <c r="S382" s="28"/>
      <c r="T382" s="28"/>
      <c r="U382" s="28"/>
      <c r="V382" s="28"/>
      <c r="W382" s="28"/>
      <c r="X382" s="28"/>
      <c r="Y382" s="28"/>
      <c r="Z382" s="28"/>
      <c r="AA382" s="28"/>
      <c r="AB382" s="28"/>
      <c r="AC382" s="28"/>
      <c r="AD382" s="28"/>
      <c r="AE382" s="28"/>
      <c r="AF382" s="28"/>
    </row>
    <row r="383" spans="1:32" hidden="1" x14ac:dyDescent="0.2">
      <c r="A383" s="71">
        <v>84</v>
      </c>
      <c r="B383" s="90" t="str">
        <f>'Compound Alert'!B26</f>
        <v>Belize</v>
      </c>
      <c r="C383" s="90" t="str">
        <f>'Compound Alert'!C26</f>
        <v>BLZ</v>
      </c>
      <c r="D383" s="90" t="str">
        <f>'Compound Alert'!D26</f>
        <v>LCN           Latin America &amp; Caribbean</v>
      </c>
      <c r="E383" s="90" t="str">
        <f>'Compound Alert'!E26</f>
        <v>IBRD</v>
      </c>
      <c r="F383" s="90"/>
      <c r="G383" s="88">
        <f>'Compound Alert'!G26</f>
        <v>2</v>
      </c>
      <c r="H383" s="87">
        <f>'Compound Alert'!H26</f>
        <v>2</v>
      </c>
      <c r="I383" s="85">
        <f>'Compound Alert'!I26</f>
        <v>1</v>
      </c>
      <c r="J383" s="77">
        <f>'Compound Alert'!U26</f>
        <v>7.64</v>
      </c>
      <c r="K383" s="77">
        <f>'Compound Alert'!V26</f>
        <v>4.6650717703349303</v>
      </c>
      <c r="L383" s="77">
        <f>'Compound Alert'!W26</f>
        <v>7.1239669421487601</v>
      </c>
      <c r="M383" s="77">
        <f>'Compound Alert'!X26</f>
        <v>5.28571428571429</v>
      </c>
      <c r="N383" s="77">
        <f>'Compound Alert'!Y26</f>
        <v>2.75</v>
      </c>
      <c r="O383" s="77">
        <f>'Compound Alert'!Z26</f>
        <v>0</v>
      </c>
      <c r="P383" s="90"/>
      <c r="Q383" s="27">
        <f>'Compound Alert'!AI26</f>
        <v>0</v>
      </c>
      <c r="R383" s="27">
        <f>'Compound Alert'!AJ26</f>
        <v>0.4</v>
      </c>
      <c r="S383" s="28"/>
      <c r="T383" s="28"/>
      <c r="U383" s="28"/>
      <c r="V383" s="28"/>
      <c r="W383" s="28"/>
      <c r="X383" s="28"/>
      <c r="Y383" s="28"/>
      <c r="Z383" s="28"/>
      <c r="AA383" s="28"/>
      <c r="AB383" s="28"/>
      <c r="AC383" s="28"/>
      <c r="AD383" s="28"/>
      <c r="AE383" s="28"/>
      <c r="AF383" s="28"/>
    </row>
    <row r="384" spans="1:32" hidden="1" x14ac:dyDescent="0.2">
      <c r="A384" s="71">
        <v>85</v>
      </c>
      <c r="B384" s="90" t="str">
        <f>'Compound Alert'!B32</f>
        <v>Botswana</v>
      </c>
      <c r="C384" s="90" t="str">
        <f>'Compound Alert'!C32</f>
        <v>BWA</v>
      </c>
      <c r="D384" s="90" t="str">
        <f>'Compound Alert'!D32</f>
        <v>SSF           Sub-Saharan Africa</v>
      </c>
      <c r="E384" s="90" t="str">
        <f>'Compound Alert'!E32</f>
        <v>IBRD</v>
      </c>
      <c r="F384" s="90"/>
      <c r="G384" s="88">
        <f>'Compound Alert'!G32</f>
        <v>2</v>
      </c>
      <c r="H384" s="87">
        <f>'Compound Alert'!H32</f>
        <v>2</v>
      </c>
      <c r="I384" s="85">
        <f>'Compound Alert'!I32</f>
        <v>0.5</v>
      </c>
      <c r="J384" s="77">
        <f>'Compound Alert'!U32</f>
        <v>7.78</v>
      </c>
      <c r="K384" s="77">
        <f>'Compound Alert'!V32</f>
        <v>6.9377990430622001</v>
      </c>
      <c r="L384" s="77">
        <f>'Compound Alert'!W32</f>
        <v>3.1735537190082601</v>
      </c>
      <c r="M384" s="77">
        <f>'Compound Alert'!X32</f>
        <v>6.4285714285714297</v>
      </c>
      <c r="N384" s="77">
        <f>'Compound Alert'!Y32</f>
        <v>0.875</v>
      </c>
      <c r="O384" s="77">
        <f>'Compound Alert'!Z32</f>
        <v>0</v>
      </c>
      <c r="P384" s="90"/>
      <c r="Q384" s="27">
        <f>'Compound Alert'!AI32</f>
        <v>0</v>
      </c>
      <c r="R384" s="27">
        <f>'Compound Alert'!AJ32</f>
        <v>0.4</v>
      </c>
      <c r="S384" s="28"/>
      <c r="T384" s="28"/>
      <c r="U384" s="28"/>
      <c r="V384" s="28"/>
      <c r="W384" s="28"/>
      <c r="X384" s="28"/>
      <c r="Y384" s="28"/>
      <c r="Z384" s="28"/>
      <c r="AA384" s="28"/>
      <c r="AB384" s="28"/>
      <c r="AC384" s="28"/>
      <c r="AD384" s="28"/>
      <c r="AE384" s="28"/>
      <c r="AF384" s="28"/>
    </row>
    <row r="385" spans="1:32" hidden="1" x14ac:dyDescent="0.2">
      <c r="A385" s="71">
        <v>86</v>
      </c>
      <c r="B385" s="90" t="str">
        <f>'Compound Alert'!B37</f>
        <v>China</v>
      </c>
      <c r="C385" s="90" t="str">
        <f>'Compound Alert'!C37</f>
        <v>CHN</v>
      </c>
      <c r="D385" s="90" t="str">
        <f>'Compound Alert'!D37</f>
        <v>EAS           East Asia &amp; Pacific</v>
      </c>
      <c r="E385" s="90" t="str">
        <f>'Compound Alert'!E37</f>
        <v>IBRD</v>
      </c>
      <c r="F385" s="90"/>
      <c r="G385" s="88">
        <f>'Compound Alert'!G37</f>
        <v>2</v>
      </c>
      <c r="H385" s="87">
        <f>'Compound Alert'!H37</f>
        <v>2</v>
      </c>
      <c r="I385" s="85">
        <f>'Compound Alert'!I37</f>
        <v>0.5</v>
      </c>
      <c r="J385" s="77">
        <f>'Compound Alert'!U37</f>
        <v>4.3600000000000003</v>
      </c>
      <c r="K385" s="77">
        <f>'Compound Alert'!V37</f>
        <v>2.9186602870813401</v>
      </c>
      <c r="L385" s="77">
        <f>'Compound Alert'!W37</f>
        <v>5.4214876033057902</v>
      </c>
      <c r="M385" s="77">
        <f>'Compound Alert'!X37</f>
        <v>3.71428571428571</v>
      </c>
      <c r="N385" s="77">
        <f>'Compound Alert'!Y37</f>
        <v>7.5</v>
      </c>
      <c r="O385" s="77">
        <f>'Compound Alert'!Z37</f>
        <v>0</v>
      </c>
      <c r="P385" s="90"/>
      <c r="Q385" s="27">
        <f>'Compound Alert'!AI37</f>
        <v>0</v>
      </c>
      <c r="R385" s="27">
        <f>'Compound Alert'!AJ37</f>
        <v>0.2</v>
      </c>
      <c r="S385" s="28"/>
      <c r="T385" s="28"/>
      <c r="U385" s="28"/>
      <c r="V385" s="28"/>
      <c r="W385" s="28"/>
      <c r="X385" s="28"/>
      <c r="Y385" s="28"/>
      <c r="Z385" s="28"/>
      <c r="AA385" s="28"/>
      <c r="AB385" s="28"/>
      <c r="AC385" s="28"/>
      <c r="AD385" s="28"/>
      <c r="AE385" s="28"/>
      <c r="AF385" s="28"/>
    </row>
    <row r="386" spans="1:32" hidden="1" x14ac:dyDescent="0.2">
      <c r="A386" s="71">
        <v>87</v>
      </c>
      <c r="B386" s="90" t="str">
        <f>'Compound Alert'!B56</f>
        <v>Egypt</v>
      </c>
      <c r="C386" s="90" t="str">
        <f>'Compound Alert'!C56</f>
        <v>EGY</v>
      </c>
      <c r="D386" s="90" t="str">
        <f>'Compound Alert'!D56</f>
        <v>MEA           Middle East &amp; North Africa</v>
      </c>
      <c r="E386" s="90" t="str">
        <f>'Compound Alert'!E56</f>
        <v>IBRD</v>
      </c>
      <c r="F386" s="90"/>
      <c r="G386" s="88">
        <f>'Compound Alert'!G56</f>
        <v>2</v>
      </c>
      <c r="H386" s="87">
        <f>'Compound Alert'!H56</f>
        <v>2</v>
      </c>
      <c r="I386" s="85">
        <f>'Compound Alert'!I56</f>
        <v>0.5</v>
      </c>
      <c r="J386" s="77">
        <f>'Compound Alert'!U56</f>
        <v>6.02</v>
      </c>
      <c r="K386" s="77">
        <f>'Compound Alert'!V56</f>
        <v>1.79425837320574</v>
      </c>
      <c r="L386" s="77">
        <f>'Compound Alert'!W56</f>
        <v>6.6280991735537196</v>
      </c>
      <c r="M386" s="77">
        <f>'Compound Alert'!X56</f>
        <v>5</v>
      </c>
      <c r="N386" s="77">
        <f>'Compound Alert'!Y56</f>
        <v>8.125</v>
      </c>
      <c r="O386" s="77">
        <f>'Compound Alert'!Z56</f>
        <v>0</v>
      </c>
      <c r="P386" s="90"/>
      <c r="Q386" s="27">
        <f>'Compound Alert'!AI56</f>
        <v>0</v>
      </c>
      <c r="R386" s="27">
        <f>'Compound Alert'!AJ56</f>
        <v>0.3</v>
      </c>
      <c r="S386" s="28"/>
      <c r="T386" s="28"/>
      <c r="U386" s="28"/>
      <c r="V386" s="28"/>
      <c r="W386" s="28"/>
      <c r="X386" s="28"/>
      <c r="Y386" s="28"/>
      <c r="Z386" s="28"/>
      <c r="AA386" s="28"/>
      <c r="AB386" s="28"/>
      <c r="AC386" s="28"/>
      <c r="AD386" s="28"/>
      <c r="AE386" s="28"/>
      <c r="AF386" s="28"/>
    </row>
    <row r="387" spans="1:32" hidden="1" x14ac:dyDescent="0.2">
      <c r="A387" s="71">
        <v>88</v>
      </c>
      <c r="B387" s="90" t="str">
        <f>'Compound Alert'!B72</f>
        <v>Equatorial Guinea</v>
      </c>
      <c r="C387" s="90" t="str">
        <f>'Compound Alert'!C72</f>
        <v>GNQ</v>
      </c>
      <c r="D387" s="90" t="str">
        <f>'Compound Alert'!D72</f>
        <v>SSF           Sub-Saharan Africa</v>
      </c>
      <c r="E387" s="90" t="str">
        <f>'Compound Alert'!E72</f>
        <v>IBRD</v>
      </c>
      <c r="F387" s="90"/>
      <c r="G387" s="88">
        <f>'Compound Alert'!G72</f>
        <v>2</v>
      </c>
      <c r="H387" s="87">
        <f>'Compound Alert'!H72</f>
        <v>2</v>
      </c>
      <c r="I387" s="85">
        <f>'Compound Alert'!I72</f>
        <v>1.5</v>
      </c>
      <c r="J387" s="77">
        <f>'Compound Alert'!U72</f>
        <v>10</v>
      </c>
      <c r="K387" s="77">
        <f>'Compound Alert'!V72</f>
        <v>5.4066985645932997</v>
      </c>
      <c r="L387" s="77">
        <f>'Compound Alert'!W72</f>
        <v>9.1239669421487601</v>
      </c>
      <c r="M387" s="77">
        <f>'Compound Alert'!X72</f>
        <v>6</v>
      </c>
      <c r="N387" s="77">
        <f>'Compound Alert'!Y72</f>
        <v>1.875</v>
      </c>
      <c r="O387" s="77">
        <f>'Compound Alert'!Z72</f>
        <v>0</v>
      </c>
      <c r="P387" s="90"/>
      <c r="Q387" s="27">
        <f>'Compound Alert'!AI72</f>
        <v>0</v>
      </c>
      <c r="R387" s="27">
        <f>'Compound Alert'!AJ72</f>
        <v>0.5</v>
      </c>
      <c r="S387" s="28"/>
      <c r="T387" s="28"/>
      <c r="U387" s="28"/>
      <c r="V387" s="28"/>
      <c r="W387" s="28"/>
      <c r="X387" s="28"/>
      <c r="Y387" s="28"/>
      <c r="Z387" s="28"/>
      <c r="AA387" s="28"/>
      <c r="AB387" s="28"/>
      <c r="AC387" s="28"/>
      <c r="AD387" s="28"/>
      <c r="AE387" s="28"/>
      <c r="AF387" s="28"/>
    </row>
    <row r="388" spans="1:32" hidden="1" x14ac:dyDescent="0.2">
      <c r="A388" s="71">
        <v>89</v>
      </c>
      <c r="B388" s="90" t="str">
        <f>'Compound Alert'!B75</f>
        <v>Guatemala</v>
      </c>
      <c r="C388" s="90" t="str">
        <f>'Compound Alert'!C75</f>
        <v>GTM</v>
      </c>
      <c r="D388" s="90" t="str">
        <f>'Compound Alert'!D75</f>
        <v>LCN           Latin America &amp; Caribbean</v>
      </c>
      <c r="E388" s="90" t="str">
        <f>'Compound Alert'!E75</f>
        <v>IBRD</v>
      </c>
      <c r="F388" s="90"/>
      <c r="G388" s="88">
        <f>'Compound Alert'!G75</f>
        <v>2</v>
      </c>
      <c r="H388" s="87">
        <f>'Compound Alert'!H75</f>
        <v>2</v>
      </c>
      <c r="I388" s="85">
        <f>'Compound Alert'!I75</f>
        <v>1.5</v>
      </c>
      <c r="J388" s="77">
        <f>'Compound Alert'!U75</f>
        <v>7.46</v>
      </c>
      <c r="K388" s="77">
        <f>'Compound Alert'!V75</f>
        <v>6.5071770334928196</v>
      </c>
      <c r="L388" s="77">
        <f>'Compound Alert'!W75</f>
        <v>7.1570247933884303</v>
      </c>
      <c r="M388" s="77">
        <f>'Compound Alert'!X75</f>
        <v>7.7142857142857197</v>
      </c>
      <c r="N388" s="77">
        <f>'Compound Alert'!Y75</f>
        <v>5.75</v>
      </c>
      <c r="O388" s="77">
        <f>'Compound Alert'!Z75</f>
        <v>0</v>
      </c>
      <c r="P388" s="90"/>
      <c r="Q388" s="27">
        <f>'Compound Alert'!AI75</f>
        <v>0</v>
      </c>
      <c r="R388" s="27">
        <f>'Compound Alert'!AJ75</f>
        <v>0.2</v>
      </c>
      <c r="S388" s="28"/>
      <c r="T388" s="28"/>
      <c r="U388" s="28"/>
      <c r="V388" s="28"/>
      <c r="W388" s="28"/>
      <c r="X388" s="28"/>
      <c r="Y388" s="28"/>
      <c r="Z388" s="28"/>
      <c r="AA388" s="28"/>
      <c r="AB388" s="28"/>
      <c r="AC388" s="28"/>
      <c r="AD388" s="28"/>
      <c r="AE388" s="28"/>
      <c r="AF388" s="28"/>
    </row>
    <row r="389" spans="1:32" hidden="1" x14ac:dyDescent="0.2">
      <c r="A389" s="71">
        <v>90</v>
      </c>
      <c r="B389" s="90" t="str">
        <f>'Compound Alert'!B89</f>
        <v>Jamaica</v>
      </c>
      <c r="C389" s="90" t="str">
        <f>'Compound Alert'!C89</f>
        <v>JAM</v>
      </c>
      <c r="D389" s="90" t="str">
        <f>'Compound Alert'!D89</f>
        <v>LCN           Latin America &amp; Caribbean</v>
      </c>
      <c r="E389" s="90" t="str">
        <f>'Compound Alert'!E89</f>
        <v>IBRD</v>
      </c>
      <c r="F389" s="90"/>
      <c r="G389" s="88">
        <f>'Compound Alert'!G89</f>
        <v>2</v>
      </c>
      <c r="H389" s="87">
        <f>'Compound Alert'!H89</f>
        <v>2</v>
      </c>
      <c r="I389" s="85">
        <f>'Compound Alert'!I89</f>
        <v>0.5</v>
      </c>
      <c r="J389" s="77">
        <f>'Compound Alert'!U89</f>
        <v>8.1999999999999993</v>
      </c>
      <c r="K389" s="77">
        <f>'Compound Alert'!V89</f>
        <v>4.2105263157894699</v>
      </c>
      <c r="L389" s="77">
        <f>'Compound Alert'!W89</f>
        <v>5.1239669421487601</v>
      </c>
      <c r="M389" s="77">
        <f>'Compound Alert'!X89</f>
        <v>5.5714285714285703</v>
      </c>
      <c r="N389" s="77">
        <f>'Compound Alert'!Y89</f>
        <v>2.875</v>
      </c>
      <c r="O389" s="77">
        <f>'Compound Alert'!Z89</f>
        <v>0</v>
      </c>
      <c r="P389" s="90"/>
      <c r="Q389" s="27">
        <f>'Compound Alert'!AI89</f>
        <v>0</v>
      </c>
      <c r="R389" s="27">
        <f>'Compound Alert'!AJ89</f>
        <v>0.4</v>
      </c>
      <c r="S389" s="28"/>
      <c r="T389" s="28"/>
      <c r="U389" s="28"/>
      <c r="V389" s="28"/>
      <c r="W389" s="28"/>
      <c r="X389" s="28"/>
      <c r="Y389" s="28"/>
      <c r="Z389" s="28"/>
      <c r="AA389" s="28"/>
      <c r="AB389" s="28"/>
      <c r="AC389" s="28"/>
      <c r="AD389" s="28"/>
      <c r="AE389" s="28"/>
      <c r="AF389" s="28"/>
    </row>
    <row r="390" spans="1:32" hidden="1" x14ac:dyDescent="0.2">
      <c r="A390" s="71">
        <v>91</v>
      </c>
      <c r="B390" s="90" t="str">
        <f>'Compound Alert'!B90</f>
        <v>Jordan</v>
      </c>
      <c r="C390" s="90" t="str">
        <f>'Compound Alert'!C90</f>
        <v>JOR</v>
      </c>
      <c r="D390" s="90" t="str">
        <f>'Compound Alert'!D90</f>
        <v>MEA           Middle East &amp; North Africa</v>
      </c>
      <c r="E390" s="90" t="str">
        <f>'Compound Alert'!E90</f>
        <v>IBRD</v>
      </c>
      <c r="F390" s="90"/>
      <c r="G390" s="88">
        <f>'Compound Alert'!G90</f>
        <v>2</v>
      </c>
      <c r="H390" s="87">
        <f>'Compound Alert'!H90</f>
        <v>2</v>
      </c>
      <c r="I390" s="85">
        <f>'Compound Alert'!I90</f>
        <v>0</v>
      </c>
      <c r="J390" s="77">
        <f>'Compound Alert'!U90</f>
        <v>5.75</v>
      </c>
      <c r="K390" s="77">
        <f>'Compound Alert'!V90</f>
        <v>2.5358851674641101</v>
      </c>
      <c r="L390" s="77">
        <f>'Compound Alert'!W90</f>
        <v>5.1570247933884303</v>
      </c>
      <c r="M390" s="77">
        <f>'Compound Alert'!X90</f>
        <v>5.1428571428571397</v>
      </c>
      <c r="N390" s="77">
        <f>'Compound Alert'!Y90</f>
        <v>3</v>
      </c>
      <c r="O390" s="77">
        <f>'Compound Alert'!Z90</f>
        <v>0</v>
      </c>
      <c r="P390" s="90"/>
      <c r="Q390" s="27">
        <f>'Compound Alert'!AI90</f>
        <v>0</v>
      </c>
      <c r="R390" s="27">
        <f>'Compound Alert'!AJ90</f>
        <v>0.3</v>
      </c>
      <c r="S390" s="28"/>
      <c r="T390" s="28"/>
      <c r="U390" s="28"/>
      <c r="V390" s="28"/>
      <c r="W390" s="28"/>
      <c r="X390" s="28"/>
      <c r="Y390" s="28"/>
      <c r="Z390" s="28"/>
      <c r="AA390" s="28"/>
      <c r="AB390" s="28"/>
      <c r="AC390" s="28"/>
      <c r="AD390" s="28"/>
      <c r="AE390" s="28"/>
      <c r="AF390" s="28"/>
    </row>
    <row r="391" spans="1:32" hidden="1" x14ac:dyDescent="0.2">
      <c r="A391" s="71">
        <v>92</v>
      </c>
      <c r="B391" s="90" t="str">
        <f>'Compound Alert'!B112</f>
        <v>Moldova Republic of</v>
      </c>
      <c r="C391" s="90" t="str">
        <f>'Compound Alert'!C112</f>
        <v>MDA</v>
      </c>
      <c r="D391" s="90" t="str">
        <f>'Compound Alert'!D112</f>
        <v>ECS           Europe &amp; Central Asia</v>
      </c>
      <c r="E391" s="90" t="str">
        <f>'Compound Alert'!E112</f>
        <v>IBRD</v>
      </c>
      <c r="F391" s="90"/>
      <c r="G391" s="88">
        <f>'Compound Alert'!G112</f>
        <v>2</v>
      </c>
      <c r="H391" s="87">
        <f>'Compound Alert'!H112</f>
        <v>2</v>
      </c>
      <c r="I391" s="85">
        <f>'Compound Alert'!I112</f>
        <v>0.5</v>
      </c>
      <c r="J391" s="77">
        <f>'Compound Alert'!U112</f>
        <v>6</v>
      </c>
      <c r="K391" s="77">
        <f>'Compound Alert'!V112</f>
        <v>4.5933014354067003</v>
      </c>
      <c r="L391" s="77">
        <f>'Compound Alert'!W112</f>
        <v>7.5702479338842998</v>
      </c>
      <c r="M391" s="77">
        <f>'Compound Alert'!X112</f>
        <v>3.5714285714285698</v>
      </c>
      <c r="N391" s="77">
        <f>'Compound Alert'!Y112</f>
        <v>2.375</v>
      </c>
      <c r="O391" s="77">
        <f>'Compound Alert'!Z112</f>
        <v>0</v>
      </c>
      <c r="P391" s="90"/>
      <c r="Q391" s="27">
        <f>'Compound Alert'!AI112</f>
        <v>0</v>
      </c>
      <c r="R391" s="27">
        <f>'Compound Alert'!AJ112</f>
        <v>0.3</v>
      </c>
      <c r="S391" s="28"/>
      <c r="T391" s="28"/>
      <c r="U391" s="28"/>
      <c r="V391" s="28"/>
      <c r="W391" s="28"/>
      <c r="X391" s="28"/>
      <c r="Y391" s="28"/>
      <c r="Z391" s="28"/>
      <c r="AA391" s="28"/>
      <c r="AB391" s="28"/>
      <c r="AC391" s="28"/>
      <c r="AD391" s="28"/>
      <c r="AE391" s="28"/>
      <c r="AF391" s="28"/>
    </row>
    <row r="392" spans="1:32" hidden="1" x14ac:dyDescent="0.2">
      <c r="A392" s="71">
        <v>93</v>
      </c>
      <c r="B392" s="90" t="str">
        <f>'Compound Alert'!B122</f>
        <v>Mongolia</v>
      </c>
      <c r="C392" s="90" t="str">
        <f>'Compound Alert'!C122</f>
        <v>MNG</v>
      </c>
      <c r="D392" s="90" t="str">
        <f>'Compound Alert'!D122</f>
        <v>EAS           East Asia &amp; Pacific</v>
      </c>
      <c r="E392" s="90" t="str">
        <f>'Compound Alert'!E122</f>
        <v>IBRD</v>
      </c>
      <c r="F392" s="90"/>
      <c r="G392" s="88">
        <f>'Compound Alert'!G122</f>
        <v>2</v>
      </c>
      <c r="H392" s="87">
        <f>'Compound Alert'!H122</f>
        <v>2</v>
      </c>
      <c r="I392" s="85">
        <f>'Compound Alert'!I122</f>
        <v>0.5</v>
      </c>
      <c r="J392" s="77">
        <f>'Compound Alert'!U122</f>
        <v>4.25</v>
      </c>
      <c r="K392" s="77">
        <f>'Compound Alert'!V122</f>
        <v>7.2009569377990399</v>
      </c>
      <c r="L392" s="77">
        <f>'Compound Alert'!W122</f>
        <v>5.9173553719008298</v>
      </c>
      <c r="M392" s="77">
        <f>'Compound Alert'!X122</f>
        <v>5.28571428571429</v>
      </c>
      <c r="N392" s="77">
        <f>'Compound Alert'!Y122</f>
        <v>0.625</v>
      </c>
      <c r="O392" s="77">
        <f>'Compound Alert'!Z122</f>
        <v>0</v>
      </c>
      <c r="P392" s="90"/>
      <c r="Q392" s="27">
        <f>'Compound Alert'!AI122</f>
        <v>0</v>
      </c>
      <c r="R392" s="27">
        <f>'Compound Alert'!AJ122</f>
        <v>0.3</v>
      </c>
      <c r="S392" s="28"/>
      <c r="T392" s="28"/>
      <c r="U392" s="28"/>
      <c r="V392" s="28"/>
      <c r="W392" s="28"/>
      <c r="X392" s="28"/>
      <c r="Y392" s="28"/>
      <c r="Z392" s="28"/>
      <c r="AA392" s="28"/>
      <c r="AB392" s="28"/>
      <c r="AC392" s="28"/>
      <c r="AD392" s="28"/>
      <c r="AE392" s="28"/>
      <c r="AF392" s="28"/>
    </row>
    <row r="393" spans="1:32" hidden="1" x14ac:dyDescent="0.2">
      <c r="A393" s="71">
        <v>94</v>
      </c>
      <c r="B393" s="90" t="str">
        <f>'Compound Alert'!B147</f>
        <v>Paraguay</v>
      </c>
      <c r="C393" s="90" t="str">
        <f>'Compound Alert'!C147</f>
        <v>PRY</v>
      </c>
      <c r="D393" s="90" t="str">
        <f>'Compound Alert'!D147</f>
        <v>LCN           Latin America &amp; Caribbean</v>
      </c>
      <c r="E393" s="90" t="str">
        <f>'Compound Alert'!E147</f>
        <v>IBRD</v>
      </c>
      <c r="F393" s="90"/>
      <c r="G393" s="88">
        <f>'Compound Alert'!G147</f>
        <v>2</v>
      </c>
      <c r="H393" s="87">
        <f>'Compound Alert'!H147</f>
        <v>2</v>
      </c>
      <c r="I393" s="85">
        <f>'Compound Alert'!I147</f>
        <v>0</v>
      </c>
      <c r="J393" s="77">
        <f>'Compound Alert'!U147</f>
        <v>6.86</v>
      </c>
      <c r="K393" s="77">
        <f>'Compound Alert'!V147</f>
        <v>5.2870813397129197</v>
      </c>
      <c r="L393" s="77">
        <f>'Compound Alert'!W147</f>
        <v>5.7024793388429798</v>
      </c>
      <c r="M393" s="77">
        <f>'Compound Alert'!X147</f>
        <v>5.1428571428571397</v>
      </c>
      <c r="N393" s="77">
        <f>'Compound Alert'!Y147</f>
        <v>1.375</v>
      </c>
      <c r="O393" s="77">
        <f>'Compound Alert'!Z147</f>
        <v>0</v>
      </c>
      <c r="P393" s="90"/>
      <c r="Q393" s="27">
        <f>'Compound Alert'!AI147</f>
        <v>0</v>
      </c>
      <c r="R393" s="27">
        <f>'Compound Alert'!AJ147</f>
        <v>0.3</v>
      </c>
      <c r="S393" s="28"/>
      <c r="T393" s="28"/>
      <c r="U393" s="28"/>
      <c r="V393" s="28"/>
      <c r="W393" s="28"/>
      <c r="X393" s="28"/>
      <c r="Y393" s="28"/>
      <c r="Z393" s="28"/>
      <c r="AA393" s="28"/>
      <c r="AB393" s="28"/>
      <c r="AC393" s="28"/>
      <c r="AD393" s="28"/>
      <c r="AE393" s="28"/>
      <c r="AF393" s="28"/>
    </row>
    <row r="394" spans="1:32" hidden="1" x14ac:dyDescent="0.2">
      <c r="A394" s="71">
        <v>95</v>
      </c>
      <c r="B394" s="90" t="str">
        <f>'Compound Alert'!B176</f>
        <v>Tonga</v>
      </c>
      <c r="C394" s="90" t="str">
        <f>'Compound Alert'!C176</f>
        <v>TON</v>
      </c>
      <c r="D394" s="90" t="str">
        <f>'Compound Alert'!D176</f>
        <v>EAS           East Asia &amp; Pacific</v>
      </c>
      <c r="E394" s="90" t="str">
        <f>'Compound Alert'!E176</f>
        <v>IDA</v>
      </c>
      <c r="F394" s="90"/>
      <c r="G394" s="88">
        <f>'Compound Alert'!G176</f>
        <v>2</v>
      </c>
      <c r="H394" s="87">
        <f>'Compound Alert'!H176</f>
        <v>2</v>
      </c>
      <c r="I394" s="85">
        <f>'Compound Alert'!I176</f>
        <v>1</v>
      </c>
      <c r="J394" s="77">
        <f>'Compound Alert'!U176</f>
        <v>8.98</v>
      </c>
      <c r="K394" s="77">
        <f>'Compound Alert'!V176</f>
        <v>4.5215311004784704</v>
      </c>
      <c r="L394" s="77">
        <f>'Compound Alert'!W176</f>
        <v>0</v>
      </c>
      <c r="M394" s="77">
        <f>'Compound Alert'!X176</f>
        <v>7.8571428571428603</v>
      </c>
      <c r="N394" s="77">
        <f>'Compound Alert'!Y176</f>
        <v>2.5</v>
      </c>
      <c r="O394" s="77">
        <f>'Compound Alert'!Z176</f>
        <v>0</v>
      </c>
      <c r="P394" s="90"/>
      <c r="Q394" s="27">
        <f>'Compound Alert'!AI176</f>
        <v>0.2</v>
      </c>
      <c r="R394" s="27">
        <f>'Compound Alert'!AJ176</f>
        <v>0.7</v>
      </c>
      <c r="S394" s="28"/>
      <c r="T394" s="28"/>
      <c r="U394" s="28"/>
      <c r="V394" s="28"/>
      <c r="W394" s="28"/>
      <c r="X394" s="28"/>
      <c r="Y394" s="28"/>
      <c r="Z394" s="28"/>
      <c r="AA394" s="28"/>
      <c r="AB394" s="28"/>
      <c r="AC394" s="28"/>
      <c r="AD394" s="28"/>
      <c r="AE394" s="28"/>
      <c r="AF394" s="28"/>
    </row>
    <row r="395" spans="1:32" hidden="1" x14ac:dyDescent="0.2">
      <c r="A395" s="71">
        <v>96</v>
      </c>
      <c r="B395" s="90" t="str">
        <f>'Compound Alert'!B186</f>
        <v>Uzbekistan</v>
      </c>
      <c r="C395" s="90" t="str">
        <f>'Compound Alert'!C186</f>
        <v>UZB</v>
      </c>
      <c r="D395" s="90" t="str">
        <f>'Compound Alert'!D186</f>
        <v>ECS           Europe &amp; Central Asia</v>
      </c>
      <c r="E395" s="90" t="str">
        <f>'Compound Alert'!E186</f>
        <v>Blend</v>
      </c>
      <c r="F395" s="90"/>
      <c r="G395" s="88">
        <f>'Compound Alert'!G186</f>
        <v>2</v>
      </c>
      <c r="H395" s="87">
        <f>'Compound Alert'!H186</f>
        <v>2</v>
      </c>
      <c r="I395" s="85">
        <f>'Compound Alert'!I186</f>
        <v>1</v>
      </c>
      <c r="J395" s="77">
        <f>'Compound Alert'!U186</f>
        <v>7.14</v>
      </c>
      <c r="K395" s="77">
        <f>'Compound Alert'!V186</f>
        <v>3.2535885167464098</v>
      </c>
      <c r="L395" s="77">
        <f>'Compound Alert'!W186</f>
        <v>9.7024793388429806</v>
      </c>
      <c r="M395" s="77">
        <f>'Compound Alert'!X186</f>
        <v>4.8571428571428603</v>
      </c>
      <c r="N395" s="77">
        <f>'Compound Alert'!Y186</f>
        <v>3.5</v>
      </c>
      <c r="O395" s="77">
        <f>'Compound Alert'!Z186</f>
        <v>0</v>
      </c>
      <c r="P395" s="90"/>
      <c r="Q395" s="27">
        <f>'Compound Alert'!AI186</f>
        <v>0</v>
      </c>
      <c r="R395" s="27">
        <f>'Compound Alert'!AJ186</f>
        <v>0.4</v>
      </c>
      <c r="S395" s="28"/>
      <c r="T395" s="28"/>
      <c r="U395" s="28"/>
      <c r="V395" s="28"/>
      <c r="W395" s="28"/>
      <c r="X395" s="28"/>
      <c r="Y395" s="28"/>
      <c r="Z395" s="28"/>
      <c r="AA395" s="28"/>
      <c r="AB395" s="28"/>
      <c r="AC395" s="28"/>
      <c r="AD395" s="28"/>
      <c r="AE395" s="28"/>
      <c r="AF395" s="28"/>
    </row>
    <row r="396" spans="1:32" hidden="1" x14ac:dyDescent="0.2">
      <c r="A396" s="71">
        <v>97</v>
      </c>
      <c r="B396" s="90" t="str">
        <f>'Compound Alert'!B189</f>
        <v>Viet Nam</v>
      </c>
      <c r="C396" s="90" t="str">
        <f>'Compound Alert'!C189</f>
        <v>VNM</v>
      </c>
      <c r="D396" s="90" t="str">
        <f>'Compound Alert'!D189</f>
        <v>EAS           East Asia &amp; Pacific</v>
      </c>
      <c r="E396" s="90" t="str">
        <f>'Compound Alert'!E189</f>
        <v>IBRD</v>
      </c>
      <c r="F396" s="90"/>
      <c r="G396" s="88">
        <f>'Compound Alert'!G189</f>
        <v>2</v>
      </c>
      <c r="H396" s="87">
        <f>'Compound Alert'!H189</f>
        <v>2</v>
      </c>
      <c r="I396" s="85">
        <f>'Compound Alert'!I189</f>
        <v>0</v>
      </c>
      <c r="J396" s="77">
        <f>'Compound Alert'!U189</f>
        <v>4.5</v>
      </c>
      <c r="K396" s="77">
        <f>'Compound Alert'!V189</f>
        <v>5.5263157894736796</v>
      </c>
      <c r="L396" s="77">
        <f>'Compound Alert'!W189</f>
        <v>5.9834710743801596</v>
      </c>
      <c r="M396" s="77">
        <f>'Compound Alert'!X189</f>
        <v>4.8571428571428603</v>
      </c>
      <c r="N396" s="77">
        <f>'Compound Alert'!Y189</f>
        <v>5.375</v>
      </c>
      <c r="O396" s="77">
        <f>'Compound Alert'!Z189</f>
        <v>0</v>
      </c>
      <c r="P396" s="90"/>
      <c r="Q396" s="27">
        <f>'Compound Alert'!AI189</f>
        <v>0</v>
      </c>
      <c r="R396" s="27">
        <f>'Compound Alert'!AJ189</f>
        <v>0.3</v>
      </c>
      <c r="S396" s="28"/>
      <c r="T396" s="28"/>
      <c r="U396" s="28"/>
      <c r="V396" s="28"/>
      <c r="W396" s="28"/>
      <c r="X396" s="28"/>
      <c r="Y396" s="28"/>
      <c r="Z396" s="28"/>
      <c r="AA396" s="28"/>
      <c r="AB396" s="28"/>
      <c r="AC396" s="28"/>
      <c r="AD396" s="28"/>
      <c r="AE396" s="28"/>
      <c r="AF396" s="28"/>
    </row>
    <row r="397" spans="1:32" hidden="1" x14ac:dyDescent="0.2">
      <c r="A397" s="71">
        <v>98</v>
      </c>
      <c r="B397" s="90" t="str">
        <f>'Compound Alert'!B22</f>
        <v>Bahrain</v>
      </c>
      <c r="C397" s="90" t="str">
        <f>'Compound Alert'!C22</f>
        <v>BHR</v>
      </c>
      <c r="D397" s="90" t="str">
        <f>'Compound Alert'!D22</f>
        <v>MEA           Middle East &amp; North Africa</v>
      </c>
      <c r="E397" s="90" t="str">
        <f>'Compound Alert'!E22</f>
        <v xml:space="preserve"> </v>
      </c>
      <c r="F397" s="90"/>
      <c r="G397" s="88">
        <f>'Compound Alert'!G22</f>
        <v>1.5</v>
      </c>
      <c r="H397" s="87">
        <f>'Compound Alert'!H22</f>
        <v>1.5</v>
      </c>
      <c r="I397" s="85">
        <f>'Compound Alert'!I22</f>
        <v>0</v>
      </c>
      <c r="J397" s="77">
        <f>'Compound Alert'!U22</f>
        <v>6.12</v>
      </c>
      <c r="K397" s="77">
        <f>'Compound Alert'!V22</f>
        <v>0.52631578947368296</v>
      </c>
      <c r="L397" s="77">
        <f>'Compound Alert'!W22</f>
        <v>5.5867768595041296</v>
      </c>
      <c r="M397" s="77">
        <f>'Compound Alert'!X22</f>
        <v>1.8571428571428601</v>
      </c>
      <c r="N397" s="77">
        <f>'Compound Alert'!Y22</f>
        <v>0</v>
      </c>
      <c r="O397" s="77">
        <f>'Compound Alert'!Z22</f>
        <v>0</v>
      </c>
      <c r="P397" s="90"/>
      <c r="Q397" s="27">
        <f>'Compound Alert'!AI22</f>
        <v>0</v>
      </c>
      <c r="R397" s="27">
        <f>'Compound Alert'!AJ22</f>
        <v>0.3</v>
      </c>
      <c r="S397" s="28"/>
      <c r="T397" s="28"/>
      <c r="U397" s="28"/>
      <c r="V397" s="28"/>
      <c r="W397" s="28"/>
      <c r="X397" s="28"/>
      <c r="Y397" s="28"/>
      <c r="Z397" s="28"/>
      <c r="AA397" s="28"/>
      <c r="AB397" s="28"/>
      <c r="AC397" s="28"/>
      <c r="AD397" s="28"/>
      <c r="AE397" s="28"/>
      <c r="AF397" s="28"/>
    </row>
    <row r="398" spans="1:32" hidden="1" x14ac:dyDescent="0.2">
      <c r="A398" s="71">
        <v>99</v>
      </c>
      <c r="B398" s="90" t="str">
        <f>'Compound Alert'!B23</f>
        <v>Bahamas</v>
      </c>
      <c r="C398" s="90" t="str">
        <f>'Compound Alert'!C23</f>
        <v>BHS</v>
      </c>
      <c r="D398" s="90" t="str">
        <f>'Compound Alert'!D23</f>
        <v>LCN           Latin America &amp; Caribbean</v>
      </c>
      <c r="E398" s="90" t="str">
        <f>'Compound Alert'!E23</f>
        <v xml:space="preserve"> </v>
      </c>
      <c r="F398" s="90"/>
      <c r="G398" s="88">
        <f>'Compound Alert'!G23</f>
        <v>1.5</v>
      </c>
      <c r="H398" s="87">
        <f>'Compound Alert'!H23</f>
        <v>1.5</v>
      </c>
      <c r="I398" s="85">
        <f>'Compound Alert'!I23</f>
        <v>0.5</v>
      </c>
      <c r="J398" s="77">
        <f>'Compound Alert'!U23</f>
        <v>7.88</v>
      </c>
      <c r="K398" s="77">
        <f>'Compound Alert'!V23</f>
        <v>3.58851674641148</v>
      </c>
      <c r="L398" s="77">
        <f>'Compound Alert'!W23</f>
        <v>4.8429752066115697</v>
      </c>
      <c r="M398" s="77">
        <f>'Compound Alert'!X23</f>
        <v>3.71428571428571</v>
      </c>
      <c r="N398" s="77">
        <f>'Compound Alert'!Y23</f>
        <v>1.125</v>
      </c>
      <c r="O398" s="77">
        <f>'Compound Alert'!Z23</f>
        <v>0</v>
      </c>
      <c r="P398" s="90"/>
      <c r="Q398" s="27">
        <f>'Compound Alert'!AI23</f>
        <v>0</v>
      </c>
      <c r="R398" s="27">
        <f>'Compound Alert'!AJ23</f>
        <v>0.5</v>
      </c>
      <c r="S398" s="28"/>
      <c r="T398" s="28"/>
      <c r="U398" s="28"/>
      <c r="V398" s="28"/>
      <c r="W398" s="28"/>
      <c r="X398" s="28"/>
      <c r="Y398" s="28"/>
      <c r="Z398" s="28"/>
      <c r="AA398" s="28"/>
      <c r="AB398" s="28"/>
      <c r="AC398" s="28"/>
      <c r="AD398" s="28"/>
      <c r="AE398" s="28"/>
      <c r="AF398" s="28"/>
    </row>
    <row r="399" spans="1:32" hidden="1" x14ac:dyDescent="0.2">
      <c r="A399" s="71">
        <v>100</v>
      </c>
      <c r="B399" s="90" t="str">
        <f>'Compound Alert'!B24</f>
        <v>Bosnia and Herzegovina</v>
      </c>
      <c r="C399" s="90" t="str">
        <f>'Compound Alert'!C24</f>
        <v>BIH</v>
      </c>
      <c r="D399" s="90" t="str">
        <f>'Compound Alert'!D24</f>
        <v>ECS           Europe &amp; Central Asia</v>
      </c>
      <c r="E399" s="90" t="str">
        <f>'Compound Alert'!E24</f>
        <v>IBRD</v>
      </c>
      <c r="F399" s="90"/>
      <c r="G399" s="88">
        <f>'Compound Alert'!G24</f>
        <v>1.5</v>
      </c>
      <c r="H399" s="87">
        <f>'Compound Alert'!H24</f>
        <v>1.5</v>
      </c>
      <c r="I399" s="85">
        <f>'Compound Alert'!I24</f>
        <v>0</v>
      </c>
      <c r="J399" s="77">
        <f>'Compound Alert'!U24</f>
        <v>5.44</v>
      </c>
      <c r="K399" s="77">
        <f>'Compound Alert'!V24</f>
        <v>3.2296650717703299</v>
      </c>
      <c r="L399" s="77">
        <f>'Compound Alert'!W24</f>
        <v>6.7603305785124004</v>
      </c>
      <c r="M399" s="77">
        <f>'Compound Alert'!X24</f>
        <v>3.8571428571428599</v>
      </c>
      <c r="N399" s="77">
        <f>'Compound Alert'!Y24</f>
        <v>2.5</v>
      </c>
      <c r="O399" s="77">
        <f>'Compound Alert'!Z24</f>
        <v>0</v>
      </c>
      <c r="P399" s="90"/>
      <c r="Q399" s="27">
        <f>'Compound Alert'!AI24</f>
        <v>0</v>
      </c>
      <c r="R399" s="27">
        <f>'Compound Alert'!AJ24</f>
        <v>0.3</v>
      </c>
      <c r="S399" s="28"/>
      <c r="T399" s="28"/>
      <c r="U399" s="28"/>
      <c r="V399" s="28"/>
      <c r="W399" s="28"/>
      <c r="X399" s="28"/>
      <c r="Y399" s="28"/>
      <c r="Z399" s="28"/>
      <c r="AA399" s="28"/>
      <c r="AB399" s="28"/>
      <c r="AC399" s="28"/>
      <c r="AD399" s="28"/>
      <c r="AE399" s="28"/>
      <c r="AF399" s="28"/>
    </row>
    <row r="400" spans="1:32" hidden="1" x14ac:dyDescent="0.2">
      <c r="A400" s="71">
        <v>101</v>
      </c>
      <c r="B400" s="90" t="str">
        <f>'Compound Alert'!B51</f>
        <v>Dominica</v>
      </c>
      <c r="C400" s="90" t="str">
        <f>'Compound Alert'!C51</f>
        <v>DMA</v>
      </c>
      <c r="D400" s="90" t="str">
        <f>'Compound Alert'!D51</f>
        <v>LCN           Latin America &amp; Caribbean</v>
      </c>
      <c r="E400" s="90" t="str">
        <f>'Compound Alert'!E51</f>
        <v>Blend</v>
      </c>
      <c r="F400" s="90"/>
      <c r="G400" s="88">
        <f>'Compound Alert'!G51</f>
        <v>1.5</v>
      </c>
      <c r="H400" s="87">
        <f>'Compound Alert'!H51</f>
        <v>1.5</v>
      </c>
      <c r="I400" s="85">
        <f>'Compound Alert'!I51</f>
        <v>0.5</v>
      </c>
      <c r="J400" s="77">
        <f>'Compound Alert'!U51</f>
        <v>9.1999999999999993</v>
      </c>
      <c r="K400" s="77">
        <f>'Compound Alert'!V51</f>
        <v>5.5023923444976104</v>
      </c>
      <c r="L400" s="77">
        <f>'Compound Alert'!W51</f>
        <v>0</v>
      </c>
      <c r="M400" s="77">
        <f>'Compound Alert'!X51</f>
        <v>4.71428571428571</v>
      </c>
      <c r="N400" s="77">
        <f>'Compound Alert'!Y51</f>
        <v>2.25</v>
      </c>
      <c r="O400" s="77">
        <f>'Compound Alert'!Z51</f>
        <v>0</v>
      </c>
      <c r="P400" s="90"/>
      <c r="Q400" s="27">
        <f>'Compound Alert'!AI51</f>
        <v>0.2</v>
      </c>
      <c r="R400" s="27">
        <f>'Compound Alert'!AJ51</f>
        <v>0.6</v>
      </c>
      <c r="S400" s="28"/>
      <c r="T400" s="28"/>
      <c r="U400" s="28"/>
      <c r="V400" s="28"/>
      <c r="W400" s="28"/>
      <c r="X400" s="28"/>
      <c r="Y400" s="28"/>
      <c r="Z400" s="28"/>
      <c r="AA400" s="28"/>
      <c r="AB400" s="28"/>
      <c r="AC400" s="28"/>
      <c r="AD400" s="28"/>
      <c r="AE400" s="28"/>
      <c r="AF400" s="28"/>
    </row>
    <row r="401" spans="1:32" hidden="1" x14ac:dyDescent="0.2">
      <c r="A401" s="71">
        <v>102</v>
      </c>
      <c r="B401" s="90" t="str">
        <f>'Compound Alert'!B55</f>
        <v>Ecuador</v>
      </c>
      <c r="C401" s="90" t="str">
        <f>'Compound Alert'!C55</f>
        <v>ECU</v>
      </c>
      <c r="D401" s="90" t="str">
        <f>'Compound Alert'!D55</f>
        <v>LCN           Latin America &amp; Caribbean</v>
      </c>
      <c r="E401" s="90" t="str">
        <f>'Compound Alert'!E55</f>
        <v>IBRD</v>
      </c>
      <c r="F401" s="90"/>
      <c r="G401" s="88">
        <f>'Compound Alert'!G55</f>
        <v>1.5</v>
      </c>
      <c r="H401" s="87">
        <f>'Compound Alert'!H55</f>
        <v>1.5</v>
      </c>
      <c r="I401" s="85">
        <f>'Compound Alert'!I55</f>
        <v>0.5</v>
      </c>
      <c r="J401" s="77">
        <f>'Compound Alert'!U55</f>
        <v>4.75</v>
      </c>
      <c r="K401" s="77">
        <f>'Compound Alert'!V55</f>
        <v>5.1435406698564599</v>
      </c>
      <c r="L401" s="77">
        <f>'Compound Alert'!W55</f>
        <v>7.1900826446280997</v>
      </c>
      <c r="M401" s="77">
        <f>'Compound Alert'!X55</f>
        <v>4.8571428571428603</v>
      </c>
      <c r="N401" s="77">
        <f>'Compound Alert'!Y55</f>
        <v>4.5</v>
      </c>
      <c r="O401" s="77">
        <f>'Compound Alert'!Z55</f>
        <v>0</v>
      </c>
      <c r="P401" s="90"/>
      <c r="Q401" s="27">
        <f>'Compound Alert'!AI55</f>
        <v>0</v>
      </c>
      <c r="R401" s="27">
        <f>'Compound Alert'!AJ55</f>
        <v>0.3</v>
      </c>
      <c r="S401" s="28"/>
      <c r="T401" s="28"/>
      <c r="U401" s="28"/>
      <c r="V401" s="28"/>
      <c r="W401" s="28"/>
      <c r="X401" s="28"/>
      <c r="Y401" s="28"/>
      <c r="Z401" s="28"/>
      <c r="AA401" s="28"/>
      <c r="AB401" s="28"/>
      <c r="AC401" s="28"/>
      <c r="AD401" s="28"/>
      <c r="AE401" s="28"/>
      <c r="AF401" s="28"/>
    </row>
    <row r="402" spans="1:32" hidden="1" x14ac:dyDescent="0.2">
      <c r="A402" s="71">
        <v>103</v>
      </c>
      <c r="B402" s="90" t="str">
        <f>'Compound Alert'!B62</f>
        <v>Fiji</v>
      </c>
      <c r="C402" s="90" t="str">
        <f>'Compound Alert'!C62</f>
        <v>FJI</v>
      </c>
      <c r="D402" s="90" t="str">
        <f>'Compound Alert'!D62</f>
        <v>EAS           East Asia &amp; Pacific</v>
      </c>
      <c r="E402" s="90" t="str">
        <f>'Compound Alert'!E62</f>
        <v>Blend</v>
      </c>
      <c r="F402" s="90"/>
      <c r="G402" s="88">
        <f>'Compound Alert'!G62</f>
        <v>1.5</v>
      </c>
      <c r="H402" s="87">
        <f>'Compound Alert'!H62</f>
        <v>1.5</v>
      </c>
      <c r="I402" s="85">
        <f>'Compound Alert'!I62</f>
        <v>0.5</v>
      </c>
      <c r="J402" s="77">
        <f>'Compound Alert'!U62</f>
        <v>8.86</v>
      </c>
      <c r="K402" s="77">
        <f>'Compound Alert'!V62</f>
        <v>4.9043062200956902</v>
      </c>
      <c r="L402" s="77">
        <f>'Compound Alert'!W62</f>
        <v>0</v>
      </c>
      <c r="M402" s="77">
        <f>'Compound Alert'!X62</f>
        <v>4.8571428571428603</v>
      </c>
      <c r="N402" s="77">
        <f>'Compound Alert'!Y62</f>
        <v>1.5</v>
      </c>
      <c r="O402" s="77">
        <f>'Compound Alert'!Z62</f>
        <v>0</v>
      </c>
      <c r="P402" s="90"/>
      <c r="Q402" s="27">
        <f>'Compound Alert'!AI62</f>
        <v>0</v>
      </c>
      <c r="R402" s="27">
        <f>'Compound Alert'!AJ62</f>
        <v>0.3</v>
      </c>
      <c r="S402" s="28"/>
      <c r="T402" s="28"/>
      <c r="U402" s="28"/>
      <c r="V402" s="28"/>
      <c r="W402" s="28"/>
      <c r="X402" s="28"/>
      <c r="Y402" s="28"/>
      <c r="Z402" s="28"/>
      <c r="AA402" s="28"/>
      <c r="AB402" s="28"/>
      <c r="AC402" s="28"/>
      <c r="AD402" s="28"/>
      <c r="AE402" s="28"/>
      <c r="AF402" s="28"/>
    </row>
    <row r="403" spans="1:32" hidden="1" x14ac:dyDescent="0.2">
      <c r="A403" s="71">
        <v>104</v>
      </c>
      <c r="B403" s="90" t="str">
        <f>'Compound Alert'!B67</f>
        <v>Georgia</v>
      </c>
      <c r="C403" s="90" t="str">
        <f>'Compound Alert'!C67</f>
        <v>GEO</v>
      </c>
      <c r="D403" s="90" t="str">
        <f>'Compound Alert'!D67</f>
        <v>ECS           Europe &amp; Central Asia</v>
      </c>
      <c r="E403" s="90" t="str">
        <f>'Compound Alert'!E67</f>
        <v>IBRD</v>
      </c>
      <c r="F403" s="90"/>
      <c r="G403" s="88">
        <f>'Compound Alert'!G67</f>
        <v>1.5</v>
      </c>
      <c r="H403" s="87">
        <f>'Compound Alert'!H67</f>
        <v>1.5</v>
      </c>
      <c r="I403" s="85">
        <f>'Compound Alert'!I67</f>
        <v>0</v>
      </c>
      <c r="J403" s="77">
        <f>'Compound Alert'!U67</f>
        <v>5</v>
      </c>
      <c r="K403" s="77">
        <f>'Compound Alert'!V67</f>
        <v>4.9282296650717701</v>
      </c>
      <c r="L403" s="77">
        <f>'Compound Alert'!W67</f>
        <v>4.1157024793388404</v>
      </c>
      <c r="M403" s="77">
        <f>'Compound Alert'!X67</f>
        <v>3.4285714285714302</v>
      </c>
      <c r="N403" s="77">
        <f>'Compound Alert'!Y67</f>
        <v>3.5</v>
      </c>
      <c r="O403" s="77">
        <f>'Compound Alert'!Z67</f>
        <v>0</v>
      </c>
      <c r="P403" s="90"/>
      <c r="Q403" s="27">
        <f>'Compound Alert'!AI67</f>
        <v>0</v>
      </c>
      <c r="R403" s="27">
        <f>'Compound Alert'!AJ67</f>
        <v>0.3</v>
      </c>
      <c r="S403" s="28"/>
      <c r="T403" s="28"/>
      <c r="U403" s="28"/>
      <c r="V403" s="28"/>
      <c r="W403" s="28"/>
      <c r="X403" s="28"/>
      <c r="Y403" s="28"/>
      <c r="Z403" s="28"/>
      <c r="AA403" s="28"/>
      <c r="AB403" s="28"/>
      <c r="AC403" s="28"/>
      <c r="AD403" s="28"/>
      <c r="AE403" s="28"/>
      <c r="AF403" s="28"/>
    </row>
    <row r="404" spans="1:32" hidden="1" x14ac:dyDescent="0.2">
      <c r="A404" s="71">
        <v>105</v>
      </c>
      <c r="B404" s="90" t="str">
        <f>'Compound Alert'!B76</f>
        <v>Guyana</v>
      </c>
      <c r="C404" s="90" t="str">
        <f>'Compound Alert'!C76</f>
        <v>GUY</v>
      </c>
      <c r="D404" s="90" t="str">
        <f>'Compound Alert'!D76</f>
        <v>LCN           Latin America &amp; Caribbean</v>
      </c>
      <c r="E404" s="90" t="str">
        <f>'Compound Alert'!E76</f>
        <v>IDA</v>
      </c>
      <c r="F404" s="90"/>
      <c r="G404" s="88">
        <f>'Compound Alert'!G76</f>
        <v>1.5</v>
      </c>
      <c r="H404" s="87">
        <f>'Compound Alert'!H76</f>
        <v>1.5</v>
      </c>
      <c r="I404" s="85">
        <f>'Compound Alert'!I76</f>
        <v>0.5</v>
      </c>
      <c r="J404" s="77">
        <f>'Compound Alert'!U76</f>
        <v>7.66</v>
      </c>
      <c r="K404" s="77">
        <f>'Compound Alert'!V76</f>
        <v>4.6650717703349303</v>
      </c>
      <c r="L404" s="77">
        <f>'Compound Alert'!W76</f>
        <v>6.2975206611570202</v>
      </c>
      <c r="M404" s="77">
        <f>'Compound Alert'!X76</f>
        <v>6.28571428571429</v>
      </c>
      <c r="N404" s="77">
        <f>'Compound Alert'!Y76</f>
        <v>1.625</v>
      </c>
      <c r="O404" s="77">
        <f>'Compound Alert'!Z76</f>
        <v>0</v>
      </c>
      <c r="P404" s="90"/>
      <c r="Q404" s="27">
        <f>'Compound Alert'!AI76</f>
        <v>0</v>
      </c>
      <c r="R404" s="27">
        <f>'Compound Alert'!AJ76</f>
        <v>0.4</v>
      </c>
      <c r="S404" s="28"/>
      <c r="T404" s="28"/>
      <c r="U404" s="28"/>
      <c r="V404" s="28"/>
      <c r="W404" s="28"/>
      <c r="X404" s="28"/>
      <c r="Y404" s="28"/>
      <c r="Z404" s="28"/>
      <c r="AA404" s="28"/>
      <c r="AB404" s="28"/>
      <c r="AC404" s="28"/>
      <c r="AD404" s="28"/>
      <c r="AE404" s="28"/>
      <c r="AF404" s="28"/>
    </row>
    <row r="405" spans="1:32" hidden="1" x14ac:dyDescent="0.2">
      <c r="A405" s="71">
        <v>106</v>
      </c>
      <c r="B405" s="90" t="str">
        <f>'Compound Alert'!B84</f>
        <v>Iran</v>
      </c>
      <c r="C405" s="90" t="str">
        <f>'Compound Alert'!C84</f>
        <v>IRN</v>
      </c>
      <c r="D405" s="90" t="str">
        <f>'Compound Alert'!D84</f>
        <v>MEA           Middle East &amp; North Africa</v>
      </c>
      <c r="E405" s="90" t="str">
        <f>'Compound Alert'!E84</f>
        <v>IBRD</v>
      </c>
      <c r="F405" s="90"/>
      <c r="G405" s="88">
        <f>'Compound Alert'!G84</f>
        <v>1.5</v>
      </c>
      <c r="H405" s="87">
        <f>'Compound Alert'!H84</f>
        <v>1.5</v>
      </c>
      <c r="I405" s="85">
        <f>'Compound Alert'!I84</f>
        <v>1</v>
      </c>
      <c r="J405" s="77">
        <f>'Compound Alert'!U84</f>
        <v>6.46</v>
      </c>
      <c r="K405" s="77">
        <f>'Compound Alert'!V84</f>
        <v>2.9665071770334901</v>
      </c>
      <c r="L405" s="77">
        <f>'Compound Alert'!W84</f>
        <v>10</v>
      </c>
      <c r="M405" s="77">
        <f>'Compound Alert'!X84</f>
        <v>3.4285714285714302</v>
      </c>
      <c r="N405" s="77">
        <f>'Compound Alert'!Y84</f>
        <v>6.5</v>
      </c>
      <c r="O405" s="77">
        <f>'Compound Alert'!Z84</f>
        <v>0</v>
      </c>
      <c r="P405" s="90"/>
      <c r="Q405" s="27">
        <f>'Compound Alert'!AI84</f>
        <v>0</v>
      </c>
      <c r="R405" s="27">
        <f>'Compound Alert'!AJ84</f>
        <v>0.2</v>
      </c>
      <c r="S405" s="28"/>
      <c r="T405" s="28"/>
      <c r="U405" s="28"/>
      <c r="V405" s="28"/>
      <c r="W405" s="28"/>
      <c r="X405" s="28"/>
      <c r="Y405" s="28"/>
      <c r="Z405" s="28"/>
      <c r="AA405" s="28"/>
      <c r="AB405" s="28"/>
      <c r="AC405" s="28"/>
      <c r="AD405" s="28"/>
      <c r="AE405" s="28"/>
      <c r="AF405" s="28"/>
    </row>
    <row r="406" spans="1:32" hidden="1" x14ac:dyDescent="0.2">
      <c r="A406" s="71">
        <v>107</v>
      </c>
      <c r="B406" s="90" t="str">
        <f>'Compound Alert'!B94</f>
        <v>Kyrgyzstan</v>
      </c>
      <c r="C406" s="90" t="str">
        <f>'Compound Alert'!C94</f>
        <v>KGZ</v>
      </c>
      <c r="D406" s="90" t="str">
        <f>'Compound Alert'!D94</f>
        <v>ECS           Europe &amp; Central Asia</v>
      </c>
      <c r="E406" s="90" t="str">
        <f>'Compound Alert'!E94</f>
        <v>IDA</v>
      </c>
      <c r="F406" s="90"/>
      <c r="G406" s="88">
        <f>'Compound Alert'!G94</f>
        <v>1.5</v>
      </c>
      <c r="H406" s="87">
        <f>'Compound Alert'!H94</f>
        <v>1.5</v>
      </c>
      <c r="I406" s="85">
        <f>'Compound Alert'!I94</f>
        <v>0.5</v>
      </c>
      <c r="J406" s="77">
        <f>'Compound Alert'!U94</f>
        <v>4.5</v>
      </c>
      <c r="K406" s="77">
        <f>'Compound Alert'!V94</f>
        <v>3.7320574162679399</v>
      </c>
      <c r="L406" s="77">
        <f>'Compound Alert'!W94</f>
        <v>7.7190082644628104</v>
      </c>
      <c r="M406" s="77">
        <f>'Compound Alert'!X94</f>
        <v>4.71428571428571</v>
      </c>
      <c r="N406" s="77">
        <f>'Compound Alert'!Y94</f>
        <v>4.625</v>
      </c>
      <c r="O406" s="77">
        <f>'Compound Alert'!Z94</f>
        <v>0</v>
      </c>
      <c r="P406" s="90"/>
      <c r="Q406" s="27">
        <f>'Compound Alert'!AI94</f>
        <v>0</v>
      </c>
      <c r="R406" s="27">
        <f>'Compound Alert'!AJ94</f>
        <v>0.2</v>
      </c>
      <c r="S406" s="28"/>
      <c r="T406" s="28"/>
      <c r="U406" s="28"/>
      <c r="V406" s="28"/>
      <c r="W406" s="28"/>
      <c r="X406" s="28"/>
      <c r="Y406" s="28"/>
      <c r="Z406" s="28"/>
      <c r="AA406" s="28"/>
      <c r="AB406" s="28"/>
      <c r="AC406" s="28"/>
      <c r="AD406" s="28"/>
      <c r="AE406" s="28"/>
      <c r="AF406" s="28"/>
    </row>
    <row r="407" spans="1:32" hidden="1" x14ac:dyDescent="0.2">
      <c r="A407" s="71">
        <v>108</v>
      </c>
      <c r="B407" s="90" t="str">
        <f>'Compound Alert'!B105</f>
        <v>Liechtenstein</v>
      </c>
      <c r="C407" s="90" t="str">
        <f>'Compound Alert'!C105</f>
        <v>LIE</v>
      </c>
      <c r="D407" s="90" t="str">
        <f>'Compound Alert'!D105</f>
        <v>ECS           Europe &amp; Central Asia</v>
      </c>
      <c r="E407" s="90" t="str">
        <f>'Compound Alert'!E105</f>
        <v xml:space="preserve"> </v>
      </c>
      <c r="F407" s="90"/>
      <c r="G407" s="88">
        <f>'Compound Alert'!G105</f>
        <v>1.5</v>
      </c>
      <c r="H407" s="87">
        <f>'Compound Alert'!H105</f>
        <v>1.5</v>
      </c>
      <c r="I407" s="85">
        <f>'Compound Alert'!I105</f>
        <v>0</v>
      </c>
      <c r="J407" s="77">
        <f>'Compound Alert'!U105</f>
        <v>5.3</v>
      </c>
      <c r="K407" s="77">
        <f>'Compound Alert'!V105</f>
        <v>0</v>
      </c>
      <c r="L407" s="77">
        <f>'Compound Alert'!W105</f>
        <v>0</v>
      </c>
      <c r="M407" s="77">
        <f>'Compound Alert'!X105</f>
        <v>0</v>
      </c>
      <c r="N407" s="77">
        <f>'Compound Alert'!Y105</f>
        <v>0</v>
      </c>
      <c r="O407" s="77">
        <f>'Compound Alert'!Z105</f>
        <v>0</v>
      </c>
      <c r="P407" s="90"/>
      <c r="Q407" s="27">
        <f>'Compound Alert'!AI105</f>
        <v>0.4</v>
      </c>
      <c r="R407" s="27">
        <f>'Compound Alert'!AJ105</f>
        <v>0.8</v>
      </c>
      <c r="S407" s="28"/>
      <c r="T407" s="28"/>
      <c r="U407" s="28"/>
      <c r="V407" s="28"/>
      <c r="W407" s="28"/>
      <c r="X407" s="28"/>
      <c r="Y407" s="28"/>
      <c r="Z407" s="28"/>
      <c r="AA407" s="28"/>
      <c r="AB407" s="28"/>
      <c r="AC407" s="28"/>
      <c r="AD407" s="28"/>
      <c r="AE407" s="28"/>
      <c r="AF407" s="28"/>
    </row>
    <row r="408" spans="1:32" hidden="1" x14ac:dyDescent="0.2">
      <c r="A408" s="71">
        <v>109</v>
      </c>
      <c r="B408" s="90" t="str">
        <f>'Compound Alert'!B121</f>
        <v>Montenegro</v>
      </c>
      <c r="C408" s="90" t="str">
        <f>'Compound Alert'!C121</f>
        <v>MNE</v>
      </c>
      <c r="D408" s="90" t="str">
        <f>'Compound Alert'!D121</f>
        <v>ECS           Europe &amp; Central Asia</v>
      </c>
      <c r="E408" s="90" t="str">
        <f>'Compound Alert'!E121</f>
        <v>IBRD</v>
      </c>
      <c r="F408" s="90"/>
      <c r="G408" s="88">
        <f>'Compound Alert'!G121</f>
        <v>1.5</v>
      </c>
      <c r="H408" s="87">
        <f>'Compound Alert'!H121</f>
        <v>1.5</v>
      </c>
      <c r="I408" s="85">
        <f>'Compound Alert'!I121</f>
        <v>0</v>
      </c>
      <c r="J408" s="77">
        <f>'Compound Alert'!U121</f>
        <v>5.26</v>
      </c>
      <c r="K408" s="77">
        <f>'Compound Alert'!V121</f>
        <v>1.1722488038277501</v>
      </c>
      <c r="L408" s="77">
        <f>'Compound Alert'!W121</f>
        <v>6.2148760330578501</v>
      </c>
      <c r="M408" s="77">
        <f>'Compound Alert'!X121</f>
        <v>3.1428571428571401</v>
      </c>
      <c r="N408" s="77">
        <f>'Compound Alert'!Y121</f>
        <v>1.75</v>
      </c>
      <c r="O408" s="77">
        <f>'Compound Alert'!Z121</f>
        <v>0</v>
      </c>
      <c r="P408" s="90"/>
      <c r="Q408" s="27">
        <f>'Compound Alert'!AI121</f>
        <v>0</v>
      </c>
      <c r="R408" s="27">
        <f>'Compound Alert'!AJ121</f>
        <v>0.4</v>
      </c>
      <c r="S408" s="28"/>
      <c r="T408" s="28"/>
      <c r="U408" s="28"/>
      <c r="V408" s="28"/>
      <c r="W408" s="28"/>
      <c r="X408" s="28"/>
      <c r="Y408" s="28"/>
      <c r="Z408" s="28"/>
      <c r="AA408" s="28"/>
      <c r="AB408" s="28"/>
      <c r="AC408" s="28"/>
      <c r="AD408" s="28"/>
      <c r="AE408" s="28"/>
      <c r="AF408" s="28"/>
    </row>
    <row r="409" spans="1:32" hidden="1" x14ac:dyDescent="0.2">
      <c r="A409" s="71">
        <v>110</v>
      </c>
      <c r="B409" s="90" t="str">
        <f>'Compound Alert'!B125</f>
        <v>Mauritius</v>
      </c>
      <c r="C409" s="90" t="str">
        <f>'Compound Alert'!C125</f>
        <v>MUS</v>
      </c>
      <c r="D409" s="90" t="str">
        <f>'Compound Alert'!D125</f>
        <v>SSF           Sub-Saharan Africa</v>
      </c>
      <c r="E409" s="90" t="str">
        <f>'Compound Alert'!E125</f>
        <v>IBRD</v>
      </c>
      <c r="F409" s="90"/>
      <c r="G409" s="88">
        <f>'Compound Alert'!G125</f>
        <v>1.5</v>
      </c>
      <c r="H409" s="87">
        <f>'Compound Alert'!H125</f>
        <v>1.5</v>
      </c>
      <c r="I409" s="85">
        <f>'Compound Alert'!I125</f>
        <v>0.5</v>
      </c>
      <c r="J409" s="77">
        <f>'Compound Alert'!U125</f>
        <v>7.02</v>
      </c>
      <c r="K409" s="77">
        <f>'Compound Alert'!V125</f>
        <v>1.79425837320574</v>
      </c>
      <c r="L409" s="77">
        <f>'Compound Alert'!W125</f>
        <v>2.8760330578512399</v>
      </c>
      <c r="M409" s="77">
        <f>'Compound Alert'!X125</f>
        <v>3.1428571428571401</v>
      </c>
      <c r="N409" s="77">
        <f>'Compound Alert'!Y125</f>
        <v>1.375</v>
      </c>
      <c r="O409" s="77">
        <f>'Compound Alert'!Z125</f>
        <v>0</v>
      </c>
      <c r="P409" s="90"/>
      <c r="Q409" s="27">
        <f>'Compound Alert'!AI125</f>
        <v>0</v>
      </c>
      <c r="R409" s="27">
        <f>'Compound Alert'!AJ125</f>
        <v>0.3</v>
      </c>
      <c r="S409" s="28"/>
      <c r="T409" s="28"/>
      <c r="U409" s="28"/>
      <c r="V409" s="28"/>
      <c r="W409" s="28"/>
      <c r="X409" s="28"/>
      <c r="Y409" s="28"/>
      <c r="Z409" s="28"/>
      <c r="AA409" s="28"/>
      <c r="AB409" s="28"/>
      <c r="AC409" s="28"/>
      <c r="AD409" s="28"/>
      <c r="AE409" s="28"/>
      <c r="AF409" s="28"/>
    </row>
    <row r="410" spans="1:32" hidden="1" x14ac:dyDescent="0.2">
      <c r="A410" s="71">
        <v>111</v>
      </c>
      <c r="B410" s="90" t="str">
        <f>'Compound Alert'!B135</f>
        <v>Nauru</v>
      </c>
      <c r="C410" s="90" t="str">
        <f>'Compound Alert'!C135</f>
        <v>NRU</v>
      </c>
      <c r="D410" s="90" t="str">
        <f>'Compound Alert'!D135</f>
        <v>EAS           East Asia &amp; Pacific</v>
      </c>
      <c r="E410" s="90" t="str">
        <f>'Compound Alert'!E135</f>
        <v>IBRD</v>
      </c>
      <c r="F410" s="90"/>
      <c r="G410" s="88">
        <f>'Compound Alert'!G135</f>
        <v>1.5</v>
      </c>
      <c r="H410" s="87">
        <f>'Compound Alert'!H135</f>
        <v>1.5</v>
      </c>
      <c r="I410" s="85">
        <f>'Compound Alert'!I135</f>
        <v>0.5</v>
      </c>
      <c r="J410" s="77">
        <f>'Compound Alert'!U135</f>
        <v>9.84</v>
      </c>
      <c r="K410" s="77">
        <f>'Compound Alert'!V135</f>
        <v>0</v>
      </c>
      <c r="L410" s="77">
        <f>'Compound Alert'!W135</f>
        <v>0</v>
      </c>
      <c r="M410" s="77">
        <f>'Compound Alert'!X135</f>
        <v>6</v>
      </c>
      <c r="N410" s="77">
        <f>'Compound Alert'!Y135</f>
        <v>0.625</v>
      </c>
      <c r="O410" s="77">
        <f>'Compound Alert'!Z135</f>
        <v>0</v>
      </c>
      <c r="P410" s="90"/>
      <c r="Q410" s="27">
        <f>'Compound Alert'!AI135</f>
        <v>0.4</v>
      </c>
      <c r="R410" s="27">
        <f>'Compound Alert'!AJ135</f>
        <v>0.8</v>
      </c>
      <c r="S410" s="28"/>
      <c r="T410" s="28"/>
      <c r="U410" s="28"/>
      <c r="V410" s="28"/>
      <c r="W410" s="28"/>
      <c r="X410" s="28"/>
      <c r="Y410" s="28"/>
      <c r="Z410" s="28"/>
      <c r="AA410" s="28"/>
      <c r="AB410" s="28"/>
      <c r="AC410" s="28"/>
      <c r="AD410" s="28"/>
      <c r="AE410" s="28"/>
      <c r="AF410" s="28"/>
    </row>
    <row r="411" spans="1:32" hidden="1" x14ac:dyDescent="0.2">
      <c r="A411" s="71">
        <v>112</v>
      </c>
      <c r="B411" s="90" t="str">
        <f>'Compound Alert'!B139</f>
        <v>Panama</v>
      </c>
      <c r="C411" s="90" t="str">
        <f>'Compound Alert'!C139</f>
        <v>PAN</v>
      </c>
      <c r="D411" s="90" t="str">
        <f>'Compound Alert'!D139</f>
        <v>LCN           Latin America &amp; Caribbean</v>
      </c>
      <c r="E411" s="90" t="str">
        <f>'Compound Alert'!E139</f>
        <v>IBRD</v>
      </c>
      <c r="F411" s="90"/>
      <c r="G411" s="88">
        <f>'Compound Alert'!G139</f>
        <v>1.5</v>
      </c>
      <c r="H411" s="87">
        <f>'Compound Alert'!H139</f>
        <v>1.5</v>
      </c>
      <c r="I411" s="85">
        <f>'Compound Alert'!I139</f>
        <v>0</v>
      </c>
      <c r="J411" s="77">
        <f>'Compound Alert'!U139</f>
        <v>5.26</v>
      </c>
      <c r="K411" s="77">
        <f>'Compound Alert'!V139</f>
        <v>5.0956937799043098</v>
      </c>
      <c r="L411" s="77">
        <f>'Compound Alert'!W139</f>
        <v>4.1652892561983501</v>
      </c>
      <c r="M411" s="77">
        <f>'Compound Alert'!X139</f>
        <v>3.71428571428571</v>
      </c>
      <c r="N411" s="77">
        <f>'Compound Alert'!Y139</f>
        <v>3.5</v>
      </c>
      <c r="O411" s="77">
        <f>'Compound Alert'!Z139</f>
        <v>0</v>
      </c>
      <c r="P411" s="90"/>
      <c r="Q411" s="27">
        <f>'Compound Alert'!AI139</f>
        <v>0</v>
      </c>
      <c r="R411" s="27">
        <f>'Compound Alert'!AJ139</f>
        <v>0.4</v>
      </c>
      <c r="S411" s="28"/>
      <c r="T411" s="28"/>
      <c r="U411" s="28"/>
      <c r="V411" s="28"/>
      <c r="W411" s="28"/>
      <c r="X411" s="28"/>
      <c r="Y411" s="28"/>
      <c r="Z411" s="28"/>
      <c r="AA411" s="28"/>
      <c r="AB411" s="28"/>
      <c r="AC411" s="28"/>
      <c r="AD411" s="28"/>
      <c r="AE411" s="28"/>
      <c r="AF411" s="28"/>
    </row>
    <row r="412" spans="1:32" hidden="1" x14ac:dyDescent="0.2">
      <c r="A412" s="71">
        <v>113</v>
      </c>
      <c r="B412" s="90" t="str">
        <f>'Compound Alert'!B174</f>
        <v>Turkmenistan</v>
      </c>
      <c r="C412" s="90" t="str">
        <f>'Compound Alert'!C174</f>
        <v>TKM</v>
      </c>
      <c r="D412" s="90" t="str">
        <f>'Compound Alert'!D174</f>
        <v>ECS           Europe &amp; Central Asia</v>
      </c>
      <c r="E412" s="90" t="str">
        <f>'Compound Alert'!E174</f>
        <v>IBRD</v>
      </c>
      <c r="F412" s="90"/>
      <c r="G412" s="88">
        <f>'Compound Alert'!G174</f>
        <v>1.5</v>
      </c>
      <c r="H412" s="87">
        <f>'Compound Alert'!H174</f>
        <v>1.5</v>
      </c>
      <c r="I412" s="85">
        <f>'Compound Alert'!I174</f>
        <v>1.5</v>
      </c>
      <c r="J412" s="77">
        <f>'Compound Alert'!U174</f>
        <v>7.64</v>
      </c>
      <c r="K412" s="77">
        <f>'Compound Alert'!V174</f>
        <v>3.2775119617224902</v>
      </c>
      <c r="L412" s="77">
        <f>'Compound Alert'!W174</f>
        <v>10</v>
      </c>
      <c r="M412" s="77">
        <f>'Compound Alert'!X174</f>
        <v>2.1428571428571401</v>
      </c>
      <c r="N412" s="77">
        <f>'Compound Alert'!Y174</f>
        <v>1.5</v>
      </c>
      <c r="O412" s="77">
        <f>'Compound Alert'!Z174</f>
        <v>0</v>
      </c>
      <c r="P412" s="90"/>
      <c r="Q412" s="27">
        <f>'Compound Alert'!AI174</f>
        <v>0</v>
      </c>
      <c r="R412" s="27">
        <f>'Compound Alert'!AJ174</f>
        <v>0.6</v>
      </c>
      <c r="S412" s="28"/>
      <c r="T412" s="28"/>
      <c r="U412" s="28"/>
      <c r="V412" s="28"/>
      <c r="W412" s="28"/>
      <c r="X412" s="28"/>
      <c r="Y412" s="28"/>
      <c r="Z412" s="28"/>
      <c r="AA412" s="28"/>
      <c r="AB412" s="28"/>
      <c r="AC412" s="28"/>
      <c r="AD412" s="28"/>
      <c r="AE412" s="28"/>
      <c r="AF412" s="28"/>
    </row>
    <row r="413" spans="1:32" hidden="1" x14ac:dyDescent="0.2">
      <c r="A413" s="71">
        <v>114</v>
      </c>
      <c r="B413" s="90" t="str">
        <f>'Compound Alert'!B178</f>
        <v>Tunisia</v>
      </c>
      <c r="C413" s="90" t="str">
        <f>'Compound Alert'!C178</f>
        <v>TUN</v>
      </c>
      <c r="D413" s="90" t="str">
        <f>'Compound Alert'!D178</f>
        <v>MEA           Middle East &amp; North Africa</v>
      </c>
      <c r="E413" s="90" t="str">
        <f>'Compound Alert'!E178</f>
        <v>IBRD</v>
      </c>
      <c r="F413" s="90"/>
      <c r="G413" s="88">
        <f>'Compound Alert'!G178</f>
        <v>1.5</v>
      </c>
      <c r="H413" s="87">
        <f>'Compound Alert'!H178</f>
        <v>1.5</v>
      </c>
      <c r="I413" s="85">
        <f>'Compound Alert'!I178</f>
        <v>0.5</v>
      </c>
      <c r="J413" s="77">
        <f>'Compound Alert'!U178</f>
        <v>7.26</v>
      </c>
      <c r="K413" s="77">
        <f>'Compound Alert'!V178</f>
        <v>2.05741626794258</v>
      </c>
      <c r="L413" s="77">
        <f>'Compound Alert'!W178</f>
        <v>6.74380165289256</v>
      </c>
      <c r="M413" s="77">
        <f>'Compound Alert'!X178</f>
        <v>3.4285714285714302</v>
      </c>
      <c r="N413" s="77">
        <f>'Compound Alert'!Y178</f>
        <v>3.25</v>
      </c>
      <c r="O413" s="77">
        <f>'Compound Alert'!Z178</f>
        <v>0</v>
      </c>
      <c r="P413" s="90"/>
      <c r="Q413" s="27">
        <f>'Compound Alert'!AI178</f>
        <v>0</v>
      </c>
      <c r="R413" s="27">
        <f>'Compound Alert'!AJ178</f>
        <v>0.3</v>
      </c>
      <c r="S413" s="28"/>
      <c r="T413" s="28"/>
      <c r="U413" s="28"/>
      <c r="V413" s="28"/>
      <c r="W413" s="28"/>
      <c r="X413" s="28"/>
      <c r="Y413" s="28"/>
      <c r="Z413" s="28"/>
      <c r="AA413" s="28"/>
      <c r="AB413" s="28"/>
      <c r="AC413" s="28"/>
      <c r="AD413" s="28"/>
      <c r="AE413" s="28"/>
      <c r="AF413" s="28"/>
    </row>
    <row r="414" spans="1:32" hidden="1" x14ac:dyDescent="0.2">
      <c r="A414" s="71">
        <v>115</v>
      </c>
      <c r="B414" s="90" t="str">
        <f>'Compound Alert'!B179</f>
        <v>Turkey</v>
      </c>
      <c r="C414" s="90" t="str">
        <f>'Compound Alert'!C179</f>
        <v>TUR</v>
      </c>
      <c r="D414" s="90" t="str">
        <f>'Compound Alert'!D179</f>
        <v>ECS           Europe &amp; Central Asia</v>
      </c>
      <c r="E414" s="90" t="str">
        <f>'Compound Alert'!E179</f>
        <v>IBRD</v>
      </c>
      <c r="F414" s="90"/>
      <c r="G414" s="88">
        <f>'Compound Alert'!G179</f>
        <v>1.5</v>
      </c>
      <c r="H414" s="87">
        <f>'Compound Alert'!H179</f>
        <v>1.5</v>
      </c>
      <c r="I414" s="85">
        <f>'Compound Alert'!I179</f>
        <v>1</v>
      </c>
      <c r="J414" s="77">
        <f>'Compound Alert'!U179</f>
        <v>4.75</v>
      </c>
      <c r="K414" s="77">
        <f>'Compound Alert'!V179</f>
        <v>0.45454545454545298</v>
      </c>
      <c r="L414" s="77">
        <f>'Compound Alert'!W179</f>
        <v>7.1735537190082601</v>
      </c>
      <c r="M414" s="77">
        <f>'Compound Alert'!X179</f>
        <v>3</v>
      </c>
      <c r="N414" s="77">
        <f>'Compound Alert'!Y179</f>
        <v>8.625</v>
      </c>
      <c r="O414" s="77">
        <f>'Compound Alert'!Z179</f>
        <v>0</v>
      </c>
      <c r="P414" s="90"/>
      <c r="Q414" s="27">
        <f>'Compound Alert'!AI179</f>
        <v>0</v>
      </c>
      <c r="R414" s="27">
        <f>'Compound Alert'!AJ179</f>
        <v>0.2</v>
      </c>
      <c r="S414" s="28"/>
      <c r="T414" s="28"/>
      <c r="U414" s="28"/>
      <c r="V414" s="28"/>
      <c r="W414" s="28"/>
      <c r="X414" s="28"/>
      <c r="Y414" s="28"/>
      <c r="Z414" s="28"/>
      <c r="AA414" s="28"/>
      <c r="AB414" s="28"/>
      <c r="AC414" s="28"/>
      <c r="AD414" s="28"/>
      <c r="AE414" s="28"/>
      <c r="AF414" s="28"/>
    </row>
    <row r="415" spans="1:32" hidden="1" x14ac:dyDescent="0.2">
      <c r="A415" s="71">
        <v>116</v>
      </c>
      <c r="B415" s="90" t="str">
        <f>'Compound Alert'!B183</f>
        <v>Ukraine</v>
      </c>
      <c r="C415" s="90" t="str">
        <f>'Compound Alert'!C183</f>
        <v>UKR</v>
      </c>
      <c r="D415" s="90" t="str">
        <f>'Compound Alert'!D183</f>
        <v>ECS           Europe &amp; Central Asia</v>
      </c>
      <c r="E415" s="90" t="str">
        <f>'Compound Alert'!E183</f>
        <v>IBRD</v>
      </c>
      <c r="F415" s="90"/>
      <c r="G415" s="88">
        <f>'Compound Alert'!G183</f>
        <v>1.5</v>
      </c>
      <c r="H415" s="87">
        <f>'Compound Alert'!H183</f>
        <v>1.5</v>
      </c>
      <c r="I415" s="85">
        <f>'Compound Alert'!I183</f>
        <v>0.5</v>
      </c>
      <c r="J415" s="77">
        <f>'Compound Alert'!U183</f>
        <v>6.4</v>
      </c>
      <c r="K415" s="77">
        <f>'Compound Alert'!V183</f>
        <v>2.2966507177033502</v>
      </c>
      <c r="L415" s="77">
        <f>'Compound Alert'!W183</f>
        <v>8.4297520661157002</v>
      </c>
      <c r="M415" s="77">
        <f>'Compound Alert'!X183</f>
        <v>2.5714285714285698</v>
      </c>
      <c r="N415" s="77">
        <f>'Compound Alert'!Y183</f>
        <v>5.5</v>
      </c>
      <c r="O415" s="77">
        <f>'Compound Alert'!Z183</f>
        <v>0</v>
      </c>
      <c r="P415" s="90"/>
      <c r="Q415" s="27">
        <f>'Compound Alert'!AI183</f>
        <v>0</v>
      </c>
      <c r="R415" s="27">
        <f>'Compound Alert'!AJ183</f>
        <v>0.3</v>
      </c>
      <c r="S415" s="28"/>
      <c r="T415" s="28"/>
      <c r="U415" s="28"/>
      <c r="V415" s="28"/>
      <c r="W415" s="28"/>
      <c r="X415" s="28"/>
      <c r="Y415" s="28"/>
      <c r="Z415" s="28"/>
      <c r="AA415" s="28"/>
      <c r="AB415" s="28"/>
      <c r="AC415" s="28"/>
      <c r="AD415" s="28"/>
      <c r="AE415" s="28"/>
      <c r="AF415" s="28"/>
    </row>
    <row r="416" spans="1:32" hidden="1" x14ac:dyDescent="0.2">
      <c r="A416" s="71">
        <v>117</v>
      </c>
      <c r="B416" s="90" t="str">
        <f>'Compound Alert'!B8</f>
        <v>Albania</v>
      </c>
      <c r="C416" s="90" t="str">
        <f>'Compound Alert'!C8</f>
        <v>ALB</v>
      </c>
      <c r="D416" s="90" t="str">
        <f>'Compound Alert'!D8</f>
        <v>ECS           Europe &amp; Central Asia</v>
      </c>
      <c r="E416" s="90" t="str">
        <f>'Compound Alert'!E8</f>
        <v>IBRD</v>
      </c>
      <c r="F416" s="90"/>
      <c r="G416" s="88">
        <f>'Compound Alert'!G8</f>
        <v>1</v>
      </c>
      <c r="H416" s="87">
        <f>'Compound Alert'!H8</f>
        <v>1</v>
      </c>
      <c r="I416" s="85">
        <f>'Compound Alert'!I8</f>
        <v>0</v>
      </c>
      <c r="J416" s="77">
        <f>'Compound Alert'!U8</f>
        <v>5.5</v>
      </c>
      <c r="K416" s="77">
        <f>'Compound Alert'!V8</f>
        <v>3.3971291866028701</v>
      </c>
      <c r="L416" s="77">
        <f>'Compound Alert'!W8</f>
        <v>6.3636363636363598</v>
      </c>
      <c r="M416" s="77">
        <f>'Compound Alert'!X8</f>
        <v>3.1428571428571401</v>
      </c>
      <c r="N416" s="77">
        <f>'Compound Alert'!Y8</f>
        <v>3.875</v>
      </c>
      <c r="O416" s="77">
        <f>'Compound Alert'!Z8</f>
        <v>0</v>
      </c>
      <c r="P416" s="90"/>
      <c r="Q416" s="27">
        <f>'Compound Alert'!AI8</f>
        <v>0</v>
      </c>
      <c r="R416" s="27">
        <f>'Compound Alert'!AJ8</f>
        <v>0.3</v>
      </c>
      <c r="S416" s="28"/>
      <c r="T416" s="28"/>
      <c r="U416" s="28"/>
      <c r="V416" s="28"/>
      <c r="W416" s="28"/>
      <c r="X416" s="28"/>
      <c r="Y416" s="28"/>
      <c r="Z416" s="28"/>
      <c r="AA416" s="28"/>
      <c r="AB416" s="28"/>
      <c r="AC416" s="28"/>
      <c r="AD416" s="28"/>
      <c r="AE416" s="28"/>
      <c r="AF416" s="28"/>
    </row>
    <row r="417" spans="1:32" hidden="1" x14ac:dyDescent="0.2">
      <c r="A417" s="71">
        <v>118</v>
      </c>
      <c r="B417" s="90" t="str">
        <f>'Compound Alert'!B12</f>
        <v>Antigua and Barbuda</v>
      </c>
      <c r="C417" s="90" t="str">
        <f>'Compound Alert'!C12</f>
        <v>ATG</v>
      </c>
      <c r="D417" s="90" t="str">
        <f>'Compound Alert'!D12</f>
        <v>LCN           Latin America &amp; Caribbean</v>
      </c>
      <c r="E417" s="90" t="str">
        <f>'Compound Alert'!E12</f>
        <v>IBRD</v>
      </c>
      <c r="F417" s="90"/>
      <c r="G417" s="88">
        <f>'Compound Alert'!G12</f>
        <v>1</v>
      </c>
      <c r="H417" s="87">
        <f>'Compound Alert'!H12</f>
        <v>1</v>
      </c>
      <c r="I417" s="85">
        <f>'Compound Alert'!I12</f>
        <v>0.5</v>
      </c>
      <c r="J417" s="77">
        <f>'Compound Alert'!U12</f>
        <v>8.1999999999999993</v>
      </c>
      <c r="K417" s="77">
        <f>'Compound Alert'!V12</f>
        <v>0</v>
      </c>
      <c r="L417" s="77">
        <f>'Compound Alert'!W12</f>
        <v>0</v>
      </c>
      <c r="M417" s="77">
        <f>'Compound Alert'!X12</f>
        <v>2.8571428571428599</v>
      </c>
      <c r="N417" s="77">
        <f>'Compound Alert'!Y12</f>
        <v>1.25</v>
      </c>
      <c r="O417" s="77">
        <f>'Compound Alert'!Z12</f>
        <v>0</v>
      </c>
      <c r="P417" s="90"/>
      <c r="Q417" s="27">
        <f>'Compound Alert'!AI12</f>
        <v>0.2</v>
      </c>
      <c r="R417" s="27">
        <f>'Compound Alert'!AJ12</f>
        <v>0.5</v>
      </c>
      <c r="S417" s="28"/>
      <c r="T417" s="28"/>
      <c r="U417" s="28"/>
      <c r="V417" s="28"/>
      <c r="W417" s="28"/>
      <c r="X417" s="28"/>
      <c r="Y417" s="28"/>
      <c r="Z417" s="28"/>
      <c r="AA417" s="28"/>
      <c r="AB417" s="28"/>
      <c r="AC417" s="28"/>
      <c r="AD417" s="28"/>
      <c r="AE417" s="28"/>
      <c r="AF417" s="28"/>
    </row>
    <row r="418" spans="1:32" hidden="1" x14ac:dyDescent="0.2">
      <c r="A418" s="71">
        <v>119</v>
      </c>
      <c r="B418" s="90" t="str">
        <f>'Compound Alert'!B21</f>
        <v>Bulgaria</v>
      </c>
      <c r="C418" s="90" t="str">
        <f>'Compound Alert'!C21</f>
        <v>BGR</v>
      </c>
      <c r="D418" s="90" t="str">
        <f>'Compound Alert'!D21</f>
        <v>ECS           Europe &amp; Central Asia</v>
      </c>
      <c r="E418" s="90" t="str">
        <f>'Compound Alert'!E21</f>
        <v>IBRD</v>
      </c>
      <c r="F418" s="90"/>
      <c r="G418" s="88">
        <f>'Compound Alert'!G21</f>
        <v>1</v>
      </c>
      <c r="H418" s="87">
        <f>'Compound Alert'!H21</f>
        <v>1</v>
      </c>
      <c r="I418" s="85">
        <f>'Compound Alert'!I21</f>
        <v>0</v>
      </c>
      <c r="J418" s="77">
        <f>'Compound Alert'!U21</f>
        <v>4.88</v>
      </c>
      <c r="K418" s="77">
        <f>'Compound Alert'!V21</f>
        <v>2.4162679425837301</v>
      </c>
      <c r="L418" s="77">
        <f>'Compound Alert'!W21</f>
        <v>3.93388429752066</v>
      </c>
      <c r="M418" s="77">
        <f>'Compound Alert'!X21</f>
        <v>2.71428571428571</v>
      </c>
      <c r="N418" s="77">
        <f>'Compound Alert'!Y21</f>
        <v>1.25</v>
      </c>
      <c r="O418" s="77">
        <f>'Compound Alert'!Z21</f>
        <v>0</v>
      </c>
      <c r="P418" s="90"/>
      <c r="Q418" s="27">
        <f>'Compound Alert'!AI21</f>
        <v>0</v>
      </c>
      <c r="R418" s="27">
        <f>'Compound Alert'!AJ21</f>
        <v>0.3</v>
      </c>
      <c r="S418" s="28"/>
      <c r="T418" s="28"/>
      <c r="U418" s="28"/>
      <c r="V418" s="28"/>
      <c r="W418" s="28"/>
      <c r="X418" s="28"/>
      <c r="Y418" s="28"/>
      <c r="Z418" s="28"/>
      <c r="AA418" s="28"/>
      <c r="AB418" s="28"/>
      <c r="AC418" s="28"/>
      <c r="AD418" s="28"/>
      <c r="AE418" s="28"/>
      <c r="AF418" s="28"/>
    </row>
    <row r="419" spans="1:32" hidden="1" x14ac:dyDescent="0.2">
      <c r="A419" s="71">
        <v>120</v>
      </c>
      <c r="B419" s="90" t="str">
        <f>'Compound Alert'!B29</f>
        <v>Barbados</v>
      </c>
      <c r="C419" s="90" t="str">
        <f>'Compound Alert'!C29</f>
        <v>BRB</v>
      </c>
      <c r="D419" s="90" t="str">
        <f>'Compound Alert'!D29</f>
        <v>LCN           Latin America &amp; Caribbean</v>
      </c>
      <c r="E419" s="90" t="str">
        <f>'Compound Alert'!E29</f>
        <v xml:space="preserve"> </v>
      </c>
      <c r="F419" s="90"/>
      <c r="G419" s="88">
        <f>'Compound Alert'!G29</f>
        <v>1</v>
      </c>
      <c r="H419" s="87">
        <f>'Compound Alert'!H29</f>
        <v>1</v>
      </c>
      <c r="I419" s="85">
        <f>'Compound Alert'!I29</f>
        <v>0.5</v>
      </c>
      <c r="J419" s="77">
        <f>'Compound Alert'!U29</f>
        <v>7.62</v>
      </c>
      <c r="K419" s="77">
        <f>'Compound Alert'!V29</f>
        <v>1.8181818181818199</v>
      </c>
      <c r="L419" s="77">
        <f>'Compound Alert'!W29</f>
        <v>3.7851239669421499</v>
      </c>
      <c r="M419" s="77">
        <f>'Compound Alert'!X29</f>
        <v>3.2857142857142798</v>
      </c>
      <c r="N419" s="77">
        <f>'Compound Alert'!Y29</f>
        <v>1.375</v>
      </c>
      <c r="O419" s="77">
        <f>'Compound Alert'!Z29</f>
        <v>0</v>
      </c>
      <c r="P419" s="90"/>
      <c r="Q419" s="27">
        <f>'Compound Alert'!AI29</f>
        <v>0</v>
      </c>
      <c r="R419" s="27">
        <f>'Compound Alert'!AJ29</f>
        <v>0.5</v>
      </c>
      <c r="S419" s="28"/>
      <c r="T419" s="28"/>
      <c r="U419" s="28"/>
      <c r="V419" s="28"/>
      <c r="W419" s="28"/>
      <c r="X419" s="28"/>
      <c r="Y419" s="28"/>
      <c r="Z419" s="28"/>
      <c r="AA419" s="28"/>
      <c r="AB419" s="28"/>
      <c r="AC419" s="28"/>
      <c r="AD419" s="28"/>
      <c r="AE419" s="28"/>
      <c r="AF419" s="28"/>
    </row>
    <row r="420" spans="1:32" hidden="1" x14ac:dyDescent="0.2">
      <c r="A420" s="71">
        <v>121</v>
      </c>
      <c r="B420" s="90" t="str">
        <f>'Compound Alert'!B44</f>
        <v>Cabo Verde</v>
      </c>
      <c r="C420" s="90" t="str">
        <f>'Compound Alert'!C44</f>
        <v>CPV</v>
      </c>
      <c r="D420" s="90" t="str">
        <f>'Compound Alert'!D44</f>
        <v>SSF           Sub-Saharan Africa</v>
      </c>
      <c r="E420" s="90" t="str">
        <f>'Compound Alert'!E44</f>
        <v>Blend</v>
      </c>
      <c r="F420" s="90"/>
      <c r="G420" s="88">
        <f>'Compound Alert'!G44</f>
        <v>1</v>
      </c>
      <c r="H420" s="87">
        <f>'Compound Alert'!H44</f>
        <v>1</v>
      </c>
      <c r="I420" s="85">
        <f>'Compound Alert'!I44</f>
        <v>0.5</v>
      </c>
      <c r="J420" s="77">
        <f>'Compound Alert'!U44</f>
        <v>8.14</v>
      </c>
      <c r="K420" s="77">
        <f>'Compound Alert'!V44</f>
        <v>6.3636363636363598</v>
      </c>
      <c r="L420" s="77">
        <f>'Compound Alert'!W44</f>
        <v>4.4628099173553704</v>
      </c>
      <c r="M420" s="77">
        <f>'Compound Alert'!X44</f>
        <v>6.71428571428571</v>
      </c>
      <c r="N420" s="77">
        <f>'Compound Alert'!Y44</f>
        <v>0.375</v>
      </c>
      <c r="O420" s="77">
        <f>'Compound Alert'!Z44</f>
        <v>0</v>
      </c>
      <c r="P420" s="90"/>
      <c r="Q420" s="27">
        <f>'Compound Alert'!AI44</f>
        <v>0</v>
      </c>
      <c r="R420" s="27">
        <f>'Compound Alert'!AJ44</f>
        <v>0.4</v>
      </c>
      <c r="S420" s="28"/>
      <c r="T420" s="28"/>
      <c r="U420" s="28"/>
      <c r="V420" s="28"/>
      <c r="W420" s="28"/>
      <c r="X420" s="28"/>
      <c r="Y420" s="28"/>
      <c r="Z420" s="28"/>
      <c r="AA420" s="28"/>
      <c r="AB420" s="28"/>
      <c r="AC420" s="28"/>
      <c r="AD420" s="28"/>
      <c r="AE420" s="28"/>
      <c r="AF420" s="28"/>
    </row>
    <row r="421" spans="1:32" hidden="1" x14ac:dyDescent="0.2">
      <c r="A421" s="71">
        <v>122</v>
      </c>
      <c r="B421" s="90" t="str">
        <f>'Compound Alert'!B46</f>
        <v>Cuba</v>
      </c>
      <c r="C421" s="90" t="str">
        <f>'Compound Alert'!C46</f>
        <v>CUB</v>
      </c>
      <c r="D421" s="90" t="str">
        <f>'Compound Alert'!D46</f>
        <v>LCN           Latin America &amp; Caribbean</v>
      </c>
      <c r="E421" s="90" t="str">
        <f>'Compound Alert'!E46</f>
        <v xml:space="preserve"> </v>
      </c>
      <c r="F421" s="90"/>
      <c r="G421" s="88">
        <f>'Compound Alert'!G46</f>
        <v>1</v>
      </c>
      <c r="H421" s="87">
        <f>'Compound Alert'!H46</f>
        <v>1</v>
      </c>
      <c r="I421" s="85">
        <f>'Compound Alert'!I46</f>
        <v>0.5</v>
      </c>
      <c r="J421" s="77">
        <f>'Compound Alert'!U46</f>
        <v>6.96</v>
      </c>
      <c r="K421" s="77">
        <f>'Compound Alert'!V46</f>
        <v>4.3301435406698596</v>
      </c>
      <c r="L421" s="77">
        <f>'Compound Alert'!W46</f>
        <v>8.0661157024793404</v>
      </c>
      <c r="M421" s="77">
        <f>'Compound Alert'!X46</f>
        <v>3.1428571428571401</v>
      </c>
      <c r="N421" s="77">
        <f>'Compound Alert'!Y46</f>
        <v>3.5</v>
      </c>
      <c r="O421" s="77">
        <f>'Compound Alert'!Z46</f>
        <v>0</v>
      </c>
      <c r="P421" s="90"/>
      <c r="Q421" s="27">
        <f>'Compound Alert'!AI46</f>
        <v>0</v>
      </c>
      <c r="R421" s="27">
        <f>'Compound Alert'!AJ46</f>
        <v>0.5</v>
      </c>
      <c r="S421" s="28"/>
      <c r="T421" s="28"/>
      <c r="U421" s="28"/>
      <c r="V421" s="28"/>
      <c r="W421" s="28"/>
      <c r="X421" s="28"/>
      <c r="Y421" s="28"/>
      <c r="Z421" s="28"/>
      <c r="AA421" s="28"/>
      <c r="AB421" s="28"/>
      <c r="AC421" s="28"/>
      <c r="AD421" s="28"/>
      <c r="AE421" s="28"/>
      <c r="AF421" s="28"/>
    </row>
    <row r="422" spans="1:32" hidden="1" x14ac:dyDescent="0.2">
      <c r="A422" s="71">
        <v>123</v>
      </c>
      <c r="B422" s="90" t="str">
        <f>'Compound Alert'!B47</f>
        <v>Cyprus</v>
      </c>
      <c r="C422" s="90" t="str">
        <f>'Compound Alert'!C47</f>
        <v>CYP</v>
      </c>
      <c r="D422" s="90" t="str">
        <f>'Compound Alert'!D47</f>
        <v>ECS           Europe &amp; Central Asia</v>
      </c>
      <c r="E422" s="90" t="str">
        <f>'Compound Alert'!E47</f>
        <v xml:space="preserve"> </v>
      </c>
      <c r="F422" s="90"/>
      <c r="G422" s="88">
        <f>'Compound Alert'!G47</f>
        <v>1</v>
      </c>
      <c r="H422" s="87">
        <f>'Compound Alert'!H47</f>
        <v>1</v>
      </c>
      <c r="I422" s="85">
        <f>'Compound Alert'!I47</f>
        <v>0</v>
      </c>
      <c r="J422" s="77">
        <f>'Compound Alert'!U47</f>
        <v>5.4</v>
      </c>
      <c r="K422" s="77">
        <f>'Compound Alert'!V47</f>
        <v>2.12918660287081</v>
      </c>
      <c r="L422" s="77">
        <f>'Compound Alert'!W47</f>
        <v>3.3553719008264502</v>
      </c>
      <c r="M422" s="77">
        <f>'Compound Alert'!X47</f>
        <v>1</v>
      </c>
      <c r="N422" s="77">
        <f>'Compound Alert'!Y47</f>
        <v>1.875</v>
      </c>
      <c r="O422" s="77">
        <f>'Compound Alert'!Z47</f>
        <v>0</v>
      </c>
      <c r="P422" s="90"/>
      <c r="Q422" s="27">
        <f>'Compound Alert'!AI47</f>
        <v>0</v>
      </c>
      <c r="R422" s="27">
        <f>'Compound Alert'!AJ47</f>
        <v>0.5</v>
      </c>
      <c r="S422" s="28"/>
      <c r="T422" s="28"/>
      <c r="U422" s="28"/>
      <c r="V422" s="28"/>
      <c r="W422" s="28"/>
      <c r="X422" s="28"/>
      <c r="Y422" s="28"/>
      <c r="Z422" s="28"/>
      <c r="AA422" s="28"/>
      <c r="AB422" s="28"/>
      <c r="AC422" s="28"/>
      <c r="AD422" s="28"/>
      <c r="AE422" s="28"/>
      <c r="AF422" s="28"/>
    </row>
    <row r="423" spans="1:32" hidden="1" x14ac:dyDescent="0.2">
      <c r="A423" s="71">
        <v>124</v>
      </c>
      <c r="B423" s="90" t="str">
        <f>'Compound Alert'!B53</f>
        <v>Dominican Republic</v>
      </c>
      <c r="C423" s="90" t="str">
        <f>'Compound Alert'!C53</f>
        <v>DOM</v>
      </c>
      <c r="D423" s="90" t="str">
        <f>'Compound Alert'!D53</f>
        <v>LCN           Latin America &amp; Caribbean</v>
      </c>
      <c r="E423" s="90" t="str">
        <f>'Compound Alert'!E53</f>
        <v>IBRD</v>
      </c>
      <c r="F423" s="90"/>
      <c r="G423" s="88">
        <f>'Compound Alert'!G53</f>
        <v>1</v>
      </c>
      <c r="H423" s="87">
        <f>'Compound Alert'!H53</f>
        <v>1</v>
      </c>
      <c r="I423" s="85">
        <f>'Compound Alert'!I53</f>
        <v>0</v>
      </c>
      <c r="J423" s="77">
        <f>'Compound Alert'!U53</f>
        <v>6.34</v>
      </c>
      <c r="K423" s="77">
        <f>'Compound Alert'!V53</f>
        <v>4.5933014354067003</v>
      </c>
      <c r="L423" s="77">
        <f>'Compound Alert'!W53</f>
        <v>5.7190082644628104</v>
      </c>
      <c r="M423" s="77">
        <f>'Compound Alert'!X53</f>
        <v>5</v>
      </c>
      <c r="N423" s="77">
        <f>'Compound Alert'!Y53</f>
        <v>4.75</v>
      </c>
      <c r="O423" s="77">
        <f>'Compound Alert'!Z53</f>
        <v>0</v>
      </c>
      <c r="P423" s="90"/>
      <c r="Q423" s="27">
        <f>'Compound Alert'!AI53</f>
        <v>0</v>
      </c>
      <c r="R423" s="27">
        <f>'Compound Alert'!AJ53</f>
        <v>0.4</v>
      </c>
      <c r="S423" s="28"/>
      <c r="T423" s="28"/>
      <c r="U423" s="28"/>
      <c r="V423" s="28"/>
      <c r="W423" s="28"/>
      <c r="X423" s="28"/>
      <c r="Y423" s="28"/>
      <c r="Z423" s="28"/>
      <c r="AA423" s="28"/>
      <c r="AB423" s="28"/>
      <c r="AC423" s="28"/>
      <c r="AD423" s="28"/>
      <c r="AE423" s="28"/>
      <c r="AF423" s="28"/>
    </row>
    <row r="424" spans="1:32" hidden="1" x14ac:dyDescent="0.2">
      <c r="A424" s="71">
        <v>125</v>
      </c>
      <c r="B424" s="90" t="str">
        <f>'Compound Alert'!B54</f>
        <v>Algeria</v>
      </c>
      <c r="C424" s="90" t="str">
        <f>'Compound Alert'!C54</f>
        <v>DZA</v>
      </c>
      <c r="D424" s="90" t="str">
        <f>'Compound Alert'!D54</f>
        <v>MEA           Middle East &amp; North Africa</v>
      </c>
      <c r="E424" s="90" t="str">
        <f>'Compound Alert'!E54</f>
        <v>IBRD</v>
      </c>
      <c r="F424" s="90"/>
      <c r="G424" s="88">
        <f>'Compound Alert'!G54</f>
        <v>1</v>
      </c>
      <c r="H424" s="87">
        <f>'Compound Alert'!H54</f>
        <v>1</v>
      </c>
      <c r="I424" s="85">
        <f>'Compound Alert'!I54</f>
        <v>1</v>
      </c>
      <c r="J424" s="77">
        <f>'Compound Alert'!U54</f>
        <v>9.2799999999999994</v>
      </c>
      <c r="K424" s="77">
        <f>'Compound Alert'!V54</f>
        <v>2.9665071770334901</v>
      </c>
      <c r="L424" s="77">
        <f>'Compound Alert'!W54</f>
        <v>9.0743801652892593</v>
      </c>
      <c r="M424" s="77">
        <f>'Compound Alert'!X54</f>
        <v>3.4285714285714302</v>
      </c>
      <c r="N424" s="77">
        <f>'Compound Alert'!Y54</f>
        <v>4.875</v>
      </c>
      <c r="O424" s="77">
        <f>'Compound Alert'!Z54</f>
        <v>0</v>
      </c>
      <c r="P424" s="90"/>
      <c r="Q424" s="27">
        <f>'Compound Alert'!AI54</f>
        <v>0</v>
      </c>
      <c r="R424" s="27">
        <f>'Compound Alert'!AJ54</f>
        <v>0.2</v>
      </c>
      <c r="S424" s="28"/>
      <c r="T424" s="28"/>
      <c r="U424" s="28"/>
      <c r="V424" s="28"/>
      <c r="W424" s="28"/>
      <c r="X424" s="28"/>
      <c r="Y424" s="28"/>
      <c r="Z424" s="28"/>
      <c r="AA424" s="28"/>
      <c r="AB424" s="28"/>
      <c r="AC424" s="28"/>
      <c r="AD424" s="28"/>
      <c r="AE424" s="28"/>
      <c r="AF424" s="28"/>
    </row>
    <row r="425" spans="1:32" hidden="1" x14ac:dyDescent="0.2">
      <c r="A425" s="71">
        <v>126</v>
      </c>
      <c r="B425" s="90" t="str">
        <f>'Compound Alert'!B78</f>
        <v>Croatia</v>
      </c>
      <c r="C425" s="90" t="str">
        <f>'Compound Alert'!C78</f>
        <v>HRV</v>
      </c>
      <c r="D425" s="90" t="str">
        <f>'Compound Alert'!D78</f>
        <v>ECS           Europe &amp; Central Asia</v>
      </c>
      <c r="E425" s="90" t="str">
        <f>'Compound Alert'!E78</f>
        <v>IBRD</v>
      </c>
      <c r="F425" s="90"/>
      <c r="G425" s="88">
        <f>'Compound Alert'!G78</f>
        <v>1</v>
      </c>
      <c r="H425" s="87">
        <f>'Compound Alert'!H78</f>
        <v>1</v>
      </c>
      <c r="I425" s="85">
        <f>'Compound Alert'!I78</f>
        <v>0</v>
      </c>
      <c r="J425" s="77">
        <f>'Compound Alert'!U78</f>
        <v>3.75</v>
      </c>
      <c r="K425" s="77">
        <f>'Compound Alert'!V78</f>
        <v>1.2200956937798999</v>
      </c>
      <c r="L425" s="77">
        <f>'Compound Alert'!W78</f>
        <v>3.7520661157024802</v>
      </c>
      <c r="M425" s="77">
        <f>'Compound Alert'!X78</f>
        <v>1.8571428571428601</v>
      </c>
      <c r="N425" s="77">
        <f>'Compound Alert'!Y78</f>
        <v>2.375</v>
      </c>
      <c r="O425" s="77">
        <f>'Compound Alert'!Z78</f>
        <v>0</v>
      </c>
      <c r="P425" s="90"/>
      <c r="Q425" s="27">
        <f>'Compound Alert'!AI78</f>
        <v>0</v>
      </c>
      <c r="R425" s="27">
        <f>'Compound Alert'!AJ78</f>
        <v>0.3</v>
      </c>
      <c r="S425" s="28"/>
      <c r="T425" s="28"/>
      <c r="U425" s="28"/>
      <c r="V425" s="28"/>
      <c r="W425" s="28"/>
      <c r="X425" s="28"/>
      <c r="Y425" s="28"/>
      <c r="Z425" s="28"/>
      <c r="AA425" s="28"/>
      <c r="AB425" s="28"/>
      <c r="AC425" s="28"/>
      <c r="AD425" s="28"/>
      <c r="AE425" s="28"/>
      <c r="AF425" s="28"/>
    </row>
    <row r="426" spans="1:32" hidden="1" x14ac:dyDescent="0.2">
      <c r="A426" s="71">
        <v>127</v>
      </c>
      <c r="B426" s="90" t="str">
        <f>'Compound Alert'!B87</f>
        <v>Israel</v>
      </c>
      <c r="C426" s="90" t="str">
        <f>'Compound Alert'!C87</f>
        <v>ISR</v>
      </c>
      <c r="D426" s="90" t="str">
        <f>'Compound Alert'!D87</f>
        <v>MEA           Middle East &amp; North Africa</v>
      </c>
      <c r="E426" s="90" t="str">
        <f>'Compound Alert'!E87</f>
        <v xml:space="preserve"> </v>
      </c>
      <c r="F426" s="90"/>
      <c r="G426" s="88">
        <f>'Compound Alert'!G87</f>
        <v>1</v>
      </c>
      <c r="H426" s="87">
        <f>'Compound Alert'!H87</f>
        <v>1</v>
      </c>
      <c r="I426" s="85">
        <f>'Compound Alert'!I87</f>
        <v>0</v>
      </c>
      <c r="J426" s="77">
        <f>'Compound Alert'!U87</f>
        <v>4.54</v>
      </c>
      <c r="K426" s="77">
        <f>'Compound Alert'!V87</f>
        <v>0</v>
      </c>
      <c r="L426" s="77">
        <f>'Compound Alert'!W87</f>
        <v>3.1074380165289299</v>
      </c>
      <c r="M426" s="77">
        <f>'Compound Alert'!X87</f>
        <v>0.85714285714285599</v>
      </c>
      <c r="N426" s="77">
        <f>'Compound Alert'!Y87</f>
        <v>5.375</v>
      </c>
      <c r="O426" s="77">
        <f>'Compound Alert'!Z87</f>
        <v>0</v>
      </c>
      <c r="P426" s="90"/>
      <c r="Q426" s="27">
        <f>'Compound Alert'!AI87</f>
        <v>0</v>
      </c>
      <c r="R426" s="27">
        <f>'Compound Alert'!AJ87</f>
        <v>0.4</v>
      </c>
      <c r="S426" s="28"/>
      <c r="T426" s="28"/>
      <c r="U426" s="28"/>
      <c r="V426" s="28"/>
      <c r="W426" s="28"/>
      <c r="X426" s="28"/>
      <c r="Y426" s="28"/>
      <c r="Z426" s="28"/>
      <c r="AA426" s="28"/>
      <c r="AB426" s="28"/>
      <c r="AC426" s="28"/>
      <c r="AD426" s="28"/>
      <c r="AE426" s="28"/>
      <c r="AF426" s="28"/>
    </row>
    <row r="427" spans="1:32" hidden="1" x14ac:dyDescent="0.2">
      <c r="A427" s="71">
        <v>128</v>
      </c>
      <c r="B427" s="90" t="str">
        <f>'Compound Alert'!B92</f>
        <v>Kazakhstan</v>
      </c>
      <c r="C427" s="90" t="str">
        <f>'Compound Alert'!C92</f>
        <v>KAZ</v>
      </c>
      <c r="D427" s="90" t="str">
        <f>'Compound Alert'!D92</f>
        <v>ECS           Europe &amp; Central Asia</v>
      </c>
      <c r="E427" s="90" t="str">
        <f>'Compound Alert'!E92</f>
        <v>IBRD</v>
      </c>
      <c r="F427" s="90"/>
      <c r="G427" s="88">
        <f>'Compound Alert'!G92</f>
        <v>1</v>
      </c>
      <c r="H427" s="87">
        <f>'Compound Alert'!H92</f>
        <v>1</v>
      </c>
      <c r="I427" s="85">
        <f>'Compound Alert'!I92</f>
        <v>0</v>
      </c>
      <c r="J427" s="77">
        <f>'Compound Alert'!U92</f>
        <v>5.86</v>
      </c>
      <c r="K427" s="77">
        <f>'Compound Alert'!V92</f>
        <v>1.2679425837320599</v>
      </c>
      <c r="L427" s="77">
        <f>'Compound Alert'!W92</f>
        <v>6.6776859504132204</v>
      </c>
      <c r="M427" s="77">
        <f>'Compound Alert'!X92</f>
        <v>1.5714285714285701</v>
      </c>
      <c r="N427" s="77">
        <f>'Compound Alert'!Y92</f>
        <v>1.625</v>
      </c>
      <c r="O427" s="77">
        <f>'Compound Alert'!Z92</f>
        <v>0</v>
      </c>
      <c r="P427" s="90"/>
      <c r="Q427" s="27">
        <f>'Compound Alert'!AI92</f>
        <v>0</v>
      </c>
      <c r="R427" s="27">
        <f>'Compound Alert'!AJ92</f>
        <v>0.3</v>
      </c>
      <c r="S427" s="28"/>
      <c r="T427" s="28"/>
      <c r="U427" s="28"/>
      <c r="V427" s="28"/>
      <c r="W427" s="28"/>
      <c r="X427" s="28"/>
      <c r="Y427" s="28"/>
      <c r="Z427" s="28"/>
      <c r="AA427" s="28"/>
      <c r="AB427" s="28"/>
      <c r="AC427" s="28"/>
      <c r="AD427" s="28"/>
      <c r="AE427" s="28"/>
      <c r="AF427" s="28"/>
    </row>
    <row r="428" spans="1:32" hidden="1" x14ac:dyDescent="0.2">
      <c r="A428" s="71">
        <v>129</v>
      </c>
      <c r="B428" s="90" t="str">
        <f>'Compound Alert'!B109</f>
        <v>Luxembourg</v>
      </c>
      <c r="C428" s="90" t="str">
        <f>'Compound Alert'!C109</f>
        <v>LUX</v>
      </c>
      <c r="D428" s="90" t="str">
        <f>'Compound Alert'!D109</f>
        <v>ECS           Europe &amp; Central Asia</v>
      </c>
      <c r="E428" s="90" t="str">
        <f>'Compound Alert'!E109</f>
        <v xml:space="preserve"> </v>
      </c>
      <c r="F428" s="90"/>
      <c r="G428" s="88">
        <f>'Compound Alert'!G109</f>
        <v>1</v>
      </c>
      <c r="H428" s="87">
        <f>'Compound Alert'!H109</f>
        <v>1</v>
      </c>
      <c r="I428" s="85">
        <f>'Compound Alert'!I109</f>
        <v>0</v>
      </c>
      <c r="J428" s="77">
        <f>'Compound Alert'!U109</f>
        <v>5.24</v>
      </c>
      <c r="K428" s="77">
        <f>'Compound Alert'!V109</f>
        <v>0</v>
      </c>
      <c r="L428" s="77">
        <f>'Compound Alert'!W109</f>
        <v>0.214876033057852</v>
      </c>
      <c r="M428" s="77">
        <f>'Compound Alert'!X109</f>
        <v>0.85714285714285599</v>
      </c>
      <c r="N428" s="77">
        <f>'Compound Alert'!Y109</f>
        <v>0</v>
      </c>
      <c r="O428" s="77">
        <f>'Compound Alert'!Z109</f>
        <v>0</v>
      </c>
      <c r="P428" s="90"/>
      <c r="Q428" s="27">
        <f>'Compound Alert'!AI109</f>
        <v>0</v>
      </c>
      <c r="R428" s="27">
        <f>'Compound Alert'!AJ109</f>
        <v>0.5</v>
      </c>
      <c r="S428" s="28"/>
      <c r="T428" s="28"/>
      <c r="U428" s="28"/>
      <c r="V428" s="28"/>
      <c r="W428" s="28"/>
      <c r="X428" s="28"/>
      <c r="Y428" s="28"/>
      <c r="Z428" s="28"/>
      <c r="AA428" s="28"/>
      <c r="AB428" s="28"/>
      <c r="AC428" s="28"/>
      <c r="AD428" s="28"/>
      <c r="AE428" s="28"/>
      <c r="AF428" s="28"/>
    </row>
    <row r="429" spans="1:32" hidden="1" x14ac:dyDescent="0.2">
      <c r="A429" s="71">
        <v>130</v>
      </c>
      <c r="B429" s="90" t="str">
        <f>'Compound Alert'!B111</f>
        <v>Morocco</v>
      </c>
      <c r="C429" s="90" t="str">
        <f>'Compound Alert'!C111</f>
        <v>MAR</v>
      </c>
      <c r="D429" s="90" t="str">
        <f>'Compound Alert'!D111</f>
        <v>MEA           Middle East &amp; North Africa</v>
      </c>
      <c r="E429" s="90" t="str">
        <f>'Compound Alert'!E111</f>
        <v>IBRD</v>
      </c>
      <c r="F429" s="90"/>
      <c r="G429" s="88">
        <f>'Compound Alert'!G111</f>
        <v>1</v>
      </c>
      <c r="H429" s="87">
        <f>'Compound Alert'!H111</f>
        <v>1</v>
      </c>
      <c r="I429" s="85">
        <f>'Compound Alert'!I111</f>
        <v>0</v>
      </c>
      <c r="J429" s="77">
        <f>'Compound Alert'!U111</f>
        <v>5.75</v>
      </c>
      <c r="K429" s="77">
        <f>'Compound Alert'!V111</f>
        <v>3.4928229665071799</v>
      </c>
      <c r="L429" s="77">
        <f>'Compound Alert'!W111</f>
        <v>6.4793388429752099</v>
      </c>
      <c r="M429" s="77">
        <f>'Compound Alert'!X111</f>
        <v>6.4285714285714297</v>
      </c>
      <c r="N429" s="77">
        <f>'Compound Alert'!Y111</f>
        <v>3.875</v>
      </c>
      <c r="O429" s="77">
        <f>'Compound Alert'!Z111</f>
        <v>0</v>
      </c>
      <c r="P429" s="90"/>
      <c r="Q429" s="27">
        <f>'Compound Alert'!AI111</f>
        <v>0</v>
      </c>
      <c r="R429" s="27">
        <f>'Compound Alert'!AJ111</f>
        <v>0.2</v>
      </c>
      <c r="S429" s="28"/>
      <c r="T429" s="28"/>
      <c r="U429" s="28"/>
      <c r="V429" s="28"/>
      <c r="W429" s="28"/>
      <c r="X429" s="28"/>
      <c r="Y429" s="28"/>
      <c r="Z429" s="28"/>
      <c r="AA429" s="28"/>
      <c r="AB429" s="28"/>
      <c r="AC429" s="28"/>
      <c r="AD429" s="28"/>
      <c r="AE429" s="28"/>
      <c r="AF429" s="28"/>
    </row>
    <row r="430" spans="1:32" hidden="1" x14ac:dyDescent="0.2">
      <c r="A430" s="71">
        <v>131</v>
      </c>
      <c r="B430" s="90" t="str">
        <f>'Compound Alert'!B114</f>
        <v>Maldives</v>
      </c>
      <c r="C430" s="90" t="str">
        <f>'Compound Alert'!C114</f>
        <v>MDV</v>
      </c>
      <c r="D430" s="90" t="str">
        <f>'Compound Alert'!D114</f>
        <v>SAS           South Asia</v>
      </c>
      <c r="E430" s="90" t="str">
        <f>'Compound Alert'!E114</f>
        <v>IDA</v>
      </c>
      <c r="F430" s="90"/>
      <c r="G430" s="88">
        <f>'Compound Alert'!G114</f>
        <v>1</v>
      </c>
      <c r="H430" s="87">
        <f>'Compound Alert'!H114</f>
        <v>1</v>
      </c>
      <c r="I430" s="85">
        <f>'Compound Alert'!I114</f>
        <v>0.5</v>
      </c>
      <c r="J430" s="77">
        <f>'Compound Alert'!U114</f>
        <v>7.24</v>
      </c>
      <c r="K430" s="77">
        <f>'Compound Alert'!V114</f>
        <v>2.9186602870813401</v>
      </c>
      <c r="L430" s="77">
        <f>'Compound Alert'!W114</f>
        <v>0</v>
      </c>
      <c r="M430" s="77">
        <f>'Compound Alert'!X114</f>
        <v>3.4285714285714302</v>
      </c>
      <c r="N430" s="77">
        <f>'Compound Alert'!Y114</f>
        <v>1</v>
      </c>
      <c r="O430" s="77">
        <f>'Compound Alert'!Z114</f>
        <v>0</v>
      </c>
      <c r="P430" s="90"/>
      <c r="Q430" s="27">
        <f>'Compound Alert'!AI114</f>
        <v>0</v>
      </c>
      <c r="R430" s="27">
        <f>'Compound Alert'!AJ114</f>
        <v>0.4</v>
      </c>
      <c r="S430" s="28"/>
      <c r="T430" s="28"/>
      <c r="U430" s="28"/>
      <c r="V430" s="28"/>
      <c r="W430" s="28"/>
      <c r="X430" s="28"/>
      <c r="Y430" s="28"/>
      <c r="Z430" s="28"/>
      <c r="AA430" s="28"/>
      <c r="AB430" s="28"/>
      <c r="AC430" s="28"/>
      <c r="AD430" s="28"/>
      <c r="AE430" s="28"/>
      <c r="AF430" s="28"/>
    </row>
    <row r="431" spans="1:32" hidden="1" x14ac:dyDescent="0.2">
      <c r="A431" s="71">
        <v>132</v>
      </c>
      <c r="B431" s="90" t="str">
        <f>'Compound Alert'!B117</f>
        <v>North Macedonia</v>
      </c>
      <c r="C431" s="90" t="str">
        <f>'Compound Alert'!C117</f>
        <v>MKD</v>
      </c>
      <c r="D431" s="90" t="str">
        <f>'Compound Alert'!D117</f>
        <v>ECS           Europe &amp; Central Asia</v>
      </c>
      <c r="E431" s="90" t="str">
        <f>'Compound Alert'!E117</f>
        <v>IBRD</v>
      </c>
      <c r="F431" s="90"/>
      <c r="G431" s="88">
        <f>'Compound Alert'!G117</f>
        <v>1</v>
      </c>
      <c r="H431" s="87">
        <f>'Compound Alert'!H117</f>
        <v>1</v>
      </c>
      <c r="I431" s="85">
        <f>'Compound Alert'!I117</f>
        <v>0</v>
      </c>
      <c r="J431" s="77">
        <f>'Compound Alert'!U117</f>
        <v>6.18</v>
      </c>
      <c r="K431" s="77">
        <f>'Compound Alert'!V117</f>
        <v>3.6124401913875599</v>
      </c>
      <c r="L431" s="77">
        <f>'Compound Alert'!W117</f>
        <v>5.1074380165289304</v>
      </c>
      <c r="M431" s="77">
        <f>'Compound Alert'!X117</f>
        <v>3.4285714285714302</v>
      </c>
      <c r="N431" s="77">
        <f>'Compound Alert'!Y117</f>
        <v>1.5</v>
      </c>
      <c r="O431" s="77">
        <f>'Compound Alert'!Z117</f>
        <v>0</v>
      </c>
      <c r="P431" s="90"/>
      <c r="Q431" s="27">
        <f>'Compound Alert'!AI117</f>
        <v>0</v>
      </c>
      <c r="R431" s="27">
        <f>'Compound Alert'!AJ117</f>
        <v>0.3</v>
      </c>
      <c r="S431" s="28"/>
      <c r="T431" s="28"/>
      <c r="U431" s="28"/>
      <c r="V431" s="28"/>
      <c r="W431" s="28"/>
      <c r="X431" s="28"/>
      <c r="Y431" s="28"/>
      <c r="Z431" s="28"/>
      <c r="AA431" s="28"/>
      <c r="AB431" s="28"/>
      <c r="AC431" s="28"/>
      <c r="AD431" s="28"/>
      <c r="AE431" s="28"/>
      <c r="AF431" s="28"/>
    </row>
    <row r="432" spans="1:32" hidden="1" x14ac:dyDescent="0.2">
      <c r="A432" s="71">
        <v>133</v>
      </c>
      <c r="B432" s="90" t="str">
        <f>'Compound Alert'!B119</f>
        <v>Malta</v>
      </c>
      <c r="C432" s="90" t="str">
        <f>'Compound Alert'!C119</f>
        <v>MLT</v>
      </c>
      <c r="D432" s="90" t="str">
        <f>'Compound Alert'!D119</f>
        <v>MEA           Middle East &amp; North Africa</v>
      </c>
      <c r="E432" s="90" t="str">
        <f>'Compound Alert'!E119</f>
        <v xml:space="preserve"> </v>
      </c>
      <c r="F432" s="90"/>
      <c r="G432" s="88">
        <f>'Compound Alert'!G119</f>
        <v>1</v>
      </c>
      <c r="H432" s="87">
        <f>'Compound Alert'!H119</f>
        <v>1</v>
      </c>
      <c r="I432" s="85">
        <f>'Compound Alert'!I119</f>
        <v>0</v>
      </c>
      <c r="J432" s="77">
        <f>'Compound Alert'!U119</f>
        <v>6.54</v>
      </c>
      <c r="K432" s="77">
        <f>'Compound Alert'!V119</f>
        <v>0</v>
      </c>
      <c r="L432" s="77">
        <f>'Compound Alert'!W119</f>
        <v>1.8677685950413201</v>
      </c>
      <c r="M432" s="77">
        <f>'Compound Alert'!X119</f>
        <v>1</v>
      </c>
      <c r="N432" s="77">
        <f>'Compound Alert'!Y119</f>
        <v>0.375</v>
      </c>
      <c r="O432" s="77">
        <f>'Compound Alert'!Z119</f>
        <v>0</v>
      </c>
      <c r="P432" s="90"/>
      <c r="Q432" s="27">
        <f>'Compound Alert'!AI119</f>
        <v>0</v>
      </c>
      <c r="R432" s="27">
        <f>'Compound Alert'!AJ119</f>
        <v>0.5</v>
      </c>
      <c r="S432" s="28"/>
      <c r="T432" s="28"/>
      <c r="U432" s="28"/>
      <c r="V432" s="28"/>
      <c r="W432" s="28"/>
      <c r="X432" s="28"/>
      <c r="Y432" s="28"/>
      <c r="Z432" s="28"/>
      <c r="AA432" s="28"/>
      <c r="AB432" s="28"/>
      <c r="AC432" s="28"/>
      <c r="AD432" s="28"/>
      <c r="AE432" s="28"/>
      <c r="AF432" s="28"/>
    </row>
    <row r="433" spans="1:32" hidden="1" x14ac:dyDescent="0.2">
      <c r="A433" s="71">
        <v>134</v>
      </c>
      <c r="B433" s="90" t="str">
        <f>'Compound Alert'!B137</f>
        <v>Oman</v>
      </c>
      <c r="C433" s="90" t="str">
        <f>'Compound Alert'!C137</f>
        <v>OMN</v>
      </c>
      <c r="D433" s="90" t="str">
        <f>'Compound Alert'!D137</f>
        <v>MEA           Middle East &amp; North Africa</v>
      </c>
      <c r="E433" s="90" t="str">
        <f>'Compound Alert'!E137</f>
        <v>Middle East &amp; North Africa</v>
      </c>
      <c r="F433" s="90"/>
      <c r="G433" s="88">
        <f>'Compound Alert'!G137</f>
        <v>1</v>
      </c>
      <c r="H433" s="87">
        <f>'Compound Alert'!H137</f>
        <v>1</v>
      </c>
      <c r="I433" s="85">
        <f>'Compound Alert'!I137</f>
        <v>0</v>
      </c>
      <c r="J433" s="77">
        <f>'Compound Alert'!U137</f>
        <v>5.38</v>
      </c>
      <c r="K433" s="77">
        <f>'Compound Alert'!V137</f>
        <v>3.2296650717703299</v>
      </c>
      <c r="L433" s="77">
        <f>'Compound Alert'!W137</f>
        <v>4.2809917355371896</v>
      </c>
      <c r="M433" s="77">
        <f>'Compound Alert'!X137</f>
        <v>2.4285714285714302</v>
      </c>
      <c r="N433" s="77">
        <f>'Compound Alert'!Y137</f>
        <v>2.5</v>
      </c>
      <c r="O433" s="77">
        <f>'Compound Alert'!Z137</f>
        <v>0</v>
      </c>
      <c r="P433" s="90"/>
      <c r="Q433" s="27">
        <f>'Compound Alert'!AI137</f>
        <v>0</v>
      </c>
      <c r="R433" s="27">
        <f>'Compound Alert'!AJ137</f>
        <v>0.4</v>
      </c>
      <c r="S433" s="28"/>
      <c r="T433" s="28"/>
      <c r="U433" s="28"/>
      <c r="V433" s="28"/>
      <c r="W433" s="28"/>
      <c r="X433" s="28"/>
      <c r="Y433" s="28"/>
      <c r="Z433" s="28"/>
      <c r="AA433" s="28"/>
      <c r="AB433" s="28"/>
      <c r="AC433" s="28"/>
      <c r="AD433" s="28"/>
      <c r="AE433" s="28"/>
      <c r="AF433" s="28"/>
    </row>
    <row r="434" spans="1:32" hidden="1" x14ac:dyDescent="0.2">
      <c r="A434" s="71">
        <v>135</v>
      </c>
      <c r="B434" s="90" t="str">
        <f>'Compound Alert'!B142</f>
        <v>Palau</v>
      </c>
      <c r="C434" s="90" t="str">
        <f>'Compound Alert'!C142</f>
        <v>PLW</v>
      </c>
      <c r="D434" s="90" t="str">
        <f>'Compound Alert'!D142</f>
        <v>EAS           East Asia &amp; Pacific</v>
      </c>
      <c r="E434" s="90" t="str">
        <f>'Compound Alert'!E142</f>
        <v>IBRD</v>
      </c>
      <c r="F434" s="90"/>
      <c r="G434" s="88">
        <f>'Compound Alert'!G142</f>
        <v>1</v>
      </c>
      <c r="H434" s="87">
        <f>'Compound Alert'!H142</f>
        <v>1</v>
      </c>
      <c r="I434" s="85">
        <f>'Compound Alert'!I142</f>
        <v>0.5</v>
      </c>
      <c r="J434" s="77">
        <f>'Compound Alert'!U142</f>
        <v>9.6199999999999992</v>
      </c>
      <c r="K434" s="77">
        <f>'Compound Alert'!V142</f>
        <v>0</v>
      </c>
      <c r="L434" s="77">
        <f>'Compound Alert'!W142</f>
        <v>0</v>
      </c>
      <c r="M434" s="77">
        <f>'Compound Alert'!X142</f>
        <v>4.8571428571428603</v>
      </c>
      <c r="N434" s="77">
        <f>'Compound Alert'!Y142</f>
        <v>0.875</v>
      </c>
      <c r="O434" s="77">
        <f>'Compound Alert'!Z142</f>
        <v>0</v>
      </c>
      <c r="P434" s="90"/>
      <c r="Q434" s="27">
        <f>'Compound Alert'!AI142</f>
        <v>0.4</v>
      </c>
      <c r="R434" s="27">
        <f>'Compound Alert'!AJ142</f>
        <v>0.8</v>
      </c>
      <c r="S434" s="28"/>
      <c r="T434" s="28"/>
      <c r="U434" s="28"/>
      <c r="V434" s="28"/>
      <c r="W434" s="28"/>
      <c r="X434" s="28"/>
      <c r="Y434" s="28"/>
      <c r="Z434" s="28"/>
      <c r="AA434" s="28"/>
      <c r="AB434" s="28"/>
      <c r="AC434" s="28"/>
      <c r="AD434" s="28"/>
      <c r="AE434" s="28"/>
      <c r="AF434" s="28"/>
    </row>
    <row r="435" spans="1:32" hidden="1" x14ac:dyDescent="0.2">
      <c r="A435" s="71">
        <v>136</v>
      </c>
      <c r="B435" s="90" t="str">
        <f>'Compound Alert'!B148</f>
        <v>Qatar</v>
      </c>
      <c r="C435" s="90" t="str">
        <f>'Compound Alert'!C148</f>
        <v>QAT</v>
      </c>
      <c r="D435" s="90" t="str">
        <f>'Compound Alert'!D148</f>
        <v>MEA           Middle East &amp; North Africa</v>
      </c>
      <c r="E435" s="90" t="str">
        <f>'Compound Alert'!E148</f>
        <v>Middle East &amp; North Africa</v>
      </c>
      <c r="F435" s="90"/>
      <c r="G435" s="88">
        <f>'Compound Alert'!G148</f>
        <v>1</v>
      </c>
      <c r="H435" s="87">
        <f>'Compound Alert'!H148</f>
        <v>1</v>
      </c>
      <c r="I435" s="85">
        <f>'Compound Alert'!I148</f>
        <v>0</v>
      </c>
      <c r="J435" s="77">
        <f>'Compound Alert'!U148</f>
        <v>5.76</v>
      </c>
      <c r="K435" s="77">
        <f>'Compound Alert'!V148</f>
        <v>0</v>
      </c>
      <c r="L435" s="77">
        <f>'Compound Alert'!W148</f>
        <v>3.5041322314049599</v>
      </c>
      <c r="M435" s="77">
        <f>'Compound Alert'!X148</f>
        <v>1.71428571428572</v>
      </c>
      <c r="N435" s="77">
        <f>'Compound Alert'!Y148</f>
        <v>0</v>
      </c>
      <c r="O435" s="77">
        <f>'Compound Alert'!Z148</f>
        <v>0</v>
      </c>
      <c r="P435" s="90"/>
      <c r="Q435" s="27">
        <f>'Compound Alert'!AI148</f>
        <v>0</v>
      </c>
      <c r="R435" s="27">
        <f>'Compound Alert'!AJ148</f>
        <v>0.3</v>
      </c>
      <c r="S435" s="28"/>
      <c r="T435" s="28"/>
      <c r="U435" s="28"/>
      <c r="V435" s="28"/>
      <c r="W435" s="28"/>
      <c r="X435" s="28"/>
      <c r="Y435" s="28"/>
      <c r="Z435" s="28"/>
      <c r="AA435" s="28"/>
      <c r="AB435" s="28"/>
      <c r="AC435" s="28"/>
      <c r="AD435" s="28"/>
      <c r="AE435" s="28"/>
      <c r="AF435" s="28"/>
    </row>
    <row r="436" spans="1:32" hidden="1" x14ac:dyDescent="0.2">
      <c r="A436" s="71">
        <v>137</v>
      </c>
      <c r="B436" s="90" t="str">
        <f>'Compound Alert'!B150</f>
        <v>Russian Federation</v>
      </c>
      <c r="C436" s="90" t="str">
        <f>'Compound Alert'!C150</f>
        <v>RUS</v>
      </c>
      <c r="D436" s="90" t="str">
        <f>'Compound Alert'!D150</f>
        <v>ECS           Europe &amp; Central Asia</v>
      </c>
      <c r="E436" s="90" t="str">
        <f>'Compound Alert'!E150</f>
        <v>IBRD</v>
      </c>
      <c r="F436" s="90"/>
      <c r="G436" s="88">
        <f>'Compound Alert'!G150</f>
        <v>1</v>
      </c>
      <c r="H436" s="87">
        <f>'Compound Alert'!H150</f>
        <v>1</v>
      </c>
      <c r="I436" s="85">
        <f>'Compound Alert'!I150</f>
        <v>0.5</v>
      </c>
      <c r="J436" s="77">
        <f>'Compound Alert'!U150</f>
        <v>5.14</v>
      </c>
      <c r="K436" s="77">
        <f>'Compound Alert'!V150</f>
        <v>2.5837320574162699</v>
      </c>
      <c r="L436" s="77">
        <f>'Compound Alert'!W150</f>
        <v>7.1239669421487601</v>
      </c>
      <c r="M436" s="77">
        <f>'Compound Alert'!X150</f>
        <v>2.28571428571429</v>
      </c>
      <c r="N436" s="77">
        <f>'Compound Alert'!Y150</f>
        <v>6.25</v>
      </c>
      <c r="O436" s="77">
        <f>'Compound Alert'!Z150</f>
        <v>0</v>
      </c>
      <c r="P436" s="90"/>
      <c r="Q436" s="27">
        <f>'Compound Alert'!AI150</f>
        <v>0</v>
      </c>
      <c r="R436" s="27">
        <f>'Compound Alert'!AJ150</f>
        <v>0.2</v>
      </c>
      <c r="S436" s="28"/>
      <c r="T436" s="28"/>
      <c r="U436" s="28"/>
      <c r="V436" s="28"/>
      <c r="W436" s="28"/>
      <c r="X436" s="28"/>
      <c r="Y436" s="28"/>
      <c r="Z436" s="28"/>
      <c r="AA436" s="28"/>
      <c r="AB436" s="28"/>
      <c r="AC436" s="28"/>
      <c r="AD436" s="28"/>
      <c r="AE436" s="28"/>
      <c r="AF436" s="28"/>
    </row>
    <row r="437" spans="1:32" hidden="1" x14ac:dyDescent="0.2">
      <c r="A437" s="71">
        <v>138</v>
      </c>
      <c r="B437" s="90" t="str">
        <f>'Compound Alert'!B163</f>
        <v>Suriname</v>
      </c>
      <c r="C437" s="90" t="str">
        <f>'Compound Alert'!C163</f>
        <v>SUR</v>
      </c>
      <c r="D437" s="90" t="str">
        <f>'Compound Alert'!D163</f>
        <v>LCN           Latin America &amp; Caribbean</v>
      </c>
      <c r="E437" s="90" t="str">
        <f>'Compound Alert'!E163</f>
        <v>IBRD</v>
      </c>
      <c r="F437" s="90"/>
      <c r="G437" s="88">
        <f>'Compound Alert'!G163</f>
        <v>1</v>
      </c>
      <c r="H437" s="87">
        <f>'Compound Alert'!H163</f>
        <v>1</v>
      </c>
      <c r="I437" s="85">
        <f>'Compound Alert'!I163</f>
        <v>0</v>
      </c>
      <c r="J437" s="77">
        <f>'Compound Alert'!U163</f>
        <v>6.7</v>
      </c>
      <c r="K437" s="77">
        <f>'Compound Alert'!V163</f>
        <v>5.5263157894736796</v>
      </c>
      <c r="L437" s="77">
        <f>'Compound Alert'!W163</f>
        <v>6.9421487603305803</v>
      </c>
      <c r="M437" s="77">
        <f>'Compound Alert'!X163</f>
        <v>5</v>
      </c>
      <c r="N437" s="77">
        <f>'Compound Alert'!Y163</f>
        <v>1.5</v>
      </c>
      <c r="O437" s="77">
        <f>'Compound Alert'!Z163</f>
        <v>0</v>
      </c>
      <c r="P437" s="90"/>
      <c r="Q437" s="27">
        <f>'Compound Alert'!AI163</f>
        <v>0</v>
      </c>
      <c r="R437" s="27">
        <f>'Compound Alert'!AJ163</f>
        <v>0.4</v>
      </c>
      <c r="S437" s="28"/>
      <c r="T437" s="28"/>
      <c r="U437" s="28"/>
      <c r="V437" s="28"/>
      <c r="W437" s="28"/>
      <c r="X437" s="28"/>
      <c r="Y437" s="28"/>
      <c r="Z437" s="28"/>
      <c r="AA437" s="28"/>
      <c r="AB437" s="28"/>
      <c r="AC437" s="28"/>
      <c r="AD437" s="28"/>
      <c r="AE437" s="28"/>
      <c r="AF437" s="28"/>
    </row>
    <row r="438" spans="1:32" hidden="1" x14ac:dyDescent="0.2">
      <c r="A438" s="71">
        <v>139</v>
      </c>
      <c r="B438" s="90" t="str">
        <f>'Compound Alert'!B168</f>
        <v>Seychelles</v>
      </c>
      <c r="C438" s="90" t="str">
        <f>'Compound Alert'!C168</f>
        <v>SYC</v>
      </c>
      <c r="D438" s="90" t="str">
        <f>'Compound Alert'!D168</f>
        <v>SSF           Sub-Saharan Africa</v>
      </c>
      <c r="E438" s="90" t="str">
        <f>'Compound Alert'!E168</f>
        <v>IBRD</v>
      </c>
      <c r="F438" s="90"/>
      <c r="G438" s="88">
        <f>'Compound Alert'!G168</f>
        <v>1</v>
      </c>
      <c r="H438" s="87">
        <f>'Compound Alert'!H168</f>
        <v>1</v>
      </c>
      <c r="I438" s="85">
        <f>'Compound Alert'!I168</f>
        <v>0.5</v>
      </c>
      <c r="J438" s="77">
        <f>'Compound Alert'!U168</f>
        <v>7.62</v>
      </c>
      <c r="K438" s="77">
        <f>'Compound Alert'!V168</f>
        <v>2.2009569377990399</v>
      </c>
      <c r="L438" s="77">
        <f>'Compound Alert'!W168</f>
        <v>4.0661157024793404</v>
      </c>
      <c r="M438" s="77">
        <f>'Compound Alert'!X168</f>
        <v>3.71428571428571</v>
      </c>
      <c r="N438" s="77">
        <f>'Compound Alert'!Y168</f>
        <v>0.625</v>
      </c>
      <c r="O438" s="77">
        <f>'Compound Alert'!Z168</f>
        <v>0</v>
      </c>
      <c r="P438" s="90"/>
      <c r="Q438" s="27">
        <f>'Compound Alert'!AI168</f>
        <v>0</v>
      </c>
      <c r="R438" s="27">
        <f>'Compound Alert'!AJ168</f>
        <v>0.4</v>
      </c>
      <c r="S438" s="28"/>
      <c r="T438" s="28"/>
      <c r="U438" s="28"/>
      <c r="V438" s="28"/>
      <c r="W438" s="28"/>
      <c r="X438" s="28"/>
      <c r="Y438" s="28"/>
      <c r="Z438" s="28"/>
      <c r="AA438" s="28"/>
      <c r="AB438" s="28"/>
      <c r="AC438" s="28"/>
      <c r="AD438" s="28"/>
      <c r="AE438" s="28"/>
      <c r="AF438" s="28"/>
    </row>
    <row r="439" spans="1:32" hidden="1" x14ac:dyDescent="0.2">
      <c r="A439" s="71">
        <v>140</v>
      </c>
      <c r="B439" s="90" t="str">
        <f>'Compound Alert'!B172</f>
        <v>Thailand</v>
      </c>
      <c r="C439" s="90" t="str">
        <f>'Compound Alert'!C172</f>
        <v>THA</v>
      </c>
      <c r="D439" s="90" t="str">
        <f>'Compound Alert'!D172</f>
        <v>EAS           East Asia &amp; Pacific</v>
      </c>
      <c r="E439" s="90" t="str">
        <f>'Compound Alert'!E172</f>
        <v>IBRD</v>
      </c>
      <c r="F439" s="90"/>
      <c r="G439" s="88">
        <f>'Compound Alert'!G172</f>
        <v>1</v>
      </c>
      <c r="H439" s="87">
        <f>'Compound Alert'!H172</f>
        <v>1</v>
      </c>
      <c r="I439" s="85">
        <f>'Compound Alert'!I172</f>
        <v>0</v>
      </c>
      <c r="J439" s="77">
        <f>'Compound Alert'!U172</f>
        <v>4.5</v>
      </c>
      <c r="K439" s="77">
        <f>'Compound Alert'!V172</f>
        <v>3.5645933014354099</v>
      </c>
      <c r="L439" s="77">
        <f>'Compound Alert'!W172</f>
        <v>4.8925619834710696</v>
      </c>
      <c r="M439" s="77">
        <f>'Compound Alert'!X172</f>
        <v>3.1428571428571401</v>
      </c>
      <c r="N439" s="77">
        <f>'Compound Alert'!Y172</f>
        <v>5.625</v>
      </c>
      <c r="O439" s="77">
        <f>'Compound Alert'!Z172</f>
        <v>0</v>
      </c>
      <c r="P439" s="90"/>
      <c r="Q439" s="27">
        <f>'Compound Alert'!AI172</f>
        <v>0</v>
      </c>
      <c r="R439" s="27">
        <f>'Compound Alert'!AJ172</f>
        <v>0.2</v>
      </c>
      <c r="S439" s="28"/>
      <c r="T439" s="28"/>
      <c r="U439" s="28"/>
      <c r="V439" s="28"/>
      <c r="W439" s="28"/>
      <c r="X439" s="28"/>
      <c r="Y439" s="28"/>
      <c r="Z439" s="28"/>
      <c r="AA439" s="28"/>
      <c r="AB439" s="28"/>
      <c r="AC439" s="28"/>
      <c r="AD439" s="28"/>
      <c r="AE439" s="28"/>
      <c r="AF439" s="28"/>
    </row>
    <row r="440" spans="1:32" hidden="1" x14ac:dyDescent="0.2">
      <c r="A440" s="71">
        <v>141</v>
      </c>
      <c r="B440" s="90" t="str">
        <f>'Compound Alert'!B177</f>
        <v>Trinidad and Tobago</v>
      </c>
      <c r="C440" s="90" t="str">
        <f>'Compound Alert'!C177</f>
        <v>TTO</v>
      </c>
      <c r="D440" s="90" t="str">
        <f>'Compound Alert'!D177</f>
        <v>LCN           Latin America &amp; Caribbean</v>
      </c>
      <c r="E440" s="90" t="str">
        <f>'Compound Alert'!E177</f>
        <v>IBRD</v>
      </c>
      <c r="F440" s="90"/>
      <c r="G440" s="88">
        <f>'Compound Alert'!G177</f>
        <v>1</v>
      </c>
      <c r="H440" s="87">
        <f>'Compound Alert'!H177</f>
        <v>1</v>
      </c>
      <c r="I440" s="85">
        <f>'Compound Alert'!I177</f>
        <v>0</v>
      </c>
      <c r="J440" s="77">
        <f>'Compound Alert'!U177</f>
        <v>6.68</v>
      </c>
      <c r="K440" s="77">
        <f>'Compound Alert'!V177</f>
        <v>2.8947368421052602</v>
      </c>
      <c r="L440" s="77">
        <f>'Compound Alert'!W177</f>
        <v>5.3553719008264498</v>
      </c>
      <c r="M440" s="77">
        <f>'Compound Alert'!X177</f>
        <v>2.8571428571428599</v>
      </c>
      <c r="N440" s="77">
        <f>'Compound Alert'!Y177</f>
        <v>0.875</v>
      </c>
      <c r="O440" s="77">
        <f>'Compound Alert'!Z177</f>
        <v>0</v>
      </c>
      <c r="P440" s="90"/>
      <c r="Q440" s="27">
        <f>'Compound Alert'!AI177</f>
        <v>0</v>
      </c>
      <c r="R440" s="27">
        <f>'Compound Alert'!AJ177</f>
        <v>0.4</v>
      </c>
      <c r="S440" s="28"/>
      <c r="T440" s="28"/>
      <c r="U440" s="28"/>
      <c r="V440" s="28"/>
      <c r="W440" s="28"/>
      <c r="X440" s="28"/>
      <c r="Y440" s="28"/>
      <c r="Z440" s="28"/>
      <c r="AA440" s="28"/>
      <c r="AB440" s="28"/>
      <c r="AC440" s="28"/>
      <c r="AD440" s="28"/>
      <c r="AE440" s="28"/>
      <c r="AF440" s="28"/>
    </row>
    <row r="441" spans="1:32" hidden="1" x14ac:dyDescent="0.2">
      <c r="A441" s="71">
        <v>142</v>
      </c>
      <c r="B441" s="90" t="str">
        <f>'Compound Alert'!B187</f>
        <v>Saint Vincent and the Grenadines</v>
      </c>
      <c r="C441" s="90" t="str">
        <f>'Compound Alert'!C187</f>
        <v>VCT</v>
      </c>
      <c r="D441" s="90" t="str">
        <f>'Compound Alert'!D187</f>
        <v>LCN           Latin America &amp; Caribbean</v>
      </c>
      <c r="E441" s="90" t="str">
        <f>'Compound Alert'!E187</f>
        <v>Blend</v>
      </c>
      <c r="F441" s="90"/>
      <c r="G441" s="88">
        <f>'Compound Alert'!G187</f>
        <v>1</v>
      </c>
      <c r="H441" s="87">
        <f>'Compound Alert'!H187</f>
        <v>1</v>
      </c>
      <c r="I441" s="85">
        <f>'Compound Alert'!I187</f>
        <v>0.5</v>
      </c>
      <c r="J441" s="77">
        <f>'Compound Alert'!U187</f>
        <v>7.4</v>
      </c>
      <c r="K441" s="77">
        <f>'Compound Alert'!V187</f>
        <v>4.4736842105263204</v>
      </c>
      <c r="L441" s="77">
        <f>'Compound Alert'!W187</f>
        <v>0</v>
      </c>
      <c r="M441" s="77">
        <f>'Compound Alert'!X187</f>
        <v>3.8571428571428599</v>
      </c>
      <c r="N441" s="77">
        <f>'Compound Alert'!Y187</f>
        <v>0.5</v>
      </c>
      <c r="O441" s="77">
        <f>'Compound Alert'!Z187</f>
        <v>0</v>
      </c>
      <c r="P441" s="90"/>
      <c r="Q441" s="27">
        <f>'Compound Alert'!AI187</f>
        <v>0.2</v>
      </c>
      <c r="R441" s="27">
        <f>'Compound Alert'!AJ187</f>
        <v>0.6</v>
      </c>
      <c r="S441" s="28"/>
      <c r="T441" s="28"/>
      <c r="U441" s="28"/>
      <c r="V441" s="28"/>
      <c r="W441" s="28"/>
      <c r="X441" s="28"/>
      <c r="Y441" s="28"/>
      <c r="Z441" s="28"/>
      <c r="AA441" s="28"/>
      <c r="AB441" s="28"/>
      <c r="AC441" s="28"/>
      <c r="AD441" s="28"/>
      <c r="AE441" s="28"/>
      <c r="AF441" s="28"/>
    </row>
    <row r="442" spans="1:32" hidden="1" x14ac:dyDescent="0.2">
      <c r="A442" s="71">
        <v>143</v>
      </c>
      <c r="B442" s="90" t="str">
        <f>'Compound Alert'!B191</f>
        <v>Samoa</v>
      </c>
      <c r="C442" s="90" t="str">
        <f>'Compound Alert'!C191</f>
        <v>WSM</v>
      </c>
      <c r="D442" s="90" t="str">
        <f>'Compound Alert'!D191</f>
        <v>EAS           East Asia &amp; Pacific</v>
      </c>
      <c r="E442" s="90" t="str">
        <f>'Compound Alert'!E191</f>
        <v>IDA</v>
      </c>
      <c r="F442" s="90"/>
      <c r="G442" s="88">
        <f>'Compound Alert'!G191</f>
        <v>1</v>
      </c>
      <c r="H442" s="87">
        <f>'Compound Alert'!H191</f>
        <v>1</v>
      </c>
      <c r="I442" s="85">
        <f>'Compound Alert'!I191</f>
        <v>1</v>
      </c>
      <c r="J442" s="77">
        <f>'Compound Alert'!U191</f>
        <v>8.7200000000000006</v>
      </c>
      <c r="K442" s="77">
        <f>'Compound Alert'!V191</f>
        <v>3.2057416267942598</v>
      </c>
      <c r="L442" s="77">
        <f>'Compound Alert'!W191</f>
        <v>0</v>
      </c>
      <c r="M442" s="77">
        <f>'Compound Alert'!X191</f>
        <v>7.28571428571429</v>
      </c>
      <c r="N442" s="77">
        <f>'Compound Alert'!Y191</f>
        <v>1.125</v>
      </c>
      <c r="O442" s="77">
        <f>'Compound Alert'!Z191</f>
        <v>0</v>
      </c>
      <c r="P442" s="90"/>
      <c r="Q442" s="27">
        <f>'Compound Alert'!AI191</f>
        <v>0</v>
      </c>
      <c r="R442" s="27">
        <f>'Compound Alert'!AJ191</f>
        <v>0.6</v>
      </c>
      <c r="S442" s="28"/>
      <c r="T442" s="28"/>
      <c r="U442" s="28"/>
      <c r="V442" s="28"/>
      <c r="W442" s="28"/>
      <c r="X442" s="28"/>
      <c r="Y442" s="28"/>
      <c r="Z442" s="28"/>
      <c r="AA442" s="28"/>
      <c r="AB442" s="28"/>
      <c r="AC442" s="28"/>
      <c r="AD442" s="28"/>
      <c r="AE442" s="28"/>
      <c r="AF442" s="28"/>
    </row>
    <row r="443" spans="1:32" hidden="1" x14ac:dyDescent="0.2">
      <c r="A443" s="71">
        <v>144</v>
      </c>
      <c r="B443" s="90" t="str">
        <f>'Compound Alert'!B9</f>
        <v>United Arab Emirates</v>
      </c>
      <c r="C443" s="90" t="str">
        <f>'Compound Alert'!C9</f>
        <v>ARE</v>
      </c>
      <c r="D443" s="90" t="str">
        <f>'Compound Alert'!D9</f>
        <v>MEA           Middle East &amp; North Africa</v>
      </c>
      <c r="E443" s="90" t="str">
        <f>'Compound Alert'!E9</f>
        <v xml:space="preserve"> </v>
      </c>
      <c r="F443" s="90"/>
      <c r="G443" s="88">
        <f>'Compound Alert'!G9</f>
        <v>0.5</v>
      </c>
      <c r="H443" s="87">
        <f>'Compound Alert'!H9</f>
        <v>0.5</v>
      </c>
      <c r="I443" s="85">
        <f>'Compound Alert'!I9</f>
        <v>0</v>
      </c>
      <c r="J443" s="77">
        <f>'Compound Alert'!U9</f>
        <v>4.66</v>
      </c>
      <c r="K443" s="77">
        <f>'Compound Alert'!V9</f>
        <v>1.07655502392344</v>
      </c>
      <c r="L443" s="77">
        <f>'Compound Alert'!W9</f>
        <v>3.2727272727272698</v>
      </c>
      <c r="M443" s="77">
        <f>'Compound Alert'!X9</f>
        <v>1.1428571428571399</v>
      </c>
      <c r="N443" s="77">
        <f>'Compound Alert'!Y9</f>
        <v>1.625</v>
      </c>
      <c r="O443" s="77">
        <f>'Compound Alert'!Z9</f>
        <v>0</v>
      </c>
      <c r="P443" s="90"/>
      <c r="Q443" s="27">
        <f>'Compound Alert'!AI9</f>
        <v>0</v>
      </c>
      <c r="R443" s="27">
        <f>'Compound Alert'!AJ9</f>
        <v>0.4</v>
      </c>
      <c r="S443" s="28"/>
      <c r="T443" s="28"/>
      <c r="U443" s="28"/>
      <c r="V443" s="28"/>
      <c r="W443" s="28"/>
      <c r="X443" s="28"/>
      <c r="Y443" s="28"/>
      <c r="Z443" s="28"/>
      <c r="AA443" s="28"/>
      <c r="AB443" s="28"/>
      <c r="AC443" s="28"/>
      <c r="AD443" s="28"/>
      <c r="AE443" s="28"/>
      <c r="AF443" s="28"/>
    </row>
    <row r="444" spans="1:32" hidden="1" x14ac:dyDescent="0.2">
      <c r="A444" s="71">
        <v>145</v>
      </c>
      <c r="B444" s="90" t="str">
        <f>'Compound Alert'!B11</f>
        <v>Armenia</v>
      </c>
      <c r="C444" s="90" t="str">
        <f>'Compound Alert'!C11</f>
        <v>ARM</v>
      </c>
      <c r="D444" s="90" t="str">
        <f>'Compound Alert'!D11</f>
        <v>ECS           Europe &amp; Central Asia</v>
      </c>
      <c r="E444" s="90" t="str">
        <f>'Compound Alert'!E11</f>
        <v>IBRD</v>
      </c>
      <c r="F444" s="90"/>
      <c r="G444" s="88">
        <f>'Compound Alert'!G11</f>
        <v>0.5</v>
      </c>
      <c r="H444" s="87">
        <f>'Compound Alert'!H11</f>
        <v>0.5</v>
      </c>
      <c r="I444" s="85">
        <f>'Compound Alert'!I11</f>
        <v>0</v>
      </c>
      <c r="J444" s="77">
        <f>'Compound Alert'!U11</f>
        <v>4</v>
      </c>
      <c r="K444" s="77">
        <f>'Compound Alert'!V11</f>
        <v>2.7033492822966498</v>
      </c>
      <c r="L444" s="77">
        <f>'Compound Alert'!W11</f>
        <v>6.1487603305785097</v>
      </c>
      <c r="M444" s="77">
        <f>'Compound Alert'!X11</f>
        <v>2.8571428571428599</v>
      </c>
      <c r="N444" s="77">
        <f>'Compound Alert'!Y11</f>
        <v>2.625</v>
      </c>
      <c r="O444" s="77">
        <f>'Compound Alert'!Z11</f>
        <v>0</v>
      </c>
      <c r="P444" s="90"/>
      <c r="Q444" s="27">
        <f>'Compound Alert'!AI11</f>
        <v>0</v>
      </c>
      <c r="R444" s="27">
        <f>'Compound Alert'!AJ11</f>
        <v>0.3</v>
      </c>
      <c r="S444" s="28"/>
      <c r="T444" s="28"/>
      <c r="U444" s="28"/>
      <c r="V444" s="28"/>
      <c r="W444" s="28"/>
      <c r="X444" s="28"/>
      <c r="Y444" s="28"/>
      <c r="Z444" s="28"/>
      <c r="AA444" s="28"/>
      <c r="AB444" s="28"/>
      <c r="AC444" s="28"/>
      <c r="AD444" s="28"/>
      <c r="AE444" s="28"/>
      <c r="AF444" s="28"/>
    </row>
    <row r="445" spans="1:32" hidden="1" x14ac:dyDescent="0.2">
      <c r="A445" s="71">
        <v>146</v>
      </c>
      <c r="B445" s="90" t="str">
        <f>'Compound Alert'!B14</f>
        <v>Austria</v>
      </c>
      <c r="C445" s="90" t="str">
        <f>'Compound Alert'!C14</f>
        <v>AUT</v>
      </c>
      <c r="D445" s="90" t="str">
        <f>'Compound Alert'!D14</f>
        <v>ECS           Europe &amp; Central Asia</v>
      </c>
      <c r="E445" s="90" t="str">
        <f>'Compound Alert'!E14</f>
        <v xml:space="preserve"> </v>
      </c>
      <c r="F445" s="90"/>
      <c r="G445" s="88">
        <f>'Compound Alert'!G14</f>
        <v>0.5</v>
      </c>
      <c r="H445" s="87">
        <f>'Compound Alert'!H14</f>
        <v>0.5</v>
      </c>
      <c r="I445" s="85">
        <f>'Compound Alert'!I14</f>
        <v>0</v>
      </c>
      <c r="J445" s="77">
        <f>'Compound Alert'!U14</f>
        <v>2.5</v>
      </c>
      <c r="K445" s="77">
        <f>'Compound Alert'!V14</f>
        <v>0</v>
      </c>
      <c r="L445" s="77">
        <f>'Compound Alert'!W14</f>
        <v>1.00826446280992</v>
      </c>
      <c r="M445" s="77">
        <f>'Compound Alert'!X14</f>
        <v>0.42857142857142899</v>
      </c>
      <c r="N445" s="77">
        <f>'Compound Alert'!Y14</f>
        <v>0.25</v>
      </c>
      <c r="O445" s="77">
        <f>'Compound Alert'!Z14</f>
        <v>0</v>
      </c>
      <c r="P445" s="90"/>
      <c r="Q445" s="27">
        <f>'Compound Alert'!AI14</f>
        <v>0</v>
      </c>
      <c r="R445" s="27">
        <f>'Compound Alert'!AJ14</f>
        <v>0.4</v>
      </c>
      <c r="S445" s="28"/>
      <c r="T445" s="28"/>
      <c r="U445" s="28"/>
      <c r="V445" s="28"/>
      <c r="W445" s="28"/>
      <c r="X445" s="28"/>
      <c r="Y445" s="28"/>
      <c r="Z445" s="28"/>
      <c r="AA445" s="28"/>
      <c r="AB445" s="28"/>
      <c r="AC445" s="28"/>
      <c r="AD445" s="28"/>
      <c r="AE445" s="28"/>
      <c r="AF445" s="28"/>
    </row>
    <row r="446" spans="1:32" hidden="1" x14ac:dyDescent="0.2">
      <c r="A446" s="71">
        <v>147</v>
      </c>
      <c r="B446" s="90" t="str">
        <f>'Compound Alert'!B30</f>
        <v>Brunei Darussalam</v>
      </c>
      <c r="C446" s="90" t="str">
        <f>'Compound Alert'!C30</f>
        <v>BRN</v>
      </c>
      <c r="D446" s="90" t="str">
        <f>'Compound Alert'!D30</f>
        <v>EAS           East Asia &amp; Pacific</v>
      </c>
      <c r="E446" s="90" t="str">
        <f>'Compound Alert'!E30</f>
        <v xml:space="preserve"> </v>
      </c>
      <c r="F446" s="90"/>
      <c r="G446" s="88">
        <f>'Compound Alert'!G30</f>
        <v>0.5</v>
      </c>
      <c r="H446" s="87">
        <f>'Compound Alert'!H30</f>
        <v>0.5</v>
      </c>
      <c r="I446" s="85">
        <f>'Compound Alert'!I30</f>
        <v>0.5</v>
      </c>
      <c r="J446" s="77">
        <f>'Compound Alert'!U30</f>
        <v>7.48</v>
      </c>
      <c r="K446" s="77">
        <f>'Compound Alert'!V30</f>
        <v>1.8181818181818199</v>
      </c>
      <c r="L446" s="77">
        <f>'Compound Alert'!W30</f>
        <v>2.4297520661157002</v>
      </c>
      <c r="M446" s="77">
        <f>'Compound Alert'!X30</f>
        <v>1.8571428571428601</v>
      </c>
      <c r="N446" s="77">
        <f>'Compound Alert'!Y30</f>
        <v>0.5</v>
      </c>
      <c r="O446" s="77">
        <f>'Compound Alert'!Z30</f>
        <v>0</v>
      </c>
      <c r="P446" s="90"/>
      <c r="Q446" s="27">
        <f>'Compound Alert'!AI30</f>
        <v>0</v>
      </c>
      <c r="R446" s="27">
        <f>'Compound Alert'!AJ30</f>
        <v>0.5</v>
      </c>
      <c r="S446" s="28"/>
      <c r="T446" s="28"/>
      <c r="U446" s="28"/>
      <c r="V446" s="28"/>
      <c r="W446" s="28"/>
      <c r="X446" s="28"/>
      <c r="Y446" s="28"/>
      <c r="Z446" s="28"/>
      <c r="AA446" s="28"/>
      <c r="AB446" s="28"/>
      <c r="AC446" s="28"/>
      <c r="AD446" s="28"/>
      <c r="AE446" s="28"/>
      <c r="AF446" s="28"/>
    </row>
    <row r="447" spans="1:32" hidden="1" x14ac:dyDescent="0.2">
      <c r="A447" s="71">
        <v>148</v>
      </c>
      <c r="B447" s="90" t="str">
        <f>'Compound Alert'!B36</f>
        <v>Chile</v>
      </c>
      <c r="C447" s="90" t="str">
        <f>'Compound Alert'!C36</f>
        <v>CHL</v>
      </c>
      <c r="D447" s="90" t="str">
        <f>'Compound Alert'!D36</f>
        <v>LCN           Latin America &amp; Caribbean</v>
      </c>
      <c r="E447" s="90" t="str">
        <f>'Compound Alert'!E36</f>
        <v>IBRD</v>
      </c>
      <c r="F447" s="90"/>
      <c r="G447" s="88">
        <f>'Compound Alert'!G36</f>
        <v>0.5</v>
      </c>
      <c r="H447" s="87">
        <f>'Compound Alert'!H36</f>
        <v>0.5</v>
      </c>
      <c r="I447" s="85">
        <f>'Compound Alert'!I36</f>
        <v>0</v>
      </c>
      <c r="J447" s="77">
        <f>'Compound Alert'!U36</f>
        <v>2.5</v>
      </c>
      <c r="K447" s="77">
        <f>'Compound Alert'!V36</f>
        <v>3.42105263157895</v>
      </c>
      <c r="L447" s="77">
        <f>'Compound Alert'!W36</f>
        <v>1.8181818181818199</v>
      </c>
      <c r="M447" s="77">
        <f>'Compound Alert'!X36</f>
        <v>2.4285714285714302</v>
      </c>
      <c r="N447" s="77">
        <f>'Compound Alert'!Y36</f>
        <v>4.125</v>
      </c>
      <c r="O447" s="77">
        <f>'Compound Alert'!Z36</f>
        <v>0</v>
      </c>
      <c r="P447" s="90"/>
      <c r="Q447" s="27">
        <f>'Compound Alert'!AI36</f>
        <v>0</v>
      </c>
      <c r="R447" s="27">
        <f>'Compound Alert'!AJ36</f>
        <v>0.2</v>
      </c>
      <c r="S447" s="28"/>
      <c r="T447" s="28"/>
      <c r="U447" s="28"/>
      <c r="V447" s="28"/>
      <c r="W447" s="28"/>
      <c r="X447" s="28"/>
      <c r="Y447" s="28"/>
      <c r="Z447" s="28"/>
      <c r="AA447" s="28"/>
      <c r="AB447" s="28"/>
      <c r="AC447" s="28"/>
      <c r="AD447" s="28"/>
      <c r="AE447" s="28"/>
      <c r="AF447" s="28"/>
    </row>
    <row r="448" spans="1:32" hidden="1" x14ac:dyDescent="0.2">
      <c r="A448" s="71">
        <v>149</v>
      </c>
      <c r="B448" s="90" t="str">
        <f>'Compound Alert'!B45</f>
        <v>Costa Rica</v>
      </c>
      <c r="C448" s="90" t="str">
        <f>'Compound Alert'!C45</f>
        <v>CRI</v>
      </c>
      <c r="D448" s="90" t="str">
        <f>'Compound Alert'!D45</f>
        <v>LCN           Latin America &amp; Caribbean</v>
      </c>
      <c r="E448" s="90" t="str">
        <f>'Compound Alert'!E45</f>
        <v>IBRD</v>
      </c>
      <c r="F448" s="90"/>
      <c r="G448" s="88">
        <f>'Compound Alert'!G45</f>
        <v>0.5</v>
      </c>
      <c r="H448" s="87">
        <f>'Compound Alert'!H45</f>
        <v>0.5</v>
      </c>
      <c r="I448" s="85">
        <f>'Compound Alert'!I45</f>
        <v>0</v>
      </c>
      <c r="J448" s="77">
        <f>'Compound Alert'!U45</f>
        <v>4.9800000000000004</v>
      </c>
      <c r="K448" s="77">
        <f>'Compound Alert'!V45</f>
        <v>3.3971291866028701</v>
      </c>
      <c r="L448" s="77">
        <f>'Compound Alert'!W45</f>
        <v>3.2066115702479299</v>
      </c>
      <c r="M448" s="77">
        <f>'Compound Alert'!X45</f>
        <v>3.2857142857142798</v>
      </c>
      <c r="N448" s="77">
        <f>'Compound Alert'!Y45</f>
        <v>3.25</v>
      </c>
      <c r="O448" s="77">
        <f>'Compound Alert'!Z45</f>
        <v>0</v>
      </c>
      <c r="P448" s="90"/>
      <c r="Q448" s="27">
        <f>'Compound Alert'!AI45</f>
        <v>0</v>
      </c>
      <c r="R448" s="27">
        <f>'Compound Alert'!AJ45</f>
        <v>0.2</v>
      </c>
      <c r="S448" s="28"/>
      <c r="T448" s="28"/>
      <c r="U448" s="28"/>
      <c r="V448" s="28"/>
      <c r="W448" s="28"/>
      <c r="X448" s="28"/>
      <c r="Y448" s="28"/>
      <c r="Z448" s="28"/>
      <c r="AA448" s="28"/>
      <c r="AB448" s="28"/>
      <c r="AC448" s="28"/>
      <c r="AD448" s="28"/>
      <c r="AE448" s="28"/>
      <c r="AF448" s="28"/>
    </row>
    <row r="449" spans="1:32" hidden="1" x14ac:dyDescent="0.2">
      <c r="A449" s="71">
        <v>150</v>
      </c>
      <c r="B449" s="90" t="str">
        <f>'Compound Alert'!B48</f>
        <v>Czech Republic</v>
      </c>
      <c r="C449" s="90" t="str">
        <f>'Compound Alert'!C48</f>
        <v>CZE</v>
      </c>
      <c r="D449" s="90" t="str">
        <f>'Compound Alert'!D48</f>
        <v>ECS           Europe &amp; Central Asia</v>
      </c>
      <c r="E449" s="90" t="str">
        <f>'Compound Alert'!E48</f>
        <v xml:space="preserve"> </v>
      </c>
      <c r="F449" s="90"/>
      <c r="G449" s="88">
        <f>'Compound Alert'!G48</f>
        <v>0.5</v>
      </c>
      <c r="H449" s="87">
        <f>'Compound Alert'!H48</f>
        <v>0.5</v>
      </c>
      <c r="I449" s="85">
        <f>'Compound Alert'!I48</f>
        <v>0</v>
      </c>
      <c r="J449" s="77">
        <f>'Compound Alert'!U48</f>
        <v>3.6</v>
      </c>
      <c r="K449" s="77">
        <f>'Compound Alert'!V48</f>
        <v>0</v>
      </c>
      <c r="L449" s="77">
        <f>'Compound Alert'!W48</f>
        <v>3.0578512396694202</v>
      </c>
      <c r="M449" s="77">
        <f>'Compound Alert'!X48</f>
        <v>0.57142857142857095</v>
      </c>
      <c r="N449" s="77">
        <f>'Compound Alert'!Y48</f>
        <v>0</v>
      </c>
      <c r="O449" s="77">
        <f>'Compound Alert'!Z48</f>
        <v>0</v>
      </c>
      <c r="P449" s="90"/>
      <c r="Q449" s="27">
        <f>'Compound Alert'!AI48</f>
        <v>0</v>
      </c>
      <c r="R449" s="27">
        <f>'Compound Alert'!AJ48</f>
        <v>0.4</v>
      </c>
      <c r="S449" s="28"/>
      <c r="T449" s="28"/>
      <c r="U449" s="28"/>
      <c r="V449" s="28"/>
      <c r="W449" s="28"/>
      <c r="X449" s="28"/>
      <c r="Y449" s="28"/>
      <c r="Z449" s="28"/>
      <c r="AA449" s="28"/>
      <c r="AB449" s="28"/>
      <c r="AC449" s="28"/>
      <c r="AD449" s="28"/>
      <c r="AE449" s="28"/>
      <c r="AF449" s="28"/>
    </row>
    <row r="450" spans="1:32" hidden="1" x14ac:dyDescent="0.2">
      <c r="A450" s="71">
        <v>151</v>
      </c>
      <c r="B450" s="90" t="str">
        <f>'Compound Alert'!B58</f>
        <v>Spain</v>
      </c>
      <c r="C450" s="90" t="str">
        <f>'Compound Alert'!C58</f>
        <v>ESP</v>
      </c>
      <c r="D450" s="90" t="str">
        <f>'Compound Alert'!D58</f>
        <v>ECS           Europe &amp; Central Asia</v>
      </c>
      <c r="E450" s="90" t="str">
        <f>'Compound Alert'!E58</f>
        <v xml:space="preserve"> </v>
      </c>
      <c r="F450" s="90"/>
      <c r="G450" s="88">
        <f>'Compound Alert'!G58</f>
        <v>0.5</v>
      </c>
      <c r="H450" s="87">
        <f>'Compound Alert'!H58</f>
        <v>0.5</v>
      </c>
      <c r="I450" s="85">
        <f>'Compound Alert'!I58</f>
        <v>0</v>
      </c>
      <c r="J450" s="77">
        <f>'Compound Alert'!U58</f>
        <v>2</v>
      </c>
      <c r="K450" s="77">
        <f>'Compound Alert'!V58</f>
        <v>0</v>
      </c>
      <c r="L450" s="77">
        <f>'Compound Alert'!W58</f>
        <v>2.7272727272727302</v>
      </c>
      <c r="M450" s="77">
        <f>'Compound Alert'!X58</f>
        <v>0.71428571428571397</v>
      </c>
      <c r="N450" s="77">
        <f>'Compound Alert'!Y58</f>
        <v>1.75</v>
      </c>
      <c r="O450" s="77">
        <f>'Compound Alert'!Z58</f>
        <v>0</v>
      </c>
      <c r="P450" s="90"/>
      <c r="Q450" s="27">
        <f>'Compound Alert'!AI58</f>
        <v>0</v>
      </c>
      <c r="R450" s="27">
        <f>'Compound Alert'!AJ58</f>
        <v>0.3</v>
      </c>
      <c r="S450" s="28"/>
      <c r="T450" s="28"/>
      <c r="U450" s="28"/>
      <c r="V450" s="28"/>
      <c r="W450" s="28"/>
      <c r="X450" s="28"/>
      <c r="Y450" s="28"/>
      <c r="Z450" s="28"/>
      <c r="AA450" s="28"/>
      <c r="AB450" s="28"/>
      <c r="AC450" s="28"/>
      <c r="AD450" s="28"/>
      <c r="AE450" s="28"/>
      <c r="AF450" s="28"/>
    </row>
    <row r="451" spans="1:32" hidden="1" x14ac:dyDescent="0.2">
      <c r="A451" s="71">
        <v>152</v>
      </c>
      <c r="B451" s="90" t="str">
        <f>'Compound Alert'!B59</f>
        <v>Estonia</v>
      </c>
      <c r="C451" s="90" t="str">
        <f>'Compound Alert'!C59</f>
        <v>EST</v>
      </c>
      <c r="D451" s="90" t="str">
        <f>'Compound Alert'!D59</f>
        <v>ECS           Europe &amp; Central Asia</v>
      </c>
      <c r="E451" s="90" t="str">
        <f>'Compound Alert'!E59</f>
        <v xml:space="preserve"> </v>
      </c>
      <c r="F451" s="90"/>
      <c r="G451" s="88">
        <f>'Compound Alert'!G59</f>
        <v>0.5</v>
      </c>
      <c r="H451" s="87">
        <f>'Compound Alert'!H59</f>
        <v>0.5</v>
      </c>
      <c r="I451" s="85">
        <f>'Compound Alert'!I59</f>
        <v>0</v>
      </c>
      <c r="J451" s="77">
        <f>'Compound Alert'!U59</f>
        <v>2.6</v>
      </c>
      <c r="K451" s="77">
        <f>'Compound Alert'!V59</f>
        <v>2.2488038277512001</v>
      </c>
      <c r="L451" s="77">
        <f>'Compound Alert'!W59</f>
        <v>1.8842975206611601</v>
      </c>
      <c r="M451" s="77">
        <f>'Compound Alert'!X59</f>
        <v>0.85714285714285599</v>
      </c>
      <c r="N451" s="77">
        <f>'Compound Alert'!Y59</f>
        <v>0</v>
      </c>
      <c r="O451" s="77">
        <f>'Compound Alert'!Z59</f>
        <v>0</v>
      </c>
      <c r="P451" s="90"/>
      <c r="Q451" s="27">
        <f>'Compound Alert'!AI59</f>
        <v>0</v>
      </c>
      <c r="R451" s="27">
        <f>'Compound Alert'!AJ59</f>
        <v>0.4</v>
      </c>
      <c r="S451" s="28"/>
      <c r="T451" s="28"/>
      <c r="U451" s="28"/>
      <c r="V451" s="28"/>
      <c r="W451" s="28"/>
      <c r="X451" s="28"/>
      <c r="Y451" s="28"/>
      <c r="Z451" s="28"/>
      <c r="AA451" s="28"/>
      <c r="AB451" s="28"/>
      <c r="AC451" s="28"/>
      <c r="AD451" s="28"/>
      <c r="AE451" s="28"/>
      <c r="AF451" s="28"/>
    </row>
    <row r="452" spans="1:32" hidden="1" x14ac:dyDescent="0.2">
      <c r="A452" s="71">
        <v>153</v>
      </c>
      <c r="B452" s="90" t="str">
        <f>'Compound Alert'!B61</f>
        <v>Finland</v>
      </c>
      <c r="C452" s="90" t="str">
        <f>'Compound Alert'!C61</f>
        <v>FIN</v>
      </c>
      <c r="D452" s="90" t="str">
        <f>'Compound Alert'!D61</f>
        <v>ECS           Europe &amp; Central Asia</v>
      </c>
      <c r="E452" s="90" t="str">
        <f>'Compound Alert'!E61</f>
        <v xml:space="preserve"> </v>
      </c>
      <c r="F452" s="90"/>
      <c r="G452" s="88">
        <f>'Compound Alert'!G61</f>
        <v>0.5</v>
      </c>
      <c r="H452" s="87">
        <f>'Compound Alert'!H61</f>
        <v>0.5</v>
      </c>
      <c r="I452" s="85">
        <f>'Compound Alert'!I61</f>
        <v>0</v>
      </c>
      <c r="J452" s="77">
        <f>'Compound Alert'!U61</f>
        <v>0.26</v>
      </c>
      <c r="K452" s="77">
        <f>'Compound Alert'!V61</f>
        <v>0.88516746411483305</v>
      </c>
      <c r="L452" s="77">
        <f>'Compound Alert'!W61</f>
        <v>0.34710743801652899</v>
      </c>
      <c r="M452" s="77">
        <f>'Compound Alert'!X61</f>
        <v>0.28571428571428598</v>
      </c>
      <c r="N452" s="77">
        <f>'Compound Alert'!Y61</f>
        <v>0</v>
      </c>
      <c r="O452" s="77">
        <f>'Compound Alert'!Z61</f>
        <v>0</v>
      </c>
      <c r="P452" s="90"/>
      <c r="Q452" s="27">
        <f>'Compound Alert'!AI61</f>
        <v>0</v>
      </c>
      <c r="R452" s="27">
        <f>'Compound Alert'!AJ61</f>
        <v>0.5</v>
      </c>
      <c r="S452" s="28"/>
      <c r="T452" s="28"/>
      <c r="U452" s="28"/>
      <c r="V452" s="28"/>
      <c r="W452" s="28"/>
      <c r="X452" s="28"/>
      <c r="Y452" s="28"/>
      <c r="Z452" s="28"/>
      <c r="AA452" s="28"/>
      <c r="AB452" s="28"/>
      <c r="AC452" s="28"/>
      <c r="AD452" s="28"/>
      <c r="AE452" s="28"/>
      <c r="AF452" s="28"/>
    </row>
    <row r="453" spans="1:32" hidden="1" x14ac:dyDescent="0.2">
      <c r="A453" s="71">
        <v>154</v>
      </c>
      <c r="B453" s="90" t="str">
        <f>'Compound Alert'!B63</f>
        <v>France</v>
      </c>
      <c r="C453" s="90" t="str">
        <f>'Compound Alert'!C63</f>
        <v>FRA</v>
      </c>
      <c r="D453" s="90" t="str">
        <f>'Compound Alert'!D63</f>
        <v>ECS           Europe &amp; Central Asia</v>
      </c>
      <c r="E453" s="90" t="str">
        <f>'Compound Alert'!E63</f>
        <v xml:space="preserve"> </v>
      </c>
      <c r="F453" s="90"/>
      <c r="G453" s="88">
        <f>'Compound Alert'!G63</f>
        <v>0.5</v>
      </c>
      <c r="H453" s="87">
        <f>'Compound Alert'!H63</f>
        <v>0.5</v>
      </c>
      <c r="I453" s="85">
        <f>'Compound Alert'!I63</f>
        <v>0</v>
      </c>
      <c r="J453" s="77">
        <f>'Compound Alert'!U63</f>
        <v>2.5</v>
      </c>
      <c r="K453" s="77">
        <f>'Compound Alert'!V63</f>
        <v>0</v>
      </c>
      <c r="L453" s="77">
        <f>'Compound Alert'!W63</f>
        <v>1.8842975206611601</v>
      </c>
      <c r="M453" s="77">
        <f>'Compound Alert'!X63</f>
        <v>0.71428571428571397</v>
      </c>
      <c r="N453" s="77">
        <f>'Compound Alert'!Y63</f>
        <v>1.375</v>
      </c>
      <c r="O453" s="77">
        <f>'Compound Alert'!Z63</f>
        <v>0</v>
      </c>
      <c r="P453" s="90"/>
      <c r="Q453" s="27">
        <f>'Compound Alert'!AI63</f>
        <v>0</v>
      </c>
      <c r="R453" s="27">
        <f>'Compound Alert'!AJ63</f>
        <v>0.3</v>
      </c>
      <c r="S453" s="28"/>
      <c r="T453" s="28"/>
      <c r="U453" s="28"/>
      <c r="V453" s="28"/>
      <c r="W453" s="28"/>
      <c r="X453" s="28"/>
      <c r="Y453" s="28"/>
      <c r="Z453" s="28"/>
      <c r="AA453" s="28"/>
      <c r="AB453" s="28"/>
      <c r="AC453" s="28"/>
      <c r="AD453" s="28"/>
      <c r="AE453" s="28"/>
      <c r="AF453" s="28"/>
    </row>
    <row r="454" spans="1:32" hidden="1" x14ac:dyDescent="0.2">
      <c r="A454" s="71">
        <v>155</v>
      </c>
      <c r="B454" s="90" t="str">
        <f>'Compound Alert'!B80</f>
        <v>Hungary</v>
      </c>
      <c r="C454" s="90" t="str">
        <f>'Compound Alert'!C80</f>
        <v>HUN</v>
      </c>
      <c r="D454" s="90" t="str">
        <f>'Compound Alert'!D80</f>
        <v>ECS           Europe &amp; Central Asia</v>
      </c>
      <c r="E454" s="90" t="str">
        <f>'Compound Alert'!E80</f>
        <v xml:space="preserve"> </v>
      </c>
      <c r="F454" s="90"/>
      <c r="G454" s="88">
        <f>'Compound Alert'!G80</f>
        <v>0.5</v>
      </c>
      <c r="H454" s="87">
        <f>'Compound Alert'!H80</f>
        <v>0.5</v>
      </c>
      <c r="I454" s="85">
        <f>'Compound Alert'!I80</f>
        <v>0</v>
      </c>
      <c r="J454" s="77">
        <f>'Compound Alert'!U80</f>
        <v>3.5</v>
      </c>
      <c r="K454" s="77">
        <f>'Compound Alert'!V80</f>
        <v>0.93301435406698596</v>
      </c>
      <c r="L454" s="77">
        <f>'Compound Alert'!W80</f>
        <v>3.4876033057851199</v>
      </c>
      <c r="M454" s="77">
        <f>'Compound Alert'!X80</f>
        <v>1.8571428571428601</v>
      </c>
      <c r="N454" s="77">
        <f>'Compound Alert'!Y80</f>
        <v>1.25</v>
      </c>
      <c r="O454" s="77">
        <f>'Compound Alert'!Z80</f>
        <v>0</v>
      </c>
      <c r="P454" s="90"/>
      <c r="Q454" s="27">
        <f>'Compound Alert'!AI80</f>
        <v>0</v>
      </c>
      <c r="R454" s="27">
        <f>'Compound Alert'!AJ80</f>
        <v>0.3</v>
      </c>
      <c r="S454" s="28"/>
      <c r="T454" s="28"/>
      <c r="U454" s="28"/>
      <c r="V454" s="28"/>
      <c r="W454" s="28"/>
      <c r="X454" s="28"/>
      <c r="Y454" s="28"/>
      <c r="Z454" s="28"/>
      <c r="AA454" s="28"/>
      <c r="AB454" s="28"/>
      <c r="AC454" s="28"/>
      <c r="AD454" s="28"/>
      <c r="AE454" s="28"/>
      <c r="AF454" s="28"/>
    </row>
    <row r="455" spans="1:32" hidden="1" x14ac:dyDescent="0.2">
      <c r="A455" s="71">
        <v>156</v>
      </c>
      <c r="B455" s="90" t="str">
        <f>'Compound Alert'!B83</f>
        <v>Ireland</v>
      </c>
      <c r="C455" s="90" t="str">
        <f>'Compound Alert'!C83</f>
        <v>IRL</v>
      </c>
      <c r="D455" s="90" t="str">
        <f>'Compound Alert'!D83</f>
        <v>ECS           Europe &amp; Central Asia</v>
      </c>
      <c r="E455" s="90" t="str">
        <f>'Compound Alert'!E83</f>
        <v xml:space="preserve"> </v>
      </c>
      <c r="F455" s="90"/>
      <c r="G455" s="88">
        <f>'Compound Alert'!G83</f>
        <v>0.5</v>
      </c>
      <c r="H455" s="87">
        <f>'Compound Alert'!H83</f>
        <v>0.5</v>
      </c>
      <c r="I455" s="85">
        <f>'Compound Alert'!I83</f>
        <v>0</v>
      </c>
      <c r="J455" s="77">
        <f>'Compound Alert'!U83</f>
        <v>2.5</v>
      </c>
      <c r="K455" s="77">
        <f>'Compound Alert'!V83</f>
        <v>0</v>
      </c>
      <c r="L455" s="77">
        <f>'Compound Alert'!W83</f>
        <v>1.60330578512397</v>
      </c>
      <c r="M455" s="77">
        <f>'Compound Alert'!X83</f>
        <v>0.57142857142857095</v>
      </c>
      <c r="N455" s="77">
        <f>'Compound Alert'!Y83</f>
        <v>0.25</v>
      </c>
      <c r="O455" s="77">
        <f>'Compound Alert'!Z83</f>
        <v>0</v>
      </c>
      <c r="P455" s="90"/>
      <c r="Q455" s="27">
        <f>'Compound Alert'!AI83</f>
        <v>0</v>
      </c>
      <c r="R455" s="27">
        <f>'Compound Alert'!AJ83</f>
        <v>0.5</v>
      </c>
      <c r="S455" s="28"/>
      <c r="T455" s="28"/>
      <c r="U455" s="28"/>
      <c r="V455" s="28"/>
      <c r="W455" s="28"/>
      <c r="X455" s="28"/>
      <c r="Y455" s="28"/>
      <c r="Z455" s="28"/>
      <c r="AA455" s="28"/>
      <c r="AB455" s="28"/>
      <c r="AC455" s="28"/>
      <c r="AD455" s="28"/>
      <c r="AE455" s="28"/>
      <c r="AF455" s="28"/>
    </row>
    <row r="456" spans="1:32" hidden="1" x14ac:dyDescent="0.2">
      <c r="A456" s="71">
        <v>157</v>
      </c>
      <c r="B456" s="90" t="str">
        <f>'Compound Alert'!B86</f>
        <v>Iceland</v>
      </c>
      <c r="C456" s="90" t="str">
        <f>'Compound Alert'!C86</f>
        <v>ISL</v>
      </c>
      <c r="D456" s="90" t="str">
        <f>'Compound Alert'!D86</f>
        <v>ECS           Europe &amp; Central Asia</v>
      </c>
      <c r="E456" s="90" t="str">
        <f>'Compound Alert'!E86</f>
        <v xml:space="preserve"> </v>
      </c>
      <c r="F456" s="90"/>
      <c r="G456" s="88">
        <f>'Compound Alert'!G86</f>
        <v>0.5</v>
      </c>
      <c r="H456" s="87">
        <f>'Compound Alert'!H86</f>
        <v>0.5</v>
      </c>
      <c r="I456" s="85">
        <f>'Compound Alert'!I86</f>
        <v>0</v>
      </c>
      <c r="J456" s="77">
        <f>'Compound Alert'!U86</f>
        <v>4.74</v>
      </c>
      <c r="K456" s="77">
        <f>'Compound Alert'!V86</f>
        <v>0.55023923444975997</v>
      </c>
      <c r="L456" s="77">
        <f>'Compound Alert'!W86</f>
        <v>1.8347107438016499</v>
      </c>
      <c r="M456" s="77">
        <f>'Compound Alert'!X86</f>
        <v>0.28571428571428598</v>
      </c>
      <c r="N456" s="77">
        <f>'Compound Alert'!Y86</f>
        <v>0.25</v>
      </c>
      <c r="O456" s="77">
        <f>'Compound Alert'!Z86</f>
        <v>0</v>
      </c>
      <c r="P456" s="90"/>
      <c r="Q456" s="27">
        <f>'Compound Alert'!AI86</f>
        <v>0</v>
      </c>
      <c r="R456" s="27">
        <f>'Compound Alert'!AJ86</f>
        <v>0.5</v>
      </c>
      <c r="S456" s="28"/>
      <c r="T456" s="28"/>
      <c r="U456" s="28"/>
      <c r="V456" s="28"/>
      <c r="W456" s="28"/>
      <c r="X456" s="28"/>
      <c r="Y456" s="28"/>
      <c r="Z456" s="28"/>
      <c r="AA456" s="28"/>
      <c r="AB456" s="28"/>
      <c r="AC456" s="28"/>
      <c r="AD456" s="28"/>
      <c r="AE456" s="28"/>
      <c r="AF456" s="28"/>
    </row>
    <row r="457" spans="1:32" hidden="1" x14ac:dyDescent="0.2">
      <c r="A457" s="71">
        <v>158</v>
      </c>
      <c r="B457" s="90" t="str">
        <f>'Compound Alert'!B88</f>
        <v>Italy</v>
      </c>
      <c r="C457" s="90" t="str">
        <f>'Compound Alert'!C88</f>
        <v>ITA</v>
      </c>
      <c r="D457" s="90" t="str">
        <f>'Compound Alert'!D88</f>
        <v>ECS           Europe &amp; Central Asia</v>
      </c>
      <c r="E457" s="90" t="str">
        <f>'Compound Alert'!E88</f>
        <v xml:space="preserve"> </v>
      </c>
      <c r="F457" s="90"/>
      <c r="G457" s="88">
        <f>'Compound Alert'!G88</f>
        <v>0.5</v>
      </c>
      <c r="H457" s="87">
        <f>'Compound Alert'!H88</f>
        <v>0.5</v>
      </c>
      <c r="I457" s="85">
        <f>'Compound Alert'!I88</f>
        <v>0</v>
      </c>
      <c r="J457" s="77">
        <f>'Compound Alert'!U88</f>
        <v>3</v>
      </c>
      <c r="K457" s="77">
        <f>'Compound Alert'!V88</f>
        <v>0</v>
      </c>
      <c r="L457" s="77">
        <f>'Compound Alert'!W88</f>
        <v>3.7520661157024802</v>
      </c>
      <c r="M457" s="77">
        <f>'Compound Alert'!X88</f>
        <v>0.85714285714285599</v>
      </c>
      <c r="N457" s="77">
        <f>'Compound Alert'!Y88</f>
        <v>2.625</v>
      </c>
      <c r="O457" s="77">
        <f>'Compound Alert'!Z88</f>
        <v>0</v>
      </c>
      <c r="P457" s="90"/>
      <c r="Q457" s="27">
        <f>'Compound Alert'!AI88</f>
        <v>0</v>
      </c>
      <c r="R457" s="27">
        <f>'Compound Alert'!AJ88</f>
        <v>0.3</v>
      </c>
      <c r="S457" s="28"/>
      <c r="T457" s="28"/>
      <c r="U457" s="28"/>
      <c r="V457" s="28"/>
      <c r="W457" s="28"/>
      <c r="X457" s="28"/>
      <c r="Y457" s="28"/>
      <c r="Z457" s="28"/>
      <c r="AA457" s="28"/>
      <c r="AB457" s="28"/>
      <c r="AC457" s="28"/>
      <c r="AD457" s="28"/>
      <c r="AE457" s="28"/>
      <c r="AF457" s="28"/>
    </row>
    <row r="458" spans="1:32" hidden="1" x14ac:dyDescent="0.2">
      <c r="A458" s="71">
        <v>159</v>
      </c>
      <c r="B458" s="90" t="str">
        <f>'Compound Alert'!B91</f>
        <v>Japan</v>
      </c>
      <c r="C458" s="90" t="str">
        <f>'Compound Alert'!C91</f>
        <v>JPN</v>
      </c>
      <c r="D458" s="90" t="str">
        <f>'Compound Alert'!D91</f>
        <v>EAS           East Asia &amp; Pacific</v>
      </c>
      <c r="E458" s="90" t="str">
        <f>'Compound Alert'!E91</f>
        <v xml:space="preserve"> </v>
      </c>
      <c r="F458" s="90"/>
      <c r="G458" s="88">
        <f>'Compound Alert'!G91</f>
        <v>0.5</v>
      </c>
      <c r="H458" s="87">
        <f>'Compound Alert'!H91</f>
        <v>0.5</v>
      </c>
      <c r="I458" s="85">
        <f>'Compound Alert'!I91</f>
        <v>0</v>
      </c>
      <c r="J458" s="77">
        <f>'Compound Alert'!U91</f>
        <v>2.04</v>
      </c>
      <c r="K458" s="77">
        <f>'Compound Alert'!V91</f>
        <v>2.1770334928229702</v>
      </c>
      <c r="L458" s="77">
        <f>'Compound Alert'!W91</f>
        <v>1.27272727272727</v>
      </c>
      <c r="M458" s="77">
        <f>'Compound Alert'!X91</f>
        <v>0.57142857142857095</v>
      </c>
      <c r="N458" s="77">
        <f>'Compound Alert'!Y91</f>
        <v>5.625</v>
      </c>
      <c r="O458" s="77">
        <f>'Compound Alert'!Z91</f>
        <v>0</v>
      </c>
      <c r="P458" s="90"/>
      <c r="Q458" s="27">
        <f>'Compound Alert'!AI91</f>
        <v>0</v>
      </c>
      <c r="R458" s="27">
        <f>'Compound Alert'!AJ91</f>
        <v>0.3</v>
      </c>
      <c r="S458" s="28"/>
      <c r="T458" s="28"/>
      <c r="U458" s="28"/>
      <c r="V458" s="28"/>
      <c r="W458" s="28"/>
      <c r="X458" s="28"/>
      <c r="Y458" s="28"/>
      <c r="Z458" s="28"/>
      <c r="AA458" s="28"/>
      <c r="AB458" s="28"/>
      <c r="AC458" s="28"/>
      <c r="AD458" s="28"/>
      <c r="AE458" s="28"/>
      <c r="AF458" s="28"/>
    </row>
    <row r="459" spans="1:32" hidden="1" x14ac:dyDescent="0.2">
      <c r="A459" s="71">
        <v>160</v>
      </c>
      <c r="B459" s="90" t="str">
        <f>'Compound Alert'!B98</f>
        <v>Korea Republic of</v>
      </c>
      <c r="C459" s="90" t="str">
        <f>'Compound Alert'!C98</f>
        <v>KOR</v>
      </c>
      <c r="D459" s="90" t="str">
        <f>'Compound Alert'!D98</f>
        <v>EAS           East Asia &amp; Pacific</v>
      </c>
      <c r="E459" s="90" t="str">
        <f>'Compound Alert'!E98</f>
        <v xml:space="preserve"> </v>
      </c>
      <c r="F459" s="90"/>
      <c r="G459" s="88">
        <f>'Compound Alert'!G98</f>
        <v>0.5</v>
      </c>
      <c r="H459" s="87">
        <f>'Compound Alert'!H98</f>
        <v>0.5</v>
      </c>
      <c r="I459" s="85">
        <f>'Compound Alert'!I98</f>
        <v>1</v>
      </c>
      <c r="J459" s="77">
        <f>'Compound Alert'!U98</f>
        <v>10</v>
      </c>
      <c r="K459" s="77">
        <f>'Compound Alert'!V98</f>
        <v>0.47846889952152999</v>
      </c>
      <c r="L459" s="77">
        <f>'Compound Alert'!W98</f>
        <v>2.9256198347107398</v>
      </c>
      <c r="M459" s="77">
        <f>'Compound Alert'!X98</f>
        <v>0.57142857142857095</v>
      </c>
      <c r="N459" s="77">
        <f>'Compound Alert'!Y98</f>
        <v>3.375</v>
      </c>
      <c r="O459" s="77">
        <f>'Compound Alert'!Z98</f>
        <v>0</v>
      </c>
      <c r="P459" s="90"/>
      <c r="Q459" s="27">
        <f>'Compound Alert'!AI98</f>
        <v>0</v>
      </c>
      <c r="R459" s="27">
        <f>'Compound Alert'!AJ98</f>
        <v>0.4</v>
      </c>
      <c r="S459" s="28"/>
      <c r="T459" s="28"/>
      <c r="U459" s="28"/>
      <c r="V459" s="28"/>
      <c r="W459" s="28"/>
      <c r="X459" s="28"/>
      <c r="Y459" s="28"/>
      <c r="Z459" s="28"/>
      <c r="AA459" s="28"/>
      <c r="AB459" s="28"/>
      <c r="AC459" s="28"/>
      <c r="AD459" s="28"/>
      <c r="AE459" s="28"/>
      <c r="AF459" s="28"/>
    </row>
    <row r="460" spans="1:32" hidden="1" x14ac:dyDescent="0.2">
      <c r="A460" s="71">
        <v>161</v>
      </c>
      <c r="B460" s="90" t="str">
        <f>'Compound Alert'!B99</f>
        <v>Kuwait</v>
      </c>
      <c r="C460" s="90" t="str">
        <f>'Compound Alert'!C99</f>
        <v>KWT</v>
      </c>
      <c r="D460" s="90" t="str">
        <f>'Compound Alert'!D99</f>
        <v>MEA           Middle East &amp; North Africa</v>
      </c>
      <c r="E460" s="90" t="str">
        <f>'Compound Alert'!E99</f>
        <v xml:space="preserve"> </v>
      </c>
      <c r="F460" s="90"/>
      <c r="G460" s="88">
        <f>'Compound Alert'!G99</f>
        <v>0.5</v>
      </c>
      <c r="H460" s="87">
        <f>'Compound Alert'!H99</f>
        <v>0.5</v>
      </c>
      <c r="I460" s="85">
        <f>'Compound Alert'!I99</f>
        <v>0</v>
      </c>
      <c r="J460" s="77">
        <f>'Compound Alert'!U99</f>
        <v>4.78</v>
      </c>
      <c r="K460" s="77">
        <f>'Compound Alert'!V99</f>
        <v>0.64593301435406603</v>
      </c>
      <c r="L460" s="77">
        <f>'Compound Alert'!W99</f>
        <v>4.2644628099173598</v>
      </c>
      <c r="M460" s="77">
        <f>'Compound Alert'!X99</f>
        <v>2.4285714285714302</v>
      </c>
      <c r="N460" s="77">
        <f>'Compound Alert'!Y99</f>
        <v>0.25</v>
      </c>
      <c r="O460" s="77">
        <f>'Compound Alert'!Z99</f>
        <v>0</v>
      </c>
      <c r="P460" s="90"/>
      <c r="Q460" s="27">
        <f>'Compound Alert'!AI99</f>
        <v>0</v>
      </c>
      <c r="R460" s="27">
        <f>'Compound Alert'!AJ99</f>
        <v>0.4</v>
      </c>
      <c r="S460" s="28"/>
      <c r="T460" s="28"/>
      <c r="U460" s="28"/>
      <c r="V460" s="28"/>
      <c r="W460" s="28"/>
      <c r="X460" s="28"/>
      <c r="Y460" s="28"/>
      <c r="Z460" s="28"/>
      <c r="AA460" s="28"/>
      <c r="AB460" s="28"/>
      <c r="AC460" s="28"/>
      <c r="AD460" s="28"/>
      <c r="AE460" s="28"/>
      <c r="AF460" s="28"/>
    </row>
    <row r="461" spans="1:32" hidden="1" x14ac:dyDescent="0.2">
      <c r="A461" s="71">
        <v>162</v>
      </c>
      <c r="B461" s="90" t="str">
        <f>'Compound Alert'!B104</f>
        <v>Saint Lucia</v>
      </c>
      <c r="C461" s="90" t="str">
        <f>'Compound Alert'!C104</f>
        <v>LCA</v>
      </c>
      <c r="D461" s="90" t="str">
        <f>'Compound Alert'!D104</f>
        <v>LCN           Latin America &amp; Caribbean</v>
      </c>
      <c r="E461" s="90" t="str">
        <f>'Compound Alert'!E104</f>
        <v>Blend</v>
      </c>
      <c r="F461" s="90"/>
      <c r="G461" s="88">
        <f>'Compound Alert'!G104</f>
        <v>0.5</v>
      </c>
      <c r="H461" s="87">
        <f>'Compound Alert'!H104</f>
        <v>0.5</v>
      </c>
      <c r="I461" s="85">
        <f>'Compound Alert'!I104</f>
        <v>0</v>
      </c>
      <c r="J461" s="77">
        <f>'Compound Alert'!U104</f>
        <v>6.94</v>
      </c>
      <c r="K461" s="77">
        <f>'Compound Alert'!V104</f>
        <v>0</v>
      </c>
      <c r="L461" s="77">
        <f>'Compound Alert'!W104</f>
        <v>0</v>
      </c>
      <c r="M461" s="77">
        <f>'Compound Alert'!X104</f>
        <v>4.4285714285714297</v>
      </c>
      <c r="N461" s="77">
        <f>'Compound Alert'!Y104</f>
        <v>0.5</v>
      </c>
      <c r="O461" s="77">
        <f>'Compound Alert'!Z104</f>
        <v>0</v>
      </c>
      <c r="P461" s="90"/>
      <c r="Q461" s="27">
        <f>'Compound Alert'!AI104</f>
        <v>0.4</v>
      </c>
      <c r="R461" s="27">
        <f>'Compound Alert'!AJ104</f>
        <v>0.6</v>
      </c>
      <c r="S461" s="28"/>
      <c r="T461" s="28"/>
      <c r="U461" s="28"/>
      <c r="V461" s="28"/>
      <c r="W461" s="28"/>
      <c r="X461" s="28"/>
      <c r="Y461" s="28"/>
      <c r="Z461" s="28"/>
      <c r="AA461" s="28"/>
      <c r="AB461" s="28"/>
      <c r="AC461" s="28"/>
      <c r="AD461" s="28"/>
      <c r="AE461" s="28"/>
      <c r="AF461" s="28"/>
    </row>
    <row r="462" spans="1:32" hidden="1" x14ac:dyDescent="0.2">
      <c r="A462" s="71">
        <v>163</v>
      </c>
      <c r="B462" s="90" t="str">
        <f>'Compound Alert'!B108</f>
        <v>Lithuania</v>
      </c>
      <c r="C462" s="90" t="str">
        <f>'Compound Alert'!C108</f>
        <v>LTU</v>
      </c>
      <c r="D462" s="90" t="str">
        <f>'Compound Alert'!D108</f>
        <v>ECS           Europe &amp; Central Asia</v>
      </c>
      <c r="E462" s="90" t="str">
        <f>'Compound Alert'!E108</f>
        <v xml:space="preserve"> </v>
      </c>
      <c r="F462" s="90"/>
      <c r="G462" s="88">
        <f>'Compound Alert'!G108</f>
        <v>0.5</v>
      </c>
      <c r="H462" s="87">
        <f>'Compound Alert'!H108</f>
        <v>0.5</v>
      </c>
      <c r="I462" s="85">
        <f>'Compound Alert'!I108</f>
        <v>0</v>
      </c>
      <c r="J462" s="77">
        <f>'Compound Alert'!U108</f>
        <v>3</v>
      </c>
      <c r="K462" s="77">
        <f>'Compound Alert'!V108</f>
        <v>2.2727272727272698</v>
      </c>
      <c r="L462" s="77">
        <f>'Compound Alert'!W108</f>
        <v>2.5454545454545401</v>
      </c>
      <c r="M462" s="77">
        <f>'Compound Alert'!X108</f>
        <v>1.4285714285714299</v>
      </c>
      <c r="N462" s="77">
        <f>'Compound Alert'!Y108</f>
        <v>0</v>
      </c>
      <c r="O462" s="77">
        <f>'Compound Alert'!Z108</f>
        <v>0</v>
      </c>
      <c r="P462" s="90"/>
      <c r="Q462" s="27">
        <f>'Compound Alert'!AI108</f>
        <v>0</v>
      </c>
      <c r="R462" s="27">
        <f>'Compound Alert'!AJ108</f>
        <v>0.5</v>
      </c>
      <c r="S462" s="28"/>
      <c r="T462" s="28"/>
      <c r="U462" s="28"/>
      <c r="V462" s="28"/>
      <c r="W462" s="28"/>
      <c r="X462" s="28"/>
      <c r="Y462" s="28"/>
      <c r="Z462" s="28"/>
      <c r="AA462" s="28"/>
      <c r="AB462" s="28"/>
      <c r="AC462" s="28"/>
      <c r="AD462" s="28"/>
      <c r="AE462" s="28"/>
      <c r="AF462" s="28"/>
    </row>
    <row r="463" spans="1:32" hidden="1" x14ac:dyDescent="0.2">
      <c r="A463" s="71">
        <v>164</v>
      </c>
      <c r="B463" s="90" t="str">
        <f>'Compound Alert'!B110</f>
        <v>Latvia</v>
      </c>
      <c r="C463" s="90" t="str">
        <f>'Compound Alert'!C110</f>
        <v>LVA</v>
      </c>
      <c r="D463" s="90" t="str">
        <f>'Compound Alert'!D110</f>
        <v>ECS           Europe &amp; Central Asia</v>
      </c>
      <c r="E463" s="90" t="str">
        <f>'Compound Alert'!E110</f>
        <v xml:space="preserve"> </v>
      </c>
      <c r="F463" s="90"/>
      <c r="G463" s="88">
        <f>'Compound Alert'!G110</f>
        <v>0.5</v>
      </c>
      <c r="H463" s="87">
        <f>'Compound Alert'!H110</f>
        <v>0.5</v>
      </c>
      <c r="I463" s="85">
        <f>'Compound Alert'!I110</f>
        <v>0</v>
      </c>
      <c r="J463" s="77">
        <f>'Compound Alert'!U110</f>
        <v>3.5</v>
      </c>
      <c r="K463" s="77">
        <f>'Compound Alert'!V110</f>
        <v>0.93301435406698596</v>
      </c>
      <c r="L463" s="77">
        <f>'Compound Alert'!W110</f>
        <v>3.1735537190082601</v>
      </c>
      <c r="M463" s="77">
        <f>'Compound Alert'!X110</f>
        <v>1.71428571428572</v>
      </c>
      <c r="N463" s="77">
        <f>'Compound Alert'!Y110</f>
        <v>0.125</v>
      </c>
      <c r="O463" s="77">
        <f>'Compound Alert'!Z110</f>
        <v>0</v>
      </c>
      <c r="P463" s="90"/>
      <c r="Q463" s="27">
        <f>'Compound Alert'!AI110</f>
        <v>0</v>
      </c>
      <c r="R463" s="27">
        <f>'Compound Alert'!AJ110</f>
        <v>0.5</v>
      </c>
      <c r="S463" s="28"/>
      <c r="T463" s="28"/>
      <c r="U463" s="28"/>
      <c r="V463" s="28"/>
      <c r="W463" s="28"/>
      <c r="X463" s="28"/>
      <c r="Y463" s="28"/>
      <c r="Z463" s="28"/>
      <c r="AA463" s="28"/>
      <c r="AB463" s="28"/>
      <c r="AC463" s="28"/>
      <c r="AD463" s="28"/>
      <c r="AE463" s="28"/>
      <c r="AF463" s="28"/>
    </row>
    <row r="464" spans="1:32" hidden="1" x14ac:dyDescent="0.2">
      <c r="A464" s="71">
        <v>165</v>
      </c>
      <c r="B464" s="90" t="str">
        <f>'Compound Alert'!B127</f>
        <v>Malaysia</v>
      </c>
      <c r="C464" s="90" t="str">
        <f>'Compound Alert'!C127</f>
        <v>MYS</v>
      </c>
      <c r="D464" s="90" t="str">
        <f>'Compound Alert'!D127</f>
        <v>EAS           East Asia &amp; Pacific</v>
      </c>
      <c r="E464" s="90" t="str">
        <f>'Compound Alert'!E127</f>
        <v>IBRD</v>
      </c>
      <c r="F464" s="90"/>
      <c r="G464" s="88">
        <f>'Compound Alert'!G127</f>
        <v>0.5</v>
      </c>
      <c r="H464" s="87">
        <f>'Compound Alert'!H127</f>
        <v>0.5</v>
      </c>
      <c r="I464" s="85">
        <f>'Compound Alert'!I127</f>
        <v>0</v>
      </c>
      <c r="J464" s="77">
        <f>'Compound Alert'!U127</f>
        <v>3</v>
      </c>
      <c r="K464" s="77">
        <f>'Compound Alert'!V127</f>
        <v>2.3444976076555002</v>
      </c>
      <c r="L464" s="77">
        <f>'Compound Alert'!W127</f>
        <v>2.7933884297520701</v>
      </c>
      <c r="M464" s="77">
        <f>'Compound Alert'!X127</f>
        <v>2.8571428571428599</v>
      </c>
      <c r="N464" s="77">
        <f>'Compound Alert'!Y127</f>
        <v>3</v>
      </c>
      <c r="O464" s="77">
        <f>'Compound Alert'!Z127</f>
        <v>0</v>
      </c>
      <c r="P464" s="90"/>
      <c r="Q464" s="27">
        <f>'Compound Alert'!AI127</f>
        <v>0</v>
      </c>
      <c r="R464" s="27">
        <f>'Compound Alert'!AJ127</f>
        <v>0.2</v>
      </c>
      <c r="S464" s="28"/>
      <c r="T464" s="28"/>
      <c r="U464" s="28"/>
      <c r="V464" s="28"/>
      <c r="W464" s="28"/>
      <c r="X464" s="28"/>
      <c r="Y464" s="28"/>
      <c r="Z464" s="28"/>
      <c r="AA464" s="28"/>
      <c r="AB464" s="28"/>
      <c r="AC464" s="28"/>
      <c r="AD464" s="28"/>
      <c r="AE464" s="28"/>
      <c r="AF464" s="28"/>
    </row>
    <row r="465" spans="1:32" hidden="1" x14ac:dyDescent="0.2">
      <c r="A465" s="71">
        <v>166</v>
      </c>
      <c r="B465" s="90" t="str">
        <f>'Compound Alert'!B136</f>
        <v>New Zealand</v>
      </c>
      <c r="C465" s="90" t="str">
        <f>'Compound Alert'!C136</f>
        <v>NZL</v>
      </c>
      <c r="D465" s="90" t="str">
        <f>'Compound Alert'!D136</f>
        <v>EAS           East Asia &amp; Pacific</v>
      </c>
      <c r="E465" s="90" t="str">
        <f>'Compound Alert'!E136</f>
        <v>East Asia &amp; Pacific</v>
      </c>
      <c r="F465" s="90"/>
      <c r="G465" s="88">
        <f>'Compound Alert'!G136</f>
        <v>0.5</v>
      </c>
      <c r="H465" s="87">
        <f>'Compound Alert'!H136</f>
        <v>0.5</v>
      </c>
      <c r="I465" s="85">
        <f>'Compound Alert'!I136</f>
        <v>0</v>
      </c>
      <c r="J465" s="77">
        <f>'Compound Alert'!U136</f>
        <v>3.2</v>
      </c>
      <c r="K465" s="77">
        <f>'Compound Alert'!V136</f>
        <v>1.84210526315789</v>
      </c>
      <c r="L465" s="77">
        <f>'Compound Alert'!W136</f>
        <v>0.36363636363636298</v>
      </c>
      <c r="M465" s="77">
        <f>'Compound Alert'!X136</f>
        <v>0.71428571428571397</v>
      </c>
      <c r="N465" s="77">
        <f>'Compound Alert'!Y136</f>
        <v>1.875</v>
      </c>
      <c r="O465" s="77">
        <f>'Compound Alert'!Z136</f>
        <v>0</v>
      </c>
      <c r="P465" s="90"/>
      <c r="Q465" s="27">
        <f>'Compound Alert'!AI136</f>
        <v>0</v>
      </c>
      <c r="R465" s="27">
        <f>'Compound Alert'!AJ136</f>
        <v>0.5</v>
      </c>
      <c r="S465" s="28"/>
      <c r="T465" s="28"/>
      <c r="U465" s="28"/>
      <c r="V465" s="28"/>
      <c r="W465" s="28"/>
      <c r="X465" s="28"/>
      <c r="Y465" s="28"/>
      <c r="Z465" s="28"/>
      <c r="AA465" s="28"/>
      <c r="AB465" s="28"/>
      <c r="AC465" s="28"/>
      <c r="AD465" s="28"/>
      <c r="AE465" s="28"/>
      <c r="AF465" s="28"/>
    </row>
    <row r="466" spans="1:32" hidden="1" x14ac:dyDescent="0.2">
      <c r="A466" s="71">
        <v>167</v>
      </c>
      <c r="B466" s="90" t="str">
        <f>'Compound Alert'!B144</f>
        <v>Poland</v>
      </c>
      <c r="C466" s="90" t="str">
        <f>'Compound Alert'!C144</f>
        <v>POL</v>
      </c>
      <c r="D466" s="90" t="str">
        <f>'Compound Alert'!D144</f>
        <v>ECS           Europe &amp; Central Asia</v>
      </c>
      <c r="E466" s="90" t="str">
        <f>'Compound Alert'!E144</f>
        <v>IBRD</v>
      </c>
      <c r="F466" s="90"/>
      <c r="G466" s="88">
        <f>'Compound Alert'!G144</f>
        <v>0.5</v>
      </c>
      <c r="H466" s="87">
        <f>'Compound Alert'!H144</f>
        <v>0.5</v>
      </c>
      <c r="I466" s="85">
        <f>'Compound Alert'!I144</f>
        <v>0</v>
      </c>
      <c r="J466" s="77">
        <f>'Compound Alert'!U144</f>
        <v>2.92</v>
      </c>
      <c r="K466" s="77">
        <f>'Compound Alert'!V144</f>
        <v>0.78947368421052599</v>
      </c>
      <c r="L466" s="77">
        <f>'Compound Alert'!W144</f>
        <v>3.30578512396694</v>
      </c>
      <c r="M466" s="77">
        <f>'Compound Alert'!X144</f>
        <v>1</v>
      </c>
      <c r="N466" s="77">
        <f>'Compound Alert'!Y144</f>
        <v>0.25</v>
      </c>
      <c r="O466" s="77">
        <f>'Compound Alert'!Z144</f>
        <v>0</v>
      </c>
      <c r="P466" s="90"/>
      <c r="Q466" s="27">
        <f>'Compound Alert'!AI144</f>
        <v>0</v>
      </c>
      <c r="R466" s="27">
        <f>'Compound Alert'!AJ144</f>
        <v>0.3</v>
      </c>
      <c r="S466" s="28"/>
      <c r="T466" s="28"/>
      <c r="U466" s="28"/>
      <c r="V466" s="28"/>
      <c r="W466" s="28"/>
      <c r="X466" s="28"/>
      <c r="Y466" s="28"/>
      <c r="Z466" s="28"/>
      <c r="AA466" s="28"/>
      <c r="AB466" s="28"/>
      <c r="AC466" s="28"/>
      <c r="AD466" s="28"/>
      <c r="AE466" s="28"/>
      <c r="AF466" s="28"/>
    </row>
    <row r="467" spans="1:32" hidden="1" x14ac:dyDescent="0.2">
      <c r="A467" s="71">
        <v>168</v>
      </c>
      <c r="B467" s="90" t="str">
        <f>'Compound Alert'!B149</f>
        <v>Romania</v>
      </c>
      <c r="C467" s="90" t="str">
        <f>'Compound Alert'!C149</f>
        <v>ROU</v>
      </c>
      <c r="D467" s="90" t="str">
        <f>'Compound Alert'!D149</f>
        <v>ECS           Europe &amp; Central Asia</v>
      </c>
      <c r="E467" s="90" t="str">
        <f>'Compound Alert'!E149</f>
        <v>IBRD</v>
      </c>
      <c r="F467" s="90"/>
      <c r="G467" s="88">
        <f>'Compound Alert'!G149</f>
        <v>0.5</v>
      </c>
      <c r="H467" s="87">
        <f>'Compound Alert'!H149</f>
        <v>0.5</v>
      </c>
      <c r="I467" s="85">
        <f>'Compound Alert'!I149</f>
        <v>0</v>
      </c>
      <c r="J467" s="77">
        <f>'Compound Alert'!U149</f>
        <v>4.84</v>
      </c>
      <c r="K467" s="77">
        <f>'Compound Alert'!V149</f>
        <v>2.4641148325358899</v>
      </c>
      <c r="L467" s="77">
        <f>'Compound Alert'!W149</f>
        <v>4.69421487603306</v>
      </c>
      <c r="M467" s="77">
        <f>'Compound Alert'!X149</f>
        <v>2.71428571428571</v>
      </c>
      <c r="N467" s="77">
        <f>'Compound Alert'!Y149</f>
        <v>2.375</v>
      </c>
      <c r="O467" s="77">
        <f>'Compound Alert'!Z149</f>
        <v>0</v>
      </c>
      <c r="P467" s="90"/>
      <c r="Q467" s="27">
        <f>'Compound Alert'!AI149</f>
        <v>0</v>
      </c>
      <c r="R467" s="27">
        <f>'Compound Alert'!AJ149</f>
        <v>0.3</v>
      </c>
      <c r="S467" s="28"/>
      <c r="T467" s="28"/>
      <c r="U467" s="28"/>
      <c r="V467" s="28"/>
      <c r="W467" s="28"/>
      <c r="X467" s="28"/>
      <c r="Y467" s="28"/>
      <c r="Z467" s="28"/>
      <c r="AA467" s="28"/>
      <c r="AB467" s="28"/>
      <c r="AC467" s="28"/>
      <c r="AD467" s="28"/>
      <c r="AE467" s="28"/>
      <c r="AF467" s="28"/>
    </row>
    <row r="468" spans="1:32" hidden="1" x14ac:dyDescent="0.2">
      <c r="A468" s="71">
        <v>169</v>
      </c>
      <c r="B468" s="90" t="str">
        <f>'Compound Alert'!B152</f>
        <v>Saudi Arabia</v>
      </c>
      <c r="C468" s="90" t="str">
        <f>'Compound Alert'!C152</f>
        <v>SAU</v>
      </c>
      <c r="D468" s="90" t="str">
        <f>'Compound Alert'!D152</f>
        <v>MEA           Middle East &amp; North Africa</v>
      </c>
      <c r="E468" s="90" t="str">
        <f>'Compound Alert'!E152</f>
        <v>Middle East &amp; North Africa</v>
      </c>
      <c r="F468" s="90"/>
      <c r="G468" s="88">
        <f>'Compound Alert'!G152</f>
        <v>0.5</v>
      </c>
      <c r="H468" s="87">
        <f>'Compound Alert'!H152</f>
        <v>0.5</v>
      </c>
      <c r="I468" s="85">
        <f>'Compound Alert'!I152</f>
        <v>0</v>
      </c>
      <c r="J468" s="77">
        <f>'Compound Alert'!U152</f>
        <v>4.1399999999999997</v>
      </c>
      <c r="K468" s="77">
        <f>'Compound Alert'!V152</f>
        <v>2.39234449760766</v>
      </c>
      <c r="L468" s="77">
        <f>'Compound Alert'!W152</f>
        <v>4.9917355371900802</v>
      </c>
      <c r="M468" s="77">
        <f>'Compound Alert'!X152</f>
        <v>1.71428571428572</v>
      </c>
      <c r="N468" s="77">
        <f>'Compound Alert'!Y152</f>
        <v>4.125</v>
      </c>
      <c r="O468" s="77">
        <f>'Compound Alert'!Z152</f>
        <v>0</v>
      </c>
      <c r="P468" s="90"/>
      <c r="Q468" s="27">
        <f>'Compound Alert'!AI152</f>
        <v>0</v>
      </c>
      <c r="R468" s="27">
        <f>'Compound Alert'!AJ152</f>
        <v>0.3</v>
      </c>
      <c r="S468" s="28"/>
      <c r="T468" s="28"/>
      <c r="U468" s="28"/>
      <c r="V468" s="28"/>
      <c r="W468" s="28"/>
      <c r="X468" s="28"/>
      <c r="Y468" s="28"/>
      <c r="Z468" s="28"/>
      <c r="AA468" s="28"/>
      <c r="AB468" s="28"/>
      <c r="AC468" s="28"/>
      <c r="AD468" s="28"/>
      <c r="AE468" s="28"/>
      <c r="AF468" s="28"/>
    </row>
    <row r="469" spans="1:32" hidden="1" x14ac:dyDescent="0.2">
      <c r="A469" s="71">
        <v>170</v>
      </c>
      <c r="B469" s="90" t="str">
        <f>'Compound Alert'!B160</f>
        <v>Serbia</v>
      </c>
      <c r="C469" s="90" t="str">
        <f>'Compound Alert'!C160</f>
        <v>SRB</v>
      </c>
      <c r="D469" s="90" t="str">
        <f>'Compound Alert'!D160</f>
        <v>ECS           Europe &amp; Central Asia</v>
      </c>
      <c r="E469" s="90" t="str">
        <f>'Compound Alert'!E160</f>
        <v>IBRD</v>
      </c>
      <c r="F469" s="90"/>
      <c r="G469" s="88">
        <f>'Compound Alert'!G160</f>
        <v>0.5</v>
      </c>
      <c r="H469" s="87">
        <f>'Compound Alert'!H160</f>
        <v>0.5</v>
      </c>
      <c r="I469" s="85">
        <f>'Compound Alert'!I160</f>
        <v>0</v>
      </c>
      <c r="J469" s="77">
        <f>'Compound Alert'!U160</f>
        <v>4.25</v>
      </c>
      <c r="K469" s="77">
        <f>'Compound Alert'!V160</f>
        <v>3.8995215311004801</v>
      </c>
      <c r="L469" s="77">
        <f>'Compound Alert'!W160</f>
        <v>5.8347107438016499</v>
      </c>
      <c r="M469" s="77">
        <f>'Compound Alert'!X160</f>
        <v>2.4285714285714302</v>
      </c>
      <c r="N469" s="77">
        <f>'Compound Alert'!Y160</f>
        <v>2.75</v>
      </c>
      <c r="O469" s="77">
        <f>'Compound Alert'!Z160</f>
        <v>0</v>
      </c>
      <c r="P469" s="90"/>
      <c r="Q469" s="27">
        <f>'Compound Alert'!AI160</f>
        <v>0</v>
      </c>
      <c r="R469" s="27">
        <f>'Compound Alert'!AJ160</f>
        <v>0.3</v>
      </c>
      <c r="S469" s="28"/>
      <c r="T469" s="28"/>
      <c r="U469" s="28"/>
      <c r="V469" s="28"/>
      <c r="W469" s="28"/>
      <c r="X469" s="28"/>
      <c r="Y469" s="28"/>
      <c r="Z469" s="28"/>
      <c r="AA469" s="28"/>
      <c r="AB469" s="28"/>
      <c r="AC469" s="28"/>
      <c r="AD469" s="28"/>
      <c r="AE469" s="28"/>
      <c r="AF469" s="28"/>
    </row>
    <row r="470" spans="1:32" hidden="1" x14ac:dyDescent="0.2">
      <c r="A470" s="71">
        <v>171</v>
      </c>
      <c r="B470" s="90" t="str">
        <f>'Compound Alert'!B164</f>
        <v>Slovakia</v>
      </c>
      <c r="C470" s="90" t="str">
        <f>'Compound Alert'!C164</f>
        <v>SVK</v>
      </c>
      <c r="D470" s="90" t="str">
        <f>'Compound Alert'!D164</f>
        <v>ECS           Europe &amp; Central Asia</v>
      </c>
      <c r="E470" s="90" t="str">
        <f>'Compound Alert'!E164</f>
        <v>Europe &amp; Central Asia</v>
      </c>
      <c r="F470" s="90"/>
      <c r="G470" s="88">
        <f>'Compound Alert'!G164</f>
        <v>0.5</v>
      </c>
      <c r="H470" s="87">
        <f>'Compound Alert'!H164</f>
        <v>0.5</v>
      </c>
      <c r="I470" s="85">
        <f>'Compound Alert'!I164</f>
        <v>0</v>
      </c>
      <c r="J470" s="77">
        <f>'Compound Alert'!U164</f>
        <v>4.42</v>
      </c>
      <c r="K470" s="77">
        <f>'Compound Alert'!V164</f>
        <v>0.86124401913875603</v>
      </c>
      <c r="L470" s="77">
        <f>'Compound Alert'!W164</f>
        <v>3.0743801652892602</v>
      </c>
      <c r="M470" s="77">
        <f>'Compound Alert'!X164</f>
        <v>1.28571428571429</v>
      </c>
      <c r="N470" s="77">
        <f>'Compound Alert'!Y164</f>
        <v>0.75</v>
      </c>
      <c r="O470" s="77">
        <f>'Compound Alert'!Z164</f>
        <v>0</v>
      </c>
      <c r="P470" s="90"/>
      <c r="Q470" s="27">
        <f>'Compound Alert'!AI164</f>
        <v>0</v>
      </c>
      <c r="R470" s="27">
        <f>'Compound Alert'!AJ164</f>
        <v>0.4</v>
      </c>
      <c r="S470" s="28"/>
      <c r="T470" s="28"/>
      <c r="U470" s="28"/>
      <c r="V470" s="28"/>
      <c r="W470" s="28"/>
      <c r="X470" s="28"/>
      <c r="Y470" s="28"/>
      <c r="Z470" s="28"/>
      <c r="AA470" s="28"/>
      <c r="AB470" s="28"/>
      <c r="AC470" s="28"/>
      <c r="AD470" s="28"/>
      <c r="AE470" s="28"/>
      <c r="AF470" s="28"/>
    </row>
    <row r="471" spans="1:32" hidden="1" x14ac:dyDescent="0.2">
      <c r="A471" s="71">
        <v>172</v>
      </c>
      <c r="B471" s="90" t="str">
        <f>'Compound Alert'!B184</f>
        <v>Uruguay</v>
      </c>
      <c r="C471" s="90" t="str">
        <f>'Compound Alert'!C184</f>
        <v>URY</v>
      </c>
      <c r="D471" s="90" t="str">
        <f>'Compound Alert'!D184</f>
        <v>LCN           Latin America &amp; Caribbean</v>
      </c>
      <c r="E471" s="90" t="str">
        <f>'Compound Alert'!E184</f>
        <v>IBRD</v>
      </c>
      <c r="F471" s="90"/>
      <c r="G471" s="88">
        <f>'Compound Alert'!G184</f>
        <v>0.5</v>
      </c>
      <c r="H471" s="87">
        <f>'Compound Alert'!H184</f>
        <v>0.5</v>
      </c>
      <c r="I471" s="85">
        <f>'Compound Alert'!I184</f>
        <v>0</v>
      </c>
      <c r="J471" s="77">
        <f>'Compound Alert'!U184</f>
        <v>5.74</v>
      </c>
      <c r="K471" s="77">
        <f>'Compound Alert'!V184</f>
        <v>3.1339712918660299</v>
      </c>
      <c r="L471" s="77">
        <f>'Compound Alert'!W184</f>
        <v>4.6115702479338898</v>
      </c>
      <c r="M471" s="77">
        <f>'Compound Alert'!X184</f>
        <v>2.71428571428571</v>
      </c>
      <c r="N471" s="77">
        <f>'Compound Alert'!Y184</f>
        <v>0</v>
      </c>
      <c r="O471" s="77">
        <f>'Compound Alert'!Z184</f>
        <v>0</v>
      </c>
      <c r="P471" s="90"/>
      <c r="Q471" s="27">
        <f>'Compound Alert'!AI184</f>
        <v>0</v>
      </c>
      <c r="R471" s="27">
        <f>'Compound Alert'!AJ184</f>
        <v>0.3</v>
      </c>
      <c r="S471" s="28"/>
      <c r="T471" s="28"/>
      <c r="U471" s="28"/>
      <c r="V471" s="28"/>
      <c r="W471" s="28"/>
      <c r="X471" s="28"/>
      <c r="Y471" s="28"/>
      <c r="Z471" s="28"/>
      <c r="AA471" s="28"/>
      <c r="AB471" s="28"/>
      <c r="AC471" s="28"/>
      <c r="AD471" s="28"/>
      <c r="AE471" s="28"/>
      <c r="AF471" s="28"/>
    </row>
    <row r="472" spans="1:32" hidden="1" x14ac:dyDescent="0.2">
      <c r="A472" s="71">
        <v>173</v>
      </c>
      <c r="B472" s="90" t="str">
        <f>'Compound Alert'!B185</f>
        <v>United States of America</v>
      </c>
      <c r="C472" s="90" t="str">
        <f>'Compound Alert'!C185</f>
        <v>USA</v>
      </c>
      <c r="D472" s="90" t="str">
        <f>'Compound Alert'!D185</f>
        <v>NAC           North America</v>
      </c>
      <c r="E472" s="90" t="str">
        <f>'Compound Alert'!E185</f>
        <v>North America</v>
      </c>
      <c r="F472" s="90"/>
      <c r="G472" s="88">
        <f>'Compound Alert'!G185</f>
        <v>0.5</v>
      </c>
      <c r="H472" s="87">
        <f>'Compound Alert'!H185</f>
        <v>0.5</v>
      </c>
      <c r="I472" s="85">
        <f>'Compound Alert'!I185</f>
        <v>0</v>
      </c>
      <c r="J472" s="77">
        <f>'Compound Alert'!U185</f>
        <v>1.25</v>
      </c>
      <c r="K472" s="77">
        <f>'Compound Alert'!V185</f>
        <v>0.19138755980861299</v>
      </c>
      <c r="L472" s="77">
        <f>'Compound Alert'!W185</f>
        <v>2.06611570247934</v>
      </c>
      <c r="M472" s="77">
        <f>'Compound Alert'!X185</f>
        <v>1.1428571428571399</v>
      </c>
      <c r="N472" s="77">
        <f>'Compound Alert'!Y185</f>
        <v>6.625</v>
      </c>
      <c r="O472" s="77">
        <f>'Compound Alert'!Z185</f>
        <v>0</v>
      </c>
      <c r="P472" s="90"/>
      <c r="Q472" s="27">
        <f>'Compound Alert'!AI185</f>
        <v>0</v>
      </c>
      <c r="R472" s="27">
        <f>'Compound Alert'!AJ185</f>
        <v>0.4</v>
      </c>
      <c r="S472" s="28"/>
      <c r="T472" s="28"/>
      <c r="U472" s="28"/>
      <c r="V472" s="28"/>
      <c r="W472" s="28"/>
      <c r="X472" s="28"/>
      <c r="Y472" s="28"/>
      <c r="Z472" s="28"/>
      <c r="AA472" s="28"/>
      <c r="AB472" s="28"/>
      <c r="AC472" s="28"/>
      <c r="AD472" s="28"/>
      <c r="AE472" s="28"/>
      <c r="AF472" s="28"/>
    </row>
    <row r="473" spans="1:32" hidden="1" x14ac:dyDescent="0.2">
      <c r="A473" s="71">
        <v>174</v>
      </c>
      <c r="B473" s="90" t="str">
        <f>'Compound Alert'!B10</f>
        <v>Argentina</v>
      </c>
      <c r="C473" s="90" t="str">
        <f>'Compound Alert'!C10</f>
        <v>ARG</v>
      </c>
      <c r="D473" s="90" t="str">
        <f>'Compound Alert'!D10</f>
        <v>LCN           Latin America &amp; Caribbean</v>
      </c>
      <c r="E473" s="90" t="str">
        <f>'Compound Alert'!E10</f>
        <v>IBRD</v>
      </c>
      <c r="F473" s="90"/>
      <c r="G473" s="88">
        <f>'Compound Alert'!G10</f>
        <v>0</v>
      </c>
      <c r="H473" s="87">
        <f>'Compound Alert'!H10</f>
        <v>0</v>
      </c>
      <c r="I473" s="85">
        <f>'Compound Alert'!I10</f>
        <v>0.5</v>
      </c>
      <c r="J473" s="77">
        <f>'Compound Alert'!U10</f>
        <v>3.5</v>
      </c>
      <c r="K473" s="77">
        <f>'Compound Alert'!V10</f>
        <v>2.2727272727272698</v>
      </c>
      <c r="L473" s="77">
        <f>'Compound Alert'!W10</f>
        <v>7.8677685950413201</v>
      </c>
      <c r="M473" s="77">
        <f>'Compound Alert'!X10</f>
        <v>2.5714285714285698</v>
      </c>
      <c r="N473" s="77">
        <f>'Compound Alert'!Y10</f>
        <v>2.125</v>
      </c>
      <c r="O473" s="77">
        <f>'Compound Alert'!Z10</f>
        <v>0</v>
      </c>
      <c r="P473" s="90"/>
      <c r="Q473" s="27">
        <f>'Compound Alert'!AI10</f>
        <v>0</v>
      </c>
      <c r="R473" s="27">
        <f>'Compound Alert'!AJ10</f>
        <v>0.2</v>
      </c>
      <c r="S473" s="28"/>
      <c r="T473" s="28"/>
      <c r="U473" s="28"/>
      <c r="V473" s="28"/>
      <c r="W473" s="28"/>
      <c r="X473" s="28"/>
      <c r="Y473" s="28"/>
      <c r="Z473" s="28"/>
      <c r="AA473" s="28"/>
      <c r="AB473" s="28"/>
      <c r="AC473" s="28"/>
      <c r="AD473" s="28"/>
      <c r="AE473" s="28"/>
      <c r="AF473" s="28"/>
    </row>
    <row r="474" spans="1:32" hidden="1" x14ac:dyDescent="0.2">
      <c r="A474" s="71">
        <v>175</v>
      </c>
      <c r="B474" s="90" t="str">
        <f>'Compound Alert'!B13</f>
        <v>Australia</v>
      </c>
      <c r="C474" s="90" t="str">
        <f>'Compound Alert'!C13</f>
        <v>AUS</v>
      </c>
      <c r="D474" s="90" t="str">
        <f>'Compound Alert'!D13</f>
        <v>EAS           East Asia &amp; Pacific</v>
      </c>
      <c r="E474" s="90" t="str">
        <f>'Compound Alert'!E13</f>
        <v xml:space="preserve"> </v>
      </c>
      <c r="F474" s="90"/>
      <c r="G474" s="88">
        <f>'Compound Alert'!G13</f>
        <v>0</v>
      </c>
      <c r="H474" s="87">
        <f>'Compound Alert'!H13</f>
        <v>0</v>
      </c>
      <c r="I474" s="85">
        <f>'Compound Alert'!I13</f>
        <v>0</v>
      </c>
      <c r="J474" s="77">
        <f>'Compound Alert'!U13</f>
        <v>0.25</v>
      </c>
      <c r="K474" s="77">
        <f>'Compound Alert'!V13</f>
        <v>0.88516746411483305</v>
      </c>
      <c r="L474" s="77">
        <f>'Compound Alert'!W13</f>
        <v>0.34710743801652899</v>
      </c>
      <c r="M474" s="77">
        <f>'Compound Alert'!X13</f>
        <v>0.71428571428571397</v>
      </c>
      <c r="N474" s="77">
        <f>'Compound Alert'!Y13</f>
        <v>2.25</v>
      </c>
      <c r="O474" s="77">
        <f>'Compound Alert'!Z13</f>
        <v>0</v>
      </c>
      <c r="P474" s="90"/>
      <c r="Q474" s="27">
        <f>'Compound Alert'!AI13</f>
        <v>0</v>
      </c>
      <c r="R474" s="27">
        <f>'Compound Alert'!AJ13</f>
        <v>0.6</v>
      </c>
      <c r="S474" s="28"/>
      <c r="T474" s="28"/>
      <c r="U474" s="28"/>
      <c r="V474" s="28"/>
      <c r="W474" s="28"/>
      <c r="X474" s="28"/>
      <c r="Y474" s="28"/>
      <c r="Z474" s="28"/>
      <c r="AA474" s="28"/>
      <c r="AB474" s="28"/>
      <c r="AC474" s="28"/>
      <c r="AD474" s="28"/>
      <c r="AE474" s="28"/>
      <c r="AF474" s="28"/>
    </row>
    <row r="475" spans="1:32" hidden="1" x14ac:dyDescent="0.2">
      <c r="A475" s="71">
        <v>176</v>
      </c>
      <c r="B475" s="90" t="str">
        <f>'Compound Alert'!B17</f>
        <v>Belgium</v>
      </c>
      <c r="C475" s="90" t="str">
        <f>'Compound Alert'!C17</f>
        <v>BEL</v>
      </c>
      <c r="D475" s="90" t="str">
        <f>'Compound Alert'!D17</f>
        <v>ECS           Europe &amp; Central Asia</v>
      </c>
      <c r="E475" s="90" t="str">
        <f>'Compound Alert'!E17</f>
        <v xml:space="preserve"> </v>
      </c>
      <c r="F475" s="90"/>
      <c r="G475" s="88">
        <f>'Compound Alert'!G17</f>
        <v>0</v>
      </c>
      <c r="H475" s="87">
        <f>'Compound Alert'!H17</f>
        <v>0</v>
      </c>
      <c r="I475" s="85">
        <f>'Compound Alert'!I17</f>
        <v>0</v>
      </c>
      <c r="J475" s="77">
        <f>'Compound Alert'!U17</f>
        <v>2</v>
      </c>
      <c r="K475" s="77">
        <f>'Compound Alert'!V17</f>
        <v>0</v>
      </c>
      <c r="L475" s="77">
        <f>'Compound Alert'!W17</f>
        <v>2.1487603305785101</v>
      </c>
      <c r="M475" s="77">
        <f>'Compound Alert'!X17</f>
        <v>0.42857142857142899</v>
      </c>
      <c r="N475" s="77">
        <f>'Compound Alert'!Y17</f>
        <v>1.25</v>
      </c>
      <c r="O475" s="77">
        <f>'Compound Alert'!Z17</f>
        <v>0</v>
      </c>
      <c r="P475" s="90"/>
      <c r="Q475" s="27">
        <f>'Compound Alert'!AI17</f>
        <v>0</v>
      </c>
      <c r="R475" s="27">
        <f>'Compound Alert'!AJ17</f>
        <v>0.4</v>
      </c>
      <c r="S475" s="28"/>
      <c r="T475" s="28"/>
      <c r="U475" s="28"/>
      <c r="V475" s="28"/>
      <c r="W475" s="28"/>
      <c r="X475" s="28"/>
      <c r="Y475" s="28"/>
      <c r="Z475" s="28"/>
      <c r="AA475" s="28"/>
      <c r="AB475" s="28"/>
      <c r="AC475" s="28"/>
      <c r="AD475" s="28"/>
      <c r="AE475" s="28"/>
      <c r="AF475" s="28"/>
    </row>
    <row r="476" spans="1:32" hidden="1" x14ac:dyDescent="0.2">
      <c r="A476" s="71">
        <v>177</v>
      </c>
      <c r="B476" s="90" t="str">
        <f>'Compound Alert'!B34</f>
        <v>Canada</v>
      </c>
      <c r="C476" s="90" t="str">
        <f>'Compound Alert'!C34</f>
        <v>CAN</v>
      </c>
      <c r="D476" s="90" t="str">
        <f>'Compound Alert'!D34</f>
        <v>NAC           North America</v>
      </c>
      <c r="E476" s="90" t="str">
        <f>'Compound Alert'!E34</f>
        <v xml:space="preserve"> </v>
      </c>
      <c r="F476" s="90"/>
      <c r="G476" s="88">
        <f>'Compound Alert'!G34</f>
        <v>0</v>
      </c>
      <c r="H476" s="87">
        <f>'Compound Alert'!H34</f>
        <v>0</v>
      </c>
      <c r="I476" s="85">
        <f>'Compound Alert'!I34</f>
        <v>0</v>
      </c>
      <c r="J476" s="77">
        <f>'Compound Alert'!U34</f>
        <v>0</v>
      </c>
      <c r="K476" s="77">
        <f>'Compound Alert'!V34</f>
        <v>0.83732057416267802</v>
      </c>
      <c r="L476" s="77">
        <f>'Compound Alert'!W34</f>
        <v>0.34710743801652899</v>
      </c>
      <c r="M476" s="77">
        <f>'Compound Alert'!X34</f>
        <v>0.57142857142857095</v>
      </c>
      <c r="N476" s="77">
        <f>'Compound Alert'!Y34</f>
        <v>2</v>
      </c>
      <c r="O476" s="77">
        <f>'Compound Alert'!Z34</f>
        <v>0</v>
      </c>
      <c r="P476" s="90"/>
      <c r="Q476" s="27">
        <f>'Compound Alert'!AI34</f>
        <v>0</v>
      </c>
      <c r="R476" s="27">
        <f>'Compound Alert'!AJ34</f>
        <v>0.5</v>
      </c>
      <c r="S476" s="28"/>
      <c r="T476" s="28"/>
      <c r="U476" s="28"/>
      <c r="V476" s="28"/>
      <c r="W476" s="28"/>
      <c r="X476" s="28"/>
      <c r="Y476" s="28"/>
      <c r="Z476" s="28"/>
      <c r="AA476" s="28"/>
      <c r="AB476" s="28"/>
      <c r="AC476" s="28"/>
      <c r="AD476" s="28"/>
      <c r="AE476" s="28"/>
      <c r="AF476" s="28"/>
    </row>
    <row r="477" spans="1:32" hidden="1" x14ac:dyDescent="0.2">
      <c r="A477" s="71">
        <v>178</v>
      </c>
      <c r="B477" s="90" t="str">
        <f>'Compound Alert'!B35</f>
        <v>Switzerland</v>
      </c>
      <c r="C477" s="90" t="str">
        <f>'Compound Alert'!C35</f>
        <v>CHE</v>
      </c>
      <c r="D477" s="90" t="str">
        <f>'Compound Alert'!D35</f>
        <v>ECS           Europe &amp; Central Asia</v>
      </c>
      <c r="E477" s="90" t="str">
        <f>'Compound Alert'!E35</f>
        <v xml:space="preserve"> </v>
      </c>
      <c r="F477" s="90"/>
      <c r="G477" s="88">
        <f>'Compound Alert'!G35</f>
        <v>0</v>
      </c>
      <c r="H477" s="87">
        <f>'Compound Alert'!H35</f>
        <v>0</v>
      </c>
      <c r="I477" s="85">
        <f>'Compound Alert'!I35</f>
        <v>0</v>
      </c>
      <c r="J477" s="77">
        <f>'Compound Alert'!U35</f>
        <v>0.60000000000000098</v>
      </c>
      <c r="K477" s="77">
        <f>'Compound Alert'!V35</f>
        <v>0</v>
      </c>
      <c r="L477" s="77">
        <f>'Compound Alert'!W35</f>
        <v>0</v>
      </c>
      <c r="M477" s="77">
        <f>'Compound Alert'!X35</f>
        <v>0.42857142857142899</v>
      </c>
      <c r="N477" s="77">
        <f>'Compound Alert'!Y35</f>
        <v>0.25</v>
      </c>
      <c r="O477" s="77">
        <f>'Compound Alert'!Z35</f>
        <v>0</v>
      </c>
      <c r="P477" s="90"/>
      <c r="Q477" s="27">
        <f>'Compound Alert'!AI35</f>
        <v>0</v>
      </c>
      <c r="R477" s="27">
        <f>'Compound Alert'!AJ35</f>
        <v>0.4</v>
      </c>
      <c r="S477" s="28"/>
      <c r="T477" s="28"/>
      <c r="U477" s="28"/>
      <c r="V477" s="28"/>
      <c r="W477" s="28"/>
      <c r="X477" s="28"/>
      <c r="Y477" s="28"/>
      <c r="Z477" s="28"/>
      <c r="AA477" s="28"/>
      <c r="AB477" s="28"/>
      <c r="AC477" s="28"/>
      <c r="AD477" s="28"/>
      <c r="AE477" s="28"/>
      <c r="AF477" s="28"/>
    </row>
    <row r="478" spans="1:32" hidden="1" x14ac:dyDescent="0.2">
      <c r="A478" s="71">
        <v>179</v>
      </c>
      <c r="B478" s="90" t="str">
        <f>'Compound Alert'!B49</f>
        <v>Germany</v>
      </c>
      <c r="C478" s="90" t="str">
        <f>'Compound Alert'!C49</f>
        <v>DEU</v>
      </c>
      <c r="D478" s="90" t="str">
        <f>'Compound Alert'!D49</f>
        <v>ECS           Europe &amp; Central Asia</v>
      </c>
      <c r="E478" s="90" t="str">
        <f>'Compound Alert'!E49</f>
        <v xml:space="preserve"> </v>
      </c>
      <c r="F478" s="90"/>
      <c r="G478" s="88">
        <f>'Compound Alert'!G49</f>
        <v>0</v>
      </c>
      <c r="H478" s="87">
        <f>'Compound Alert'!H49</f>
        <v>0</v>
      </c>
      <c r="I478" s="85">
        <f>'Compound Alert'!I49</f>
        <v>0</v>
      </c>
      <c r="J478" s="77">
        <f>'Compound Alert'!U49</f>
        <v>0.79999999999999905</v>
      </c>
      <c r="K478" s="77">
        <f>'Compound Alert'!V49</f>
        <v>0</v>
      </c>
      <c r="L478" s="77">
        <f>'Compound Alert'!W49</f>
        <v>1.2066115702479301</v>
      </c>
      <c r="M478" s="77">
        <f>'Compound Alert'!X49</f>
        <v>0.57142857142857095</v>
      </c>
      <c r="N478" s="77">
        <f>'Compound Alert'!Y49</f>
        <v>0.375</v>
      </c>
      <c r="O478" s="77">
        <f>'Compound Alert'!Z49</f>
        <v>0</v>
      </c>
      <c r="P478" s="90"/>
      <c r="Q478" s="27">
        <f>'Compound Alert'!AI49</f>
        <v>0</v>
      </c>
      <c r="R478" s="27">
        <f>'Compound Alert'!AJ49</f>
        <v>0.4</v>
      </c>
      <c r="S478" s="28"/>
      <c r="T478" s="28"/>
      <c r="U478" s="28"/>
      <c r="V478" s="28"/>
      <c r="W478" s="28"/>
      <c r="X478" s="28"/>
      <c r="Y478" s="28"/>
      <c r="Z478" s="28"/>
      <c r="AA478" s="28"/>
      <c r="AB478" s="28"/>
      <c r="AC478" s="28"/>
      <c r="AD478" s="28"/>
      <c r="AE478" s="28"/>
      <c r="AF478" s="28"/>
    </row>
    <row r="479" spans="1:32" hidden="1" x14ac:dyDescent="0.2">
      <c r="A479" s="71">
        <v>180</v>
      </c>
      <c r="B479" s="90" t="str">
        <f>'Compound Alert'!B52</f>
        <v>Denmark</v>
      </c>
      <c r="C479" s="90" t="str">
        <f>'Compound Alert'!C52</f>
        <v>DNK</v>
      </c>
      <c r="D479" s="90" t="str">
        <f>'Compound Alert'!D52</f>
        <v>ECS           Europe &amp; Central Asia</v>
      </c>
      <c r="E479" s="90" t="str">
        <f>'Compound Alert'!E52</f>
        <v xml:space="preserve"> </v>
      </c>
      <c r="F479" s="90"/>
      <c r="G479" s="88">
        <f>'Compound Alert'!G52</f>
        <v>0</v>
      </c>
      <c r="H479" s="87">
        <f>'Compound Alert'!H52</f>
        <v>0</v>
      </c>
      <c r="I479" s="85">
        <f>'Compound Alert'!I52</f>
        <v>0</v>
      </c>
      <c r="J479" s="77">
        <f>'Compound Alert'!U52</f>
        <v>0.25</v>
      </c>
      <c r="K479" s="77">
        <f>'Compound Alert'!V52</f>
        <v>0</v>
      </c>
      <c r="L479" s="77">
        <f>'Compound Alert'!W52</f>
        <v>8.2644628099172807E-2</v>
      </c>
      <c r="M479" s="77">
        <f>'Compound Alert'!X52</f>
        <v>0.28571428571428598</v>
      </c>
      <c r="N479" s="77">
        <f>'Compound Alert'!Y52</f>
        <v>0</v>
      </c>
      <c r="O479" s="77">
        <f>'Compound Alert'!Z52</f>
        <v>0</v>
      </c>
      <c r="P479" s="90"/>
      <c r="Q479" s="27">
        <f>'Compound Alert'!AI52</f>
        <v>0</v>
      </c>
      <c r="R479" s="27">
        <f>'Compound Alert'!AJ52</f>
        <v>0.5</v>
      </c>
      <c r="S479" s="28"/>
      <c r="T479" s="28"/>
      <c r="U479" s="28"/>
      <c r="V479" s="28"/>
      <c r="W479" s="28"/>
      <c r="X479" s="28"/>
      <c r="Y479" s="28"/>
      <c r="Z479" s="28"/>
      <c r="AA479" s="28"/>
      <c r="AB479" s="28"/>
      <c r="AC479" s="28"/>
      <c r="AD479" s="28"/>
      <c r="AE479" s="28"/>
      <c r="AF479" s="28"/>
    </row>
    <row r="480" spans="1:32" hidden="1" x14ac:dyDescent="0.2">
      <c r="A480" s="71">
        <v>181</v>
      </c>
      <c r="B480" s="90" t="str">
        <f>'Compound Alert'!B66</f>
        <v>United Kingdom</v>
      </c>
      <c r="C480" s="90" t="str">
        <f>'Compound Alert'!C66</f>
        <v>GBR</v>
      </c>
      <c r="D480" s="90" t="str">
        <f>'Compound Alert'!D66</f>
        <v>ECS           Europe &amp; Central Asia</v>
      </c>
      <c r="E480" s="90" t="str">
        <f>'Compound Alert'!E66</f>
        <v xml:space="preserve"> </v>
      </c>
      <c r="F480" s="90"/>
      <c r="G480" s="88">
        <f>'Compound Alert'!G66</f>
        <v>0</v>
      </c>
      <c r="H480" s="87">
        <f>'Compound Alert'!H66</f>
        <v>0</v>
      </c>
      <c r="I480" s="85">
        <f>'Compound Alert'!I66</f>
        <v>0</v>
      </c>
      <c r="J480" s="77">
        <f>'Compound Alert'!U66</f>
        <v>1.5</v>
      </c>
      <c r="K480" s="77">
        <f>'Compound Alert'!V66</f>
        <v>0</v>
      </c>
      <c r="L480" s="77">
        <f>'Compound Alert'!W66</f>
        <v>1.5041322314049601</v>
      </c>
      <c r="M480" s="77">
        <f>'Compound Alert'!X66</f>
        <v>0.71428571428571397</v>
      </c>
      <c r="N480" s="77">
        <f>'Compound Alert'!Y66</f>
        <v>2.625</v>
      </c>
      <c r="O480" s="77">
        <f>'Compound Alert'!Z66</f>
        <v>0</v>
      </c>
      <c r="P480" s="90"/>
      <c r="Q480" s="27">
        <f>'Compound Alert'!AI66</f>
        <v>0</v>
      </c>
      <c r="R480" s="27">
        <f>'Compound Alert'!AJ66</f>
        <v>0.5</v>
      </c>
      <c r="S480" s="28"/>
      <c r="T480" s="28"/>
      <c r="U480" s="28"/>
      <c r="V480" s="28"/>
      <c r="W480" s="28"/>
      <c r="X480" s="28"/>
      <c r="Y480" s="28"/>
      <c r="Z480" s="28"/>
      <c r="AA480" s="28"/>
      <c r="AB480" s="28"/>
      <c r="AC480" s="28"/>
      <c r="AD480" s="28"/>
      <c r="AE480" s="28"/>
      <c r="AF480" s="28"/>
    </row>
    <row r="481" spans="1:32" hidden="1" x14ac:dyDescent="0.2">
      <c r="A481" s="71">
        <v>182</v>
      </c>
      <c r="B481" s="90" t="str">
        <f>'Compound Alert'!B73</f>
        <v>Greece</v>
      </c>
      <c r="C481" s="90" t="str">
        <f>'Compound Alert'!C73</f>
        <v>GRC</v>
      </c>
      <c r="D481" s="90" t="str">
        <f>'Compound Alert'!D73</f>
        <v>ECS           Europe &amp; Central Asia</v>
      </c>
      <c r="E481" s="90" t="str">
        <f>'Compound Alert'!E73</f>
        <v xml:space="preserve"> </v>
      </c>
      <c r="F481" s="90"/>
      <c r="G481" s="88">
        <f>'Compound Alert'!G73</f>
        <v>0</v>
      </c>
      <c r="H481" s="87">
        <f>'Compound Alert'!H73</f>
        <v>0</v>
      </c>
      <c r="I481" s="85">
        <f>'Compound Alert'!I73</f>
        <v>0</v>
      </c>
      <c r="J481" s="77">
        <f>'Compound Alert'!U73</f>
        <v>3.25</v>
      </c>
      <c r="K481" s="77">
        <f>'Compound Alert'!V73</f>
        <v>0.119617224880383</v>
      </c>
      <c r="L481" s="77">
        <f>'Compound Alert'!W73</f>
        <v>4.9752066115702496</v>
      </c>
      <c r="M481" s="77">
        <f>'Compound Alert'!X73</f>
        <v>1.28571428571429</v>
      </c>
      <c r="N481" s="77">
        <f>'Compound Alert'!Y73</f>
        <v>3.375</v>
      </c>
      <c r="O481" s="77">
        <f>'Compound Alert'!Z73</f>
        <v>0</v>
      </c>
      <c r="P481" s="90"/>
      <c r="Q481" s="27">
        <f>'Compound Alert'!AI73</f>
        <v>0</v>
      </c>
      <c r="R481" s="27">
        <f>'Compound Alert'!AJ73</f>
        <v>0.3</v>
      </c>
      <c r="S481" s="28"/>
      <c r="T481" s="28"/>
      <c r="U481" s="28"/>
      <c r="V481" s="28"/>
      <c r="W481" s="28"/>
      <c r="X481" s="28"/>
      <c r="Y481" s="28"/>
      <c r="Z481" s="28"/>
      <c r="AA481" s="28"/>
      <c r="AB481" s="28"/>
      <c r="AC481" s="28"/>
      <c r="AD481" s="28"/>
      <c r="AE481" s="28"/>
      <c r="AF481" s="28"/>
    </row>
    <row r="482" spans="1:32" hidden="1" x14ac:dyDescent="0.2">
      <c r="A482" s="71">
        <v>183</v>
      </c>
      <c r="B482" s="90" t="str">
        <f>'Compound Alert'!B74</f>
        <v>Grenada</v>
      </c>
      <c r="C482" s="90" t="str">
        <f>'Compound Alert'!C74</f>
        <v>GRD</v>
      </c>
      <c r="D482" s="90" t="str">
        <f>'Compound Alert'!D74</f>
        <v>LCN           Latin America &amp; Caribbean</v>
      </c>
      <c r="E482" s="90" t="str">
        <f>'Compound Alert'!E74</f>
        <v>Blend</v>
      </c>
      <c r="F482" s="90"/>
      <c r="G482" s="88">
        <f>'Compound Alert'!G74</f>
        <v>0</v>
      </c>
      <c r="H482" s="87">
        <f>'Compound Alert'!H74</f>
        <v>0</v>
      </c>
      <c r="I482" s="85">
        <f>'Compound Alert'!I74</f>
        <v>0.5</v>
      </c>
      <c r="J482" s="77">
        <f>'Compound Alert'!U74</f>
        <v>8.5</v>
      </c>
      <c r="K482" s="77">
        <f>'Compound Alert'!V74</f>
        <v>0</v>
      </c>
      <c r="L482" s="77">
        <f>'Compound Alert'!W74</f>
        <v>0</v>
      </c>
      <c r="M482" s="77">
        <f>'Compound Alert'!X74</f>
        <v>3.1428571428571401</v>
      </c>
      <c r="N482" s="77">
        <f>'Compound Alert'!Y74</f>
        <v>0</v>
      </c>
      <c r="O482" s="77">
        <f>'Compound Alert'!Z74</f>
        <v>0</v>
      </c>
      <c r="P482" s="90"/>
      <c r="Q482" s="27">
        <f>'Compound Alert'!AI74</f>
        <v>0.2</v>
      </c>
      <c r="R482" s="27">
        <f>'Compound Alert'!AJ74</f>
        <v>0.5</v>
      </c>
      <c r="S482" s="28"/>
      <c r="T482" s="28"/>
      <c r="U482" s="28"/>
      <c r="V482" s="28"/>
      <c r="W482" s="28"/>
      <c r="X482" s="28"/>
      <c r="Y482" s="28"/>
      <c r="Z482" s="28"/>
      <c r="AA482" s="28"/>
      <c r="AB482" s="28"/>
      <c r="AC482" s="28"/>
      <c r="AD482" s="28"/>
      <c r="AE482" s="28"/>
      <c r="AF482" s="28"/>
    </row>
    <row r="483" spans="1:32" hidden="1" x14ac:dyDescent="0.2">
      <c r="A483" s="71">
        <v>184</v>
      </c>
      <c r="B483" s="90" t="str">
        <f>'Compound Alert'!B97</f>
        <v>Saint Kitts and Nevis</v>
      </c>
      <c r="C483" s="90" t="str">
        <f>'Compound Alert'!C97</f>
        <v>KNA</v>
      </c>
      <c r="D483" s="90" t="str">
        <f>'Compound Alert'!D97</f>
        <v>LCN           Latin America &amp; Caribbean</v>
      </c>
      <c r="E483" s="90" t="str">
        <f>'Compound Alert'!E97</f>
        <v>IBRD</v>
      </c>
      <c r="F483" s="90"/>
      <c r="G483" s="88">
        <f>'Compound Alert'!G97</f>
        <v>0</v>
      </c>
      <c r="H483" s="87">
        <f>'Compound Alert'!H97</f>
        <v>0</v>
      </c>
      <c r="I483" s="85">
        <f>'Compound Alert'!I97</f>
        <v>0.5</v>
      </c>
      <c r="J483" s="77">
        <f>'Compound Alert'!U97</f>
        <v>8.76</v>
      </c>
      <c r="K483" s="77">
        <f>'Compound Alert'!V97</f>
        <v>4.01913875598086</v>
      </c>
      <c r="L483" s="77">
        <f>'Compound Alert'!W97</f>
        <v>0</v>
      </c>
      <c r="M483" s="77">
        <f>'Compound Alert'!X97</f>
        <v>2.5714285714285698</v>
      </c>
      <c r="N483" s="77">
        <f>'Compound Alert'!Y97</f>
        <v>0.625</v>
      </c>
      <c r="O483" s="77">
        <f>'Compound Alert'!Z97</f>
        <v>0</v>
      </c>
      <c r="P483" s="90"/>
      <c r="Q483" s="27">
        <f>'Compound Alert'!AI97</f>
        <v>0.2</v>
      </c>
      <c r="R483" s="27">
        <f>'Compound Alert'!AJ97</f>
        <v>0.7</v>
      </c>
      <c r="S483" s="28"/>
      <c r="T483" s="28"/>
      <c r="U483" s="28"/>
      <c r="V483" s="28"/>
      <c r="W483" s="28"/>
      <c r="X483" s="28"/>
      <c r="Y483" s="28"/>
      <c r="Z483" s="28"/>
      <c r="AA483" s="28"/>
      <c r="AB483" s="28"/>
      <c r="AC483" s="28"/>
      <c r="AD483" s="28"/>
      <c r="AE483" s="28"/>
      <c r="AF483" s="28"/>
    </row>
    <row r="484" spans="1:32" hidden="1" x14ac:dyDescent="0.2">
      <c r="A484" s="71">
        <v>185</v>
      </c>
      <c r="B484" s="90" t="str">
        <f>'Compound Alert'!B132</f>
        <v>Netherlands</v>
      </c>
      <c r="C484" s="90" t="str">
        <f>'Compound Alert'!C132</f>
        <v>NLD</v>
      </c>
      <c r="D484" s="90" t="str">
        <f>'Compound Alert'!D132</f>
        <v>ECS           Europe &amp; Central Asia</v>
      </c>
      <c r="E484" s="90" t="str">
        <f>'Compound Alert'!E132</f>
        <v>Europe &amp; Central Asia</v>
      </c>
      <c r="F484" s="90"/>
      <c r="G484" s="88">
        <f>'Compound Alert'!G132</f>
        <v>0</v>
      </c>
      <c r="H484" s="87">
        <f>'Compound Alert'!H132</f>
        <v>0</v>
      </c>
      <c r="I484" s="85">
        <f>'Compound Alert'!I132</f>
        <v>0</v>
      </c>
      <c r="J484" s="77">
        <f>'Compound Alert'!U132</f>
        <v>1.25</v>
      </c>
      <c r="K484" s="77">
        <f>'Compound Alert'!V132</f>
        <v>0</v>
      </c>
      <c r="L484" s="77">
        <f>'Compound Alert'!W132</f>
        <v>0.87603305785123797</v>
      </c>
      <c r="M484" s="77">
        <f>'Compound Alert'!X132</f>
        <v>0.28571428571428598</v>
      </c>
      <c r="N484" s="77">
        <f>'Compound Alert'!Y132</f>
        <v>0</v>
      </c>
      <c r="O484" s="77">
        <f>'Compound Alert'!Z132</f>
        <v>0</v>
      </c>
      <c r="P484" s="90"/>
      <c r="Q484" s="27">
        <f>'Compound Alert'!AI132</f>
        <v>0</v>
      </c>
      <c r="R484" s="27">
        <f>'Compound Alert'!AJ132</f>
        <v>0.4</v>
      </c>
      <c r="S484" s="28"/>
      <c r="T484" s="28"/>
      <c r="U484" s="28"/>
      <c r="V484" s="28"/>
      <c r="W484" s="28"/>
      <c r="X484" s="28"/>
      <c r="Y484" s="28"/>
      <c r="Z484" s="28"/>
      <c r="AA484" s="28"/>
      <c r="AB484" s="28"/>
      <c r="AC484" s="28"/>
      <c r="AD484" s="28"/>
      <c r="AE484" s="28"/>
      <c r="AF484" s="28"/>
    </row>
    <row r="485" spans="1:32" hidden="1" x14ac:dyDescent="0.2">
      <c r="A485" s="71">
        <v>186</v>
      </c>
      <c r="B485" s="90" t="str">
        <f>'Compound Alert'!B133</f>
        <v>Norway</v>
      </c>
      <c r="C485" s="90" t="str">
        <f>'Compound Alert'!C133</f>
        <v>NOR</v>
      </c>
      <c r="D485" s="90" t="str">
        <f>'Compound Alert'!D133</f>
        <v>ECS           Europe &amp; Central Asia</v>
      </c>
      <c r="E485" s="90" t="str">
        <f>'Compound Alert'!E133</f>
        <v>Europe &amp; Central Asia</v>
      </c>
      <c r="F485" s="90"/>
      <c r="G485" s="88">
        <f>'Compound Alert'!G133</f>
        <v>0</v>
      </c>
      <c r="H485" s="87">
        <f>'Compound Alert'!H133</f>
        <v>0</v>
      </c>
      <c r="I485" s="85">
        <f>'Compound Alert'!I133</f>
        <v>0</v>
      </c>
      <c r="J485" s="77">
        <f>'Compound Alert'!U133</f>
        <v>1.08</v>
      </c>
      <c r="K485" s="77">
        <f>'Compound Alert'!V133</f>
        <v>0</v>
      </c>
      <c r="L485" s="77">
        <f>'Compound Alert'!W133</f>
        <v>0.26446280991735399</v>
      </c>
      <c r="M485" s="77">
        <f>'Compound Alert'!X133</f>
        <v>0.28571428571428598</v>
      </c>
      <c r="N485" s="77">
        <f>'Compound Alert'!Y133</f>
        <v>0</v>
      </c>
      <c r="O485" s="77">
        <f>'Compound Alert'!Z133</f>
        <v>0</v>
      </c>
      <c r="P485" s="90"/>
      <c r="Q485" s="27">
        <f>'Compound Alert'!AI133</f>
        <v>0</v>
      </c>
      <c r="R485" s="27">
        <f>'Compound Alert'!AJ133</f>
        <v>0.5</v>
      </c>
      <c r="S485" s="28"/>
      <c r="T485" s="28"/>
      <c r="U485" s="28"/>
      <c r="V485" s="28"/>
      <c r="W485" s="28"/>
      <c r="X485" s="28"/>
      <c r="Y485" s="28"/>
      <c r="Z485" s="28"/>
      <c r="AA485" s="28"/>
      <c r="AB485" s="28"/>
      <c r="AC485" s="28"/>
      <c r="AD485" s="28"/>
      <c r="AE485" s="28"/>
      <c r="AF485" s="28"/>
    </row>
    <row r="486" spans="1:32" hidden="1" x14ac:dyDescent="0.2">
      <c r="A486" s="71">
        <v>187</v>
      </c>
      <c r="B486" s="90" t="str">
        <f>'Compound Alert'!B146</f>
        <v>Portugal</v>
      </c>
      <c r="C486" s="90" t="str">
        <f>'Compound Alert'!C146</f>
        <v>PRT</v>
      </c>
      <c r="D486" s="90" t="str">
        <f>'Compound Alert'!D146</f>
        <v>ECS           Europe &amp; Central Asia</v>
      </c>
      <c r="E486" s="90" t="str">
        <f>'Compound Alert'!E146</f>
        <v>Europe &amp; Central Asia</v>
      </c>
      <c r="F486" s="90"/>
      <c r="G486" s="88">
        <f>'Compound Alert'!G146</f>
        <v>0</v>
      </c>
      <c r="H486" s="87">
        <f>'Compound Alert'!H146</f>
        <v>0</v>
      </c>
      <c r="I486" s="85">
        <f>'Compound Alert'!I146</f>
        <v>0</v>
      </c>
      <c r="J486" s="77">
        <f>'Compound Alert'!U146</f>
        <v>2</v>
      </c>
      <c r="K486" s="77">
        <f>'Compound Alert'!V146</f>
        <v>0</v>
      </c>
      <c r="L486" s="77">
        <f>'Compound Alert'!W146</f>
        <v>2.5289256198347099</v>
      </c>
      <c r="M486" s="77">
        <f>'Compound Alert'!X146</f>
        <v>1.4285714285714299</v>
      </c>
      <c r="N486" s="77">
        <f>'Compound Alert'!Y146</f>
        <v>1</v>
      </c>
      <c r="O486" s="77">
        <f>'Compound Alert'!Z146</f>
        <v>0</v>
      </c>
      <c r="P486" s="90"/>
      <c r="Q486" s="27">
        <f>'Compound Alert'!AI146</f>
        <v>0</v>
      </c>
      <c r="R486" s="27">
        <f>'Compound Alert'!AJ146</f>
        <v>0.4</v>
      </c>
      <c r="S486" s="28"/>
      <c r="T486" s="28"/>
      <c r="U486" s="28"/>
      <c r="V486" s="28"/>
      <c r="W486" s="28"/>
      <c r="X486" s="28"/>
      <c r="Y486" s="28"/>
      <c r="Z486" s="28"/>
      <c r="AA486" s="28"/>
      <c r="AB486" s="28"/>
      <c r="AC486" s="28"/>
      <c r="AD486" s="28"/>
      <c r="AE486" s="28"/>
      <c r="AF486" s="28"/>
    </row>
    <row r="487" spans="1:32" hidden="1" x14ac:dyDescent="0.2">
      <c r="A487" s="71">
        <v>188</v>
      </c>
      <c r="B487" s="90" t="str">
        <f>'Compound Alert'!B155</f>
        <v>Singapore</v>
      </c>
      <c r="C487" s="90" t="str">
        <f>'Compound Alert'!C155</f>
        <v>SGP</v>
      </c>
      <c r="D487" s="90" t="str">
        <f>'Compound Alert'!D155</f>
        <v>EAS           East Asia &amp; Pacific</v>
      </c>
      <c r="E487" s="90" t="str">
        <f>'Compound Alert'!E155</f>
        <v>East Asia &amp; Pacific</v>
      </c>
      <c r="F487" s="90"/>
      <c r="G487" s="88">
        <f>'Compound Alert'!G155</f>
        <v>0</v>
      </c>
      <c r="H487" s="87">
        <f>'Compound Alert'!H155</f>
        <v>0</v>
      </c>
      <c r="I487" s="85">
        <f>'Compound Alert'!I155</f>
        <v>0</v>
      </c>
      <c r="J487" s="77">
        <f>'Compound Alert'!U155</f>
        <v>2.2599999999999998</v>
      </c>
      <c r="K487" s="77">
        <f>'Compound Alert'!V155</f>
        <v>0</v>
      </c>
      <c r="L487" s="77">
        <f>'Compound Alert'!W155</f>
        <v>0</v>
      </c>
      <c r="M487" s="77">
        <f>'Compound Alert'!X155</f>
        <v>0.28571428571428598</v>
      </c>
      <c r="N487" s="77">
        <f>'Compound Alert'!Y155</f>
        <v>0</v>
      </c>
      <c r="O487" s="77">
        <f>'Compound Alert'!Z155</f>
        <v>0</v>
      </c>
      <c r="P487" s="90"/>
      <c r="Q487" s="27">
        <f>'Compound Alert'!AI155</f>
        <v>0</v>
      </c>
      <c r="R487" s="27">
        <f>'Compound Alert'!AJ155</f>
        <v>0.5</v>
      </c>
      <c r="S487" s="28"/>
      <c r="T487" s="28"/>
      <c r="U487" s="28"/>
      <c r="V487" s="28"/>
      <c r="W487" s="28"/>
      <c r="X487" s="28"/>
      <c r="Y487" s="28"/>
      <c r="Z487" s="28"/>
      <c r="AA487" s="28"/>
      <c r="AB487" s="28"/>
      <c r="AC487" s="28"/>
      <c r="AD487" s="28"/>
      <c r="AE487" s="28"/>
      <c r="AF487" s="28"/>
    </row>
    <row r="488" spans="1:32" hidden="1" x14ac:dyDescent="0.2">
      <c r="A488" s="71">
        <v>189</v>
      </c>
      <c r="B488" s="90" t="str">
        <f>'Compound Alert'!B165</f>
        <v>Slovenia</v>
      </c>
      <c r="C488" s="90" t="str">
        <f>'Compound Alert'!C165</f>
        <v>SVN</v>
      </c>
      <c r="D488" s="90" t="str">
        <f>'Compound Alert'!D165</f>
        <v>ECS           Europe &amp; Central Asia</v>
      </c>
      <c r="E488" s="90" t="str">
        <f>'Compound Alert'!E165</f>
        <v>Europe &amp; Central Asia</v>
      </c>
      <c r="F488" s="90"/>
      <c r="G488" s="88">
        <f>'Compound Alert'!G165</f>
        <v>0</v>
      </c>
      <c r="H488" s="87">
        <f>'Compound Alert'!H165</f>
        <v>0</v>
      </c>
      <c r="I488" s="85">
        <f>'Compound Alert'!I165</f>
        <v>0</v>
      </c>
      <c r="J488" s="77">
        <f>'Compound Alert'!U165</f>
        <v>1.75</v>
      </c>
      <c r="K488" s="77">
        <f>'Compound Alert'!V165</f>
        <v>0.21531100478469001</v>
      </c>
      <c r="L488" s="77">
        <f>'Compound Alert'!W165</f>
        <v>2.2314049586776901</v>
      </c>
      <c r="M488" s="77">
        <f>'Compound Alert'!X165</f>
        <v>0.28571428571428598</v>
      </c>
      <c r="N488" s="77">
        <f>'Compound Alert'!Y165</f>
        <v>1.125</v>
      </c>
      <c r="O488" s="77">
        <f>'Compound Alert'!Z165</f>
        <v>0</v>
      </c>
      <c r="P488" s="90"/>
      <c r="Q488" s="27">
        <f>'Compound Alert'!AI165</f>
        <v>0</v>
      </c>
      <c r="R488" s="27">
        <f>'Compound Alert'!AJ165</f>
        <v>0.4</v>
      </c>
      <c r="S488" s="28"/>
      <c r="T488" s="28"/>
      <c r="U488" s="28"/>
      <c r="V488" s="28"/>
      <c r="W488" s="28"/>
      <c r="X488" s="28"/>
      <c r="Y488" s="28"/>
      <c r="Z488" s="28"/>
      <c r="AA488" s="28"/>
      <c r="AB488" s="28"/>
      <c r="AC488" s="28"/>
      <c r="AD488" s="28"/>
      <c r="AE488" s="28"/>
      <c r="AF488" s="28"/>
    </row>
    <row r="489" spans="1:32" hidden="1" x14ac:dyDescent="0.2">
      <c r="A489" s="71">
        <v>190</v>
      </c>
      <c r="B489" s="90" t="str">
        <f>'Compound Alert'!B166</f>
        <v>Sweden</v>
      </c>
      <c r="C489" s="90" t="str">
        <f>'Compound Alert'!C166</f>
        <v>SWE</v>
      </c>
      <c r="D489" s="90" t="str">
        <f>'Compound Alert'!D166</f>
        <v>ECS           Europe &amp; Central Asia</v>
      </c>
      <c r="E489" s="90" t="str">
        <f>'Compound Alert'!E166</f>
        <v>Europe &amp; Central Asia</v>
      </c>
      <c r="F489" s="90"/>
      <c r="G489" s="88">
        <f>'Compound Alert'!G166</f>
        <v>0</v>
      </c>
      <c r="H489" s="87">
        <f>'Compound Alert'!H166</f>
        <v>0</v>
      </c>
      <c r="I489" s="85">
        <f>'Compound Alert'!I166</f>
        <v>0</v>
      </c>
      <c r="J489" s="77">
        <f>'Compound Alert'!U166</f>
        <v>0.5</v>
      </c>
      <c r="K489" s="77">
        <f>'Compound Alert'!V166</f>
        <v>1.5550239234449701</v>
      </c>
      <c r="L489" s="77">
        <f>'Compound Alert'!W166</f>
        <v>0.413223140495868</v>
      </c>
      <c r="M489" s="77">
        <f>'Compound Alert'!X166</f>
        <v>0.28571428571428598</v>
      </c>
      <c r="N489" s="77">
        <f>'Compound Alert'!Y166</f>
        <v>0</v>
      </c>
      <c r="O489" s="77">
        <f>'Compound Alert'!Z166</f>
        <v>0</v>
      </c>
      <c r="P489" s="90"/>
      <c r="Q489" s="27">
        <f>'Compound Alert'!AI166</f>
        <v>0</v>
      </c>
      <c r="R489" s="27">
        <f>'Compound Alert'!AJ166</f>
        <v>0.4</v>
      </c>
      <c r="S489" s="28"/>
      <c r="T489" s="28"/>
      <c r="U489" s="28"/>
      <c r="V489" s="28"/>
      <c r="W489" s="28"/>
      <c r="X489" s="28"/>
      <c r="Y489" s="28"/>
      <c r="Z489" s="28"/>
      <c r="AA489" s="28"/>
      <c r="AB489" s="28"/>
      <c r="AC489" s="28"/>
      <c r="AD489" s="28"/>
      <c r="AE489" s="28"/>
      <c r="AF489" s="28"/>
    </row>
    <row r="490" spans="1:32" x14ac:dyDescent="0.2">
      <c r="G490" s="28"/>
      <c r="H490" s="28"/>
      <c r="I490" s="59"/>
      <c r="J490" s="31"/>
      <c r="K490" s="31"/>
      <c r="P490" s="63"/>
      <c r="R490" s="31"/>
      <c r="W490" s="63"/>
      <c r="X490" s="30"/>
      <c r="Y490" s="30"/>
      <c r="AD490" s="59"/>
      <c r="AE490" s="28"/>
      <c r="AF490" s="28"/>
    </row>
    <row r="491" spans="1:32" x14ac:dyDescent="0.2">
      <c r="Y491" s="28"/>
      <c r="Z491" s="28"/>
      <c r="AA491" s="28"/>
      <c r="AB491" s="28"/>
      <c r="AC491" s="28"/>
      <c r="AD491" s="28"/>
      <c r="AE491" s="28"/>
      <c r="AF491" s="28"/>
    </row>
    <row r="492" spans="1:32" x14ac:dyDescent="0.2">
      <c r="Y492" s="28"/>
      <c r="Z492" s="28"/>
      <c r="AA492" s="28"/>
      <c r="AB492" s="28"/>
      <c r="AC492" s="28"/>
      <c r="AD492" s="28"/>
      <c r="AE492" s="28"/>
      <c r="AF492" s="28"/>
    </row>
    <row r="493" spans="1:32" x14ac:dyDescent="0.2">
      <c r="Y493" s="28"/>
      <c r="Z493" s="28"/>
      <c r="AA493" s="28"/>
      <c r="AB493" s="28"/>
      <c r="AC493" s="28"/>
      <c r="AD493" s="28"/>
      <c r="AE493" s="28"/>
      <c r="AF493" s="28"/>
    </row>
    <row r="494" spans="1:32" x14ac:dyDescent="0.2">
      <c r="B494" s="212"/>
    </row>
    <row r="495" spans="1:32" ht="20" x14ac:dyDescent="0.2">
      <c r="B495" s="91" t="s">
        <v>607</v>
      </c>
    </row>
    <row r="521" spans="1:32" x14ac:dyDescent="0.2">
      <c r="R521" s="245" t="s">
        <v>583</v>
      </c>
    </row>
    <row r="522" spans="1:32" x14ac:dyDescent="0.2">
      <c r="G522" s="28"/>
      <c r="H522" s="28"/>
      <c r="I522" s="59"/>
      <c r="J522" s="31"/>
      <c r="K522" s="31"/>
      <c r="P522" s="63"/>
      <c r="R522" s="31"/>
      <c r="W522" s="63"/>
      <c r="X522" s="30"/>
      <c r="Y522" s="30"/>
      <c r="AD522" s="59"/>
      <c r="AE522" s="28"/>
      <c r="AF522" s="28"/>
    </row>
    <row r="524" spans="1:32" ht="20" x14ac:dyDescent="0.2">
      <c r="B524" s="91" t="s">
        <v>502</v>
      </c>
    </row>
    <row r="526" spans="1:32" ht="32" customHeight="1" x14ac:dyDescent="0.2">
      <c r="B526" s="11" t="s">
        <v>396</v>
      </c>
      <c r="C526" s="12" t="s">
        <v>397</v>
      </c>
      <c r="D526" s="12" t="s">
        <v>584</v>
      </c>
      <c r="E526" s="12" t="s">
        <v>589</v>
      </c>
      <c r="F526" s="68"/>
      <c r="G526" s="243" t="s">
        <v>604</v>
      </c>
      <c r="H526" s="244"/>
      <c r="I526" s="55" t="s">
        <v>480</v>
      </c>
      <c r="J526" s="250" t="s">
        <v>399</v>
      </c>
      <c r="K526" s="250" t="s">
        <v>400</v>
      </c>
      <c r="L526" s="250" t="s">
        <v>401</v>
      </c>
      <c r="M526" s="250" t="s">
        <v>556</v>
      </c>
      <c r="N526" s="250" t="s">
        <v>403</v>
      </c>
      <c r="O526" s="251" t="s">
        <v>404</v>
      </c>
      <c r="P526" s="252"/>
      <c r="Q526" s="253" t="s">
        <v>5</v>
      </c>
      <c r="R526" s="253" t="s">
        <v>398</v>
      </c>
      <c r="S526" s="28"/>
      <c r="T526" s="28"/>
      <c r="U526" s="28"/>
      <c r="V526" s="28"/>
      <c r="W526" s="28"/>
      <c r="X526" s="28"/>
      <c r="Y526" s="28"/>
      <c r="Z526" s="28"/>
      <c r="AA526" s="28"/>
      <c r="AB526" s="28"/>
      <c r="AC526" s="28"/>
      <c r="AD526" s="28"/>
      <c r="AE526" s="28"/>
      <c r="AF526" s="28"/>
    </row>
    <row r="527" spans="1:32" x14ac:dyDescent="0.2">
      <c r="B527" s="89" t="s">
        <v>396</v>
      </c>
      <c r="C527" s="79" t="s">
        <v>397</v>
      </c>
      <c r="D527" s="80" t="s">
        <v>479</v>
      </c>
      <c r="E527" s="81" t="s">
        <v>398</v>
      </c>
      <c r="F527" s="81" t="s">
        <v>602</v>
      </c>
      <c r="G527" s="82" t="s">
        <v>480</v>
      </c>
      <c r="H527" s="82" t="s">
        <v>496</v>
      </c>
      <c r="I527" s="82" t="s">
        <v>497</v>
      </c>
      <c r="J527" s="82" t="s">
        <v>498</v>
      </c>
      <c r="K527" s="82" t="s">
        <v>499</v>
      </c>
      <c r="L527" s="82" t="s">
        <v>500</v>
      </c>
      <c r="M527" s="82" t="s">
        <v>405</v>
      </c>
      <c r="N527" s="82" t="s">
        <v>483</v>
      </c>
      <c r="O527" s="82" t="s">
        <v>501</v>
      </c>
      <c r="P527" s="82" t="s">
        <v>603</v>
      </c>
      <c r="Q527" s="246" t="s">
        <v>600</v>
      </c>
      <c r="R527" s="247" t="s">
        <v>601</v>
      </c>
      <c r="S527" s="28"/>
      <c r="T527" s="28"/>
      <c r="U527" s="28"/>
      <c r="V527" s="28"/>
      <c r="W527" s="28"/>
      <c r="X527" s="28"/>
      <c r="Y527" s="28"/>
      <c r="Z527" s="28"/>
      <c r="AA527" s="28"/>
      <c r="AB527" s="28"/>
      <c r="AC527" s="28"/>
      <c r="AD527" s="28"/>
      <c r="AE527" s="28"/>
      <c r="AF527" s="28"/>
    </row>
    <row r="528" spans="1:32" x14ac:dyDescent="0.2">
      <c r="A528" s="71">
        <v>1</v>
      </c>
      <c r="B528" s="90" t="str">
        <f>'Compound Alert'!B40</f>
        <v>Congo DR</v>
      </c>
      <c r="C528" s="90" t="str">
        <f>'Compound Alert'!C40</f>
        <v>COD</v>
      </c>
      <c r="D528" s="90" t="str">
        <f>'Compound Alert'!D40</f>
        <v>SSF           Sub-Saharan Africa</v>
      </c>
      <c r="E528" s="90" t="str">
        <f>'Compound Alert'!E40</f>
        <v>IDA</v>
      </c>
      <c r="F528" s="90"/>
      <c r="G528" s="86">
        <f>'Compound Alert'!G40</f>
        <v>6</v>
      </c>
      <c r="H528" s="87">
        <f>'Compound Alert'!H40</f>
        <v>6</v>
      </c>
      <c r="I528" s="85">
        <f>'Compound Alert'!I40</f>
        <v>5</v>
      </c>
      <c r="J528" s="77">
        <f>'Compound Alert'!AB40</f>
        <v>10</v>
      </c>
      <c r="K528" s="77">
        <f>'Compound Alert'!AC40</f>
        <v>10</v>
      </c>
      <c r="L528" s="77">
        <f>'Compound Alert'!AD40</f>
        <v>5.9090909090909003</v>
      </c>
      <c r="M528" s="77">
        <f>'Compound Alert'!AE40</f>
        <v>10</v>
      </c>
      <c r="N528" s="77">
        <f>'Compound Alert'!AF40</f>
        <v>0</v>
      </c>
      <c r="O528" s="77">
        <f>'Compound Alert'!AG40</f>
        <v>10</v>
      </c>
      <c r="P528" s="85"/>
      <c r="Q528" s="27">
        <f>'Compound Alert'!AI40</f>
        <v>0</v>
      </c>
      <c r="R528" s="27">
        <f>'Compound Alert'!AJ236</f>
        <v>0</v>
      </c>
      <c r="S528" s="28"/>
      <c r="T528" s="28"/>
      <c r="U528" s="28"/>
      <c r="V528" s="28"/>
      <c r="W528" s="28"/>
      <c r="X528" s="28"/>
      <c r="Y528" s="28"/>
      <c r="Z528" s="28"/>
      <c r="AA528" s="28"/>
      <c r="AB528" s="28"/>
      <c r="AC528" s="28"/>
      <c r="AD528" s="28"/>
      <c r="AE528" s="28"/>
      <c r="AF528" s="28"/>
    </row>
    <row r="529" spans="1:32" x14ac:dyDescent="0.2">
      <c r="A529" s="71">
        <v>2</v>
      </c>
      <c r="B529" s="90" t="str">
        <f>'Compound Alert'!B120</f>
        <v>Myanmar</v>
      </c>
      <c r="C529" s="90" t="str">
        <f>'Compound Alert'!C120</f>
        <v>MMR</v>
      </c>
      <c r="D529" s="90" t="str">
        <f>'Compound Alert'!D120</f>
        <v>EAS           East Asia &amp; Pacific</v>
      </c>
      <c r="E529" s="90" t="str">
        <f>'Compound Alert'!E120</f>
        <v>IDA</v>
      </c>
      <c r="F529" s="90"/>
      <c r="G529" s="86">
        <f>'Compound Alert'!G120</f>
        <v>6</v>
      </c>
      <c r="H529" s="87">
        <f>'Compound Alert'!H120</f>
        <v>6</v>
      </c>
      <c r="I529" s="85">
        <f>'Compound Alert'!I120</f>
        <v>3.5</v>
      </c>
      <c r="J529" s="77">
        <f>'Compound Alert'!AB120</f>
        <v>10</v>
      </c>
      <c r="K529" s="77">
        <f>'Compound Alert'!AC120</f>
        <v>0</v>
      </c>
      <c r="L529" s="77">
        <f>'Compound Alert'!AD120</f>
        <v>5.9090909090909198</v>
      </c>
      <c r="M529" s="77">
        <f>'Compound Alert'!AE120</f>
        <v>9.8841076805477996</v>
      </c>
      <c r="N529" s="77">
        <f>'Compound Alert'!AF120</f>
        <v>0</v>
      </c>
      <c r="O529" s="77">
        <f>'Compound Alert'!AG120</f>
        <v>10</v>
      </c>
      <c r="P529" s="85"/>
      <c r="Q529" s="27">
        <f>'Compound Alert'!AI120</f>
        <v>0</v>
      </c>
      <c r="R529" s="27">
        <f>'Compound Alert'!AJ316</f>
        <v>0</v>
      </c>
      <c r="S529" s="28"/>
      <c r="T529" s="28"/>
      <c r="U529" s="28"/>
      <c r="V529" s="28"/>
      <c r="W529" s="28"/>
      <c r="X529" s="28"/>
      <c r="Y529" s="28"/>
      <c r="Z529" s="28"/>
      <c r="AA529" s="28"/>
      <c r="AB529" s="28"/>
      <c r="AC529" s="28"/>
      <c r="AD529" s="28"/>
      <c r="AE529" s="28"/>
      <c r="AF529" s="28"/>
    </row>
    <row r="530" spans="1:32" x14ac:dyDescent="0.2">
      <c r="A530" s="71">
        <v>3</v>
      </c>
      <c r="B530" s="90" t="str">
        <f>'Compound Alert'!B129</f>
        <v>Niger</v>
      </c>
      <c r="C530" s="90" t="str">
        <f>'Compound Alert'!C129</f>
        <v>NER</v>
      </c>
      <c r="D530" s="90" t="str">
        <f>'Compound Alert'!D129</f>
        <v>SSF           Sub-Saharan Africa</v>
      </c>
      <c r="E530" s="90" t="str">
        <f>'Compound Alert'!E129</f>
        <v>IDA</v>
      </c>
      <c r="F530" s="90"/>
      <c r="G530" s="86">
        <f>'Compound Alert'!G129</f>
        <v>6</v>
      </c>
      <c r="H530" s="87">
        <f>'Compound Alert'!H129</f>
        <v>6</v>
      </c>
      <c r="I530" s="85">
        <f>'Compound Alert'!I129</f>
        <v>5</v>
      </c>
      <c r="J530" s="77">
        <f>'Compound Alert'!AB129</f>
        <v>9.5238095238094793</v>
      </c>
      <c r="K530" s="77">
        <f>'Compound Alert'!AC129</f>
        <v>10</v>
      </c>
      <c r="L530" s="77">
        <f>'Compound Alert'!AD129</f>
        <v>0</v>
      </c>
      <c r="M530" s="77">
        <f>'Compound Alert'!AE129</f>
        <v>0</v>
      </c>
      <c r="N530" s="77">
        <f>'Compound Alert'!AF129</f>
        <v>0</v>
      </c>
      <c r="O530" s="77">
        <f>'Compound Alert'!AG129</f>
        <v>10</v>
      </c>
      <c r="P530" s="85"/>
      <c r="Q530" s="27">
        <f>'Compound Alert'!AI129</f>
        <v>0</v>
      </c>
      <c r="R530" s="27">
        <f>'Compound Alert'!AJ325</f>
        <v>0</v>
      </c>
      <c r="S530" s="28"/>
      <c r="T530" s="28"/>
      <c r="U530" s="28"/>
      <c r="V530" s="28"/>
      <c r="W530" s="28"/>
      <c r="X530" s="28"/>
      <c r="Y530" s="28"/>
      <c r="Z530" s="28"/>
      <c r="AA530" s="28"/>
      <c r="AB530" s="28"/>
      <c r="AC530" s="28"/>
      <c r="AD530" s="28"/>
      <c r="AE530" s="28"/>
      <c r="AF530" s="28"/>
    </row>
    <row r="531" spans="1:32" x14ac:dyDescent="0.2">
      <c r="A531" s="71">
        <v>4</v>
      </c>
      <c r="B531" s="90" t="str">
        <f>'Compound Alert'!B130</f>
        <v>Nigeria</v>
      </c>
      <c r="C531" s="90" t="str">
        <f>'Compound Alert'!C130</f>
        <v>NGA</v>
      </c>
      <c r="D531" s="90" t="str">
        <f>'Compound Alert'!D130</f>
        <v>SSF           Sub-Saharan Africa</v>
      </c>
      <c r="E531" s="90" t="str">
        <f>'Compound Alert'!E130</f>
        <v>Blend</v>
      </c>
      <c r="F531" s="90"/>
      <c r="G531" s="86">
        <f>'Compound Alert'!G130</f>
        <v>6</v>
      </c>
      <c r="H531" s="87">
        <f>'Compound Alert'!H130</f>
        <v>6</v>
      </c>
      <c r="I531" s="85">
        <f>'Compound Alert'!I130</f>
        <v>3.5</v>
      </c>
      <c r="J531" s="77">
        <f>'Compound Alert'!AB130</f>
        <v>10</v>
      </c>
      <c r="K531" s="77">
        <f>'Compound Alert'!AC130</f>
        <v>10</v>
      </c>
      <c r="L531" s="77">
        <f>'Compound Alert'!AD130</f>
        <v>5.4545454545454701</v>
      </c>
      <c r="M531" s="77">
        <f>'Compound Alert'!AE130</f>
        <v>10</v>
      </c>
      <c r="N531" s="77">
        <f>'Compound Alert'!AF130</f>
        <v>0</v>
      </c>
      <c r="O531" s="77">
        <f>'Compound Alert'!AG130</f>
        <v>6.0994717079986902</v>
      </c>
      <c r="P531" s="85"/>
      <c r="Q531" s="27">
        <f>'Compound Alert'!AI130</f>
        <v>0</v>
      </c>
      <c r="R531" s="27">
        <f>'Compound Alert'!AJ326</f>
        <v>0</v>
      </c>
      <c r="S531" s="28"/>
      <c r="T531" s="28"/>
      <c r="U531" s="28"/>
      <c r="V531" s="28"/>
      <c r="W531" s="28"/>
      <c r="X531" s="28"/>
      <c r="Y531" s="28"/>
      <c r="Z531" s="28"/>
      <c r="AA531" s="28"/>
      <c r="AB531" s="28"/>
      <c r="AC531" s="28"/>
      <c r="AD531" s="28"/>
      <c r="AE531" s="28"/>
      <c r="AF531" s="28"/>
    </row>
    <row r="532" spans="1:32" x14ac:dyDescent="0.2">
      <c r="A532" s="71">
        <v>5</v>
      </c>
      <c r="B532" s="90" t="str">
        <f>'Compound Alert'!B159</f>
        <v>Somalia</v>
      </c>
      <c r="C532" s="90" t="str">
        <f>'Compound Alert'!C159</f>
        <v>SOM</v>
      </c>
      <c r="D532" s="90" t="str">
        <f>'Compound Alert'!D159</f>
        <v>SSF           Sub-Saharan Africa</v>
      </c>
      <c r="E532" s="90" t="str">
        <f>'Compound Alert'!E159</f>
        <v>IDA</v>
      </c>
      <c r="F532" s="90"/>
      <c r="G532" s="86">
        <f>'Compound Alert'!G159</f>
        <v>6</v>
      </c>
      <c r="H532" s="87">
        <f>'Compound Alert'!H159</f>
        <v>6</v>
      </c>
      <c r="I532" s="85">
        <f>'Compound Alert'!I159</f>
        <v>5.5</v>
      </c>
      <c r="J532" s="77">
        <f>'Compound Alert'!AB159</f>
        <v>10</v>
      </c>
      <c r="K532" s="77">
        <f>'Compound Alert'!AC159</f>
        <v>10</v>
      </c>
      <c r="L532" s="77">
        <f>'Compound Alert'!AD159</f>
        <v>7.0454545454545299</v>
      </c>
      <c r="M532" s="77">
        <f>'Compound Alert'!AE159</f>
        <v>0</v>
      </c>
      <c r="N532" s="77">
        <f>'Compound Alert'!AF159</f>
        <v>0</v>
      </c>
      <c r="O532" s="77">
        <f>'Compound Alert'!AG159</f>
        <v>10</v>
      </c>
      <c r="P532" s="85"/>
      <c r="Q532" s="27">
        <f>'Compound Alert'!AI159</f>
        <v>0</v>
      </c>
      <c r="R532" s="27">
        <f>'Compound Alert'!AJ355</f>
        <v>0</v>
      </c>
      <c r="S532" s="28"/>
      <c r="T532" s="28"/>
      <c r="U532" s="28"/>
      <c r="V532" s="28"/>
      <c r="W532" s="28"/>
      <c r="X532" s="28"/>
      <c r="Y532" s="28"/>
      <c r="Z532" s="28"/>
      <c r="AA532" s="28"/>
      <c r="AB532" s="28"/>
      <c r="AC532" s="28"/>
      <c r="AD532" s="28"/>
      <c r="AE532" s="28"/>
      <c r="AF532" s="28"/>
    </row>
    <row r="533" spans="1:32" x14ac:dyDescent="0.2">
      <c r="A533" s="71">
        <v>6</v>
      </c>
      <c r="B533" s="90" t="str">
        <f>'Compound Alert'!B192</f>
        <v>Yemen</v>
      </c>
      <c r="C533" s="90" t="str">
        <f>'Compound Alert'!C192</f>
        <v>YEM</v>
      </c>
      <c r="D533" s="90" t="str">
        <f>'Compound Alert'!D192</f>
        <v>MEA           Middle East &amp; North Africa</v>
      </c>
      <c r="E533" s="90" t="str">
        <f>'Compound Alert'!E192</f>
        <v>IDA</v>
      </c>
      <c r="F533" s="90"/>
      <c r="G533" s="86">
        <f>'Compound Alert'!G192</f>
        <v>6</v>
      </c>
      <c r="H533" s="87">
        <f>'Compound Alert'!H192</f>
        <v>6</v>
      </c>
      <c r="I533" s="85">
        <f>'Compound Alert'!I192</f>
        <v>5.5</v>
      </c>
      <c r="J533" s="77">
        <f>'Compound Alert'!AB192</f>
        <v>10</v>
      </c>
      <c r="K533" s="77">
        <f>'Compound Alert'!AC192</f>
        <v>10</v>
      </c>
      <c r="L533" s="77">
        <f>'Compound Alert'!AD192</f>
        <v>7.0454545454545299</v>
      </c>
      <c r="M533" s="77">
        <f>'Compound Alert'!AE192</f>
        <v>7.6797073000953304</v>
      </c>
      <c r="N533" s="77">
        <f>'Compound Alert'!AF192</f>
        <v>0</v>
      </c>
      <c r="O533" s="77">
        <f>'Compound Alert'!AG192</f>
        <v>10</v>
      </c>
      <c r="P533" s="85"/>
      <c r="Q533" s="27">
        <f>'Compound Alert'!AI192</f>
        <v>0</v>
      </c>
      <c r="R533" s="27">
        <f>'Compound Alert'!AJ388</f>
        <v>0</v>
      </c>
      <c r="S533" s="28"/>
      <c r="T533" s="28"/>
      <c r="U533" s="28"/>
      <c r="V533" s="28"/>
      <c r="W533" s="28"/>
      <c r="X533" s="28"/>
      <c r="Y533" s="28"/>
      <c r="Z533" s="28"/>
      <c r="AA533" s="28"/>
      <c r="AB533" s="28"/>
      <c r="AC533" s="28"/>
      <c r="AD533" s="28"/>
      <c r="AE533" s="28"/>
      <c r="AF533" s="28"/>
    </row>
    <row r="534" spans="1:32" x14ac:dyDescent="0.2">
      <c r="A534" s="71">
        <v>7</v>
      </c>
      <c r="B534" s="90" t="str">
        <f>'Compound Alert'!B6</f>
        <v>Afghanistan</v>
      </c>
      <c r="C534" s="90" t="str">
        <f>'Compound Alert'!C6</f>
        <v>AFG</v>
      </c>
      <c r="D534" s="90" t="str">
        <f>'Compound Alert'!D6</f>
        <v>SAS           South Asia</v>
      </c>
      <c r="E534" s="90" t="str">
        <f>'Compound Alert'!E6</f>
        <v>IDA</v>
      </c>
      <c r="F534" s="90"/>
      <c r="G534" s="86">
        <f>'Compound Alert'!G6</f>
        <v>5.5</v>
      </c>
      <c r="H534" s="87">
        <f>'Compound Alert'!H6</f>
        <v>5.5</v>
      </c>
      <c r="I534" s="85">
        <f>'Compound Alert'!I6</f>
        <v>5</v>
      </c>
      <c r="J534" s="77">
        <f>'Compound Alert'!AB6</f>
        <v>9.4015384615384594</v>
      </c>
      <c r="K534" s="77">
        <f>'Compound Alert'!AC6</f>
        <v>10</v>
      </c>
      <c r="L534" s="77">
        <f>'Compound Alert'!AD6</f>
        <v>3.4090909090908998</v>
      </c>
      <c r="M534" s="77">
        <f>'Compound Alert'!AE6</f>
        <v>0</v>
      </c>
      <c r="N534" s="77">
        <f>'Compound Alert'!AF6</f>
        <v>0</v>
      </c>
      <c r="O534" s="77">
        <f>'Compound Alert'!AG6</f>
        <v>10</v>
      </c>
      <c r="P534" s="77"/>
      <c r="Q534" s="27">
        <f>'Compound Alert'!AI202</f>
        <v>0</v>
      </c>
      <c r="R534" s="27">
        <f>'Compound Alert'!AJ202</f>
        <v>0</v>
      </c>
      <c r="S534" s="28"/>
      <c r="T534" s="28"/>
      <c r="U534" s="28"/>
      <c r="V534" s="28"/>
      <c r="W534" s="28"/>
      <c r="X534" s="28"/>
      <c r="Y534" s="28"/>
      <c r="Z534" s="28"/>
      <c r="AA534" s="28"/>
      <c r="AB534" s="28"/>
      <c r="AC534" s="28"/>
      <c r="AD534" s="28"/>
      <c r="AE534" s="28"/>
      <c r="AF534" s="28"/>
    </row>
    <row r="535" spans="1:32" x14ac:dyDescent="0.2">
      <c r="A535" s="71">
        <v>8</v>
      </c>
      <c r="B535" s="90" t="str">
        <f>'Compound Alert'!B33</f>
        <v>Central African Republic</v>
      </c>
      <c r="C535" s="90" t="str">
        <f>'Compound Alert'!C33</f>
        <v>CAF</v>
      </c>
      <c r="D535" s="90" t="str">
        <f>'Compound Alert'!D33</f>
        <v>SSF           Sub-Saharan Africa</v>
      </c>
      <c r="E535" s="90" t="str">
        <f>'Compound Alert'!E33</f>
        <v>IDA</v>
      </c>
      <c r="F535" s="90"/>
      <c r="G535" s="86">
        <f>'Compound Alert'!G33</f>
        <v>5.5</v>
      </c>
      <c r="H535" s="87">
        <f>'Compound Alert'!H33</f>
        <v>5.5</v>
      </c>
      <c r="I535" s="85">
        <f>'Compound Alert'!I33</f>
        <v>5</v>
      </c>
      <c r="J535" s="77">
        <f>'Compound Alert'!AB33</f>
        <v>10</v>
      </c>
      <c r="K535" s="77">
        <f>'Compound Alert'!AC33</f>
        <v>10</v>
      </c>
      <c r="L535" s="77">
        <f>'Compound Alert'!AD33</f>
        <v>5.9090909090909003</v>
      </c>
      <c r="M535" s="77">
        <f>'Compound Alert'!AE33</f>
        <v>9.2757599694388304</v>
      </c>
      <c r="N535" s="77">
        <f>'Compound Alert'!AF33</f>
        <v>0</v>
      </c>
      <c r="O535" s="77">
        <f>'Compound Alert'!AG33</f>
        <v>8.4765583773797992</v>
      </c>
      <c r="P535" s="85"/>
      <c r="Q535" s="27">
        <f>'Compound Alert'!AI33</f>
        <v>0</v>
      </c>
      <c r="R535" s="27">
        <f>'Compound Alert'!AJ229</f>
        <v>0</v>
      </c>
      <c r="S535" s="28"/>
      <c r="T535" s="28"/>
      <c r="U535" s="28"/>
      <c r="V535" s="28"/>
      <c r="W535" s="28"/>
      <c r="X535" s="28"/>
      <c r="Y535" s="28"/>
      <c r="Z535" s="28"/>
      <c r="AA535" s="28"/>
      <c r="AB535" s="28"/>
      <c r="AC535" s="28"/>
      <c r="AD535" s="28"/>
      <c r="AE535" s="28"/>
      <c r="AF535" s="28"/>
    </row>
    <row r="536" spans="1:32" x14ac:dyDescent="0.2">
      <c r="A536" s="71">
        <v>9</v>
      </c>
      <c r="B536" s="90" t="str">
        <f>'Compound Alert'!B39</f>
        <v>Cameroon</v>
      </c>
      <c r="C536" s="90" t="str">
        <f>'Compound Alert'!C39</f>
        <v>CMR</v>
      </c>
      <c r="D536" s="90" t="str">
        <f>'Compound Alert'!D39</f>
        <v>SSF           Sub-Saharan Africa</v>
      </c>
      <c r="E536" s="90" t="str">
        <f>'Compound Alert'!E39</f>
        <v>Blend</v>
      </c>
      <c r="F536" s="90"/>
      <c r="G536" s="86">
        <f>'Compound Alert'!G39</f>
        <v>5.5</v>
      </c>
      <c r="H536" s="87">
        <f>'Compound Alert'!H39</f>
        <v>5.5</v>
      </c>
      <c r="I536" s="85">
        <f>'Compound Alert'!I39</f>
        <v>3.5</v>
      </c>
      <c r="J536" s="77">
        <f>'Compound Alert'!AB39</f>
        <v>10</v>
      </c>
      <c r="K536" s="77">
        <f>'Compound Alert'!AC39</f>
        <v>10</v>
      </c>
      <c r="L536" s="77">
        <f>'Compound Alert'!AD39</f>
        <v>4.5454545454545503</v>
      </c>
      <c r="M536" s="77">
        <f>'Compound Alert'!AE39</f>
        <v>0</v>
      </c>
      <c r="N536" s="77">
        <f>'Compound Alert'!AF39</f>
        <v>0</v>
      </c>
      <c r="O536" s="77">
        <f>'Compound Alert'!AG39</f>
        <v>10</v>
      </c>
      <c r="P536" s="85"/>
      <c r="Q536" s="27">
        <f>'Compound Alert'!AI39</f>
        <v>0</v>
      </c>
      <c r="R536" s="27">
        <f>'Compound Alert'!AJ235</f>
        <v>0</v>
      </c>
      <c r="S536" s="28"/>
      <c r="T536" s="28"/>
      <c r="U536" s="28"/>
      <c r="V536" s="28"/>
      <c r="W536" s="28"/>
      <c r="X536" s="28"/>
      <c r="Y536" s="28"/>
      <c r="Z536" s="28"/>
      <c r="AA536" s="28"/>
      <c r="AB536" s="28"/>
      <c r="AC536" s="28"/>
      <c r="AD536" s="28"/>
      <c r="AE536" s="28"/>
      <c r="AF536" s="28"/>
    </row>
    <row r="537" spans="1:32" x14ac:dyDescent="0.2">
      <c r="A537" s="71">
        <v>10</v>
      </c>
      <c r="B537" s="90" t="str">
        <f>'Compound Alert'!B60</f>
        <v>Ethiopia</v>
      </c>
      <c r="C537" s="90" t="str">
        <f>'Compound Alert'!C60</f>
        <v>ETH</v>
      </c>
      <c r="D537" s="90" t="str">
        <f>'Compound Alert'!D60</f>
        <v>SSF           Sub-Saharan Africa</v>
      </c>
      <c r="E537" s="90" t="str">
        <f>'Compound Alert'!E60</f>
        <v>IDA</v>
      </c>
      <c r="F537" s="90"/>
      <c r="G537" s="86">
        <f>'Compound Alert'!G60</f>
        <v>5.5</v>
      </c>
      <c r="H537" s="87">
        <f>'Compound Alert'!H60</f>
        <v>5.5</v>
      </c>
      <c r="I537" s="85">
        <f>'Compound Alert'!I60</f>
        <v>2.5</v>
      </c>
      <c r="J537" s="77">
        <f>'Compound Alert'!AB60</f>
        <v>10</v>
      </c>
      <c r="K537" s="77">
        <f>'Compound Alert'!AC60</f>
        <v>10</v>
      </c>
      <c r="L537" s="77">
        <f>'Compound Alert'!AD60</f>
        <v>7.5</v>
      </c>
      <c r="M537" s="77">
        <f>'Compound Alert'!AE60</f>
        <v>10</v>
      </c>
      <c r="N537" s="77">
        <f>'Compound Alert'!AF60</f>
        <v>0</v>
      </c>
      <c r="O537" s="77">
        <f>'Compound Alert'!AG60</f>
        <v>10</v>
      </c>
      <c r="P537" s="85"/>
      <c r="Q537" s="27">
        <f>'Compound Alert'!AI60</f>
        <v>0</v>
      </c>
      <c r="R537" s="27">
        <f>'Compound Alert'!AJ256</f>
        <v>0</v>
      </c>
      <c r="S537" s="28"/>
      <c r="T537" s="28"/>
      <c r="U537" s="28"/>
      <c r="V537" s="28"/>
      <c r="W537" s="28"/>
      <c r="X537" s="28"/>
      <c r="Y537" s="28"/>
      <c r="Z537" s="28"/>
      <c r="AA537" s="28"/>
      <c r="AB537" s="28"/>
      <c r="AC537" s="28"/>
      <c r="AD537" s="28"/>
      <c r="AE537" s="28"/>
      <c r="AF537" s="28"/>
    </row>
    <row r="538" spans="1:32" x14ac:dyDescent="0.2">
      <c r="A538" s="71">
        <v>11</v>
      </c>
      <c r="B538" s="90" t="str">
        <f>'Compound Alert'!B153</f>
        <v>Sudan</v>
      </c>
      <c r="C538" s="90" t="str">
        <f>'Compound Alert'!C153</f>
        <v>SDN</v>
      </c>
      <c r="D538" s="90" t="str">
        <f>'Compound Alert'!D153</f>
        <v>SSF           Sub-Saharan Africa</v>
      </c>
      <c r="E538" s="90" t="str">
        <f>'Compound Alert'!E153</f>
        <v>IDA</v>
      </c>
      <c r="F538" s="90"/>
      <c r="G538" s="86">
        <f>'Compound Alert'!G153</f>
        <v>5.5</v>
      </c>
      <c r="H538" s="87">
        <f>'Compound Alert'!H153</f>
        <v>5.5</v>
      </c>
      <c r="I538" s="85">
        <f>'Compound Alert'!I153</f>
        <v>4</v>
      </c>
      <c r="J538" s="77">
        <f>'Compound Alert'!AB153</f>
        <v>10</v>
      </c>
      <c r="K538" s="77">
        <f>'Compound Alert'!AC153</f>
        <v>10</v>
      </c>
      <c r="L538" s="77">
        <f>'Compound Alert'!AD153</f>
        <v>7.5</v>
      </c>
      <c r="M538" s="77">
        <f>'Compound Alert'!AE153</f>
        <v>10</v>
      </c>
      <c r="N538" s="77">
        <f>'Compound Alert'!AF153</f>
        <v>0</v>
      </c>
      <c r="O538" s="77">
        <f>'Compound Alert'!AG153</f>
        <v>0</v>
      </c>
      <c r="P538" s="85"/>
      <c r="Q538" s="27">
        <f>'Compound Alert'!AI153</f>
        <v>0</v>
      </c>
      <c r="R538" s="27">
        <f>'Compound Alert'!AJ349</f>
        <v>0</v>
      </c>
      <c r="S538" s="28"/>
      <c r="T538" s="28"/>
      <c r="U538" s="28"/>
      <c r="V538" s="28"/>
      <c r="W538" s="28"/>
      <c r="X538" s="28"/>
      <c r="Y538" s="28"/>
      <c r="Z538" s="28"/>
      <c r="AA538" s="28"/>
      <c r="AB538" s="28"/>
      <c r="AC538" s="28"/>
      <c r="AD538" s="28"/>
      <c r="AE538" s="28"/>
      <c r="AF538" s="28"/>
    </row>
    <row r="539" spans="1:32" x14ac:dyDescent="0.2">
      <c r="A539" s="71">
        <v>12</v>
      </c>
      <c r="B539" s="90" t="str">
        <f>'Compound Alert'!B169</f>
        <v>Syria</v>
      </c>
      <c r="C539" s="90" t="str">
        <f>'Compound Alert'!C169</f>
        <v>SYR</v>
      </c>
      <c r="D539" s="90" t="str">
        <f>'Compound Alert'!D169</f>
        <v>MEA           Middle East &amp; North Africa</v>
      </c>
      <c r="E539" s="90" t="str">
        <f>'Compound Alert'!E169</f>
        <v>IDA</v>
      </c>
      <c r="F539" s="90"/>
      <c r="G539" s="86">
        <f>'Compound Alert'!G169</f>
        <v>5.5</v>
      </c>
      <c r="H539" s="87">
        <f>'Compound Alert'!H169</f>
        <v>5.5</v>
      </c>
      <c r="I539" s="85">
        <f>'Compound Alert'!I169</f>
        <v>4.5</v>
      </c>
      <c r="J539" s="77">
        <f>'Compound Alert'!AB169</f>
        <v>7.7353846153846204</v>
      </c>
      <c r="K539" s="77">
        <f>'Compound Alert'!AC169</f>
        <v>10</v>
      </c>
      <c r="L539" s="77">
        <f>'Compound Alert'!AD169</f>
        <v>4.5454545454545299</v>
      </c>
      <c r="M539" s="77">
        <f>'Compound Alert'!AE169</f>
        <v>0</v>
      </c>
      <c r="N539" s="77">
        <f>'Compound Alert'!AF169</f>
        <v>0</v>
      </c>
      <c r="O539" s="77">
        <f>'Compound Alert'!AG169</f>
        <v>10</v>
      </c>
      <c r="P539" s="85"/>
      <c r="Q539" s="27">
        <f>'Compound Alert'!AI169</f>
        <v>0</v>
      </c>
      <c r="R539" s="27">
        <f>'Compound Alert'!AJ365</f>
        <v>0</v>
      </c>
      <c r="S539" s="28"/>
      <c r="T539" s="28"/>
      <c r="U539" s="28"/>
      <c r="V539" s="28"/>
      <c r="W539" s="28"/>
      <c r="X539" s="28"/>
      <c r="Y539" s="28"/>
      <c r="Z539" s="28"/>
      <c r="AA539" s="28"/>
      <c r="AB539" s="28"/>
      <c r="AC539" s="28"/>
      <c r="AD539" s="28"/>
      <c r="AE539" s="28"/>
      <c r="AF539" s="28"/>
    </row>
    <row r="540" spans="1:32" x14ac:dyDescent="0.2">
      <c r="A540" s="71">
        <v>13</v>
      </c>
      <c r="B540" s="90" t="str">
        <f>'Compound Alert'!B182</f>
        <v>Uganda</v>
      </c>
      <c r="C540" s="90" t="str">
        <f>'Compound Alert'!C182</f>
        <v>UGA</v>
      </c>
      <c r="D540" s="90" t="str">
        <f>'Compound Alert'!D182</f>
        <v>SSF           Sub-Saharan Africa</v>
      </c>
      <c r="E540" s="90" t="str">
        <f>'Compound Alert'!E182</f>
        <v>IDA</v>
      </c>
      <c r="F540" s="90"/>
      <c r="G540" s="86">
        <f>'Compound Alert'!G182</f>
        <v>5.5</v>
      </c>
      <c r="H540" s="87">
        <f>'Compound Alert'!H182</f>
        <v>5.5</v>
      </c>
      <c r="I540" s="85">
        <f>'Compound Alert'!I182</f>
        <v>3</v>
      </c>
      <c r="J540" s="77">
        <f>'Compound Alert'!AB182</f>
        <v>10</v>
      </c>
      <c r="K540" s="77">
        <f>'Compound Alert'!AC182</f>
        <v>0</v>
      </c>
      <c r="L540" s="77">
        <f>'Compound Alert'!AD182</f>
        <v>7.0454545454545503</v>
      </c>
      <c r="M540" s="77">
        <f>'Compound Alert'!AE182</f>
        <v>10</v>
      </c>
      <c r="N540" s="77">
        <f>'Compound Alert'!AF182</f>
        <v>0</v>
      </c>
      <c r="O540" s="77">
        <f>'Compound Alert'!AG182</f>
        <v>10</v>
      </c>
      <c r="P540" s="85"/>
      <c r="Q540" s="27">
        <f>'Compound Alert'!AI182</f>
        <v>0</v>
      </c>
      <c r="R540" s="27">
        <f>'Compound Alert'!AJ378</f>
        <v>0</v>
      </c>
      <c r="S540" s="28"/>
      <c r="T540" s="28"/>
      <c r="U540" s="28"/>
      <c r="V540" s="28"/>
      <c r="W540" s="28"/>
      <c r="X540" s="28"/>
      <c r="Y540" s="28"/>
      <c r="Z540" s="28"/>
      <c r="AA540" s="28"/>
      <c r="AB540" s="28"/>
      <c r="AC540" s="28"/>
      <c r="AD540" s="28"/>
      <c r="AE540" s="28"/>
      <c r="AF540" s="28"/>
    </row>
    <row r="541" spans="1:32" hidden="1" x14ac:dyDescent="0.2">
      <c r="A541" s="71">
        <v>14</v>
      </c>
      <c r="B541" s="90" t="str">
        <f>'Compound Alert'!B38</f>
        <v>Côte d'Ivoire</v>
      </c>
      <c r="C541" s="90" t="str">
        <f>'Compound Alert'!C38</f>
        <v>CIV</v>
      </c>
      <c r="D541" s="90" t="str">
        <f>'Compound Alert'!D38</f>
        <v>SSF           Sub-Saharan Africa</v>
      </c>
      <c r="E541" s="90" t="str">
        <f>'Compound Alert'!E38</f>
        <v>IDA</v>
      </c>
      <c r="F541" s="90"/>
      <c r="G541" s="86">
        <f>'Compound Alert'!G38</f>
        <v>5</v>
      </c>
      <c r="H541" s="87">
        <f>'Compound Alert'!H38</f>
        <v>5</v>
      </c>
      <c r="I541" s="85">
        <f>'Compound Alert'!I38</f>
        <v>1.5</v>
      </c>
      <c r="J541" s="77">
        <f>'Compound Alert'!AB38</f>
        <v>6.1538461538461497</v>
      </c>
      <c r="K541" s="77">
        <f>'Compound Alert'!AC38</f>
        <v>0</v>
      </c>
      <c r="L541" s="77">
        <f>'Compound Alert'!AD38</f>
        <v>5</v>
      </c>
      <c r="M541" s="77">
        <f>'Compound Alert'!AE38</f>
        <v>0</v>
      </c>
      <c r="N541" s="77">
        <f>'Compound Alert'!AF38</f>
        <v>0</v>
      </c>
      <c r="O541" s="77">
        <f>'Compound Alert'!AG38</f>
        <v>10</v>
      </c>
      <c r="P541" s="85"/>
      <c r="Q541" s="27">
        <f>'Compound Alert'!AI38</f>
        <v>0</v>
      </c>
      <c r="R541" s="27">
        <f>'Compound Alert'!AJ234</f>
        <v>0</v>
      </c>
      <c r="S541" s="28"/>
      <c r="T541" s="28"/>
      <c r="U541" s="28"/>
      <c r="V541" s="28"/>
      <c r="W541" s="28"/>
      <c r="X541" s="28"/>
      <c r="Y541" s="28"/>
      <c r="Z541" s="28"/>
      <c r="AA541" s="28"/>
      <c r="AB541" s="28"/>
      <c r="AC541" s="28"/>
      <c r="AD541" s="28"/>
      <c r="AE541" s="28"/>
      <c r="AF541" s="28"/>
    </row>
    <row r="542" spans="1:32" hidden="1" x14ac:dyDescent="0.2">
      <c r="A542" s="71">
        <v>15</v>
      </c>
      <c r="B542" s="90" t="str">
        <f>'Compound Alert'!B41</f>
        <v>Congo</v>
      </c>
      <c r="C542" s="90" t="str">
        <f>'Compound Alert'!C41</f>
        <v>COG</v>
      </c>
      <c r="D542" s="90" t="str">
        <f>'Compound Alert'!D41</f>
        <v>SSF           Sub-Saharan Africa</v>
      </c>
      <c r="E542" s="90" t="str">
        <f>'Compound Alert'!E41</f>
        <v>Blend</v>
      </c>
      <c r="F542" s="90"/>
      <c r="G542" s="86">
        <f>'Compound Alert'!G41</f>
        <v>5</v>
      </c>
      <c r="H542" s="87">
        <f>'Compound Alert'!H41</f>
        <v>5</v>
      </c>
      <c r="I542" s="85">
        <f>'Compound Alert'!I41</f>
        <v>3.5</v>
      </c>
      <c r="J542" s="77">
        <f>'Compound Alert'!AB41</f>
        <v>6.9230769230769198</v>
      </c>
      <c r="K542" s="77">
        <f>'Compound Alert'!AC41</f>
        <v>0</v>
      </c>
      <c r="L542" s="77">
        <f>'Compound Alert'!AD41</f>
        <v>6.3636363636363704</v>
      </c>
      <c r="M542" s="77">
        <f>'Compound Alert'!AE41</f>
        <v>0</v>
      </c>
      <c r="N542" s="77">
        <f>'Compound Alert'!AF41</f>
        <v>0</v>
      </c>
      <c r="O542" s="77">
        <f>'Compound Alert'!AG41</f>
        <v>10</v>
      </c>
      <c r="P542" s="85"/>
      <c r="Q542" s="27">
        <f>'Compound Alert'!AI41</f>
        <v>0</v>
      </c>
      <c r="R542" s="27">
        <f>'Compound Alert'!AJ237</f>
        <v>0</v>
      </c>
      <c r="S542" s="28"/>
      <c r="T542" s="28"/>
      <c r="U542" s="28"/>
      <c r="V542" s="28"/>
      <c r="W542" s="28"/>
      <c r="X542" s="28"/>
      <c r="Y542" s="28"/>
      <c r="Z542" s="28"/>
      <c r="AA542" s="28"/>
      <c r="AB542" s="28"/>
      <c r="AC542" s="28"/>
      <c r="AD542" s="28"/>
      <c r="AE542" s="28"/>
      <c r="AF542" s="28"/>
    </row>
    <row r="543" spans="1:32" hidden="1" x14ac:dyDescent="0.2">
      <c r="A543" s="71">
        <v>16</v>
      </c>
      <c r="B543" s="90" t="str">
        <f>'Compound Alert'!B100</f>
        <v>Lao PDR</v>
      </c>
      <c r="C543" s="90" t="str">
        <f>'Compound Alert'!C100</f>
        <v>LAO</v>
      </c>
      <c r="D543" s="90" t="str">
        <f>'Compound Alert'!D100</f>
        <v>EAS           East Asia &amp; Pacific</v>
      </c>
      <c r="E543" s="90" t="str">
        <f>'Compound Alert'!E100</f>
        <v>IDA</v>
      </c>
      <c r="F543" s="90"/>
      <c r="G543" s="86">
        <f>'Compound Alert'!G100</f>
        <v>5</v>
      </c>
      <c r="H543" s="87">
        <f>'Compound Alert'!H100</f>
        <v>5</v>
      </c>
      <c r="I543" s="85">
        <f>'Compound Alert'!I100</f>
        <v>2.5</v>
      </c>
      <c r="J543" s="77">
        <f>'Compound Alert'!AB100</f>
        <v>10</v>
      </c>
      <c r="K543" s="77">
        <f>'Compound Alert'!AC100</f>
        <v>0</v>
      </c>
      <c r="L543" s="77">
        <f>'Compound Alert'!AD100</f>
        <v>7.5</v>
      </c>
      <c r="M543" s="77">
        <f>'Compound Alert'!AE100</f>
        <v>7.1725602831159296</v>
      </c>
      <c r="N543" s="77">
        <f>'Compound Alert'!AF100</f>
        <v>0</v>
      </c>
      <c r="O543" s="77">
        <f>'Compound Alert'!AG100</f>
        <v>10</v>
      </c>
      <c r="P543" s="85"/>
      <c r="Q543" s="27">
        <f>'Compound Alert'!AI100</f>
        <v>0</v>
      </c>
      <c r="R543" s="27">
        <f>'Compound Alert'!AJ296</f>
        <v>0</v>
      </c>
      <c r="S543" s="28"/>
      <c r="T543" s="28"/>
      <c r="U543" s="28"/>
      <c r="V543" s="28"/>
      <c r="W543" s="28"/>
      <c r="X543" s="28"/>
      <c r="Y543" s="28"/>
      <c r="Z543" s="28"/>
      <c r="AA543" s="28"/>
      <c r="AB543" s="28"/>
      <c r="AC543" s="28"/>
      <c r="AD543" s="28"/>
      <c r="AE543" s="28"/>
      <c r="AF543" s="28"/>
    </row>
    <row r="544" spans="1:32" hidden="1" x14ac:dyDescent="0.2">
      <c r="A544" s="71">
        <v>17</v>
      </c>
      <c r="B544" s="90" t="str">
        <f>'Compound Alert'!B102</f>
        <v>Liberia</v>
      </c>
      <c r="C544" s="90" t="str">
        <f>'Compound Alert'!C102</f>
        <v>LBR</v>
      </c>
      <c r="D544" s="90" t="str">
        <f>'Compound Alert'!D102</f>
        <v>SSF           Sub-Saharan Africa</v>
      </c>
      <c r="E544" s="90" t="str">
        <f>'Compound Alert'!E102</f>
        <v>IDA</v>
      </c>
      <c r="F544" s="90"/>
      <c r="G544" s="86">
        <f>'Compound Alert'!G102</f>
        <v>5</v>
      </c>
      <c r="H544" s="87">
        <f>'Compound Alert'!H102</f>
        <v>5</v>
      </c>
      <c r="I544" s="85">
        <f>'Compound Alert'!I102</f>
        <v>4</v>
      </c>
      <c r="J544" s="77">
        <f>'Compound Alert'!AB102</f>
        <v>5.7261538461538501</v>
      </c>
      <c r="K544" s="77">
        <f>'Compound Alert'!AC102</f>
        <v>0</v>
      </c>
      <c r="L544" s="77">
        <f>'Compound Alert'!AD102</f>
        <v>6.1363636363636296</v>
      </c>
      <c r="M544" s="77">
        <f>'Compound Alert'!AE102</f>
        <v>0</v>
      </c>
      <c r="N544" s="77">
        <f>'Compound Alert'!AF102</f>
        <v>0</v>
      </c>
      <c r="O544" s="77">
        <f>'Compound Alert'!AG102</f>
        <v>0</v>
      </c>
      <c r="P544" s="85"/>
      <c r="Q544" s="27">
        <f>'Compound Alert'!AI102</f>
        <v>0</v>
      </c>
      <c r="R544" s="27">
        <f>'Compound Alert'!AJ298</f>
        <v>0</v>
      </c>
      <c r="S544" s="28"/>
      <c r="T544" s="28"/>
      <c r="U544" s="28"/>
      <c r="V544" s="28"/>
      <c r="W544" s="28"/>
      <c r="X544" s="28"/>
      <c r="Y544" s="28"/>
      <c r="Z544" s="28"/>
      <c r="AA544" s="28"/>
      <c r="AB544" s="28"/>
      <c r="AC544" s="28"/>
      <c r="AD544" s="28"/>
      <c r="AE544" s="28"/>
      <c r="AF544" s="28"/>
    </row>
    <row r="545" spans="1:32" hidden="1" x14ac:dyDescent="0.2">
      <c r="A545" s="71">
        <v>18</v>
      </c>
      <c r="B545" s="90" t="str">
        <f>'Compound Alert'!B123</f>
        <v>Mozambique</v>
      </c>
      <c r="C545" s="90" t="str">
        <f>'Compound Alert'!C123</f>
        <v>MOZ</v>
      </c>
      <c r="D545" s="90" t="str">
        <f>'Compound Alert'!D123</f>
        <v>SSF           Sub-Saharan Africa</v>
      </c>
      <c r="E545" s="90" t="str">
        <f>'Compound Alert'!E123</f>
        <v>IDA</v>
      </c>
      <c r="F545" s="90"/>
      <c r="G545" s="86">
        <f>'Compound Alert'!G123</f>
        <v>5</v>
      </c>
      <c r="H545" s="87">
        <f>'Compound Alert'!H123</f>
        <v>5</v>
      </c>
      <c r="I545" s="85">
        <f>'Compound Alert'!I123</f>
        <v>4.5</v>
      </c>
      <c r="J545" s="77">
        <f>'Compound Alert'!AB123</f>
        <v>3.8461538461538498</v>
      </c>
      <c r="K545" s="77">
        <f>'Compound Alert'!AC123</f>
        <v>10</v>
      </c>
      <c r="L545" s="77">
        <f>'Compound Alert'!AD123</f>
        <v>5</v>
      </c>
      <c r="M545" s="77">
        <f>'Compound Alert'!AE123</f>
        <v>0</v>
      </c>
      <c r="N545" s="77">
        <f>'Compound Alert'!AF123</f>
        <v>10</v>
      </c>
      <c r="O545" s="77">
        <f>'Compound Alert'!AG123</f>
        <v>10</v>
      </c>
      <c r="P545" s="85"/>
      <c r="Q545" s="27">
        <f>'Compound Alert'!AI123</f>
        <v>0</v>
      </c>
      <c r="R545" s="27">
        <f>'Compound Alert'!AJ319</f>
        <v>0</v>
      </c>
      <c r="S545" s="28"/>
      <c r="T545" s="28"/>
      <c r="U545" s="28"/>
      <c r="V545" s="28"/>
      <c r="W545" s="28"/>
      <c r="X545" s="28"/>
      <c r="Y545" s="28"/>
      <c r="Z545" s="28"/>
      <c r="AA545" s="28"/>
      <c r="AB545" s="28"/>
      <c r="AC545" s="28"/>
      <c r="AD545" s="28"/>
      <c r="AE545" s="28"/>
      <c r="AF545" s="28"/>
    </row>
    <row r="546" spans="1:32" hidden="1" x14ac:dyDescent="0.2">
      <c r="A546" s="71">
        <v>19</v>
      </c>
      <c r="B546" s="90" t="str">
        <f>'Compound Alert'!B143</f>
        <v>Papua New Guinea</v>
      </c>
      <c r="C546" s="90" t="str">
        <f>'Compound Alert'!C143</f>
        <v>PNG</v>
      </c>
      <c r="D546" s="90" t="str">
        <f>'Compound Alert'!D143</f>
        <v>EAS           East Asia &amp; Pacific</v>
      </c>
      <c r="E546" s="90" t="str">
        <f>'Compound Alert'!E143</f>
        <v>Blend</v>
      </c>
      <c r="F546" s="90"/>
      <c r="G546" s="86">
        <f>'Compound Alert'!G143</f>
        <v>5</v>
      </c>
      <c r="H546" s="87">
        <f>'Compound Alert'!H143</f>
        <v>5</v>
      </c>
      <c r="I546" s="85">
        <f>'Compound Alert'!I143</f>
        <v>3.5</v>
      </c>
      <c r="J546" s="77">
        <f>'Compound Alert'!AB143</f>
        <v>7.1428571428571104</v>
      </c>
      <c r="K546" s="77">
        <f>'Compound Alert'!AC143</f>
        <v>0</v>
      </c>
      <c r="L546" s="77">
        <f>'Compound Alert'!AD143</f>
        <v>7.2727272727272698</v>
      </c>
      <c r="M546" s="77">
        <f>'Compound Alert'!AE143</f>
        <v>6.9923142932710203</v>
      </c>
      <c r="N546" s="77">
        <f>'Compound Alert'!AF143</f>
        <v>0</v>
      </c>
      <c r="O546" s="77">
        <f>'Compound Alert'!AG143</f>
        <v>0</v>
      </c>
      <c r="P546" s="85"/>
      <c r="Q546" s="27">
        <f>'Compound Alert'!AI143</f>
        <v>0</v>
      </c>
      <c r="R546" s="27">
        <f>'Compound Alert'!AJ339</f>
        <v>0</v>
      </c>
      <c r="S546" s="28"/>
      <c r="T546" s="28"/>
      <c r="U546" s="28"/>
      <c r="V546" s="28"/>
      <c r="W546" s="28"/>
      <c r="X546" s="28"/>
      <c r="Y546" s="28"/>
      <c r="Z546" s="28"/>
      <c r="AA546" s="28"/>
      <c r="AB546" s="28"/>
      <c r="AC546" s="28"/>
      <c r="AD546" s="28"/>
      <c r="AE546" s="28"/>
      <c r="AF546" s="28"/>
    </row>
    <row r="547" spans="1:32" hidden="1" x14ac:dyDescent="0.2">
      <c r="A547" s="71">
        <v>20</v>
      </c>
      <c r="B547" s="90" t="str">
        <f>'Compound Alert'!B170</f>
        <v>Chad</v>
      </c>
      <c r="C547" s="90" t="str">
        <f>'Compound Alert'!C170</f>
        <v>TCD</v>
      </c>
      <c r="D547" s="90" t="str">
        <f>'Compound Alert'!D170</f>
        <v>SSF           Sub-Saharan Africa</v>
      </c>
      <c r="E547" s="90" t="str">
        <f>'Compound Alert'!E170</f>
        <v>IDA</v>
      </c>
      <c r="F547" s="90"/>
      <c r="G547" s="86">
        <f>'Compound Alert'!G170</f>
        <v>5</v>
      </c>
      <c r="H547" s="87">
        <f>'Compound Alert'!H170</f>
        <v>5</v>
      </c>
      <c r="I547" s="85">
        <f>'Compound Alert'!I170</f>
        <v>4.5</v>
      </c>
      <c r="J547" s="77">
        <f>'Compound Alert'!AB170</f>
        <v>10</v>
      </c>
      <c r="K547" s="77">
        <f>'Compound Alert'!AC170</f>
        <v>0</v>
      </c>
      <c r="L547" s="77">
        <f>'Compound Alert'!AD170</f>
        <v>4.3181818181818299</v>
      </c>
      <c r="M547" s="77">
        <f>'Compound Alert'!AE170</f>
        <v>0</v>
      </c>
      <c r="N547" s="77">
        <f>'Compound Alert'!AF170</f>
        <v>0</v>
      </c>
      <c r="O547" s="77">
        <f>'Compound Alert'!AG170</f>
        <v>10</v>
      </c>
      <c r="P547" s="85"/>
      <c r="Q547" s="27">
        <f>'Compound Alert'!AI170</f>
        <v>0</v>
      </c>
      <c r="R547" s="27">
        <f>'Compound Alert'!AJ366</f>
        <v>0</v>
      </c>
      <c r="S547" s="28"/>
      <c r="T547" s="28"/>
      <c r="U547" s="28"/>
      <c r="V547" s="28"/>
      <c r="W547" s="28"/>
      <c r="X547" s="28"/>
      <c r="Y547" s="28"/>
      <c r="Z547" s="28"/>
      <c r="AA547" s="28"/>
      <c r="AB547" s="28"/>
      <c r="AC547" s="28"/>
      <c r="AD547" s="28"/>
      <c r="AE547" s="28"/>
      <c r="AF547" s="28"/>
    </row>
    <row r="548" spans="1:32" hidden="1" x14ac:dyDescent="0.2">
      <c r="A548" s="71">
        <v>21</v>
      </c>
      <c r="B548" s="90" t="str">
        <f>'Compound Alert'!B57</f>
        <v>Eritrea</v>
      </c>
      <c r="C548" s="90" t="str">
        <f>'Compound Alert'!C57</f>
        <v>ERI</v>
      </c>
      <c r="D548" s="90" t="str">
        <f>'Compound Alert'!D57</f>
        <v>SSF           Sub-Saharan Africa</v>
      </c>
      <c r="E548" s="90" t="str">
        <f>'Compound Alert'!E57</f>
        <v>IDA</v>
      </c>
      <c r="F548" s="90"/>
      <c r="G548" s="86">
        <f>'Compound Alert'!G57</f>
        <v>4.5</v>
      </c>
      <c r="H548" s="87">
        <f>'Compound Alert'!H57</f>
        <v>4.5</v>
      </c>
      <c r="I548" s="85">
        <f>'Compound Alert'!I57</f>
        <v>4</v>
      </c>
      <c r="J548" s="77">
        <f>'Compound Alert'!AB57</f>
        <v>9.5238095238094793</v>
      </c>
      <c r="K548" s="77">
        <f>'Compound Alert'!AC57</f>
        <v>0</v>
      </c>
      <c r="L548" s="77">
        <f>'Compound Alert'!AD57</f>
        <v>3.63636363636363</v>
      </c>
      <c r="M548" s="77">
        <f>'Compound Alert'!AE57</f>
        <v>0</v>
      </c>
      <c r="N548" s="77">
        <f>'Compound Alert'!AF57</f>
        <v>0</v>
      </c>
      <c r="O548" s="77">
        <f>'Compound Alert'!AG57</f>
        <v>0</v>
      </c>
      <c r="P548" s="85"/>
      <c r="Q548" s="27">
        <f>'Compound Alert'!AI57</f>
        <v>0.1</v>
      </c>
      <c r="R548" s="27">
        <f>'Compound Alert'!AJ253</f>
        <v>0</v>
      </c>
      <c r="S548" s="28"/>
      <c r="T548" s="28"/>
      <c r="U548" s="28"/>
      <c r="V548" s="28"/>
      <c r="W548" s="28"/>
      <c r="X548" s="28"/>
      <c r="Y548" s="28"/>
      <c r="Z548" s="28"/>
      <c r="AA548" s="28"/>
      <c r="AB548" s="28"/>
      <c r="AC548" s="28"/>
      <c r="AD548" s="28"/>
      <c r="AE548" s="28"/>
      <c r="AF548" s="28"/>
    </row>
    <row r="549" spans="1:32" hidden="1" x14ac:dyDescent="0.2">
      <c r="A549" s="71">
        <v>22</v>
      </c>
      <c r="B549" s="90" t="str">
        <f>'Compound Alert'!B70</f>
        <v>Gambia</v>
      </c>
      <c r="C549" s="90" t="str">
        <f>'Compound Alert'!C70</f>
        <v>GMB</v>
      </c>
      <c r="D549" s="90" t="str">
        <f>'Compound Alert'!D70</f>
        <v>SSF           Sub-Saharan Africa</v>
      </c>
      <c r="E549" s="90" t="str">
        <f>'Compound Alert'!E70</f>
        <v>IDA</v>
      </c>
      <c r="F549" s="90"/>
      <c r="G549" s="86">
        <f>'Compound Alert'!G70</f>
        <v>4.5</v>
      </c>
      <c r="H549" s="87">
        <f>'Compound Alert'!H70</f>
        <v>4.5</v>
      </c>
      <c r="I549" s="85">
        <f>'Compound Alert'!I70</f>
        <v>3.5</v>
      </c>
      <c r="J549" s="77">
        <f>'Compound Alert'!AB70</f>
        <v>9.5238095238094793</v>
      </c>
      <c r="K549" s="77">
        <f>'Compound Alert'!AC70</f>
        <v>0</v>
      </c>
      <c r="L549" s="77">
        <f>'Compound Alert'!AD70</f>
        <v>5.9090909090909198</v>
      </c>
      <c r="M549" s="77">
        <f>'Compound Alert'!AE70</f>
        <v>0</v>
      </c>
      <c r="N549" s="77">
        <f>'Compound Alert'!AF70</f>
        <v>0</v>
      </c>
      <c r="O549" s="77">
        <f>'Compound Alert'!AG70</f>
        <v>10</v>
      </c>
      <c r="P549" s="85"/>
      <c r="Q549" s="27">
        <f>'Compound Alert'!AI70</f>
        <v>0</v>
      </c>
      <c r="R549" s="27">
        <f>'Compound Alert'!AJ266</f>
        <v>0</v>
      </c>
      <c r="S549" s="28"/>
      <c r="T549" s="28"/>
      <c r="U549" s="28"/>
      <c r="V549" s="28"/>
      <c r="W549" s="28"/>
      <c r="X549" s="28"/>
      <c r="Y549" s="28"/>
      <c r="Z549" s="28"/>
      <c r="AA549" s="28"/>
      <c r="AB549" s="28"/>
      <c r="AC549" s="28"/>
      <c r="AD549" s="28"/>
      <c r="AE549" s="28"/>
      <c r="AF549" s="28"/>
    </row>
    <row r="550" spans="1:32" hidden="1" x14ac:dyDescent="0.2">
      <c r="A550" s="71">
        <v>23</v>
      </c>
      <c r="B550" s="90" t="str">
        <f>'Compound Alert'!B79</f>
        <v>Haiti</v>
      </c>
      <c r="C550" s="90" t="str">
        <f>'Compound Alert'!C79</f>
        <v>HTI</v>
      </c>
      <c r="D550" s="90" t="str">
        <f>'Compound Alert'!D79</f>
        <v>LCN           Latin America &amp; Caribbean</v>
      </c>
      <c r="E550" s="90" t="str">
        <f>'Compound Alert'!E79</f>
        <v>IDA</v>
      </c>
      <c r="F550" s="90"/>
      <c r="G550" s="86">
        <f>'Compound Alert'!G79</f>
        <v>4.5</v>
      </c>
      <c r="H550" s="87">
        <f>'Compound Alert'!H79</f>
        <v>4.5</v>
      </c>
      <c r="I550" s="85">
        <f>'Compound Alert'!I79</f>
        <v>4.5</v>
      </c>
      <c r="J550" s="77">
        <f>'Compound Alert'!AB79</f>
        <v>5.9830769230769203</v>
      </c>
      <c r="K550" s="77">
        <f>'Compound Alert'!AC79</f>
        <v>10</v>
      </c>
      <c r="L550" s="77">
        <f>'Compound Alert'!AD79</f>
        <v>3.86363636363637</v>
      </c>
      <c r="M550" s="77">
        <f>'Compound Alert'!AE79</f>
        <v>0</v>
      </c>
      <c r="N550" s="77">
        <f>'Compound Alert'!AF79</f>
        <v>0</v>
      </c>
      <c r="O550" s="77">
        <f>'Compound Alert'!AG79</f>
        <v>2.8583260679009501</v>
      </c>
      <c r="P550" s="85"/>
      <c r="Q550" s="27">
        <f>'Compound Alert'!AI79</f>
        <v>0</v>
      </c>
      <c r="R550" s="27">
        <f>'Compound Alert'!AJ275</f>
        <v>0</v>
      </c>
      <c r="S550" s="28"/>
      <c r="T550" s="28"/>
      <c r="U550" s="28"/>
      <c r="V550" s="28"/>
      <c r="W550" s="28"/>
      <c r="X550" s="28"/>
      <c r="Y550" s="28"/>
      <c r="Z550" s="28"/>
      <c r="AA550" s="28"/>
      <c r="AB550" s="28"/>
      <c r="AC550" s="28"/>
      <c r="AD550" s="28"/>
      <c r="AE550" s="28"/>
      <c r="AF550" s="28"/>
    </row>
    <row r="551" spans="1:32" hidden="1" x14ac:dyDescent="0.2">
      <c r="A551" s="71">
        <v>24</v>
      </c>
      <c r="B551" s="90" t="str">
        <f>'Compound Alert'!B85</f>
        <v>Iraq</v>
      </c>
      <c r="C551" s="90" t="str">
        <f>'Compound Alert'!C85</f>
        <v>IRQ</v>
      </c>
      <c r="D551" s="90" t="str">
        <f>'Compound Alert'!D85</f>
        <v>MEA           Middle East &amp; North Africa</v>
      </c>
      <c r="E551" s="90" t="str">
        <f>'Compound Alert'!E85</f>
        <v>IBRD</v>
      </c>
      <c r="F551" s="90"/>
      <c r="G551" s="86">
        <f>'Compound Alert'!G85</f>
        <v>4.5</v>
      </c>
      <c r="H551" s="87">
        <f>'Compound Alert'!H85</f>
        <v>4.5</v>
      </c>
      <c r="I551" s="85">
        <f>'Compound Alert'!I85</f>
        <v>3</v>
      </c>
      <c r="J551" s="77">
        <f>'Compound Alert'!AB85</f>
        <v>9.9878305307626096</v>
      </c>
      <c r="K551" s="77">
        <f>'Compound Alert'!AC85</f>
        <v>0</v>
      </c>
      <c r="L551" s="77">
        <f>'Compound Alert'!AD85</f>
        <v>3.86363636363637</v>
      </c>
      <c r="M551" s="77">
        <f>'Compound Alert'!AE85</f>
        <v>0</v>
      </c>
      <c r="N551" s="77">
        <f>'Compound Alert'!AF85</f>
        <v>0</v>
      </c>
      <c r="O551" s="77">
        <f>'Compound Alert'!AG85</f>
        <v>10</v>
      </c>
      <c r="P551" s="85"/>
      <c r="Q551" s="27">
        <f>'Compound Alert'!AI85</f>
        <v>0</v>
      </c>
      <c r="R551" s="27">
        <f>'Compound Alert'!AJ281</f>
        <v>0</v>
      </c>
      <c r="S551" s="28"/>
      <c r="T551" s="28"/>
      <c r="U551" s="28"/>
      <c r="V551" s="28"/>
      <c r="W551" s="28"/>
      <c r="X551" s="28"/>
      <c r="Y551" s="28"/>
      <c r="Z551" s="28"/>
      <c r="AA551" s="28"/>
      <c r="AB551" s="28"/>
      <c r="AC551" s="28"/>
      <c r="AD551" s="28"/>
      <c r="AE551" s="28"/>
      <c r="AF551" s="28"/>
    </row>
    <row r="552" spans="1:32" hidden="1" x14ac:dyDescent="0.2">
      <c r="A552" s="71">
        <v>25</v>
      </c>
      <c r="B552" s="90" t="str">
        <f>'Compound Alert'!B161</f>
        <v>South Sudan</v>
      </c>
      <c r="C552" s="90" t="str">
        <f>'Compound Alert'!C161</f>
        <v>SSD</v>
      </c>
      <c r="D552" s="90" t="str">
        <f>'Compound Alert'!D161</f>
        <v>SSF           Sub-Saharan Africa</v>
      </c>
      <c r="E552" s="90" t="str">
        <f>'Compound Alert'!E161</f>
        <v>IDA</v>
      </c>
      <c r="F552" s="90"/>
      <c r="G552" s="86">
        <f>'Compound Alert'!G161</f>
        <v>4.5</v>
      </c>
      <c r="H552" s="87">
        <f>'Compound Alert'!H161</f>
        <v>4.5</v>
      </c>
      <c r="I552" s="85">
        <f>'Compound Alert'!I161</f>
        <v>4</v>
      </c>
      <c r="J552" s="77">
        <f>'Compound Alert'!AB161</f>
        <v>10</v>
      </c>
      <c r="K552" s="77">
        <f>'Compound Alert'!AC161</f>
        <v>10</v>
      </c>
      <c r="L552" s="77">
        <f>'Compound Alert'!AD161</f>
        <v>0</v>
      </c>
      <c r="M552" s="77">
        <f>'Compound Alert'!AE161</f>
        <v>10</v>
      </c>
      <c r="N552" s="77">
        <f>'Compound Alert'!AF161</f>
        <v>0</v>
      </c>
      <c r="O552" s="77">
        <f>'Compound Alert'!AG161</f>
        <v>10</v>
      </c>
      <c r="P552" s="85"/>
      <c r="Q552" s="27">
        <f>'Compound Alert'!AI161</f>
        <v>0</v>
      </c>
      <c r="R552" s="27">
        <f>'Compound Alert'!AJ357</f>
        <v>0</v>
      </c>
      <c r="S552" s="28"/>
      <c r="T552" s="28"/>
      <c r="U552" s="28"/>
      <c r="V552" s="28"/>
      <c r="W552" s="28"/>
      <c r="X552" s="28"/>
      <c r="Y552" s="28"/>
      <c r="Z552" s="28"/>
      <c r="AA552" s="28"/>
      <c r="AB552" s="28"/>
      <c r="AC552" s="28"/>
      <c r="AD552" s="28"/>
      <c r="AE552" s="28"/>
      <c r="AF552" s="28"/>
    </row>
    <row r="553" spans="1:32" hidden="1" x14ac:dyDescent="0.2">
      <c r="A553" s="71">
        <v>26</v>
      </c>
      <c r="B553" s="90" t="str">
        <f>'Compound Alert'!B195</f>
        <v>Zimbabwe</v>
      </c>
      <c r="C553" s="90" t="str">
        <f>'Compound Alert'!C195</f>
        <v>ZWE</v>
      </c>
      <c r="D553" s="90" t="str">
        <f>'Compound Alert'!D195</f>
        <v>SSF           Sub-Saharan Africa</v>
      </c>
      <c r="E553" s="90" t="str">
        <f>'Compound Alert'!E195</f>
        <v>Blend</v>
      </c>
      <c r="F553" s="90"/>
      <c r="G553" s="86">
        <f>'Compound Alert'!G195</f>
        <v>4.5</v>
      </c>
      <c r="H553" s="87">
        <f>'Compound Alert'!H195</f>
        <v>4.5</v>
      </c>
      <c r="I553" s="85">
        <f>'Compound Alert'!I195</f>
        <v>4</v>
      </c>
      <c r="J553" s="77">
        <f>'Compound Alert'!AB195</f>
        <v>4.7619047619047397</v>
      </c>
      <c r="K553" s="77">
        <f>'Compound Alert'!AC195</f>
        <v>10</v>
      </c>
      <c r="L553" s="77">
        <f>'Compound Alert'!AD195</f>
        <v>5</v>
      </c>
      <c r="M553" s="77">
        <f>'Compound Alert'!AE195</f>
        <v>0</v>
      </c>
      <c r="N553" s="77">
        <f>'Compound Alert'!AF195</f>
        <v>0</v>
      </c>
      <c r="O553" s="77">
        <f>'Compound Alert'!AG195</f>
        <v>10</v>
      </c>
      <c r="P553" s="85"/>
      <c r="Q553" s="27">
        <f>'Compound Alert'!AI195</f>
        <v>0</v>
      </c>
      <c r="R553" s="27">
        <f>'Compound Alert'!AJ391</f>
        <v>0</v>
      </c>
      <c r="S553" s="28"/>
      <c r="T553" s="28"/>
      <c r="U553" s="28"/>
      <c r="V553" s="28"/>
      <c r="W553" s="28"/>
      <c r="X553" s="28"/>
      <c r="Y553" s="28"/>
      <c r="Z553" s="28"/>
      <c r="AA553" s="28"/>
      <c r="AB553" s="28"/>
      <c r="AC553" s="28"/>
      <c r="AD553" s="28"/>
      <c r="AE553" s="28"/>
      <c r="AF553" s="28"/>
    </row>
    <row r="554" spans="1:32" hidden="1" x14ac:dyDescent="0.2">
      <c r="A554" s="71">
        <v>27</v>
      </c>
      <c r="B554" s="90" t="str">
        <f>'Compound Alert'!B16</f>
        <v>Burundi</v>
      </c>
      <c r="C554" s="90" t="str">
        <f>'Compound Alert'!C16</f>
        <v>BDI</v>
      </c>
      <c r="D554" s="90" t="str">
        <f>'Compound Alert'!D16</f>
        <v>SSF           Sub-Saharan Africa</v>
      </c>
      <c r="E554" s="90" t="str">
        <f>'Compound Alert'!E16</f>
        <v>IDA</v>
      </c>
      <c r="F554" s="90"/>
      <c r="G554" s="86">
        <f>'Compound Alert'!G16</f>
        <v>4</v>
      </c>
      <c r="H554" s="87">
        <f>'Compound Alert'!H16</f>
        <v>4</v>
      </c>
      <c r="I554" s="85">
        <f>'Compound Alert'!I16</f>
        <v>4.5</v>
      </c>
      <c r="J554" s="77">
        <f>'Compound Alert'!AB16</f>
        <v>10</v>
      </c>
      <c r="K554" s="77">
        <f>'Compound Alert'!AC16</f>
        <v>0</v>
      </c>
      <c r="L554" s="77">
        <f>'Compound Alert'!AD16</f>
        <v>1.13636363636363</v>
      </c>
      <c r="M554" s="77">
        <f>'Compound Alert'!AE16</f>
        <v>0</v>
      </c>
      <c r="N554" s="77">
        <f>'Compound Alert'!AF16</f>
        <v>0</v>
      </c>
      <c r="O554" s="77">
        <f>'Compound Alert'!AG16</f>
        <v>0</v>
      </c>
      <c r="P554" s="85"/>
      <c r="Q554" s="27">
        <f>'Compound Alert'!AI16</f>
        <v>0</v>
      </c>
      <c r="R554" s="27">
        <f>'Compound Alert'!AJ212</f>
        <v>0</v>
      </c>
      <c r="S554" s="28"/>
      <c r="T554" s="28"/>
      <c r="U554" s="28"/>
      <c r="V554" s="28"/>
      <c r="W554" s="28"/>
      <c r="X554" s="28"/>
      <c r="Y554" s="28"/>
      <c r="Z554" s="28"/>
      <c r="AA554" s="28"/>
      <c r="AB554" s="28"/>
      <c r="AC554" s="28"/>
      <c r="AD554" s="28"/>
      <c r="AE554" s="28"/>
      <c r="AF554" s="28"/>
    </row>
    <row r="555" spans="1:32" hidden="1" x14ac:dyDescent="0.2">
      <c r="A555" s="71">
        <v>28</v>
      </c>
      <c r="B555" s="90" t="str">
        <f>'Compound Alert'!B18</f>
        <v>Benin</v>
      </c>
      <c r="C555" s="90" t="str">
        <f>'Compound Alert'!C18</f>
        <v>BEN</v>
      </c>
      <c r="D555" s="90" t="str">
        <f>'Compound Alert'!D18</f>
        <v>SSF           Sub-Saharan Africa</v>
      </c>
      <c r="E555" s="90" t="str">
        <f>'Compound Alert'!E18</f>
        <v>IDA</v>
      </c>
      <c r="F555" s="90"/>
      <c r="G555" s="86">
        <f>'Compound Alert'!G18</f>
        <v>4</v>
      </c>
      <c r="H555" s="87">
        <f>'Compound Alert'!H18</f>
        <v>4</v>
      </c>
      <c r="I555" s="85">
        <f>'Compound Alert'!I18</f>
        <v>2</v>
      </c>
      <c r="J555" s="77">
        <f>'Compound Alert'!AB18</f>
        <v>7.1428571428571104</v>
      </c>
      <c r="K555" s="77">
        <f>'Compound Alert'!AC18</f>
        <v>0</v>
      </c>
      <c r="L555" s="77">
        <f>'Compound Alert'!AD18</f>
        <v>0</v>
      </c>
      <c r="M555" s="77">
        <f>'Compound Alert'!AE18</f>
        <v>0</v>
      </c>
      <c r="N555" s="77">
        <f>'Compound Alert'!AF18</f>
        <v>0</v>
      </c>
      <c r="O555" s="77">
        <f>'Compound Alert'!AG18</f>
        <v>0</v>
      </c>
      <c r="P555" s="85"/>
      <c r="Q555" s="27">
        <f>'Compound Alert'!AI18</f>
        <v>0</v>
      </c>
      <c r="R555" s="27">
        <f>'Compound Alert'!AJ214</f>
        <v>0</v>
      </c>
      <c r="S555" s="28"/>
      <c r="T555" s="28"/>
      <c r="U555" s="28"/>
      <c r="V555" s="28"/>
      <c r="W555" s="28"/>
      <c r="X555" s="28"/>
      <c r="Y555" s="28"/>
      <c r="Z555" s="28"/>
      <c r="AA555" s="28"/>
      <c r="AB555" s="28"/>
      <c r="AC555" s="28"/>
      <c r="AD555" s="28"/>
      <c r="AE555" s="28"/>
      <c r="AF555" s="28"/>
    </row>
    <row r="556" spans="1:32" hidden="1" x14ac:dyDescent="0.2">
      <c r="A556" s="71">
        <v>29</v>
      </c>
      <c r="B556" s="90" t="str">
        <f>'Compound Alert'!B19</f>
        <v>Burkina Faso</v>
      </c>
      <c r="C556" s="90" t="str">
        <f>'Compound Alert'!C19</f>
        <v>BFA</v>
      </c>
      <c r="D556" s="90" t="str">
        <f>'Compound Alert'!D19</f>
        <v>SSF           Sub-Saharan Africa</v>
      </c>
      <c r="E556" s="90" t="str">
        <f>'Compound Alert'!E19</f>
        <v>IDA</v>
      </c>
      <c r="F556" s="90"/>
      <c r="G556" s="86">
        <f>'Compound Alert'!G19</f>
        <v>4</v>
      </c>
      <c r="H556" s="87">
        <f>'Compound Alert'!H19</f>
        <v>4</v>
      </c>
      <c r="I556" s="85">
        <f>'Compound Alert'!I19</f>
        <v>3.5</v>
      </c>
      <c r="J556" s="77">
        <f>'Compound Alert'!AB19</f>
        <v>10</v>
      </c>
      <c r="K556" s="77">
        <f>'Compound Alert'!AC19</f>
        <v>10</v>
      </c>
      <c r="L556" s="77">
        <f>'Compound Alert'!AD19</f>
        <v>0.45454545454544998</v>
      </c>
      <c r="M556" s="77">
        <f>'Compound Alert'!AE19</f>
        <v>2.8202130453927201</v>
      </c>
      <c r="N556" s="77">
        <f>'Compound Alert'!AF19</f>
        <v>0</v>
      </c>
      <c r="O556" s="77">
        <f>'Compound Alert'!AG19</f>
        <v>10</v>
      </c>
      <c r="P556" s="85"/>
      <c r="Q556" s="27">
        <f>'Compound Alert'!AI19</f>
        <v>0</v>
      </c>
      <c r="R556" s="27">
        <f>'Compound Alert'!AJ215</f>
        <v>0</v>
      </c>
      <c r="S556" s="28"/>
      <c r="T556" s="28"/>
      <c r="U556" s="28"/>
      <c r="V556" s="28"/>
      <c r="W556" s="28"/>
      <c r="X556" s="28"/>
      <c r="Y556" s="28"/>
      <c r="Z556" s="28"/>
      <c r="AA556" s="28"/>
      <c r="AB556" s="28"/>
      <c r="AC556" s="28"/>
      <c r="AD556" s="28"/>
      <c r="AE556" s="28"/>
      <c r="AF556" s="28"/>
    </row>
    <row r="557" spans="1:32" hidden="1" x14ac:dyDescent="0.2">
      <c r="A557" s="71">
        <v>30</v>
      </c>
      <c r="B557" s="90" t="str">
        <f>'Compound Alert'!B43</f>
        <v>Comoros</v>
      </c>
      <c r="C557" s="90" t="str">
        <f>'Compound Alert'!C43</f>
        <v>COM</v>
      </c>
      <c r="D557" s="90" t="str">
        <f>'Compound Alert'!D43</f>
        <v>SSF           Sub-Saharan Africa</v>
      </c>
      <c r="E557" s="90" t="str">
        <f>'Compound Alert'!E43</f>
        <v>IDA</v>
      </c>
      <c r="F557" s="90"/>
      <c r="G557" s="86">
        <f>'Compound Alert'!G43</f>
        <v>4</v>
      </c>
      <c r="H557" s="87">
        <f>'Compound Alert'!H43</f>
        <v>4</v>
      </c>
      <c r="I557" s="85">
        <f>'Compound Alert'!I43</f>
        <v>3</v>
      </c>
      <c r="J557" s="77">
        <f>'Compound Alert'!AB43</f>
        <v>5.2560000000000002</v>
      </c>
      <c r="K557" s="77">
        <f>'Compound Alert'!AC43</f>
        <v>0</v>
      </c>
      <c r="L557" s="77">
        <f>'Compound Alert'!AD43</f>
        <v>0</v>
      </c>
      <c r="M557" s="77">
        <f>'Compound Alert'!AE43</f>
        <v>0</v>
      </c>
      <c r="N557" s="77">
        <f>'Compound Alert'!AF43</f>
        <v>0</v>
      </c>
      <c r="O557" s="77">
        <f>'Compound Alert'!AG43</f>
        <v>0</v>
      </c>
      <c r="P557" s="85"/>
      <c r="Q557" s="27">
        <f>'Compound Alert'!AI43</f>
        <v>0</v>
      </c>
      <c r="R557" s="27">
        <f>'Compound Alert'!AJ239</f>
        <v>0</v>
      </c>
      <c r="S557" s="28"/>
      <c r="T557" s="28"/>
      <c r="U557" s="28"/>
      <c r="V557" s="28"/>
      <c r="W557" s="28"/>
      <c r="X557" s="28"/>
      <c r="Y557" s="28"/>
      <c r="Z557" s="28"/>
      <c r="AA557" s="28"/>
      <c r="AB557" s="28"/>
      <c r="AC557" s="28"/>
      <c r="AD557" s="28"/>
      <c r="AE557" s="28"/>
      <c r="AF557" s="28"/>
    </row>
    <row r="558" spans="1:32" hidden="1" x14ac:dyDescent="0.2">
      <c r="A558" s="71">
        <v>31</v>
      </c>
      <c r="B558" s="90" t="str">
        <f>'Compound Alert'!B77</f>
        <v>Honduras</v>
      </c>
      <c r="C558" s="90" t="str">
        <f>'Compound Alert'!C77</f>
        <v>HND</v>
      </c>
      <c r="D558" s="90" t="str">
        <f>'Compound Alert'!D77</f>
        <v>LCN           Latin America &amp; Caribbean</v>
      </c>
      <c r="E558" s="90" t="str">
        <f>'Compound Alert'!E77</f>
        <v>IDA</v>
      </c>
      <c r="F558" s="90"/>
      <c r="G558" s="86">
        <f>'Compound Alert'!G77</f>
        <v>4</v>
      </c>
      <c r="H558" s="87">
        <f>'Compound Alert'!H77</f>
        <v>4</v>
      </c>
      <c r="I558" s="85">
        <f>'Compound Alert'!I77</f>
        <v>1.5</v>
      </c>
      <c r="J558" s="77">
        <f>'Compound Alert'!AB77</f>
        <v>7.1428571428571104</v>
      </c>
      <c r="K558" s="77">
        <f>'Compound Alert'!AC77</f>
        <v>0</v>
      </c>
      <c r="L558" s="77">
        <f>'Compound Alert'!AD77</f>
        <v>5.9090909090909198</v>
      </c>
      <c r="M558" s="77">
        <f>'Compound Alert'!AE77</f>
        <v>7</v>
      </c>
      <c r="N558" s="77">
        <f>'Compound Alert'!AF77</f>
        <v>0</v>
      </c>
      <c r="O558" s="77">
        <f>'Compound Alert'!AG77</f>
        <v>10</v>
      </c>
      <c r="P558" s="85"/>
      <c r="Q558" s="27">
        <f>'Compound Alert'!AI77</f>
        <v>0</v>
      </c>
      <c r="R558" s="27">
        <f>'Compound Alert'!AJ273</f>
        <v>0</v>
      </c>
      <c r="S558" s="28"/>
      <c r="T558" s="28"/>
      <c r="U558" s="28"/>
      <c r="V558" s="28"/>
      <c r="W558" s="28"/>
      <c r="X558" s="28"/>
      <c r="Y558" s="28"/>
      <c r="Z558" s="28"/>
      <c r="AA558" s="28"/>
      <c r="AB558" s="28"/>
      <c r="AC558" s="28"/>
      <c r="AD558" s="28"/>
      <c r="AE558" s="28"/>
      <c r="AF558" s="28"/>
    </row>
    <row r="559" spans="1:32" hidden="1" x14ac:dyDescent="0.2">
      <c r="A559" s="71">
        <v>32</v>
      </c>
      <c r="B559" s="90" t="str">
        <f>'Compound Alert'!B101</f>
        <v>Lebanon</v>
      </c>
      <c r="C559" s="90" t="str">
        <f>'Compound Alert'!C101</f>
        <v>LBN</v>
      </c>
      <c r="D559" s="90" t="str">
        <f>'Compound Alert'!D101</f>
        <v>MEA           Middle East &amp; North Africa</v>
      </c>
      <c r="E559" s="90" t="str">
        <f>'Compound Alert'!E101</f>
        <v>IBRD</v>
      </c>
      <c r="F559" s="90"/>
      <c r="G559" s="86">
        <f>'Compound Alert'!G101</f>
        <v>4</v>
      </c>
      <c r="H559" s="87">
        <f>'Compound Alert'!H101</f>
        <v>4</v>
      </c>
      <c r="I559" s="85">
        <f>'Compound Alert'!I101</f>
        <v>2</v>
      </c>
      <c r="J559" s="77">
        <f>'Compound Alert'!AB101</f>
        <v>10</v>
      </c>
      <c r="K559" s="77">
        <f>'Compound Alert'!AC101</f>
        <v>10</v>
      </c>
      <c r="L559" s="77">
        <f>'Compound Alert'!AD101</f>
        <v>10</v>
      </c>
      <c r="M559" s="77">
        <f>'Compound Alert'!AE101</f>
        <v>0</v>
      </c>
      <c r="N559" s="77">
        <f>'Compound Alert'!AF101</f>
        <v>0</v>
      </c>
      <c r="O559" s="77">
        <f>'Compound Alert'!AG101</f>
        <v>5.2255102669502103</v>
      </c>
      <c r="P559" s="85"/>
      <c r="Q559" s="27">
        <f>'Compound Alert'!AI101</f>
        <v>0</v>
      </c>
      <c r="R559" s="27">
        <f>'Compound Alert'!AJ297</f>
        <v>0</v>
      </c>
      <c r="S559" s="28"/>
      <c r="T559" s="28"/>
      <c r="U559" s="28"/>
      <c r="V559" s="28"/>
      <c r="W559" s="28"/>
      <c r="X559" s="28"/>
      <c r="Y559" s="28"/>
      <c r="Z559" s="28"/>
      <c r="AA559" s="28"/>
      <c r="AB559" s="28"/>
      <c r="AC559" s="28"/>
      <c r="AD559" s="28"/>
      <c r="AE559" s="28"/>
      <c r="AF559" s="28"/>
    </row>
    <row r="560" spans="1:32" hidden="1" x14ac:dyDescent="0.2">
      <c r="A560" s="71">
        <v>33</v>
      </c>
      <c r="B560" s="90" t="str">
        <f>'Compound Alert'!B118</f>
        <v>Mali</v>
      </c>
      <c r="C560" s="90" t="str">
        <f>'Compound Alert'!C118</f>
        <v>MLI</v>
      </c>
      <c r="D560" s="90" t="str">
        <f>'Compound Alert'!D118</f>
        <v>SSF           Sub-Saharan Africa</v>
      </c>
      <c r="E560" s="90" t="str">
        <f>'Compound Alert'!E118</f>
        <v>IDA</v>
      </c>
      <c r="F560" s="90"/>
      <c r="G560" s="86">
        <f>'Compound Alert'!G118</f>
        <v>4</v>
      </c>
      <c r="H560" s="87">
        <f>'Compound Alert'!H118</f>
        <v>4</v>
      </c>
      <c r="I560" s="85">
        <f>'Compound Alert'!I118</f>
        <v>3.5</v>
      </c>
      <c r="J560" s="77">
        <f>'Compound Alert'!AB118</f>
        <v>10</v>
      </c>
      <c r="K560" s="77">
        <f>'Compound Alert'!AC118</f>
        <v>10</v>
      </c>
      <c r="L560" s="77">
        <f>'Compound Alert'!AD118</f>
        <v>5.6818181818181799</v>
      </c>
      <c r="M560" s="77">
        <f>'Compound Alert'!AE118</f>
        <v>1.5587064198085201</v>
      </c>
      <c r="N560" s="77">
        <f>'Compound Alert'!AF118</f>
        <v>0</v>
      </c>
      <c r="O560" s="77">
        <f>'Compound Alert'!AG118</f>
        <v>10</v>
      </c>
      <c r="P560" s="85"/>
      <c r="Q560" s="27">
        <f>'Compound Alert'!AI118</f>
        <v>0</v>
      </c>
      <c r="R560" s="27">
        <f>'Compound Alert'!AJ314</f>
        <v>0</v>
      </c>
      <c r="S560" s="28"/>
      <c r="T560" s="28"/>
      <c r="U560" s="28"/>
      <c r="V560" s="28"/>
      <c r="W560" s="28"/>
      <c r="X560" s="28"/>
      <c r="Y560" s="28"/>
      <c r="Z560" s="28"/>
      <c r="AA560" s="28"/>
      <c r="AB560" s="28"/>
      <c r="AC560" s="28"/>
      <c r="AD560" s="28"/>
      <c r="AE560" s="28"/>
      <c r="AF560" s="28"/>
    </row>
    <row r="561" spans="1:32" hidden="1" x14ac:dyDescent="0.2">
      <c r="A561" s="71">
        <v>34</v>
      </c>
      <c r="B561" s="90" t="str">
        <f>'Compound Alert'!B151</f>
        <v>Rwanda</v>
      </c>
      <c r="C561" s="90" t="str">
        <f>'Compound Alert'!C151</f>
        <v>RWA</v>
      </c>
      <c r="D561" s="90" t="str">
        <f>'Compound Alert'!D151</f>
        <v>SSF           Sub-Saharan Africa</v>
      </c>
      <c r="E561" s="90" t="str">
        <f>'Compound Alert'!E151</f>
        <v>IDA</v>
      </c>
      <c r="F561" s="90"/>
      <c r="G561" s="86">
        <f>'Compound Alert'!G151</f>
        <v>4</v>
      </c>
      <c r="H561" s="87">
        <f>'Compound Alert'!H151</f>
        <v>4</v>
      </c>
      <c r="I561" s="85">
        <f>'Compound Alert'!I151</f>
        <v>1.5</v>
      </c>
      <c r="J561" s="77">
        <f>'Compound Alert'!AB151</f>
        <v>9.5238095238094793</v>
      </c>
      <c r="K561" s="77">
        <f>'Compound Alert'!AC151</f>
        <v>0</v>
      </c>
      <c r="L561" s="77">
        <f>'Compound Alert'!AD151</f>
        <v>8.4090909090909207</v>
      </c>
      <c r="M561" s="77">
        <f>'Compound Alert'!AE151</f>
        <v>0</v>
      </c>
      <c r="N561" s="77">
        <f>'Compound Alert'!AF151</f>
        <v>0</v>
      </c>
      <c r="O561" s="77">
        <f>'Compound Alert'!AG151</f>
        <v>0</v>
      </c>
      <c r="P561" s="85"/>
      <c r="Q561" s="27">
        <f>'Compound Alert'!AI151</f>
        <v>0</v>
      </c>
      <c r="R561" s="27">
        <f>'Compound Alert'!AJ347</f>
        <v>0</v>
      </c>
      <c r="S561" s="28"/>
      <c r="T561" s="28"/>
      <c r="U561" s="28"/>
      <c r="V561" s="28"/>
      <c r="W561" s="28"/>
      <c r="X561" s="28"/>
      <c r="Y561" s="28"/>
      <c r="Z561" s="28"/>
      <c r="AA561" s="28"/>
      <c r="AB561" s="28"/>
      <c r="AC561" s="28"/>
      <c r="AD561" s="28"/>
      <c r="AE561" s="28"/>
      <c r="AF561" s="28"/>
    </row>
    <row r="562" spans="1:32" hidden="1" x14ac:dyDescent="0.2">
      <c r="A562" s="71">
        <v>35</v>
      </c>
      <c r="B562" s="90" t="str">
        <f>'Compound Alert'!B156</f>
        <v>Solomon Islands</v>
      </c>
      <c r="C562" s="90" t="str">
        <f>'Compound Alert'!C156</f>
        <v>SLB</v>
      </c>
      <c r="D562" s="90" t="str">
        <f>'Compound Alert'!D156</f>
        <v>EAS           East Asia &amp; Pacific</v>
      </c>
      <c r="E562" s="90" t="str">
        <f>'Compound Alert'!E156</f>
        <v>IDA</v>
      </c>
      <c r="F562" s="90"/>
      <c r="G562" s="86">
        <f>'Compound Alert'!G156</f>
        <v>4</v>
      </c>
      <c r="H562" s="87">
        <f>'Compound Alert'!H156</f>
        <v>4</v>
      </c>
      <c r="I562" s="85">
        <f>'Compound Alert'!I156</f>
        <v>2.5</v>
      </c>
      <c r="J562" s="77">
        <f>'Compound Alert'!AB156</f>
        <v>7.8630769230769202</v>
      </c>
      <c r="K562" s="77">
        <f>'Compound Alert'!AC156</f>
        <v>0</v>
      </c>
      <c r="L562" s="77">
        <f>'Compound Alert'!AD156</f>
        <v>0</v>
      </c>
      <c r="M562" s="77">
        <f>'Compound Alert'!AE156</f>
        <v>0</v>
      </c>
      <c r="N562" s="77">
        <f>'Compound Alert'!AF156</f>
        <v>0</v>
      </c>
      <c r="O562" s="77">
        <f>'Compound Alert'!AG156</f>
        <v>0</v>
      </c>
      <c r="P562" s="85"/>
      <c r="Q562" s="27">
        <f>'Compound Alert'!AI156</f>
        <v>0</v>
      </c>
      <c r="R562" s="27">
        <f>'Compound Alert'!AJ352</f>
        <v>0</v>
      </c>
      <c r="S562" s="28"/>
      <c r="T562" s="28"/>
      <c r="U562" s="28"/>
      <c r="V562" s="28"/>
      <c r="W562" s="28"/>
      <c r="X562" s="28"/>
      <c r="Y562" s="28"/>
      <c r="Z562" s="28"/>
      <c r="AA562" s="28"/>
      <c r="AB562" s="28"/>
      <c r="AC562" s="28"/>
      <c r="AD562" s="28"/>
      <c r="AE562" s="28"/>
      <c r="AF562" s="28"/>
    </row>
    <row r="563" spans="1:32" hidden="1" x14ac:dyDescent="0.2">
      <c r="A563" s="71">
        <v>36</v>
      </c>
      <c r="B563" s="90" t="str">
        <f>'Compound Alert'!B175</f>
        <v>Timor-Leste</v>
      </c>
      <c r="C563" s="90" t="str">
        <f>'Compound Alert'!C175</f>
        <v>TLS</v>
      </c>
      <c r="D563" s="90" t="str">
        <f>'Compound Alert'!D175</f>
        <v>EAS           East Asia &amp; Pacific</v>
      </c>
      <c r="E563" s="90" t="str">
        <f>'Compound Alert'!E175</f>
        <v>Blend</v>
      </c>
      <c r="F563" s="90"/>
      <c r="G563" s="86">
        <f>'Compound Alert'!G175</f>
        <v>4</v>
      </c>
      <c r="H563" s="87">
        <f>'Compound Alert'!H175</f>
        <v>4</v>
      </c>
      <c r="I563" s="85">
        <f>'Compound Alert'!I175</f>
        <v>2.5</v>
      </c>
      <c r="J563" s="77">
        <f>'Compound Alert'!AB175</f>
        <v>9.5238095238094793</v>
      </c>
      <c r="K563" s="77">
        <f>'Compound Alert'!AC175</f>
        <v>0</v>
      </c>
      <c r="L563" s="77">
        <f>'Compound Alert'!AD175</f>
        <v>2.0454545454545499</v>
      </c>
      <c r="M563" s="77">
        <f>'Compound Alert'!AE175</f>
        <v>0</v>
      </c>
      <c r="N563" s="77">
        <f>'Compound Alert'!AF175</f>
        <v>0</v>
      </c>
      <c r="O563" s="77">
        <f>'Compound Alert'!AG175</f>
        <v>0</v>
      </c>
      <c r="P563" s="85"/>
      <c r="Q563" s="27">
        <f>'Compound Alert'!AI175</f>
        <v>0</v>
      </c>
      <c r="R563" s="27">
        <f>'Compound Alert'!AJ371</f>
        <v>0</v>
      </c>
      <c r="S563" s="28"/>
      <c r="T563" s="28"/>
      <c r="U563" s="28"/>
      <c r="V563" s="28"/>
      <c r="W563" s="28"/>
      <c r="X563" s="28"/>
      <c r="Y563" s="28"/>
      <c r="Z563" s="28"/>
      <c r="AA563" s="28"/>
      <c r="AB563" s="28"/>
      <c r="AC563" s="28"/>
      <c r="AD563" s="28"/>
      <c r="AE563" s="28"/>
      <c r="AF563" s="28"/>
    </row>
    <row r="564" spans="1:32" hidden="1" x14ac:dyDescent="0.2">
      <c r="A564" s="71">
        <v>37</v>
      </c>
      <c r="B564" s="90" t="str">
        <f>'Compound Alert'!B194</f>
        <v>Zambia</v>
      </c>
      <c r="C564" s="90" t="str">
        <f>'Compound Alert'!C194</f>
        <v>ZMB</v>
      </c>
      <c r="D564" s="90" t="str">
        <f>'Compound Alert'!D194</f>
        <v>SSF           Sub-Saharan Africa</v>
      </c>
      <c r="E564" s="90" t="str">
        <f>'Compound Alert'!E194</f>
        <v>IDA</v>
      </c>
      <c r="F564" s="90"/>
      <c r="G564" s="86">
        <f>'Compound Alert'!G194</f>
        <v>4</v>
      </c>
      <c r="H564" s="87">
        <f>'Compound Alert'!H194</f>
        <v>4</v>
      </c>
      <c r="I564" s="85">
        <f>'Compound Alert'!I194</f>
        <v>2.5</v>
      </c>
      <c r="J564" s="77">
        <f>'Compound Alert'!AB194</f>
        <v>7.3507692307692301</v>
      </c>
      <c r="K564" s="77">
        <f>'Compound Alert'!AC194</f>
        <v>0</v>
      </c>
      <c r="L564" s="77">
        <f>'Compound Alert'!AD194</f>
        <v>8.8636363636363704</v>
      </c>
      <c r="M564" s="77">
        <f>'Compound Alert'!AE194</f>
        <v>10</v>
      </c>
      <c r="N564" s="77">
        <f>'Compound Alert'!AF194</f>
        <v>0</v>
      </c>
      <c r="O564" s="77">
        <f>'Compound Alert'!AG194</f>
        <v>0</v>
      </c>
      <c r="P564" s="85"/>
      <c r="Q564" s="27">
        <f>'Compound Alert'!AI194</f>
        <v>0</v>
      </c>
      <c r="R564" s="27">
        <f>'Compound Alert'!AJ390</f>
        <v>0</v>
      </c>
      <c r="S564" s="28"/>
      <c r="T564" s="28"/>
      <c r="U564" s="28"/>
      <c r="V564" s="28"/>
      <c r="W564" s="28"/>
      <c r="X564" s="28"/>
      <c r="Y564" s="28"/>
      <c r="Z564" s="28"/>
      <c r="AA564" s="28"/>
      <c r="AB564" s="28"/>
      <c r="AC564" s="28"/>
      <c r="AD564" s="28"/>
      <c r="AE564" s="28"/>
      <c r="AF564" s="28"/>
    </row>
    <row r="565" spans="1:32" hidden="1" x14ac:dyDescent="0.2">
      <c r="A565" s="71">
        <v>38</v>
      </c>
      <c r="B565" s="90" t="str">
        <f>'Compound Alert'!B42</f>
        <v>Colombia</v>
      </c>
      <c r="C565" s="90" t="str">
        <f>'Compound Alert'!C42</f>
        <v>COL</v>
      </c>
      <c r="D565" s="90" t="str">
        <f>'Compound Alert'!D42</f>
        <v>LCN           Latin America &amp; Caribbean</v>
      </c>
      <c r="E565" s="90" t="str">
        <f>'Compound Alert'!E42</f>
        <v>IBRD</v>
      </c>
      <c r="F565" s="90"/>
      <c r="G565" s="86">
        <f>'Compound Alert'!G42</f>
        <v>3.5</v>
      </c>
      <c r="H565" s="87">
        <f>'Compound Alert'!H42</f>
        <v>3.5</v>
      </c>
      <c r="I565" s="85">
        <f>'Compound Alert'!I42</f>
        <v>0.5</v>
      </c>
      <c r="J565" s="77">
        <f>'Compound Alert'!AB42</f>
        <v>7.5860000000000003</v>
      </c>
      <c r="K565" s="77">
        <f>'Compound Alert'!AC42</f>
        <v>0</v>
      </c>
      <c r="L565" s="77">
        <f>'Compound Alert'!AD42</f>
        <v>0.90909090909091705</v>
      </c>
      <c r="M565" s="77">
        <f>'Compound Alert'!AE42</f>
        <v>7</v>
      </c>
      <c r="N565" s="77">
        <f>'Compound Alert'!AF42</f>
        <v>0</v>
      </c>
      <c r="O565" s="77">
        <f>'Compound Alert'!AG42</f>
        <v>9.2561716553139295</v>
      </c>
      <c r="P565" s="85"/>
      <c r="Q565" s="27">
        <f>'Compound Alert'!AI42</f>
        <v>0</v>
      </c>
      <c r="R565" s="27">
        <f>'Compound Alert'!AJ238</f>
        <v>0</v>
      </c>
      <c r="S565" s="28"/>
      <c r="T565" s="28"/>
      <c r="U565" s="28"/>
      <c r="V565" s="28"/>
      <c r="W565" s="28"/>
      <c r="X565" s="28"/>
      <c r="Y565" s="28"/>
      <c r="Z565" s="28"/>
      <c r="AA565" s="28"/>
      <c r="AB565" s="28"/>
      <c r="AC565" s="28"/>
      <c r="AD565" s="28"/>
      <c r="AE565" s="28"/>
      <c r="AF565" s="28"/>
    </row>
    <row r="566" spans="1:32" hidden="1" x14ac:dyDescent="0.2">
      <c r="A566" s="71">
        <v>39</v>
      </c>
      <c r="B566" s="90" t="str">
        <f>'Compound Alert'!B50</f>
        <v>Djibouti</v>
      </c>
      <c r="C566" s="90" t="str">
        <f>'Compound Alert'!C50</f>
        <v>DJI</v>
      </c>
      <c r="D566" s="90" t="str">
        <f>'Compound Alert'!D50</f>
        <v>MEA           Middle East &amp; North Africa</v>
      </c>
      <c r="E566" s="90" t="str">
        <f>'Compound Alert'!E50</f>
        <v>IDA</v>
      </c>
      <c r="F566" s="90"/>
      <c r="G566" s="86">
        <f>'Compound Alert'!G50</f>
        <v>3.5</v>
      </c>
      <c r="H566" s="87">
        <f>'Compound Alert'!H50</f>
        <v>3.5</v>
      </c>
      <c r="I566" s="85">
        <f>'Compound Alert'!I50</f>
        <v>2</v>
      </c>
      <c r="J566" s="77">
        <f>'Compound Alert'!AB50</f>
        <v>10</v>
      </c>
      <c r="K566" s="77">
        <f>'Compound Alert'!AC50</f>
        <v>0</v>
      </c>
      <c r="L566" s="77">
        <f>'Compound Alert'!AD50</f>
        <v>3.63636363636363</v>
      </c>
      <c r="M566" s="77">
        <f>'Compound Alert'!AE50</f>
        <v>8.8847092522515201</v>
      </c>
      <c r="N566" s="77">
        <f>'Compound Alert'!AF50</f>
        <v>0</v>
      </c>
      <c r="O566" s="77">
        <f>'Compound Alert'!AG50</f>
        <v>0</v>
      </c>
      <c r="P566" s="85"/>
      <c r="Q566" s="27">
        <f>'Compound Alert'!AI50</f>
        <v>0</v>
      </c>
      <c r="R566" s="27">
        <f>'Compound Alert'!AJ246</f>
        <v>0</v>
      </c>
      <c r="S566" s="28"/>
      <c r="T566" s="28"/>
      <c r="U566" s="28"/>
      <c r="V566" s="28"/>
      <c r="W566" s="28"/>
      <c r="X566" s="28"/>
      <c r="Y566" s="28"/>
      <c r="Z566" s="28"/>
      <c r="AA566" s="28"/>
      <c r="AB566" s="28"/>
      <c r="AC566" s="28"/>
      <c r="AD566" s="28"/>
      <c r="AE566" s="28"/>
      <c r="AF566" s="28"/>
    </row>
    <row r="567" spans="1:32" hidden="1" x14ac:dyDescent="0.2">
      <c r="A567" s="71">
        <v>40</v>
      </c>
      <c r="B567" s="90" t="str">
        <f>'Compound Alert'!B82</f>
        <v>India</v>
      </c>
      <c r="C567" s="90" t="str">
        <f>'Compound Alert'!C82</f>
        <v>IND</v>
      </c>
      <c r="D567" s="90" t="str">
        <f>'Compound Alert'!D82</f>
        <v>SAS           South Asia</v>
      </c>
      <c r="E567" s="90" t="str">
        <f>'Compound Alert'!E82</f>
        <v>IBRD</v>
      </c>
      <c r="F567" s="90"/>
      <c r="G567" s="86">
        <f>'Compound Alert'!G82</f>
        <v>3.5</v>
      </c>
      <c r="H567" s="87">
        <f>'Compound Alert'!H82</f>
        <v>3.5</v>
      </c>
      <c r="I567" s="85">
        <f>'Compound Alert'!I82</f>
        <v>1</v>
      </c>
      <c r="J567" s="77">
        <f>'Compound Alert'!AB82</f>
        <v>7.1428571428571104</v>
      </c>
      <c r="K567" s="77">
        <f>'Compound Alert'!AC82</f>
        <v>0</v>
      </c>
      <c r="L567" s="77">
        <f>'Compound Alert'!AD82</f>
        <v>0</v>
      </c>
      <c r="M567" s="77">
        <f>'Compound Alert'!AE82</f>
        <v>0</v>
      </c>
      <c r="N567" s="77">
        <f>'Compound Alert'!AF82</f>
        <v>0</v>
      </c>
      <c r="O567" s="77">
        <f>'Compound Alert'!AG82</f>
        <v>0</v>
      </c>
      <c r="P567" s="85"/>
      <c r="Q567" s="27">
        <f>'Compound Alert'!AI82</f>
        <v>0</v>
      </c>
      <c r="R567" s="27">
        <f>'Compound Alert'!AJ278</f>
        <v>0</v>
      </c>
      <c r="S567" s="28"/>
      <c r="T567" s="28"/>
      <c r="U567" s="28"/>
      <c r="V567" s="28"/>
      <c r="W567" s="28"/>
      <c r="X567" s="28"/>
      <c r="Y567" s="28"/>
      <c r="Z567" s="28"/>
      <c r="AA567" s="28"/>
      <c r="AB567" s="28"/>
      <c r="AC567" s="28"/>
      <c r="AD567" s="28"/>
      <c r="AE567" s="28"/>
      <c r="AF567" s="28"/>
    </row>
    <row r="568" spans="1:32" hidden="1" x14ac:dyDescent="0.2">
      <c r="A568" s="71">
        <v>41</v>
      </c>
      <c r="B568" s="90" t="str">
        <f>'Compound Alert'!B93</f>
        <v>Kenya</v>
      </c>
      <c r="C568" s="90" t="str">
        <f>'Compound Alert'!C93</f>
        <v>KEN</v>
      </c>
      <c r="D568" s="90" t="str">
        <f>'Compound Alert'!D93</f>
        <v>SSF           Sub-Saharan Africa</v>
      </c>
      <c r="E568" s="90" t="str">
        <f>'Compound Alert'!E93</f>
        <v>Blend</v>
      </c>
      <c r="F568" s="90"/>
      <c r="G568" s="86">
        <f>'Compound Alert'!G93</f>
        <v>3.5</v>
      </c>
      <c r="H568" s="87">
        <f>'Compound Alert'!H93</f>
        <v>3.5</v>
      </c>
      <c r="I568" s="85">
        <f>'Compound Alert'!I93</f>
        <v>2.5</v>
      </c>
      <c r="J568" s="77">
        <f>'Compound Alert'!AB93</f>
        <v>4.6153846153846203</v>
      </c>
      <c r="K568" s="77">
        <f>'Compound Alert'!AC93</f>
        <v>0</v>
      </c>
      <c r="L568" s="77">
        <f>'Compound Alert'!AD93</f>
        <v>4.3181818181818201</v>
      </c>
      <c r="M568" s="77">
        <f>'Compound Alert'!AE93</f>
        <v>10</v>
      </c>
      <c r="N568" s="77">
        <f>'Compound Alert'!AF93</f>
        <v>0</v>
      </c>
      <c r="O568" s="77">
        <f>'Compound Alert'!AG93</f>
        <v>0</v>
      </c>
      <c r="P568" s="85"/>
      <c r="Q568" s="27">
        <f>'Compound Alert'!AI93</f>
        <v>0</v>
      </c>
      <c r="R568" s="27">
        <f>'Compound Alert'!AJ289</f>
        <v>0</v>
      </c>
      <c r="S568" s="28"/>
      <c r="T568" s="28"/>
      <c r="U568" s="28"/>
      <c r="V568" s="28"/>
      <c r="W568" s="28"/>
      <c r="X568" s="28"/>
      <c r="Y568" s="28"/>
      <c r="Z568" s="28"/>
      <c r="AA568" s="28"/>
      <c r="AB568" s="28"/>
      <c r="AC568" s="28"/>
      <c r="AD568" s="28"/>
      <c r="AE568" s="28"/>
      <c r="AF568" s="28"/>
    </row>
    <row r="569" spans="1:32" hidden="1" x14ac:dyDescent="0.2">
      <c r="A569" s="71">
        <v>42</v>
      </c>
      <c r="B569" s="90" t="str">
        <f>'Compound Alert'!B95</f>
        <v>Cambodia</v>
      </c>
      <c r="C569" s="90" t="str">
        <f>'Compound Alert'!C95</f>
        <v>KHM</v>
      </c>
      <c r="D569" s="90" t="str">
        <f>'Compound Alert'!D95</f>
        <v>EAS           East Asia &amp; Pacific</v>
      </c>
      <c r="E569" s="90" t="str">
        <f>'Compound Alert'!E95</f>
        <v>IDA</v>
      </c>
      <c r="F569" s="90"/>
      <c r="G569" s="86">
        <f>'Compound Alert'!G95</f>
        <v>3.5</v>
      </c>
      <c r="H569" s="87">
        <f>'Compound Alert'!H95</f>
        <v>3.5</v>
      </c>
      <c r="I569" s="85">
        <f>'Compound Alert'!I95</f>
        <v>2</v>
      </c>
      <c r="J569" s="77">
        <f>'Compound Alert'!AB95</f>
        <v>7.1428571428571104</v>
      </c>
      <c r="K569" s="77">
        <f>'Compound Alert'!AC95</f>
        <v>0</v>
      </c>
      <c r="L569" s="77">
        <f>'Compound Alert'!AD95</f>
        <v>3.63636363636363</v>
      </c>
      <c r="M569" s="77">
        <f>'Compound Alert'!AE95</f>
        <v>7.3079245885213204</v>
      </c>
      <c r="N569" s="77">
        <f>'Compound Alert'!AF95</f>
        <v>0</v>
      </c>
      <c r="O569" s="77">
        <f>'Compound Alert'!AG95</f>
        <v>0</v>
      </c>
      <c r="P569" s="85"/>
      <c r="Q569" s="27">
        <f>'Compound Alert'!AI95</f>
        <v>0</v>
      </c>
      <c r="R569" s="27">
        <f>'Compound Alert'!AJ291</f>
        <v>0</v>
      </c>
      <c r="S569" s="28"/>
      <c r="T569" s="28"/>
      <c r="U569" s="28"/>
      <c r="V569" s="28"/>
      <c r="W569" s="28"/>
      <c r="X569" s="28"/>
      <c r="Y569" s="28"/>
      <c r="Z569" s="28"/>
      <c r="AA569" s="28"/>
      <c r="AB569" s="28"/>
      <c r="AC569" s="28"/>
      <c r="AD569" s="28"/>
      <c r="AE569" s="28"/>
      <c r="AF569" s="28"/>
    </row>
    <row r="570" spans="1:32" hidden="1" x14ac:dyDescent="0.2">
      <c r="A570" s="71">
        <v>43</v>
      </c>
      <c r="B570" s="90" t="str">
        <f>'Compound Alert'!B96</f>
        <v>Kiribati</v>
      </c>
      <c r="C570" s="90" t="str">
        <f>'Compound Alert'!C96</f>
        <v>KIR</v>
      </c>
      <c r="D570" s="90" t="str">
        <f>'Compound Alert'!D96</f>
        <v>EAS           East Asia &amp; Pacific</v>
      </c>
      <c r="E570" s="90" t="str">
        <f>'Compound Alert'!E96</f>
        <v>IDA</v>
      </c>
      <c r="F570" s="90"/>
      <c r="G570" s="86">
        <f>'Compound Alert'!G96</f>
        <v>3.5</v>
      </c>
      <c r="H570" s="87">
        <f>'Compound Alert'!H96</f>
        <v>3.5</v>
      </c>
      <c r="I570" s="85">
        <f>'Compound Alert'!I96</f>
        <v>2.5</v>
      </c>
      <c r="J570" s="77">
        <f>'Compound Alert'!AB96</f>
        <v>9.9138461538461495</v>
      </c>
      <c r="K570" s="77">
        <f>'Compound Alert'!AC96</f>
        <v>0</v>
      </c>
      <c r="L570" s="77">
        <f>'Compound Alert'!AD96</f>
        <v>0</v>
      </c>
      <c r="M570" s="77">
        <f>'Compound Alert'!AE96</f>
        <v>0</v>
      </c>
      <c r="N570" s="77">
        <f>'Compound Alert'!AF96</f>
        <v>0</v>
      </c>
      <c r="O570" s="77">
        <f>'Compound Alert'!AG96</f>
        <v>0</v>
      </c>
      <c r="P570" s="85"/>
      <c r="Q570" s="27">
        <f>'Compound Alert'!AI96</f>
        <v>0.2</v>
      </c>
      <c r="R570" s="27">
        <f>'Compound Alert'!AJ292</f>
        <v>0</v>
      </c>
      <c r="S570" s="28"/>
      <c r="T570" s="28"/>
      <c r="U570" s="28"/>
      <c r="V570" s="28"/>
      <c r="W570" s="28"/>
      <c r="X570" s="28"/>
      <c r="Y570" s="28"/>
      <c r="Z570" s="28"/>
      <c r="AA570" s="28"/>
      <c r="AB570" s="28"/>
      <c r="AC570" s="28"/>
      <c r="AD570" s="28"/>
      <c r="AE570" s="28"/>
      <c r="AF570" s="28"/>
    </row>
    <row r="571" spans="1:32" hidden="1" x14ac:dyDescent="0.2">
      <c r="A571" s="71">
        <v>44</v>
      </c>
      <c r="B571" s="90" t="str">
        <f>'Compound Alert'!B106</f>
        <v>Sri Lanka</v>
      </c>
      <c r="C571" s="90" t="str">
        <f>'Compound Alert'!C106</f>
        <v>LKA</v>
      </c>
      <c r="D571" s="90" t="str">
        <f>'Compound Alert'!D106</f>
        <v>SAS           South Asia</v>
      </c>
      <c r="E571" s="90" t="str">
        <f>'Compound Alert'!E106</f>
        <v>IBRD</v>
      </c>
      <c r="F571" s="90"/>
      <c r="G571" s="86">
        <f>'Compound Alert'!G106</f>
        <v>3.5</v>
      </c>
      <c r="H571" s="87">
        <f>'Compound Alert'!H106</f>
        <v>3.5</v>
      </c>
      <c r="I571" s="85">
        <f>'Compound Alert'!I106</f>
        <v>0.5</v>
      </c>
      <c r="J571" s="77">
        <f>'Compound Alert'!AB106</f>
        <v>10</v>
      </c>
      <c r="K571" s="77">
        <f>'Compound Alert'!AC106</f>
        <v>0</v>
      </c>
      <c r="L571" s="77">
        <f>'Compound Alert'!AD106</f>
        <v>0</v>
      </c>
      <c r="M571" s="77">
        <f>'Compound Alert'!AE106</f>
        <v>7</v>
      </c>
      <c r="N571" s="77">
        <f>'Compound Alert'!AF106</f>
        <v>0</v>
      </c>
      <c r="O571" s="77">
        <f>'Compound Alert'!AG106</f>
        <v>7.2825721468623401</v>
      </c>
      <c r="P571" s="85"/>
      <c r="Q571" s="27">
        <f>'Compound Alert'!AI106</f>
        <v>0</v>
      </c>
      <c r="R571" s="27">
        <f>'Compound Alert'!AJ302</f>
        <v>0</v>
      </c>
      <c r="S571" s="28"/>
      <c r="T571" s="28"/>
      <c r="U571" s="28"/>
      <c r="V571" s="28"/>
      <c r="W571" s="28"/>
      <c r="X571" s="28"/>
      <c r="Y571" s="28"/>
      <c r="Z571" s="28"/>
      <c r="AA571" s="28"/>
      <c r="AB571" s="28"/>
      <c r="AC571" s="28"/>
      <c r="AD571" s="28"/>
      <c r="AE571" s="28"/>
      <c r="AF571" s="28"/>
    </row>
    <row r="572" spans="1:32" hidden="1" x14ac:dyDescent="0.2">
      <c r="A572" s="71">
        <v>45</v>
      </c>
      <c r="B572" s="90" t="str">
        <f>'Compound Alert'!B126</f>
        <v>Malawi</v>
      </c>
      <c r="C572" s="90" t="str">
        <f>'Compound Alert'!C126</f>
        <v>MWI</v>
      </c>
      <c r="D572" s="90" t="str">
        <f>'Compound Alert'!D126</f>
        <v>SSF           Sub-Saharan Africa</v>
      </c>
      <c r="E572" s="90" t="str">
        <f>'Compound Alert'!E126</f>
        <v>IDA</v>
      </c>
      <c r="F572" s="90"/>
      <c r="G572" s="86">
        <f>'Compound Alert'!G126</f>
        <v>3.5</v>
      </c>
      <c r="H572" s="87">
        <f>'Compound Alert'!H126</f>
        <v>3.5</v>
      </c>
      <c r="I572" s="85">
        <f>'Compound Alert'!I126</f>
        <v>3</v>
      </c>
      <c r="J572" s="77">
        <f>'Compound Alert'!AB126</f>
        <v>5.5553846153846198</v>
      </c>
      <c r="K572" s="77">
        <f>'Compound Alert'!AC126</f>
        <v>0</v>
      </c>
      <c r="L572" s="77">
        <f>'Compound Alert'!AD126</f>
        <v>4.5454545454545503</v>
      </c>
      <c r="M572" s="77">
        <f>'Compound Alert'!AE126</f>
        <v>10</v>
      </c>
      <c r="N572" s="77">
        <f>'Compound Alert'!AF126</f>
        <v>10</v>
      </c>
      <c r="O572" s="77">
        <f>'Compound Alert'!AG126</f>
        <v>0</v>
      </c>
      <c r="P572" s="85"/>
      <c r="Q572" s="27">
        <f>'Compound Alert'!AI126</f>
        <v>0</v>
      </c>
      <c r="R572" s="27">
        <f>'Compound Alert'!AJ322</f>
        <v>0</v>
      </c>
      <c r="S572" s="28"/>
      <c r="T572" s="28"/>
      <c r="U572" s="28"/>
      <c r="V572" s="28"/>
      <c r="W572" s="28"/>
      <c r="X572" s="28"/>
      <c r="Y572" s="28"/>
      <c r="Z572" s="28"/>
      <c r="AA572" s="28"/>
      <c r="AB572" s="28"/>
      <c r="AC572" s="28"/>
      <c r="AD572" s="28"/>
      <c r="AE572" s="28"/>
      <c r="AF572" s="28"/>
    </row>
    <row r="573" spans="1:32" hidden="1" x14ac:dyDescent="0.2">
      <c r="A573" s="71">
        <v>46</v>
      </c>
      <c r="B573" s="90" t="str">
        <f>'Compound Alert'!B131</f>
        <v>Nicaragua</v>
      </c>
      <c r="C573" s="90" t="str">
        <f>'Compound Alert'!C131</f>
        <v>NIC</v>
      </c>
      <c r="D573" s="90" t="str">
        <f>'Compound Alert'!D131</f>
        <v>LCN           Latin America &amp; Caribbean</v>
      </c>
      <c r="E573" s="90" t="str">
        <f>'Compound Alert'!E131</f>
        <v>IDA</v>
      </c>
      <c r="F573" s="90"/>
      <c r="G573" s="86">
        <f>'Compound Alert'!G131</f>
        <v>3.5</v>
      </c>
      <c r="H573" s="87">
        <f>'Compound Alert'!H131</f>
        <v>3.5</v>
      </c>
      <c r="I573" s="85">
        <f>'Compound Alert'!I131</f>
        <v>1</v>
      </c>
      <c r="J573" s="77">
        <f>'Compound Alert'!AB131</f>
        <v>10</v>
      </c>
      <c r="K573" s="77">
        <f>'Compound Alert'!AC131</f>
        <v>0</v>
      </c>
      <c r="L573" s="77">
        <f>'Compound Alert'!AD131</f>
        <v>5.2272727272727302</v>
      </c>
      <c r="M573" s="77">
        <f>'Compound Alert'!AE131</f>
        <v>7</v>
      </c>
      <c r="N573" s="77">
        <f>'Compound Alert'!AF131</f>
        <v>0</v>
      </c>
      <c r="O573" s="77">
        <f>'Compound Alert'!AG131</f>
        <v>0</v>
      </c>
      <c r="P573" s="85"/>
      <c r="Q573" s="27">
        <f>'Compound Alert'!AI131</f>
        <v>0</v>
      </c>
      <c r="R573" s="27">
        <f>'Compound Alert'!AJ327</f>
        <v>0</v>
      </c>
      <c r="S573" s="28"/>
      <c r="T573" s="28"/>
      <c r="U573" s="28"/>
      <c r="V573" s="28"/>
      <c r="W573" s="28"/>
      <c r="X573" s="28"/>
      <c r="Y573" s="28"/>
      <c r="Z573" s="28"/>
      <c r="AA573" s="28"/>
      <c r="AB573" s="28"/>
      <c r="AC573" s="28"/>
      <c r="AD573" s="28"/>
      <c r="AE573" s="28"/>
      <c r="AF573" s="28"/>
    </row>
    <row r="574" spans="1:32" hidden="1" x14ac:dyDescent="0.2">
      <c r="A574" s="71">
        <v>47</v>
      </c>
      <c r="B574" s="90" t="str">
        <f>'Compound Alert'!B134</f>
        <v>Nepal</v>
      </c>
      <c r="C574" s="90" t="str">
        <f>'Compound Alert'!C134</f>
        <v>NPL</v>
      </c>
      <c r="D574" s="90" t="str">
        <f>'Compound Alert'!D134</f>
        <v>SAS           South Asia</v>
      </c>
      <c r="E574" s="90" t="str">
        <f>'Compound Alert'!E134</f>
        <v>IDA</v>
      </c>
      <c r="F574" s="90"/>
      <c r="G574" s="86">
        <f>'Compound Alert'!G134</f>
        <v>3.5</v>
      </c>
      <c r="H574" s="87">
        <f>'Compound Alert'!H134</f>
        <v>3.5</v>
      </c>
      <c r="I574" s="85">
        <f>'Compound Alert'!I134</f>
        <v>2</v>
      </c>
      <c r="J574" s="77">
        <f>'Compound Alert'!AB134</f>
        <v>4.7619047619047397</v>
      </c>
      <c r="K574" s="77">
        <f>'Compound Alert'!AC134</f>
        <v>0</v>
      </c>
      <c r="L574" s="77">
        <f>'Compound Alert'!AD134</f>
        <v>5.2272727272727302</v>
      </c>
      <c r="M574" s="77">
        <f>'Compound Alert'!AE134</f>
        <v>0</v>
      </c>
      <c r="N574" s="77">
        <f>'Compound Alert'!AF134</f>
        <v>0</v>
      </c>
      <c r="O574" s="77">
        <f>'Compound Alert'!AG134</f>
        <v>0</v>
      </c>
      <c r="P574" s="85"/>
      <c r="Q574" s="27">
        <f>'Compound Alert'!AI134</f>
        <v>0</v>
      </c>
      <c r="R574" s="27">
        <f>'Compound Alert'!AJ330</f>
        <v>0</v>
      </c>
      <c r="S574" s="28"/>
      <c r="T574" s="28"/>
      <c r="U574" s="28"/>
      <c r="V574" s="28"/>
      <c r="W574" s="28"/>
      <c r="X574" s="28"/>
      <c r="Y574" s="28"/>
      <c r="Z574" s="28"/>
      <c r="AA574" s="28"/>
      <c r="AB574" s="28"/>
      <c r="AC574" s="28"/>
      <c r="AD574" s="28"/>
      <c r="AE574" s="28"/>
      <c r="AF574" s="28"/>
    </row>
    <row r="575" spans="1:32" hidden="1" x14ac:dyDescent="0.2">
      <c r="A575" s="71">
        <v>48</v>
      </c>
      <c r="B575" s="90" t="str">
        <f>'Compound Alert'!B171</f>
        <v>Togo</v>
      </c>
      <c r="C575" s="90" t="str">
        <f>'Compound Alert'!C171</f>
        <v>TGO</v>
      </c>
      <c r="D575" s="90" t="str">
        <f>'Compound Alert'!D171</f>
        <v>SSF           Sub-Saharan Africa</v>
      </c>
      <c r="E575" s="90" t="str">
        <f>'Compound Alert'!E171</f>
        <v>IDA</v>
      </c>
      <c r="F575" s="90"/>
      <c r="G575" s="86">
        <f>'Compound Alert'!G171</f>
        <v>3.5</v>
      </c>
      <c r="H575" s="87">
        <f>'Compound Alert'!H171</f>
        <v>3.5</v>
      </c>
      <c r="I575" s="85">
        <f>'Compound Alert'!I171</f>
        <v>2</v>
      </c>
      <c r="J575" s="77">
        <f>'Compound Alert'!AB171</f>
        <v>10</v>
      </c>
      <c r="K575" s="77">
        <f>'Compound Alert'!AC171</f>
        <v>0</v>
      </c>
      <c r="L575" s="77">
        <f>'Compound Alert'!AD171</f>
        <v>5.2272727272727302</v>
      </c>
      <c r="M575" s="77">
        <f>'Compound Alert'!AE171</f>
        <v>0</v>
      </c>
      <c r="N575" s="77">
        <f>'Compound Alert'!AF171</f>
        <v>0</v>
      </c>
      <c r="O575" s="77">
        <f>'Compound Alert'!AG171</f>
        <v>0</v>
      </c>
      <c r="P575" s="85"/>
      <c r="Q575" s="27">
        <f>'Compound Alert'!AI171</f>
        <v>0</v>
      </c>
      <c r="R575" s="27">
        <f>'Compound Alert'!AJ367</f>
        <v>0</v>
      </c>
      <c r="S575" s="28"/>
      <c r="T575" s="28"/>
      <c r="U575" s="28"/>
      <c r="V575" s="28"/>
      <c r="W575" s="28"/>
      <c r="X575" s="28"/>
      <c r="Y575" s="28"/>
      <c r="Z575" s="28"/>
      <c r="AA575" s="28"/>
      <c r="AB575" s="28"/>
      <c r="AC575" s="28"/>
      <c r="AD575" s="28"/>
      <c r="AE575" s="28"/>
      <c r="AF575" s="28"/>
    </row>
    <row r="576" spans="1:32" hidden="1" x14ac:dyDescent="0.2">
      <c r="A576" s="71">
        <v>49</v>
      </c>
      <c r="B576" s="90" t="str">
        <f>'Compound Alert'!B181</f>
        <v>Tanzania</v>
      </c>
      <c r="C576" s="90" t="str">
        <f>'Compound Alert'!C181</f>
        <v>TZA</v>
      </c>
      <c r="D576" s="90" t="str">
        <f>'Compound Alert'!D181</f>
        <v>SSF           Sub-Saharan Africa</v>
      </c>
      <c r="E576" s="90" t="str">
        <f>'Compound Alert'!E181</f>
        <v>IDA</v>
      </c>
      <c r="F576" s="90"/>
      <c r="G576" s="86">
        <f>'Compound Alert'!G181</f>
        <v>3.5</v>
      </c>
      <c r="H576" s="87">
        <f>'Compound Alert'!H181</f>
        <v>3.5</v>
      </c>
      <c r="I576" s="85">
        <f>'Compound Alert'!I181</f>
        <v>2</v>
      </c>
      <c r="J576" s="77">
        <f>'Compound Alert'!AB181</f>
        <v>10</v>
      </c>
      <c r="K576" s="77">
        <f>'Compound Alert'!AC181</f>
        <v>0</v>
      </c>
      <c r="L576" s="77">
        <f>'Compound Alert'!AD181</f>
        <v>4.5454545454545503</v>
      </c>
      <c r="M576" s="77">
        <f>'Compound Alert'!AE181</f>
        <v>0</v>
      </c>
      <c r="N576" s="77">
        <f>'Compound Alert'!AF181</f>
        <v>0</v>
      </c>
      <c r="O576" s="77">
        <f>'Compound Alert'!AG181</f>
        <v>0</v>
      </c>
      <c r="P576" s="85"/>
      <c r="Q576" s="27">
        <f>'Compound Alert'!AI181</f>
        <v>0</v>
      </c>
      <c r="R576" s="27">
        <f>'Compound Alert'!AJ377</f>
        <v>0</v>
      </c>
      <c r="S576" s="28"/>
      <c r="T576" s="28"/>
      <c r="U576" s="28"/>
      <c r="V576" s="28"/>
      <c r="W576" s="28"/>
      <c r="X576" s="28"/>
      <c r="Y576" s="28"/>
      <c r="Z576" s="28"/>
      <c r="AA576" s="28"/>
      <c r="AB576" s="28"/>
      <c r="AC576" s="28"/>
      <c r="AD576" s="28"/>
      <c r="AE576" s="28"/>
      <c r="AF576" s="28"/>
    </row>
    <row r="577" spans="1:32" hidden="1" x14ac:dyDescent="0.2">
      <c r="A577" s="71">
        <v>50</v>
      </c>
      <c r="B577" s="90" t="str">
        <f>'Compound Alert'!B188</f>
        <v>Venezuela</v>
      </c>
      <c r="C577" s="90" t="str">
        <f>'Compound Alert'!C188</f>
        <v>VEN</v>
      </c>
      <c r="D577" s="90" t="str">
        <f>'Compound Alert'!D188</f>
        <v>LCN           Latin America &amp; Caribbean</v>
      </c>
      <c r="E577" s="90" t="str">
        <f>'Compound Alert'!E188</f>
        <v>IBRD</v>
      </c>
      <c r="F577" s="90"/>
      <c r="G577" s="86">
        <f>'Compound Alert'!G188</f>
        <v>3.5</v>
      </c>
      <c r="H577" s="87">
        <f>'Compound Alert'!H188</f>
        <v>3.5</v>
      </c>
      <c r="I577" s="85">
        <f>'Compound Alert'!I188</f>
        <v>2.5</v>
      </c>
      <c r="J577" s="77">
        <f>'Compound Alert'!AB188</f>
        <v>4.7619047619047397</v>
      </c>
      <c r="K577" s="77">
        <f>'Compound Alert'!AC188</f>
        <v>10</v>
      </c>
      <c r="L577" s="77">
        <f>'Compound Alert'!AD188</f>
        <v>5</v>
      </c>
      <c r="M577" s="77">
        <f>'Compound Alert'!AE188</f>
        <v>0</v>
      </c>
      <c r="N577" s="77">
        <f>'Compound Alert'!AF188</f>
        <v>0</v>
      </c>
      <c r="O577" s="77">
        <f>'Compound Alert'!AG188</f>
        <v>0</v>
      </c>
      <c r="P577" s="85"/>
      <c r="Q577" s="27">
        <f>'Compound Alert'!AI188</f>
        <v>0</v>
      </c>
      <c r="R577" s="27">
        <f>'Compound Alert'!AJ384</f>
        <v>0</v>
      </c>
      <c r="S577" s="28"/>
      <c r="T577" s="28"/>
      <c r="U577" s="28"/>
      <c r="V577" s="28"/>
      <c r="W577" s="28"/>
      <c r="X577" s="28"/>
      <c r="Y577" s="28"/>
      <c r="Z577" s="28"/>
      <c r="AA577" s="28"/>
      <c r="AB577" s="28"/>
      <c r="AC577" s="28"/>
      <c r="AD577" s="28"/>
      <c r="AE577" s="28"/>
      <c r="AF577" s="28"/>
    </row>
    <row r="578" spans="1:32" hidden="1" x14ac:dyDescent="0.2">
      <c r="A578" s="71">
        <v>51</v>
      </c>
      <c r="B578" s="90" t="str">
        <f>'Compound Alert'!B193</f>
        <v>South Africa</v>
      </c>
      <c r="C578" s="90" t="str">
        <f>'Compound Alert'!C193</f>
        <v>ZAF</v>
      </c>
      <c r="D578" s="90" t="str">
        <f>'Compound Alert'!D193</f>
        <v>SSF           Sub-Saharan Africa</v>
      </c>
      <c r="E578" s="90" t="str">
        <f>'Compound Alert'!E193</f>
        <v>IBRD</v>
      </c>
      <c r="F578" s="90"/>
      <c r="G578" s="86">
        <f>'Compound Alert'!G193</f>
        <v>3.5</v>
      </c>
      <c r="H578" s="87">
        <f>'Compound Alert'!H193</f>
        <v>3.5</v>
      </c>
      <c r="I578" s="85">
        <f>'Compound Alert'!I193</f>
        <v>0</v>
      </c>
      <c r="J578" s="77">
        <f>'Compound Alert'!AB193</f>
        <v>7.1428571428571104</v>
      </c>
      <c r="K578" s="77">
        <f>'Compound Alert'!AC193</f>
        <v>0</v>
      </c>
      <c r="L578" s="77">
        <f>'Compound Alert'!AD193</f>
        <v>5.2272727272727302</v>
      </c>
      <c r="M578" s="77">
        <f>'Compound Alert'!AE193</f>
        <v>10</v>
      </c>
      <c r="N578" s="77">
        <f>'Compound Alert'!AF193</f>
        <v>10</v>
      </c>
      <c r="O578" s="77">
        <f>'Compound Alert'!AG193</f>
        <v>0</v>
      </c>
      <c r="P578" s="85"/>
      <c r="Q578" s="27">
        <f>'Compound Alert'!AI193</f>
        <v>0</v>
      </c>
      <c r="R578" s="27">
        <f>'Compound Alert'!AJ389</f>
        <v>0</v>
      </c>
      <c r="S578" s="28"/>
      <c r="T578" s="28"/>
      <c r="U578" s="28"/>
      <c r="V578" s="28"/>
      <c r="W578" s="28"/>
      <c r="X578" s="28"/>
      <c r="Y578" s="28"/>
      <c r="Z578" s="28"/>
      <c r="AA578" s="28"/>
      <c r="AB578" s="28"/>
      <c r="AC578" s="28"/>
      <c r="AD578" s="28"/>
      <c r="AE578" s="28"/>
      <c r="AF578" s="28"/>
    </row>
    <row r="579" spans="1:32" hidden="1" x14ac:dyDescent="0.2">
      <c r="A579" s="71">
        <v>52</v>
      </c>
      <c r="B579" s="90" t="str">
        <f>'Compound Alert'!B7</f>
        <v>Angola</v>
      </c>
      <c r="C579" s="90" t="str">
        <f>'Compound Alert'!C7</f>
        <v>AGO</v>
      </c>
      <c r="D579" s="90" t="str">
        <f>'Compound Alert'!D7</f>
        <v>SSF           Sub-Saharan Africa</v>
      </c>
      <c r="E579" s="90" t="str">
        <f>'Compound Alert'!E7</f>
        <v>IBRD</v>
      </c>
      <c r="F579" s="90"/>
      <c r="G579" s="86">
        <f>'Compound Alert'!G7</f>
        <v>3</v>
      </c>
      <c r="H579" s="87">
        <f>'Compound Alert'!H7</f>
        <v>3</v>
      </c>
      <c r="I579" s="85">
        <f>'Compound Alert'!I7</f>
        <v>2</v>
      </c>
      <c r="J579" s="77">
        <f>'Compound Alert'!AB7</f>
        <v>5.2138461538461502</v>
      </c>
      <c r="K579" s="77">
        <f>'Compound Alert'!AC7</f>
        <v>0</v>
      </c>
      <c r="L579" s="77">
        <f>'Compound Alert'!AD7</f>
        <v>5</v>
      </c>
      <c r="M579" s="77">
        <f>'Compound Alert'!AE7</f>
        <v>0</v>
      </c>
      <c r="N579" s="77">
        <f>'Compound Alert'!AF7</f>
        <v>0</v>
      </c>
      <c r="O579" s="77">
        <f>'Compound Alert'!AG7</f>
        <v>0</v>
      </c>
      <c r="P579" s="85"/>
      <c r="Q579" s="27">
        <f>'Compound Alert'!AI7</f>
        <v>0</v>
      </c>
      <c r="R579" s="27">
        <f>'Compound Alert'!AJ203</f>
        <v>0</v>
      </c>
      <c r="S579" s="28"/>
      <c r="T579" s="28"/>
      <c r="U579" s="28"/>
      <c r="V579" s="28"/>
      <c r="W579" s="28"/>
      <c r="X579" s="28"/>
      <c r="Y579" s="28"/>
      <c r="Z579" s="28"/>
      <c r="AA579" s="28"/>
      <c r="AB579" s="28"/>
      <c r="AC579" s="28"/>
      <c r="AD579" s="28"/>
      <c r="AE579" s="28"/>
      <c r="AF579" s="28"/>
    </row>
    <row r="580" spans="1:32" hidden="1" x14ac:dyDescent="0.2">
      <c r="A580" s="71">
        <v>53</v>
      </c>
      <c r="B580" s="90" t="str">
        <f>'Compound Alert'!B15</f>
        <v>Azerbaijan</v>
      </c>
      <c r="C580" s="90" t="str">
        <f>'Compound Alert'!C15</f>
        <v>AZE</v>
      </c>
      <c r="D580" s="90" t="str">
        <f>'Compound Alert'!D15</f>
        <v>ECS           Europe &amp; Central Asia</v>
      </c>
      <c r="E580" s="90" t="str">
        <f>'Compound Alert'!E15</f>
        <v>IBRD</v>
      </c>
      <c r="F580" s="90"/>
      <c r="G580" s="86">
        <f>'Compound Alert'!G15</f>
        <v>3</v>
      </c>
      <c r="H580" s="87">
        <f>'Compound Alert'!H15</f>
        <v>3</v>
      </c>
      <c r="I580" s="85">
        <f>'Compound Alert'!I15</f>
        <v>1</v>
      </c>
      <c r="J580" s="77">
        <f>'Compound Alert'!AB15</f>
        <v>7.1428571428571104</v>
      </c>
      <c r="K580" s="77">
        <f>'Compound Alert'!AC15</f>
        <v>0</v>
      </c>
      <c r="L580" s="77">
        <f>'Compound Alert'!AD15</f>
        <v>6.8181818181818201</v>
      </c>
      <c r="M580" s="77">
        <f>'Compound Alert'!AE15</f>
        <v>7</v>
      </c>
      <c r="N580" s="77">
        <f>'Compound Alert'!AF15</f>
        <v>0</v>
      </c>
      <c r="O580" s="77">
        <f>'Compound Alert'!AG15</f>
        <v>10</v>
      </c>
      <c r="P580" s="85"/>
      <c r="Q580" s="27">
        <f>'Compound Alert'!AI15</f>
        <v>0</v>
      </c>
      <c r="R580" s="27">
        <f>'Compound Alert'!AJ211</f>
        <v>0</v>
      </c>
      <c r="S580" s="28"/>
      <c r="T580" s="28"/>
      <c r="U580" s="28"/>
      <c r="V580" s="28"/>
      <c r="W580" s="28"/>
      <c r="X580" s="28"/>
      <c r="Y580" s="28"/>
      <c r="Z580" s="28"/>
      <c r="AA580" s="28"/>
      <c r="AB580" s="28"/>
      <c r="AC580" s="28"/>
      <c r="AD580" s="28"/>
      <c r="AE580" s="28"/>
      <c r="AF580" s="28"/>
    </row>
    <row r="581" spans="1:32" hidden="1" x14ac:dyDescent="0.2">
      <c r="A581" s="71">
        <v>54</v>
      </c>
      <c r="B581" s="90" t="str">
        <f>'Compound Alert'!B20</f>
        <v>Bangladesh</v>
      </c>
      <c r="C581" s="90" t="str">
        <f>'Compound Alert'!C20</f>
        <v>BGD</v>
      </c>
      <c r="D581" s="90" t="str">
        <f>'Compound Alert'!D20</f>
        <v>SAS           South Asia</v>
      </c>
      <c r="E581" s="90" t="str">
        <f>'Compound Alert'!E20</f>
        <v>IDA</v>
      </c>
      <c r="F581" s="90"/>
      <c r="G581" s="86">
        <f>'Compound Alert'!G20</f>
        <v>3</v>
      </c>
      <c r="H581" s="87">
        <f>'Compound Alert'!H20</f>
        <v>3</v>
      </c>
      <c r="I581" s="85">
        <f>'Compound Alert'!I20</f>
        <v>1.5</v>
      </c>
      <c r="J581" s="77">
        <f>'Compound Alert'!AB20</f>
        <v>2.3809523809523698</v>
      </c>
      <c r="K581" s="77">
        <f>'Compound Alert'!AC20</f>
        <v>0</v>
      </c>
      <c r="L581" s="77">
        <f>'Compound Alert'!AD20</f>
        <v>6.5909090909090802</v>
      </c>
      <c r="M581" s="77">
        <f>'Compound Alert'!AE20</f>
        <v>0</v>
      </c>
      <c r="N581" s="77">
        <f>'Compound Alert'!AF20</f>
        <v>0</v>
      </c>
      <c r="O581" s="77">
        <f>'Compound Alert'!AG20</f>
        <v>0</v>
      </c>
      <c r="P581" s="85"/>
      <c r="Q581" s="27">
        <f>'Compound Alert'!AI20</f>
        <v>0</v>
      </c>
      <c r="R581" s="27">
        <f>'Compound Alert'!AJ216</f>
        <v>0</v>
      </c>
      <c r="S581" s="28"/>
      <c r="T581" s="28"/>
      <c r="U581" s="28"/>
      <c r="V581" s="28"/>
      <c r="W581" s="28"/>
      <c r="X581" s="28"/>
      <c r="Y581" s="28"/>
      <c r="Z581" s="28"/>
      <c r="AA581" s="28"/>
      <c r="AB581" s="28"/>
      <c r="AC581" s="28"/>
      <c r="AD581" s="28"/>
      <c r="AE581" s="28"/>
      <c r="AF581" s="28"/>
    </row>
    <row r="582" spans="1:32" hidden="1" x14ac:dyDescent="0.2">
      <c r="A582" s="71">
        <v>55</v>
      </c>
      <c r="B582" s="90" t="str">
        <f>'Compound Alert'!B27</f>
        <v>Bolivia</v>
      </c>
      <c r="C582" s="90" t="str">
        <f>'Compound Alert'!C27</f>
        <v>BOL</v>
      </c>
      <c r="D582" s="90" t="str">
        <f>'Compound Alert'!D27</f>
        <v>LCN           Latin America &amp; Caribbean</v>
      </c>
      <c r="E582" s="90" t="str">
        <f>'Compound Alert'!E27</f>
        <v>IBRD</v>
      </c>
      <c r="F582" s="90"/>
      <c r="G582" s="86">
        <f>'Compound Alert'!G27</f>
        <v>3</v>
      </c>
      <c r="H582" s="87">
        <f>'Compound Alert'!H27</f>
        <v>3</v>
      </c>
      <c r="I582" s="85">
        <f>'Compound Alert'!I27</f>
        <v>1.5</v>
      </c>
      <c r="J582" s="77">
        <f>'Compound Alert'!AB27</f>
        <v>7.60615384615385</v>
      </c>
      <c r="K582" s="77">
        <f>'Compound Alert'!AC27</f>
        <v>0</v>
      </c>
      <c r="L582" s="77">
        <f>'Compound Alert'!AD27</f>
        <v>3.4090909090909198</v>
      </c>
      <c r="M582" s="77">
        <f>'Compound Alert'!AE27</f>
        <v>7</v>
      </c>
      <c r="N582" s="77">
        <f>'Compound Alert'!AF27</f>
        <v>0</v>
      </c>
      <c r="O582" s="77">
        <f>'Compound Alert'!AG27</f>
        <v>0</v>
      </c>
      <c r="P582" s="85"/>
      <c r="Q582" s="27">
        <f>'Compound Alert'!AI27</f>
        <v>0</v>
      </c>
      <c r="R582" s="27">
        <f>'Compound Alert'!AJ223</f>
        <v>0</v>
      </c>
      <c r="S582" s="28"/>
      <c r="T582" s="28"/>
      <c r="U582" s="28"/>
      <c r="V582" s="28"/>
      <c r="W582" s="28"/>
      <c r="X582" s="28"/>
      <c r="Y582" s="28"/>
      <c r="Z582" s="28"/>
      <c r="AA582" s="28"/>
      <c r="AB582" s="28"/>
      <c r="AC582" s="28"/>
      <c r="AD582" s="28"/>
      <c r="AE582" s="28"/>
      <c r="AF582" s="28"/>
    </row>
    <row r="583" spans="1:32" hidden="1" x14ac:dyDescent="0.2">
      <c r="A583" s="71">
        <v>56</v>
      </c>
      <c r="B583" s="90" t="str">
        <f>'Compound Alert'!B31</f>
        <v>Bhutan</v>
      </c>
      <c r="C583" s="90" t="str">
        <f>'Compound Alert'!C31</f>
        <v>BTN</v>
      </c>
      <c r="D583" s="90" t="str">
        <f>'Compound Alert'!D31</f>
        <v>SAS           South Asia</v>
      </c>
      <c r="E583" s="90" t="str">
        <f>'Compound Alert'!E31</f>
        <v>IDA</v>
      </c>
      <c r="F583" s="90"/>
      <c r="G583" s="86">
        <f>'Compound Alert'!G31</f>
        <v>3</v>
      </c>
      <c r="H583" s="87">
        <f>'Compound Alert'!H31</f>
        <v>3</v>
      </c>
      <c r="I583" s="85">
        <f>'Compound Alert'!I31</f>
        <v>0.5</v>
      </c>
      <c r="J583" s="77">
        <f>'Compound Alert'!AB31</f>
        <v>10</v>
      </c>
      <c r="K583" s="77">
        <f>'Compound Alert'!AC31</f>
        <v>0</v>
      </c>
      <c r="L583" s="77">
        <f>'Compound Alert'!AD31</f>
        <v>6.8181818181818201</v>
      </c>
      <c r="M583" s="77">
        <f>'Compound Alert'!AE31</f>
        <v>0</v>
      </c>
      <c r="N583" s="77">
        <f>'Compound Alert'!AF31</f>
        <v>0</v>
      </c>
      <c r="O583" s="77">
        <f>'Compound Alert'!AG31</f>
        <v>0</v>
      </c>
      <c r="P583" s="85"/>
      <c r="Q583" s="27">
        <f>'Compound Alert'!AI31</f>
        <v>0</v>
      </c>
      <c r="R583" s="27">
        <f>'Compound Alert'!AJ227</f>
        <v>0</v>
      </c>
      <c r="S583" s="28"/>
      <c r="T583" s="28"/>
      <c r="U583" s="28"/>
      <c r="V583" s="28"/>
      <c r="W583" s="28"/>
      <c r="X583" s="28"/>
      <c r="Y583" s="28"/>
      <c r="Z583" s="28"/>
      <c r="AA583" s="28"/>
      <c r="AB583" s="28"/>
      <c r="AC583" s="28"/>
      <c r="AD583" s="28"/>
      <c r="AE583" s="28"/>
      <c r="AF583" s="28"/>
    </row>
    <row r="584" spans="1:32" hidden="1" x14ac:dyDescent="0.2">
      <c r="A584" s="71">
        <v>57</v>
      </c>
      <c r="B584" s="90" t="str">
        <f>'Compound Alert'!B64</f>
        <v>Micronesia</v>
      </c>
      <c r="C584" s="90" t="str">
        <f>'Compound Alert'!C64</f>
        <v>FSM</v>
      </c>
      <c r="D584" s="90" t="str">
        <f>'Compound Alert'!D64</f>
        <v>EAS           East Asia &amp; Pacific</v>
      </c>
      <c r="E584" s="90" t="str">
        <f>'Compound Alert'!E64</f>
        <v>IDA</v>
      </c>
      <c r="F584" s="90"/>
      <c r="G584" s="86">
        <f>'Compound Alert'!G64</f>
        <v>3</v>
      </c>
      <c r="H584" s="87">
        <f>'Compound Alert'!H64</f>
        <v>3</v>
      </c>
      <c r="I584" s="85">
        <f>'Compound Alert'!I64</f>
        <v>2</v>
      </c>
      <c r="J584" s="77">
        <f>'Compound Alert'!AB64</f>
        <v>0</v>
      </c>
      <c r="K584" s="77">
        <f>'Compound Alert'!AC64</f>
        <v>0</v>
      </c>
      <c r="L584" s="77">
        <f>'Compound Alert'!AD64</f>
        <v>0</v>
      </c>
      <c r="M584" s="77">
        <f>'Compound Alert'!AE64</f>
        <v>0</v>
      </c>
      <c r="N584" s="77">
        <f>'Compound Alert'!AF64</f>
        <v>0</v>
      </c>
      <c r="O584" s="77">
        <f>'Compound Alert'!AG64</f>
        <v>0</v>
      </c>
      <c r="P584" s="85"/>
      <c r="Q584" s="27">
        <f>'Compound Alert'!AI64</f>
        <v>0.2</v>
      </c>
      <c r="R584" s="27">
        <f>'Compound Alert'!AJ260</f>
        <v>0</v>
      </c>
      <c r="S584" s="28"/>
      <c r="T584" s="28"/>
      <c r="U584" s="28"/>
      <c r="V584" s="28"/>
      <c r="W584" s="28"/>
      <c r="X584" s="28"/>
      <c r="Y584" s="28"/>
      <c r="Z584" s="28"/>
      <c r="AA584" s="28"/>
      <c r="AB584" s="28"/>
      <c r="AC584" s="28"/>
      <c r="AD584" s="28"/>
      <c r="AE584" s="28"/>
      <c r="AF584" s="28"/>
    </row>
    <row r="585" spans="1:32" hidden="1" x14ac:dyDescent="0.2">
      <c r="A585" s="71">
        <v>58</v>
      </c>
      <c r="B585" s="90" t="str">
        <f>'Compound Alert'!B68</f>
        <v>Ghana</v>
      </c>
      <c r="C585" s="90" t="str">
        <f>'Compound Alert'!C68</f>
        <v>GHA</v>
      </c>
      <c r="D585" s="90" t="str">
        <f>'Compound Alert'!D68</f>
        <v>SSF           Sub-Saharan Africa</v>
      </c>
      <c r="E585" s="90" t="str">
        <f>'Compound Alert'!E68</f>
        <v>IDA</v>
      </c>
      <c r="F585" s="90"/>
      <c r="G585" s="86">
        <f>'Compound Alert'!G68</f>
        <v>3</v>
      </c>
      <c r="H585" s="87">
        <f>'Compound Alert'!H68</f>
        <v>3</v>
      </c>
      <c r="I585" s="85">
        <f>'Compound Alert'!I68</f>
        <v>1</v>
      </c>
      <c r="J585" s="77">
        <f>'Compound Alert'!AB68</f>
        <v>5.6415384615384596</v>
      </c>
      <c r="K585" s="77">
        <f>'Compound Alert'!AC68</f>
        <v>0</v>
      </c>
      <c r="L585" s="77">
        <f>'Compound Alert'!AD68</f>
        <v>7.7272727272727302</v>
      </c>
      <c r="M585" s="77">
        <f>'Compound Alert'!AE68</f>
        <v>10</v>
      </c>
      <c r="N585" s="77">
        <f>'Compound Alert'!AF68</f>
        <v>0</v>
      </c>
      <c r="O585" s="77">
        <f>'Compound Alert'!AG68</f>
        <v>0</v>
      </c>
      <c r="P585" s="85"/>
      <c r="Q585" s="27">
        <f>'Compound Alert'!AI68</f>
        <v>0</v>
      </c>
      <c r="R585" s="27">
        <f>'Compound Alert'!AJ264</f>
        <v>0</v>
      </c>
      <c r="S585" s="28"/>
      <c r="T585" s="28"/>
      <c r="U585" s="28"/>
      <c r="V585" s="28"/>
      <c r="W585" s="28"/>
      <c r="X585" s="28"/>
      <c r="Y585" s="28"/>
      <c r="Z585" s="28"/>
      <c r="AA585" s="28"/>
      <c r="AB585" s="28"/>
      <c r="AC585" s="28"/>
      <c r="AD585" s="28"/>
      <c r="AE585" s="28"/>
      <c r="AF585" s="28"/>
    </row>
    <row r="586" spans="1:32" hidden="1" x14ac:dyDescent="0.2">
      <c r="A586" s="71">
        <v>59</v>
      </c>
      <c r="B586" s="90" t="str">
        <f>'Compound Alert'!B69</f>
        <v>Guinea</v>
      </c>
      <c r="C586" s="90" t="str">
        <f>'Compound Alert'!C69</f>
        <v>GIN</v>
      </c>
      <c r="D586" s="90" t="str">
        <f>'Compound Alert'!D69</f>
        <v>SSF           Sub-Saharan Africa</v>
      </c>
      <c r="E586" s="90" t="str">
        <f>'Compound Alert'!E69</f>
        <v>IDA</v>
      </c>
      <c r="F586" s="90"/>
      <c r="G586" s="86">
        <f>'Compound Alert'!G69</f>
        <v>3</v>
      </c>
      <c r="H586" s="87">
        <f>'Compound Alert'!H69</f>
        <v>3</v>
      </c>
      <c r="I586" s="85">
        <f>'Compound Alert'!I69</f>
        <v>3</v>
      </c>
      <c r="J586" s="77">
        <f>'Compound Alert'!AB69</f>
        <v>10</v>
      </c>
      <c r="K586" s="77">
        <f>'Compound Alert'!AC69</f>
        <v>0</v>
      </c>
      <c r="L586" s="77">
        <f>'Compound Alert'!AD69</f>
        <v>1.5909090909090999</v>
      </c>
      <c r="M586" s="77">
        <f>'Compound Alert'!AE69</f>
        <v>0</v>
      </c>
      <c r="N586" s="77">
        <f>'Compound Alert'!AF69</f>
        <v>0</v>
      </c>
      <c r="O586" s="77">
        <f>'Compound Alert'!AG69</f>
        <v>0</v>
      </c>
      <c r="P586" s="85"/>
      <c r="Q586" s="27">
        <f>'Compound Alert'!AI69</f>
        <v>0</v>
      </c>
      <c r="R586" s="27">
        <f>'Compound Alert'!AJ265</f>
        <v>0</v>
      </c>
      <c r="S586" s="28"/>
      <c r="T586" s="28"/>
      <c r="U586" s="28"/>
      <c r="V586" s="28"/>
      <c r="W586" s="28"/>
      <c r="X586" s="28"/>
      <c r="Y586" s="28"/>
      <c r="Z586" s="28"/>
      <c r="AA586" s="28"/>
      <c r="AB586" s="28"/>
      <c r="AC586" s="28"/>
      <c r="AD586" s="28"/>
      <c r="AE586" s="28"/>
      <c r="AF586" s="28"/>
    </row>
    <row r="587" spans="1:32" hidden="1" x14ac:dyDescent="0.2">
      <c r="A587" s="71">
        <v>60</v>
      </c>
      <c r="B587" s="90" t="str">
        <f>'Compound Alert'!B71</f>
        <v>Guinea-Bissau</v>
      </c>
      <c r="C587" s="90" t="str">
        <f>'Compound Alert'!C71</f>
        <v>GNB</v>
      </c>
      <c r="D587" s="90" t="str">
        <f>'Compound Alert'!D71</f>
        <v>SSF           Sub-Saharan Africa</v>
      </c>
      <c r="E587" s="90" t="str">
        <f>'Compound Alert'!E71</f>
        <v>IDA</v>
      </c>
      <c r="F587" s="90"/>
      <c r="G587" s="86">
        <f>'Compound Alert'!G71</f>
        <v>3</v>
      </c>
      <c r="H587" s="87">
        <f>'Compound Alert'!H71</f>
        <v>3</v>
      </c>
      <c r="I587" s="85">
        <f>'Compound Alert'!I71</f>
        <v>3.5</v>
      </c>
      <c r="J587" s="77">
        <f>'Compound Alert'!AB71</f>
        <v>1.4324427117999401</v>
      </c>
      <c r="K587" s="77">
        <f>'Compound Alert'!AC71</f>
        <v>0</v>
      </c>
      <c r="L587" s="77">
        <f>'Compound Alert'!AD71</f>
        <v>0</v>
      </c>
      <c r="M587" s="77">
        <f>'Compound Alert'!AE71</f>
        <v>0</v>
      </c>
      <c r="N587" s="77">
        <f>'Compound Alert'!AF71</f>
        <v>0</v>
      </c>
      <c r="O587" s="77">
        <f>'Compound Alert'!AG71</f>
        <v>0</v>
      </c>
      <c r="P587" s="85"/>
      <c r="Q587" s="27">
        <f>'Compound Alert'!AI71</f>
        <v>0</v>
      </c>
      <c r="R587" s="27">
        <f>'Compound Alert'!AJ267</f>
        <v>0</v>
      </c>
      <c r="S587" s="28"/>
      <c r="T587" s="28"/>
      <c r="U587" s="28"/>
      <c r="V587" s="28"/>
      <c r="W587" s="28"/>
      <c r="X587" s="28"/>
      <c r="Y587" s="28"/>
      <c r="Z587" s="28"/>
      <c r="AA587" s="28"/>
      <c r="AB587" s="28"/>
      <c r="AC587" s="28"/>
      <c r="AD587" s="28"/>
      <c r="AE587" s="28"/>
      <c r="AF587" s="28"/>
    </row>
    <row r="588" spans="1:32" hidden="1" x14ac:dyDescent="0.2">
      <c r="A588" s="71">
        <v>61</v>
      </c>
      <c r="B588" s="90" t="str">
        <f>'Compound Alert'!B107</f>
        <v>Lesotho</v>
      </c>
      <c r="C588" s="90" t="str">
        <f>'Compound Alert'!C107</f>
        <v>LSO</v>
      </c>
      <c r="D588" s="90" t="str">
        <f>'Compound Alert'!D107</f>
        <v>SSF           Sub-Saharan Africa</v>
      </c>
      <c r="E588" s="90" t="str">
        <f>'Compound Alert'!E107</f>
        <v>IDA</v>
      </c>
      <c r="F588" s="90"/>
      <c r="G588" s="86">
        <f>'Compound Alert'!G107</f>
        <v>3</v>
      </c>
      <c r="H588" s="87">
        <f>'Compound Alert'!H107</f>
        <v>3</v>
      </c>
      <c r="I588" s="85">
        <f>'Compound Alert'!I107</f>
        <v>2</v>
      </c>
      <c r="J588" s="77">
        <f>'Compound Alert'!AB107</f>
        <v>9.7360000000000007</v>
      </c>
      <c r="K588" s="77">
        <f>'Compound Alert'!AC107</f>
        <v>0</v>
      </c>
      <c r="L588" s="77">
        <f>'Compound Alert'!AD107</f>
        <v>2.7272727272727302</v>
      </c>
      <c r="M588" s="77">
        <f>'Compound Alert'!AE107</f>
        <v>0</v>
      </c>
      <c r="N588" s="77">
        <f>'Compound Alert'!AF107</f>
        <v>10</v>
      </c>
      <c r="O588" s="77">
        <f>'Compound Alert'!AG107</f>
        <v>0</v>
      </c>
      <c r="P588" s="85"/>
      <c r="Q588" s="27">
        <f>'Compound Alert'!AI107</f>
        <v>0</v>
      </c>
      <c r="R588" s="27">
        <f>'Compound Alert'!AJ303</f>
        <v>0</v>
      </c>
      <c r="S588" s="28"/>
      <c r="T588" s="28"/>
      <c r="U588" s="28"/>
      <c r="V588" s="28"/>
      <c r="W588" s="28"/>
      <c r="X588" s="28"/>
      <c r="Y588" s="28"/>
      <c r="Z588" s="28"/>
      <c r="AA588" s="28"/>
      <c r="AB588" s="28"/>
      <c r="AC588" s="28"/>
      <c r="AD588" s="28"/>
      <c r="AE588" s="28"/>
      <c r="AF588" s="28"/>
    </row>
    <row r="589" spans="1:32" hidden="1" x14ac:dyDescent="0.2">
      <c r="A589" s="71">
        <v>62</v>
      </c>
      <c r="B589" s="90" t="str">
        <f>'Compound Alert'!B113</f>
        <v>Madagascar</v>
      </c>
      <c r="C589" s="90" t="str">
        <f>'Compound Alert'!C113</f>
        <v>MDG</v>
      </c>
      <c r="D589" s="90" t="str">
        <f>'Compound Alert'!D113</f>
        <v>SSF           Sub-Saharan Africa</v>
      </c>
      <c r="E589" s="90" t="str">
        <f>'Compound Alert'!E113</f>
        <v>IDA</v>
      </c>
      <c r="F589" s="90"/>
      <c r="G589" s="86">
        <f>'Compound Alert'!G113</f>
        <v>3</v>
      </c>
      <c r="H589" s="87">
        <f>'Compound Alert'!H113</f>
        <v>3</v>
      </c>
      <c r="I589" s="85">
        <f>'Compound Alert'!I113</f>
        <v>3</v>
      </c>
      <c r="J589" s="77">
        <f>'Compound Alert'!AB113</f>
        <v>5.9830769230769203</v>
      </c>
      <c r="K589" s="77">
        <f>'Compound Alert'!AC113</f>
        <v>0</v>
      </c>
      <c r="L589" s="77">
        <f>'Compound Alert'!AD113</f>
        <v>2.7272727272727302</v>
      </c>
      <c r="M589" s="77">
        <f>'Compound Alert'!AE113</f>
        <v>9.3784793104444208</v>
      </c>
      <c r="N589" s="77">
        <f>'Compound Alert'!AF113</f>
        <v>0</v>
      </c>
      <c r="O589" s="77">
        <f>'Compound Alert'!AG113</f>
        <v>0</v>
      </c>
      <c r="P589" s="85"/>
      <c r="Q589" s="27">
        <f>'Compound Alert'!AI113</f>
        <v>0</v>
      </c>
      <c r="R589" s="27">
        <f>'Compound Alert'!AJ309</f>
        <v>0</v>
      </c>
      <c r="S589" s="28"/>
      <c r="T589" s="28"/>
      <c r="U589" s="28"/>
      <c r="V589" s="28"/>
      <c r="W589" s="28"/>
      <c r="X589" s="28"/>
      <c r="Y589" s="28"/>
      <c r="Z589" s="28"/>
      <c r="AA589" s="28"/>
      <c r="AB589" s="28"/>
      <c r="AC589" s="28"/>
      <c r="AD589" s="28"/>
      <c r="AE589" s="28"/>
      <c r="AF589" s="28"/>
    </row>
    <row r="590" spans="1:32" hidden="1" x14ac:dyDescent="0.2">
      <c r="A590" s="71">
        <v>63</v>
      </c>
      <c r="B590" s="90" t="str">
        <f>'Compound Alert'!B116</f>
        <v>Marshall Islands</v>
      </c>
      <c r="C590" s="90" t="str">
        <f>'Compound Alert'!C116</f>
        <v>MHL</v>
      </c>
      <c r="D590" s="90" t="str">
        <f>'Compound Alert'!D116</f>
        <v>EAS           East Asia &amp; Pacific</v>
      </c>
      <c r="E590" s="90" t="str">
        <f>'Compound Alert'!E116</f>
        <v>IDA</v>
      </c>
      <c r="F590" s="90"/>
      <c r="G590" s="86">
        <f>'Compound Alert'!G116</f>
        <v>3</v>
      </c>
      <c r="H590" s="87">
        <f>'Compound Alert'!H116</f>
        <v>3</v>
      </c>
      <c r="I590" s="85">
        <f>'Compound Alert'!I116</f>
        <v>2.5</v>
      </c>
      <c r="J590" s="77">
        <f>'Compound Alert'!AB116</f>
        <v>0</v>
      </c>
      <c r="K590" s="77">
        <f>'Compound Alert'!AC116</f>
        <v>0</v>
      </c>
      <c r="L590" s="77">
        <f>'Compound Alert'!AD116</f>
        <v>0</v>
      </c>
      <c r="M590" s="77">
        <f>'Compound Alert'!AE116</f>
        <v>0</v>
      </c>
      <c r="N590" s="77">
        <f>'Compound Alert'!AF116</f>
        <v>0</v>
      </c>
      <c r="O590" s="77">
        <f>'Compound Alert'!AG116</f>
        <v>0</v>
      </c>
      <c r="P590" s="85"/>
      <c r="Q590" s="27">
        <f>'Compound Alert'!AI116</f>
        <v>0.3</v>
      </c>
      <c r="R590" s="27">
        <f>'Compound Alert'!AJ312</f>
        <v>0</v>
      </c>
      <c r="S590" s="28"/>
      <c r="T590" s="28"/>
      <c r="U590" s="28"/>
      <c r="V590" s="28"/>
      <c r="W590" s="28"/>
      <c r="X590" s="28"/>
      <c r="Y590" s="28"/>
      <c r="Z590" s="28"/>
      <c r="AA590" s="28"/>
      <c r="AB590" s="28"/>
      <c r="AC590" s="28"/>
      <c r="AD590" s="28"/>
      <c r="AE590" s="28"/>
      <c r="AF590" s="28"/>
    </row>
    <row r="591" spans="1:32" hidden="1" x14ac:dyDescent="0.2">
      <c r="A591" s="71">
        <v>64</v>
      </c>
      <c r="B591" s="90" t="str">
        <f>'Compound Alert'!B124</f>
        <v>Mauritania</v>
      </c>
      <c r="C591" s="90" t="str">
        <f>'Compound Alert'!C124</f>
        <v>MRT</v>
      </c>
      <c r="D591" s="90" t="str">
        <f>'Compound Alert'!D124</f>
        <v>SSF           Sub-Saharan Africa</v>
      </c>
      <c r="E591" s="90" t="str">
        <f>'Compound Alert'!E124</f>
        <v>IDA</v>
      </c>
      <c r="F591" s="90"/>
      <c r="G591" s="86">
        <f>'Compound Alert'!G124</f>
        <v>3</v>
      </c>
      <c r="H591" s="87">
        <f>'Compound Alert'!H124</f>
        <v>3</v>
      </c>
      <c r="I591" s="85">
        <f>'Compound Alert'!I124</f>
        <v>2</v>
      </c>
      <c r="J591" s="77">
        <f>'Compound Alert'!AB124</f>
        <v>10</v>
      </c>
      <c r="K591" s="77">
        <f>'Compound Alert'!AC124</f>
        <v>0</v>
      </c>
      <c r="L591" s="77">
        <f>'Compound Alert'!AD124</f>
        <v>0.45454545454544998</v>
      </c>
      <c r="M591" s="77">
        <f>'Compound Alert'!AE124</f>
        <v>0</v>
      </c>
      <c r="N591" s="77">
        <f>'Compound Alert'!AF124</f>
        <v>0</v>
      </c>
      <c r="O591" s="77">
        <f>'Compound Alert'!AG124</f>
        <v>0</v>
      </c>
      <c r="P591" s="85"/>
      <c r="Q591" s="27">
        <f>'Compound Alert'!AI124</f>
        <v>0</v>
      </c>
      <c r="R591" s="27">
        <f>'Compound Alert'!AJ320</f>
        <v>0</v>
      </c>
      <c r="S591" s="28"/>
      <c r="T591" s="28"/>
      <c r="U591" s="28"/>
      <c r="V591" s="28"/>
      <c r="W591" s="28"/>
      <c r="X591" s="28"/>
      <c r="Y591" s="28"/>
      <c r="Z591" s="28"/>
      <c r="AA591" s="28"/>
      <c r="AB591" s="28"/>
      <c r="AC591" s="28"/>
      <c r="AD591" s="28"/>
      <c r="AE591" s="28"/>
      <c r="AF591" s="28"/>
    </row>
    <row r="592" spans="1:32" hidden="1" x14ac:dyDescent="0.2">
      <c r="A592" s="71">
        <v>65</v>
      </c>
      <c r="B592" s="90" t="str">
        <f>'Compound Alert'!B138</f>
        <v>Pakistan</v>
      </c>
      <c r="C592" s="90" t="str">
        <f>'Compound Alert'!C138</f>
        <v>PAK</v>
      </c>
      <c r="D592" s="90" t="str">
        <f>'Compound Alert'!D138</f>
        <v>SAS           South Asia</v>
      </c>
      <c r="E592" s="90" t="str">
        <f>'Compound Alert'!E138</f>
        <v>Blend</v>
      </c>
      <c r="F592" s="90"/>
      <c r="G592" s="86">
        <f>'Compound Alert'!G138</f>
        <v>3</v>
      </c>
      <c r="H592" s="87">
        <f>'Compound Alert'!H138</f>
        <v>3</v>
      </c>
      <c r="I592" s="85">
        <f>'Compound Alert'!I138</f>
        <v>2</v>
      </c>
      <c r="J592" s="77">
        <f>'Compound Alert'!AB138</f>
        <v>3.1707692307692299</v>
      </c>
      <c r="K592" s="77">
        <f>'Compound Alert'!AC138</f>
        <v>0</v>
      </c>
      <c r="L592" s="77">
        <f>'Compound Alert'!AD138</f>
        <v>0.45454545454546702</v>
      </c>
      <c r="M592" s="77">
        <f>'Compound Alert'!AE138</f>
        <v>0</v>
      </c>
      <c r="N592" s="77">
        <f>'Compound Alert'!AF138</f>
        <v>0</v>
      </c>
      <c r="O592" s="77">
        <f>'Compound Alert'!AG138</f>
        <v>0</v>
      </c>
      <c r="P592" s="85"/>
      <c r="Q592" s="27">
        <f>'Compound Alert'!AI138</f>
        <v>0</v>
      </c>
      <c r="R592" s="27">
        <f>'Compound Alert'!AJ334</f>
        <v>0</v>
      </c>
      <c r="S592" s="28"/>
      <c r="T592" s="28"/>
      <c r="U592" s="28"/>
      <c r="V592" s="28"/>
      <c r="W592" s="28"/>
      <c r="X592" s="28"/>
      <c r="Y592" s="28"/>
      <c r="Z592" s="28"/>
      <c r="AA592" s="28"/>
      <c r="AB592" s="28"/>
      <c r="AC592" s="28"/>
      <c r="AD592" s="28"/>
      <c r="AE592" s="28"/>
      <c r="AF592" s="28"/>
    </row>
    <row r="593" spans="1:32" hidden="1" x14ac:dyDescent="0.2">
      <c r="A593" s="71">
        <v>66</v>
      </c>
      <c r="B593" s="90" t="str">
        <f>'Compound Alert'!B140</f>
        <v>Peru</v>
      </c>
      <c r="C593" s="90" t="str">
        <f>'Compound Alert'!C140</f>
        <v>PER</v>
      </c>
      <c r="D593" s="90" t="str">
        <f>'Compound Alert'!D140</f>
        <v>LCN           Latin America &amp; Caribbean</v>
      </c>
      <c r="E593" s="90" t="str">
        <f>'Compound Alert'!E140</f>
        <v>IBRD</v>
      </c>
      <c r="F593" s="90"/>
      <c r="G593" s="86">
        <f>'Compound Alert'!G140</f>
        <v>3</v>
      </c>
      <c r="H593" s="87">
        <f>'Compound Alert'!H140</f>
        <v>3</v>
      </c>
      <c r="I593" s="85">
        <f>'Compound Alert'!I140</f>
        <v>0</v>
      </c>
      <c r="J593" s="77">
        <f>'Compound Alert'!AB140</f>
        <v>10</v>
      </c>
      <c r="K593" s="77">
        <f>'Compound Alert'!AC140</f>
        <v>0</v>
      </c>
      <c r="L593" s="77">
        <f>'Compound Alert'!AD140</f>
        <v>0.90909090909091705</v>
      </c>
      <c r="M593" s="77">
        <f>'Compound Alert'!AE140</f>
        <v>7</v>
      </c>
      <c r="N593" s="77">
        <f>'Compound Alert'!AF140</f>
        <v>0</v>
      </c>
      <c r="O593" s="77">
        <f>'Compound Alert'!AG140</f>
        <v>5.1808919215418596</v>
      </c>
      <c r="P593" s="85"/>
      <c r="Q593" s="27">
        <f>'Compound Alert'!AI140</f>
        <v>0</v>
      </c>
      <c r="R593" s="27">
        <f>'Compound Alert'!AJ336</f>
        <v>0</v>
      </c>
      <c r="S593" s="28"/>
      <c r="T593" s="28"/>
      <c r="U593" s="28"/>
      <c r="V593" s="28"/>
      <c r="W593" s="28"/>
      <c r="X593" s="28"/>
      <c r="Y593" s="28"/>
      <c r="Z593" s="28"/>
      <c r="AA593" s="28"/>
      <c r="AB593" s="28"/>
      <c r="AC593" s="28"/>
      <c r="AD593" s="28"/>
      <c r="AE593" s="28"/>
      <c r="AF593" s="28"/>
    </row>
    <row r="594" spans="1:32" hidden="1" x14ac:dyDescent="0.2">
      <c r="A594" s="71">
        <v>67</v>
      </c>
      <c r="B594" s="90" t="str">
        <f>'Compound Alert'!B141</f>
        <v>Philippines</v>
      </c>
      <c r="C594" s="90" t="str">
        <f>'Compound Alert'!C141</f>
        <v>PHL</v>
      </c>
      <c r="D594" s="90" t="str">
        <f>'Compound Alert'!D141</f>
        <v>EAS           East Asia &amp; Pacific</v>
      </c>
      <c r="E594" s="90" t="str">
        <f>'Compound Alert'!E141</f>
        <v>IBRD</v>
      </c>
      <c r="F594" s="90"/>
      <c r="G594" s="86">
        <f>'Compound Alert'!G141</f>
        <v>3</v>
      </c>
      <c r="H594" s="87">
        <f>'Compound Alert'!H141</f>
        <v>3</v>
      </c>
      <c r="I594" s="85">
        <f>'Compound Alert'!I141</f>
        <v>1</v>
      </c>
      <c r="J594" s="77">
        <f>'Compound Alert'!AB141</f>
        <v>7.1428571428571104</v>
      </c>
      <c r="K594" s="77">
        <f>'Compound Alert'!AC141</f>
        <v>0</v>
      </c>
      <c r="L594" s="77">
        <f>'Compound Alert'!AD141</f>
        <v>2.9545454545454501</v>
      </c>
      <c r="M594" s="77">
        <f>'Compound Alert'!AE141</f>
        <v>7</v>
      </c>
      <c r="N594" s="77">
        <f>'Compound Alert'!AF141</f>
        <v>0</v>
      </c>
      <c r="O594" s="77">
        <f>'Compound Alert'!AG141</f>
        <v>3.7831541634821599</v>
      </c>
      <c r="P594" s="85"/>
      <c r="Q594" s="27">
        <f>'Compound Alert'!AI141</f>
        <v>0</v>
      </c>
      <c r="R594" s="27">
        <f>'Compound Alert'!AJ337</f>
        <v>0</v>
      </c>
      <c r="S594" s="28"/>
      <c r="T594" s="28"/>
      <c r="U594" s="28"/>
      <c r="V594" s="28"/>
      <c r="W594" s="28"/>
      <c r="X594" s="28"/>
      <c r="Y594" s="28"/>
      <c r="Z594" s="28"/>
      <c r="AA594" s="28"/>
      <c r="AB594" s="28"/>
      <c r="AC594" s="28"/>
      <c r="AD594" s="28"/>
      <c r="AE594" s="28"/>
      <c r="AF594" s="28"/>
    </row>
    <row r="595" spans="1:32" hidden="1" x14ac:dyDescent="0.2">
      <c r="A595" s="71">
        <v>68</v>
      </c>
      <c r="B595" s="90" t="str">
        <f>'Compound Alert'!B145</f>
        <v>Korea DPR</v>
      </c>
      <c r="C595" s="90" t="str">
        <f>'Compound Alert'!C145</f>
        <v>PRK</v>
      </c>
      <c r="D595" s="90" t="str">
        <f>'Compound Alert'!D145</f>
        <v>EAS           East Asia &amp; Pacific</v>
      </c>
      <c r="E595" s="90" t="str">
        <f>'Compound Alert'!E145</f>
        <v>East Asia &amp; Pacific</v>
      </c>
      <c r="F595" s="90"/>
      <c r="G595" s="86">
        <f>'Compound Alert'!G145</f>
        <v>3</v>
      </c>
      <c r="H595" s="87">
        <f>'Compound Alert'!H145</f>
        <v>3</v>
      </c>
      <c r="I595" s="85">
        <f>'Compound Alert'!I145</f>
        <v>2</v>
      </c>
      <c r="J595" s="77">
        <f>'Compound Alert'!AB145</f>
        <v>0</v>
      </c>
      <c r="K595" s="77">
        <f>'Compound Alert'!AC145</f>
        <v>0</v>
      </c>
      <c r="L595" s="77">
        <f>'Compound Alert'!AD145</f>
        <v>4.5454545454545299</v>
      </c>
      <c r="M595" s="77">
        <f>'Compound Alert'!AE145</f>
        <v>0</v>
      </c>
      <c r="N595" s="77">
        <f>'Compound Alert'!AF145</f>
        <v>0</v>
      </c>
      <c r="O595" s="77">
        <f>'Compound Alert'!AG145</f>
        <v>0</v>
      </c>
      <c r="P595" s="85"/>
      <c r="Q595" s="27">
        <f>'Compound Alert'!AI145</f>
        <v>0.1</v>
      </c>
      <c r="R595" s="27">
        <f>'Compound Alert'!AJ341</f>
        <v>0</v>
      </c>
      <c r="S595" s="28"/>
      <c r="T595" s="28"/>
      <c r="U595" s="28"/>
      <c r="V595" s="28"/>
      <c r="W595" s="28"/>
      <c r="X595" s="28"/>
      <c r="Y595" s="28"/>
      <c r="Z595" s="28"/>
      <c r="AA595" s="28"/>
      <c r="AB595" s="28"/>
      <c r="AC595" s="28"/>
      <c r="AD595" s="28"/>
      <c r="AE595" s="28"/>
      <c r="AF595" s="28"/>
    </row>
    <row r="596" spans="1:32" hidden="1" x14ac:dyDescent="0.2">
      <c r="A596" s="71">
        <v>69</v>
      </c>
      <c r="B596" s="90" t="str">
        <f>'Compound Alert'!B154</f>
        <v>Senegal</v>
      </c>
      <c r="C596" s="90" t="str">
        <f>'Compound Alert'!C154</f>
        <v>SEN</v>
      </c>
      <c r="D596" s="90" t="str">
        <f>'Compound Alert'!D154</f>
        <v>SSF           Sub-Saharan Africa</v>
      </c>
      <c r="E596" s="90" t="str">
        <f>'Compound Alert'!E154</f>
        <v>IDA</v>
      </c>
      <c r="F596" s="90"/>
      <c r="G596" s="86">
        <f>'Compound Alert'!G154</f>
        <v>3</v>
      </c>
      <c r="H596" s="87">
        <f>'Compound Alert'!H154</f>
        <v>3</v>
      </c>
      <c r="I596" s="85">
        <f>'Compound Alert'!I154</f>
        <v>1.5</v>
      </c>
      <c r="J596" s="77">
        <f>'Compound Alert'!AB154</f>
        <v>10</v>
      </c>
      <c r="K596" s="77">
        <f>'Compound Alert'!AC154</f>
        <v>0</v>
      </c>
      <c r="L596" s="77">
        <f>'Compound Alert'!AD154</f>
        <v>3.4090909090909198</v>
      </c>
      <c r="M596" s="77">
        <f>'Compound Alert'!AE154</f>
        <v>10</v>
      </c>
      <c r="N596" s="77">
        <f>'Compound Alert'!AF154</f>
        <v>0</v>
      </c>
      <c r="O596" s="77">
        <f>'Compound Alert'!AG154</f>
        <v>0</v>
      </c>
      <c r="P596" s="85"/>
      <c r="Q596" s="27">
        <f>'Compound Alert'!AI154</f>
        <v>0</v>
      </c>
      <c r="R596" s="27">
        <f>'Compound Alert'!AJ350</f>
        <v>0</v>
      </c>
      <c r="S596" s="28"/>
      <c r="T596" s="28"/>
      <c r="U596" s="28"/>
      <c r="V596" s="28"/>
      <c r="W596" s="28"/>
      <c r="X596" s="28"/>
      <c r="Y596" s="28"/>
      <c r="Z596" s="28"/>
      <c r="AA596" s="28"/>
      <c r="AB596" s="28"/>
      <c r="AC596" s="28"/>
      <c r="AD596" s="28"/>
      <c r="AE596" s="28"/>
      <c r="AF596" s="28"/>
    </row>
    <row r="597" spans="1:32" hidden="1" x14ac:dyDescent="0.2">
      <c r="A597" s="71">
        <v>70</v>
      </c>
      <c r="B597" s="90" t="str">
        <f>'Compound Alert'!B157</f>
        <v>Sierra Leone</v>
      </c>
      <c r="C597" s="90" t="str">
        <f>'Compound Alert'!C157</f>
        <v>SLE</v>
      </c>
      <c r="D597" s="90" t="str">
        <f>'Compound Alert'!D157</f>
        <v>SSF           Sub-Saharan Africa</v>
      </c>
      <c r="E597" s="90" t="str">
        <f>'Compound Alert'!E157</f>
        <v>IDA</v>
      </c>
      <c r="F597" s="90"/>
      <c r="G597" s="86">
        <f>'Compound Alert'!G157</f>
        <v>3</v>
      </c>
      <c r="H597" s="87">
        <f>'Compound Alert'!H157</f>
        <v>3</v>
      </c>
      <c r="I597" s="85">
        <f>'Compound Alert'!I157</f>
        <v>2.5</v>
      </c>
      <c r="J597" s="77">
        <f>'Compound Alert'!AB157</f>
        <v>10</v>
      </c>
      <c r="K597" s="77">
        <f>'Compound Alert'!AC157</f>
        <v>10</v>
      </c>
      <c r="L597" s="77">
        <f>'Compound Alert'!AD157</f>
        <v>1.5909090909090799</v>
      </c>
      <c r="M597" s="77">
        <f>'Compound Alert'!AE157</f>
        <v>0</v>
      </c>
      <c r="N597" s="77">
        <f>'Compound Alert'!AF157</f>
        <v>0</v>
      </c>
      <c r="O597" s="77">
        <f>'Compound Alert'!AG157</f>
        <v>0</v>
      </c>
      <c r="P597" s="85"/>
      <c r="Q597" s="27">
        <f>'Compound Alert'!AI157</f>
        <v>0</v>
      </c>
      <c r="R597" s="27">
        <f>'Compound Alert'!AJ353</f>
        <v>0</v>
      </c>
      <c r="S597" s="28"/>
      <c r="T597" s="28"/>
      <c r="U597" s="28"/>
      <c r="V597" s="28"/>
      <c r="W597" s="28"/>
      <c r="X597" s="28"/>
      <c r="Y597" s="28"/>
      <c r="Z597" s="28"/>
      <c r="AA597" s="28"/>
      <c r="AB597" s="28"/>
      <c r="AC597" s="28"/>
      <c r="AD597" s="28"/>
      <c r="AE597" s="28"/>
      <c r="AF597" s="28"/>
    </row>
    <row r="598" spans="1:32" hidden="1" x14ac:dyDescent="0.2">
      <c r="A598" s="71">
        <v>71</v>
      </c>
      <c r="B598" s="90" t="str">
        <f>'Compound Alert'!B162</f>
        <v>Sao Tome and Principe</v>
      </c>
      <c r="C598" s="90" t="str">
        <f>'Compound Alert'!C162</f>
        <v>STP</v>
      </c>
      <c r="D598" s="90" t="str">
        <f>'Compound Alert'!D162</f>
        <v>SSF           Sub-Saharan Africa</v>
      </c>
      <c r="E598" s="90" t="str">
        <f>'Compound Alert'!E162</f>
        <v>IDA</v>
      </c>
      <c r="F598" s="90"/>
      <c r="G598" s="86">
        <f>'Compound Alert'!G162</f>
        <v>3</v>
      </c>
      <c r="H598" s="87">
        <f>'Compound Alert'!H162</f>
        <v>3</v>
      </c>
      <c r="I598" s="85">
        <f>'Compound Alert'!I162</f>
        <v>2.5</v>
      </c>
      <c r="J598" s="77">
        <f>'Compound Alert'!AB162</f>
        <v>7.6923076923076898</v>
      </c>
      <c r="K598" s="77">
        <f>'Compound Alert'!AC162</f>
        <v>0</v>
      </c>
      <c r="L598" s="77">
        <f>'Compound Alert'!AD162</f>
        <v>1.5909090909090799</v>
      </c>
      <c r="M598" s="77">
        <f>'Compound Alert'!AE162</f>
        <v>0</v>
      </c>
      <c r="N598" s="77">
        <f>'Compound Alert'!AF162</f>
        <v>0</v>
      </c>
      <c r="O598" s="77">
        <f>'Compound Alert'!AG162</f>
        <v>0</v>
      </c>
      <c r="P598" s="85"/>
      <c r="Q598" s="27">
        <f>'Compound Alert'!AI162</f>
        <v>0</v>
      </c>
      <c r="R598" s="27">
        <f>'Compound Alert'!AJ358</f>
        <v>0</v>
      </c>
      <c r="S598" s="28"/>
      <c r="T598" s="28"/>
      <c r="U598" s="28"/>
      <c r="V598" s="28"/>
      <c r="W598" s="28"/>
      <c r="X598" s="28"/>
      <c r="Y598" s="28"/>
      <c r="Z598" s="28"/>
      <c r="AA598" s="28"/>
      <c r="AB598" s="28"/>
      <c r="AC598" s="28"/>
      <c r="AD598" s="28"/>
      <c r="AE598" s="28"/>
      <c r="AF598" s="28"/>
    </row>
    <row r="599" spans="1:32" hidden="1" x14ac:dyDescent="0.2">
      <c r="A599" s="71">
        <v>72</v>
      </c>
      <c r="B599" s="90" t="str">
        <f>'Compound Alert'!B173</f>
        <v>Tajikistan</v>
      </c>
      <c r="C599" s="90" t="str">
        <f>'Compound Alert'!C173</f>
        <v>TJK</v>
      </c>
      <c r="D599" s="90" t="str">
        <f>'Compound Alert'!D173</f>
        <v>ECS           Europe &amp; Central Asia</v>
      </c>
      <c r="E599" s="90" t="str">
        <f>'Compound Alert'!E173</f>
        <v>IDA</v>
      </c>
      <c r="F599" s="90"/>
      <c r="G599" s="86">
        <f>'Compound Alert'!G173</f>
        <v>3</v>
      </c>
      <c r="H599" s="87">
        <f>'Compound Alert'!H173</f>
        <v>3</v>
      </c>
      <c r="I599" s="85">
        <f>'Compound Alert'!I173</f>
        <v>1.5</v>
      </c>
      <c r="J599" s="77">
        <f>'Compound Alert'!AB173</f>
        <v>9.4876923076923099</v>
      </c>
      <c r="K599" s="77">
        <f>'Compound Alert'!AC173</f>
        <v>0</v>
      </c>
      <c r="L599" s="77">
        <f>'Compound Alert'!AD173</f>
        <v>2.2727272727272698</v>
      </c>
      <c r="M599" s="77">
        <f>'Compound Alert'!AE173</f>
        <v>7.5524877820696101</v>
      </c>
      <c r="N599" s="77">
        <f>'Compound Alert'!AF173</f>
        <v>0</v>
      </c>
      <c r="O599" s="77">
        <f>'Compound Alert'!AG173</f>
        <v>0</v>
      </c>
      <c r="P599" s="85"/>
      <c r="Q599" s="27">
        <f>'Compound Alert'!AI173</f>
        <v>0</v>
      </c>
      <c r="R599" s="27">
        <f>'Compound Alert'!AJ369</f>
        <v>0</v>
      </c>
      <c r="S599" s="28"/>
      <c r="T599" s="28"/>
      <c r="U599" s="28"/>
      <c r="V599" s="28"/>
      <c r="W599" s="28"/>
      <c r="X599" s="28"/>
      <c r="Y599" s="28"/>
      <c r="Z599" s="28"/>
      <c r="AA599" s="28"/>
      <c r="AB599" s="28"/>
      <c r="AC599" s="28"/>
      <c r="AD599" s="28"/>
      <c r="AE599" s="28"/>
      <c r="AF599" s="28"/>
    </row>
    <row r="600" spans="1:32" hidden="1" x14ac:dyDescent="0.2">
      <c r="A600" s="71">
        <v>73</v>
      </c>
      <c r="B600" s="90" t="str">
        <f>'Compound Alert'!B180</f>
        <v>Tuvalu</v>
      </c>
      <c r="C600" s="90" t="str">
        <f>'Compound Alert'!C180</f>
        <v>TUV</v>
      </c>
      <c r="D600" s="90" t="str">
        <f>'Compound Alert'!D180</f>
        <v>EAS           East Asia &amp; Pacific</v>
      </c>
      <c r="E600" s="90" t="str">
        <f>'Compound Alert'!E180</f>
        <v>IDA</v>
      </c>
      <c r="F600" s="90"/>
      <c r="G600" s="86">
        <f>'Compound Alert'!G180</f>
        <v>3</v>
      </c>
      <c r="H600" s="87">
        <f>'Compound Alert'!H180</f>
        <v>3</v>
      </c>
      <c r="I600" s="85">
        <f>'Compound Alert'!I180</f>
        <v>2</v>
      </c>
      <c r="J600" s="77">
        <f>'Compound Alert'!AB180</f>
        <v>0</v>
      </c>
      <c r="K600" s="77">
        <f>'Compound Alert'!AC180</f>
        <v>0</v>
      </c>
      <c r="L600" s="77">
        <f>'Compound Alert'!AD180</f>
        <v>0</v>
      </c>
      <c r="M600" s="77">
        <f>'Compound Alert'!AE180</f>
        <v>0</v>
      </c>
      <c r="N600" s="77">
        <f>'Compound Alert'!AF180</f>
        <v>0</v>
      </c>
      <c r="O600" s="77">
        <f>'Compound Alert'!AG180</f>
        <v>0</v>
      </c>
      <c r="P600" s="85"/>
      <c r="Q600" s="27">
        <f>'Compound Alert'!AI180</f>
        <v>0.3</v>
      </c>
      <c r="R600" s="27">
        <f>'Compound Alert'!AJ376</f>
        <v>0</v>
      </c>
      <c r="S600" s="28"/>
      <c r="T600" s="28"/>
      <c r="U600" s="28"/>
      <c r="V600" s="28"/>
      <c r="W600" s="28"/>
      <c r="X600" s="28"/>
      <c r="Y600" s="28"/>
      <c r="Z600" s="28"/>
      <c r="AA600" s="28"/>
      <c r="AB600" s="28"/>
      <c r="AC600" s="28"/>
      <c r="AD600" s="28"/>
      <c r="AE600" s="28"/>
      <c r="AF600" s="28"/>
    </row>
    <row r="601" spans="1:32" hidden="1" x14ac:dyDescent="0.2">
      <c r="A601" s="71">
        <v>74</v>
      </c>
      <c r="B601" s="90" t="str">
        <f>'Compound Alert'!B190</f>
        <v>Vanuatu</v>
      </c>
      <c r="C601" s="90" t="str">
        <f>'Compound Alert'!C190</f>
        <v>VUT</v>
      </c>
      <c r="D601" s="90" t="str">
        <f>'Compound Alert'!D190</f>
        <v>EAS           East Asia &amp; Pacific</v>
      </c>
      <c r="E601" s="90" t="str">
        <f>'Compound Alert'!E190</f>
        <v>IDA</v>
      </c>
      <c r="F601" s="90"/>
      <c r="G601" s="86">
        <f>'Compound Alert'!G190</f>
        <v>3</v>
      </c>
      <c r="H601" s="87">
        <f>'Compound Alert'!H190</f>
        <v>3</v>
      </c>
      <c r="I601" s="85">
        <f>'Compound Alert'!I190</f>
        <v>1.5</v>
      </c>
      <c r="J601" s="77">
        <f>'Compound Alert'!AB190</f>
        <v>9.5238095238094793</v>
      </c>
      <c r="K601" s="77">
        <f>'Compound Alert'!AC190</f>
        <v>0</v>
      </c>
      <c r="L601" s="77">
        <f>'Compound Alert'!AD190</f>
        <v>0</v>
      </c>
      <c r="M601" s="77">
        <f>'Compound Alert'!AE190</f>
        <v>0</v>
      </c>
      <c r="N601" s="77">
        <f>'Compound Alert'!AF190</f>
        <v>0</v>
      </c>
      <c r="O601" s="77">
        <f>'Compound Alert'!AG190</f>
        <v>0</v>
      </c>
      <c r="P601" s="85"/>
      <c r="Q601" s="27">
        <f>'Compound Alert'!AI190</f>
        <v>0.2</v>
      </c>
      <c r="R601" s="27">
        <f>'Compound Alert'!AJ386</f>
        <v>0</v>
      </c>
      <c r="S601" s="28"/>
      <c r="T601" s="28"/>
      <c r="U601" s="28"/>
      <c r="V601" s="28"/>
      <c r="W601" s="28"/>
      <c r="X601" s="28"/>
      <c r="Y601" s="28"/>
      <c r="Z601" s="28"/>
      <c r="AA601" s="28"/>
      <c r="AB601" s="28"/>
      <c r="AC601" s="28"/>
      <c r="AD601" s="28"/>
      <c r="AE601" s="28"/>
      <c r="AF601" s="28"/>
    </row>
    <row r="602" spans="1:32" hidden="1" x14ac:dyDescent="0.2">
      <c r="A602" s="71">
        <v>75</v>
      </c>
      <c r="B602" s="90" t="str">
        <f>'Compound Alert'!B28</f>
        <v>Brazil</v>
      </c>
      <c r="C602" s="90" t="str">
        <f>'Compound Alert'!C28</f>
        <v>BRA</v>
      </c>
      <c r="D602" s="90" t="str">
        <f>'Compound Alert'!D28</f>
        <v>LCN           Latin America &amp; Caribbean</v>
      </c>
      <c r="E602" s="90" t="str">
        <f>'Compound Alert'!E28</f>
        <v>IBRD</v>
      </c>
      <c r="F602" s="90"/>
      <c r="G602" s="86">
        <f>'Compound Alert'!G28</f>
        <v>2.5</v>
      </c>
      <c r="H602" s="87">
        <f>'Compound Alert'!H28</f>
        <v>2.5</v>
      </c>
      <c r="I602" s="85">
        <f>'Compound Alert'!I28</f>
        <v>0.5</v>
      </c>
      <c r="J602" s="77">
        <f>'Compound Alert'!AB28</f>
        <v>10</v>
      </c>
      <c r="K602" s="77">
        <f>'Compound Alert'!AC28</f>
        <v>0</v>
      </c>
      <c r="L602" s="77">
        <f>'Compound Alert'!AD28</f>
        <v>0</v>
      </c>
      <c r="M602" s="77">
        <f>'Compound Alert'!AE28</f>
        <v>7</v>
      </c>
      <c r="N602" s="77">
        <f>'Compound Alert'!AF28</f>
        <v>0</v>
      </c>
      <c r="O602" s="77">
        <f>'Compound Alert'!AG28</f>
        <v>0</v>
      </c>
      <c r="P602" s="85"/>
      <c r="Q602" s="27">
        <f>'Compound Alert'!AI28</f>
        <v>0</v>
      </c>
      <c r="R602" s="27">
        <f>'Compound Alert'!AJ224</f>
        <v>0</v>
      </c>
      <c r="S602" s="28"/>
      <c r="T602" s="28"/>
      <c r="U602" s="28"/>
      <c r="V602" s="28"/>
      <c r="W602" s="28"/>
      <c r="X602" s="28"/>
      <c r="Y602" s="28"/>
      <c r="Z602" s="28"/>
      <c r="AA602" s="28"/>
      <c r="AB602" s="28"/>
      <c r="AC602" s="28"/>
      <c r="AD602" s="28"/>
      <c r="AE602" s="28"/>
      <c r="AF602" s="28"/>
    </row>
    <row r="603" spans="1:32" hidden="1" x14ac:dyDescent="0.2">
      <c r="A603" s="71">
        <v>76</v>
      </c>
      <c r="B603" s="90" t="str">
        <f>'Compound Alert'!B65</f>
        <v>Gabon</v>
      </c>
      <c r="C603" s="90" t="str">
        <f>'Compound Alert'!C65</f>
        <v>GAB</v>
      </c>
      <c r="D603" s="90" t="str">
        <f>'Compound Alert'!D65</f>
        <v>SSF           Sub-Saharan Africa</v>
      </c>
      <c r="E603" s="90" t="str">
        <f>'Compound Alert'!E65</f>
        <v>IBRD</v>
      </c>
      <c r="F603" s="90"/>
      <c r="G603" s="86">
        <f>'Compound Alert'!G65</f>
        <v>2.5</v>
      </c>
      <c r="H603" s="87">
        <f>'Compound Alert'!H65</f>
        <v>2.5</v>
      </c>
      <c r="I603" s="85">
        <f>'Compound Alert'!I65</f>
        <v>1.5</v>
      </c>
      <c r="J603" s="77">
        <f>'Compound Alert'!AB65</f>
        <v>10</v>
      </c>
      <c r="K603" s="77">
        <f>'Compound Alert'!AC65</f>
        <v>0</v>
      </c>
      <c r="L603" s="77">
        <f>'Compound Alert'!AD65</f>
        <v>2.2727272727272698</v>
      </c>
      <c r="M603" s="77">
        <f>'Compound Alert'!AE65</f>
        <v>10</v>
      </c>
      <c r="N603" s="77">
        <f>'Compound Alert'!AF65</f>
        <v>0</v>
      </c>
      <c r="O603" s="77">
        <f>'Compound Alert'!AG65</f>
        <v>0</v>
      </c>
      <c r="P603" s="85"/>
      <c r="Q603" s="27">
        <f>'Compound Alert'!AI65</f>
        <v>0</v>
      </c>
      <c r="R603" s="27">
        <f>'Compound Alert'!AJ261</f>
        <v>0</v>
      </c>
      <c r="S603" s="28"/>
      <c r="T603" s="28"/>
      <c r="U603" s="28"/>
      <c r="V603" s="28"/>
      <c r="W603" s="28"/>
      <c r="X603" s="28"/>
      <c r="Y603" s="28"/>
      <c r="Z603" s="28"/>
      <c r="AA603" s="28"/>
      <c r="AB603" s="28"/>
      <c r="AC603" s="28"/>
      <c r="AD603" s="28"/>
      <c r="AE603" s="28"/>
      <c r="AF603" s="28"/>
    </row>
    <row r="604" spans="1:32" hidden="1" x14ac:dyDescent="0.2">
      <c r="A604" s="71">
        <v>77</v>
      </c>
      <c r="B604" s="90" t="str">
        <f>'Compound Alert'!B81</f>
        <v>Indonesia</v>
      </c>
      <c r="C604" s="90" t="str">
        <f>'Compound Alert'!C81</f>
        <v>IDN</v>
      </c>
      <c r="D604" s="90" t="str">
        <f>'Compound Alert'!D81</f>
        <v>EAS           East Asia &amp; Pacific</v>
      </c>
      <c r="E604" s="90" t="str">
        <f>'Compound Alert'!E81</f>
        <v>IBRD</v>
      </c>
      <c r="F604" s="90"/>
      <c r="G604" s="86">
        <f>'Compound Alert'!G81</f>
        <v>2.5</v>
      </c>
      <c r="H604" s="87">
        <f>'Compound Alert'!H81</f>
        <v>2.5</v>
      </c>
      <c r="I604" s="85">
        <f>'Compound Alert'!I81</f>
        <v>0.5</v>
      </c>
      <c r="J604" s="77">
        <f>'Compound Alert'!AB81</f>
        <v>4.7619047619047397</v>
      </c>
      <c r="K604" s="77">
        <f>'Compound Alert'!AC81</f>
        <v>0</v>
      </c>
      <c r="L604" s="77">
        <f>'Compound Alert'!AD81</f>
        <v>1.13636363636363</v>
      </c>
      <c r="M604" s="77">
        <f>'Compound Alert'!AE81</f>
        <v>7</v>
      </c>
      <c r="N604" s="77">
        <f>'Compound Alert'!AF81</f>
        <v>0</v>
      </c>
      <c r="O604" s="77">
        <f>'Compound Alert'!AG81</f>
        <v>0</v>
      </c>
      <c r="P604" s="85"/>
      <c r="Q604" s="27">
        <f>'Compound Alert'!AI81</f>
        <v>0</v>
      </c>
      <c r="R604" s="27">
        <f>'Compound Alert'!AJ277</f>
        <v>0</v>
      </c>
      <c r="S604" s="28"/>
      <c r="T604" s="28"/>
      <c r="U604" s="28"/>
      <c r="V604" s="28"/>
      <c r="W604" s="28"/>
      <c r="X604" s="28"/>
      <c r="Y604" s="28"/>
      <c r="Z604" s="28"/>
      <c r="AA604" s="28"/>
      <c r="AB604" s="28"/>
      <c r="AC604" s="28"/>
      <c r="AD604" s="28"/>
      <c r="AE604" s="28"/>
      <c r="AF604" s="28"/>
    </row>
    <row r="605" spans="1:32" hidden="1" x14ac:dyDescent="0.2">
      <c r="A605" s="71">
        <v>78</v>
      </c>
      <c r="B605" s="90" t="str">
        <f>'Compound Alert'!B103</f>
        <v>Libya</v>
      </c>
      <c r="C605" s="90" t="str">
        <f>'Compound Alert'!C103</f>
        <v>LBY</v>
      </c>
      <c r="D605" s="90" t="str">
        <f>'Compound Alert'!D103</f>
        <v>MEA           Middle East &amp; North Africa</v>
      </c>
      <c r="E605" s="90" t="str">
        <f>'Compound Alert'!E103</f>
        <v>IBRD</v>
      </c>
      <c r="F605" s="90"/>
      <c r="G605" s="86">
        <f>'Compound Alert'!G103</f>
        <v>2.5</v>
      </c>
      <c r="H605" s="87">
        <f>'Compound Alert'!H103</f>
        <v>2.5</v>
      </c>
      <c r="I605" s="85">
        <f>'Compound Alert'!I103</f>
        <v>3</v>
      </c>
      <c r="J605" s="77">
        <f>'Compound Alert'!AB103</f>
        <v>4.1030769230769204</v>
      </c>
      <c r="K605" s="77">
        <f>'Compound Alert'!AC103</f>
        <v>0</v>
      </c>
      <c r="L605" s="77">
        <f>'Compound Alert'!AD103</f>
        <v>2.2727272727272698</v>
      </c>
      <c r="M605" s="77">
        <f>'Compound Alert'!AE103</f>
        <v>0</v>
      </c>
      <c r="N605" s="77">
        <f>'Compound Alert'!AF103</f>
        <v>0</v>
      </c>
      <c r="O605" s="77">
        <f>'Compound Alert'!AG103</f>
        <v>6.4227731903056302</v>
      </c>
      <c r="P605" s="85"/>
      <c r="Q605" s="27">
        <f>'Compound Alert'!AI103</f>
        <v>0</v>
      </c>
      <c r="R605" s="27">
        <f>'Compound Alert'!AJ299</f>
        <v>0</v>
      </c>
      <c r="S605" s="28"/>
      <c r="T605" s="28"/>
      <c r="U605" s="28"/>
      <c r="V605" s="28"/>
      <c r="W605" s="28"/>
      <c r="X605" s="28"/>
      <c r="Y605" s="28"/>
      <c r="Z605" s="28"/>
      <c r="AA605" s="28"/>
      <c r="AB605" s="28"/>
      <c r="AC605" s="28"/>
      <c r="AD605" s="28"/>
      <c r="AE605" s="28"/>
      <c r="AF605" s="28"/>
    </row>
    <row r="606" spans="1:32" hidden="1" x14ac:dyDescent="0.2">
      <c r="A606" s="71">
        <v>79</v>
      </c>
      <c r="B606" s="90" t="str">
        <f>'Compound Alert'!B115</f>
        <v>Mexico</v>
      </c>
      <c r="C606" s="90" t="str">
        <f>'Compound Alert'!C115</f>
        <v>MEX</v>
      </c>
      <c r="D606" s="90" t="str">
        <f>'Compound Alert'!D115</f>
        <v>LCN           Latin America &amp; Caribbean</v>
      </c>
      <c r="E606" s="90" t="str">
        <f>'Compound Alert'!E115</f>
        <v>IBRD</v>
      </c>
      <c r="F606" s="90"/>
      <c r="G606" s="86">
        <f>'Compound Alert'!G115</f>
        <v>2.5</v>
      </c>
      <c r="H606" s="87">
        <f>'Compound Alert'!H115</f>
        <v>2.5</v>
      </c>
      <c r="I606" s="85">
        <f>'Compound Alert'!I115</f>
        <v>0.5</v>
      </c>
      <c r="J606" s="77">
        <f>'Compound Alert'!AB115</f>
        <v>10</v>
      </c>
      <c r="K606" s="77">
        <f>'Compound Alert'!AC115</f>
        <v>0</v>
      </c>
      <c r="L606" s="77">
        <f>'Compound Alert'!AD115</f>
        <v>5.2272727272727302</v>
      </c>
      <c r="M606" s="77">
        <f>'Compound Alert'!AE115</f>
        <v>7</v>
      </c>
      <c r="N606" s="77">
        <f>'Compound Alert'!AF115</f>
        <v>0</v>
      </c>
      <c r="O606" s="77">
        <f>'Compound Alert'!AG115</f>
        <v>0</v>
      </c>
      <c r="P606" s="85"/>
      <c r="Q606" s="27">
        <f>'Compound Alert'!AI115</f>
        <v>0</v>
      </c>
      <c r="R606" s="27">
        <f>'Compound Alert'!AJ311</f>
        <v>0</v>
      </c>
      <c r="S606" s="28"/>
      <c r="T606" s="28"/>
      <c r="U606" s="28"/>
      <c r="V606" s="28"/>
      <c r="W606" s="28"/>
      <c r="X606" s="28"/>
      <c r="Y606" s="28"/>
      <c r="Z606" s="28"/>
      <c r="AA606" s="28"/>
      <c r="AB606" s="28"/>
      <c r="AC606" s="28"/>
      <c r="AD606" s="28"/>
      <c r="AE606" s="28"/>
      <c r="AF606" s="28"/>
    </row>
    <row r="607" spans="1:32" hidden="1" x14ac:dyDescent="0.2">
      <c r="A607" s="71">
        <v>80</v>
      </c>
      <c r="B607" s="90" t="str">
        <f>'Compound Alert'!B128</f>
        <v>Namibia</v>
      </c>
      <c r="C607" s="90" t="str">
        <f>'Compound Alert'!C128</f>
        <v>NAM</v>
      </c>
      <c r="D607" s="90" t="str">
        <f>'Compound Alert'!D128</f>
        <v>SSF           Sub-Saharan Africa</v>
      </c>
      <c r="E607" s="90" t="str">
        <f>'Compound Alert'!E128</f>
        <v>IBRD</v>
      </c>
      <c r="F607" s="90"/>
      <c r="G607" s="86">
        <f>'Compound Alert'!G128</f>
        <v>2.5</v>
      </c>
      <c r="H607" s="87">
        <f>'Compound Alert'!H128</f>
        <v>2.5</v>
      </c>
      <c r="I607" s="85">
        <f>'Compound Alert'!I128</f>
        <v>1.5</v>
      </c>
      <c r="J607" s="77">
        <f>'Compound Alert'!AB128</f>
        <v>4.9569230769230801</v>
      </c>
      <c r="K607" s="77">
        <f>'Compound Alert'!AC128</f>
        <v>0</v>
      </c>
      <c r="L607" s="77">
        <f>'Compound Alert'!AD128</f>
        <v>4.5454545454545503</v>
      </c>
      <c r="M607" s="77">
        <f>'Compound Alert'!AE128</f>
        <v>0</v>
      </c>
      <c r="N607" s="77">
        <f>'Compound Alert'!AF128</f>
        <v>0</v>
      </c>
      <c r="O607" s="77">
        <f>'Compound Alert'!AG128</f>
        <v>0</v>
      </c>
      <c r="P607" s="85"/>
      <c r="Q607" s="27">
        <f>'Compound Alert'!AI128</f>
        <v>0</v>
      </c>
      <c r="R607" s="27">
        <f>'Compound Alert'!AJ324</f>
        <v>0</v>
      </c>
      <c r="S607" s="28"/>
      <c r="T607" s="28"/>
      <c r="U607" s="28"/>
      <c r="V607" s="28"/>
      <c r="W607" s="28"/>
      <c r="X607" s="28"/>
      <c r="Y607" s="28"/>
      <c r="Z607" s="28"/>
      <c r="AA607" s="28"/>
      <c r="AB607" s="28"/>
      <c r="AC607" s="28"/>
      <c r="AD607" s="28"/>
      <c r="AE607" s="28"/>
      <c r="AF607" s="28"/>
    </row>
    <row r="608" spans="1:32" hidden="1" x14ac:dyDescent="0.2">
      <c r="A608" s="71">
        <v>81</v>
      </c>
      <c r="B608" s="90" t="str">
        <f>'Compound Alert'!B158</f>
        <v>El Salvador</v>
      </c>
      <c r="C608" s="90" t="str">
        <f>'Compound Alert'!C158</f>
        <v>SLV</v>
      </c>
      <c r="D608" s="90" t="str">
        <f>'Compound Alert'!D158</f>
        <v>LCN           Latin America &amp; Caribbean</v>
      </c>
      <c r="E608" s="90" t="str">
        <f>'Compound Alert'!E158</f>
        <v>IBRD</v>
      </c>
      <c r="F608" s="90"/>
      <c r="G608" s="86">
        <f>'Compound Alert'!G158</f>
        <v>2.5</v>
      </c>
      <c r="H608" s="87">
        <f>'Compound Alert'!H158</f>
        <v>2.5</v>
      </c>
      <c r="I608" s="85">
        <f>'Compound Alert'!I158</f>
        <v>0</v>
      </c>
      <c r="J608" s="77">
        <f>'Compound Alert'!AB158</f>
        <v>7.1428571428571104</v>
      </c>
      <c r="K608" s="77">
        <f>'Compound Alert'!AC158</f>
        <v>0</v>
      </c>
      <c r="L608" s="77">
        <f>'Compound Alert'!AD158</f>
        <v>0.68181818181818299</v>
      </c>
      <c r="M608" s="77">
        <f>'Compound Alert'!AE158</f>
        <v>7</v>
      </c>
      <c r="N608" s="77">
        <f>'Compound Alert'!AF158</f>
        <v>0</v>
      </c>
      <c r="O608" s="77">
        <f>'Compound Alert'!AG158</f>
        <v>9.1286241755822193</v>
      </c>
      <c r="P608" s="85"/>
      <c r="Q608" s="27">
        <f>'Compound Alert'!AI158</f>
        <v>0</v>
      </c>
      <c r="R608" s="27">
        <f>'Compound Alert'!AJ354</f>
        <v>0</v>
      </c>
      <c r="S608" s="28"/>
      <c r="T608" s="28"/>
      <c r="U608" s="28"/>
      <c r="V608" s="28"/>
      <c r="W608" s="28"/>
      <c r="X608" s="28"/>
      <c r="Y608" s="28"/>
      <c r="Z608" s="28"/>
      <c r="AA608" s="28"/>
      <c r="AB608" s="28"/>
      <c r="AC608" s="28"/>
      <c r="AD608" s="28"/>
      <c r="AE608" s="28"/>
      <c r="AF608" s="28"/>
    </row>
    <row r="609" spans="1:32" hidden="1" x14ac:dyDescent="0.2">
      <c r="A609" s="71">
        <v>82</v>
      </c>
      <c r="B609" s="90" t="str">
        <f>'Compound Alert'!B167</f>
        <v>Eswatini</v>
      </c>
      <c r="C609" s="90" t="str">
        <f>'Compound Alert'!C167</f>
        <v>SWZ</v>
      </c>
      <c r="D609" s="90" t="str">
        <f>'Compound Alert'!D167</f>
        <v>SSF           Sub-Saharan Africa</v>
      </c>
      <c r="E609" s="90" t="str">
        <f>'Compound Alert'!E167</f>
        <v>IBRD</v>
      </c>
      <c r="F609" s="90"/>
      <c r="G609" s="86">
        <f>'Compound Alert'!G167</f>
        <v>2.5</v>
      </c>
      <c r="H609" s="87">
        <f>'Compound Alert'!H167</f>
        <v>2.5</v>
      </c>
      <c r="I609" s="85">
        <f>'Compound Alert'!I167</f>
        <v>2</v>
      </c>
      <c r="J609" s="77">
        <f>'Compound Alert'!AB167</f>
        <v>5.1719999999999997</v>
      </c>
      <c r="K609" s="77">
        <f>'Compound Alert'!AC167</f>
        <v>0</v>
      </c>
      <c r="L609" s="77">
        <f>'Compound Alert'!AD167</f>
        <v>0.45454545454544998</v>
      </c>
      <c r="M609" s="77">
        <f>'Compound Alert'!AE167</f>
        <v>0</v>
      </c>
      <c r="N609" s="77">
        <f>'Compound Alert'!AF167</f>
        <v>0</v>
      </c>
      <c r="O609" s="77">
        <f>'Compound Alert'!AG167</f>
        <v>0</v>
      </c>
      <c r="P609" s="85"/>
      <c r="Q609" s="27">
        <f>'Compound Alert'!AI167</f>
        <v>0</v>
      </c>
      <c r="R609" s="27">
        <f>'Compound Alert'!AJ363</f>
        <v>0</v>
      </c>
      <c r="S609" s="28"/>
      <c r="T609" s="28"/>
      <c r="U609" s="28"/>
      <c r="V609" s="28"/>
      <c r="W609" s="28"/>
      <c r="X609" s="28"/>
      <c r="Y609" s="28"/>
      <c r="Z609" s="28"/>
      <c r="AA609" s="28"/>
      <c r="AB609" s="28"/>
      <c r="AC609" s="28"/>
      <c r="AD609" s="28"/>
      <c r="AE609" s="28"/>
      <c r="AF609" s="28"/>
    </row>
    <row r="610" spans="1:32" hidden="1" x14ac:dyDescent="0.2">
      <c r="A610" s="71">
        <v>83</v>
      </c>
      <c r="B610" s="90" t="str">
        <f>'Compound Alert'!B25</f>
        <v>Belarus</v>
      </c>
      <c r="C610" s="90" t="str">
        <f>'Compound Alert'!C25</f>
        <v>BLR</v>
      </c>
      <c r="D610" s="90" t="str">
        <f>'Compound Alert'!D25</f>
        <v>ECS           Europe &amp; Central Asia</v>
      </c>
      <c r="E610" s="90" t="str">
        <f>'Compound Alert'!E25</f>
        <v>IBRD</v>
      </c>
      <c r="F610" s="90"/>
      <c r="G610" s="86">
        <f>'Compound Alert'!G25</f>
        <v>2</v>
      </c>
      <c r="H610" s="87">
        <f>'Compound Alert'!H25</f>
        <v>2</v>
      </c>
      <c r="I610" s="85">
        <f>'Compound Alert'!I25</f>
        <v>0.5</v>
      </c>
      <c r="J610" s="77">
        <f>'Compound Alert'!AB25</f>
        <v>6.8461538461538503</v>
      </c>
      <c r="K610" s="77">
        <f>'Compound Alert'!AC25</f>
        <v>0</v>
      </c>
      <c r="L610" s="77">
        <f>'Compound Alert'!AD25</f>
        <v>10</v>
      </c>
      <c r="M610" s="77">
        <f>'Compound Alert'!AE25</f>
        <v>0</v>
      </c>
      <c r="N610" s="77">
        <f>'Compound Alert'!AF25</f>
        <v>0</v>
      </c>
      <c r="O610" s="77">
        <f>'Compound Alert'!AG25</f>
        <v>5</v>
      </c>
      <c r="P610" s="85"/>
      <c r="Q610" s="27">
        <f>'Compound Alert'!AI25</f>
        <v>0</v>
      </c>
      <c r="R610" s="27">
        <f>'Compound Alert'!AJ221</f>
        <v>0</v>
      </c>
      <c r="S610" s="28"/>
      <c r="T610" s="28"/>
      <c r="U610" s="28"/>
      <c r="V610" s="28"/>
      <c r="W610" s="28"/>
      <c r="X610" s="28"/>
      <c r="Y610" s="28"/>
      <c r="Z610" s="28"/>
      <c r="AA610" s="28"/>
      <c r="AB610" s="28"/>
      <c r="AC610" s="28"/>
      <c r="AD610" s="28"/>
      <c r="AE610" s="28"/>
      <c r="AF610" s="28"/>
    </row>
    <row r="611" spans="1:32" hidden="1" x14ac:dyDescent="0.2">
      <c r="A611" s="71">
        <v>84</v>
      </c>
      <c r="B611" s="90" t="str">
        <f>'Compound Alert'!B26</f>
        <v>Belize</v>
      </c>
      <c r="C611" s="90" t="str">
        <f>'Compound Alert'!C26</f>
        <v>BLZ</v>
      </c>
      <c r="D611" s="90" t="str">
        <f>'Compound Alert'!D26</f>
        <v>LCN           Latin America &amp; Caribbean</v>
      </c>
      <c r="E611" s="90" t="str">
        <f>'Compound Alert'!E26</f>
        <v>IBRD</v>
      </c>
      <c r="F611" s="90"/>
      <c r="G611" s="86">
        <f>'Compound Alert'!G26</f>
        <v>2</v>
      </c>
      <c r="H611" s="87">
        <f>'Compound Alert'!H26</f>
        <v>2</v>
      </c>
      <c r="I611" s="85">
        <f>'Compound Alert'!I26</f>
        <v>1</v>
      </c>
      <c r="J611" s="77">
        <f>'Compound Alert'!AB26</f>
        <v>10</v>
      </c>
      <c r="K611" s="77">
        <f>'Compound Alert'!AC26</f>
        <v>0</v>
      </c>
      <c r="L611" s="77">
        <f>'Compound Alert'!AD26</f>
        <v>2.0454545454545499</v>
      </c>
      <c r="M611" s="77">
        <f>'Compound Alert'!AE26</f>
        <v>10</v>
      </c>
      <c r="N611" s="77">
        <f>'Compound Alert'!AF26</f>
        <v>0</v>
      </c>
      <c r="O611" s="77">
        <f>'Compound Alert'!AG26</f>
        <v>0</v>
      </c>
      <c r="P611" s="85"/>
      <c r="Q611" s="27">
        <f>'Compound Alert'!AI26</f>
        <v>0</v>
      </c>
      <c r="R611" s="27">
        <f>'Compound Alert'!AJ222</f>
        <v>0</v>
      </c>
      <c r="S611" s="28"/>
      <c r="T611" s="28"/>
      <c r="U611" s="28"/>
      <c r="V611" s="28"/>
      <c r="W611" s="28"/>
      <c r="X611" s="28"/>
      <c r="Y611" s="28"/>
      <c r="Z611" s="28"/>
      <c r="AA611" s="28"/>
      <c r="AB611" s="28"/>
      <c r="AC611" s="28"/>
      <c r="AD611" s="28"/>
      <c r="AE611" s="28"/>
      <c r="AF611" s="28"/>
    </row>
    <row r="612" spans="1:32" hidden="1" x14ac:dyDescent="0.2">
      <c r="A612" s="71">
        <v>85</v>
      </c>
      <c r="B612" s="90" t="str">
        <f>'Compound Alert'!B32</f>
        <v>Botswana</v>
      </c>
      <c r="C612" s="90" t="str">
        <f>'Compound Alert'!C32</f>
        <v>BWA</v>
      </c>
      <c r="D612" s="90" t="str">
        <f>'Compound Alert'!D32</f>
        <v>SSF           Sub-Saharan Africa</v>
      </c>
      <c r="E612" s="90" t="str">
        <f>'Compound Alert'!E32</f>
        <v>IBRD</v>
      </c>
      <c r="F612" s="90"/>
      <c r="G612" s="86">
        <f>'Compound Alert'!G32</f>
        <v>2</v>
      </c>
      <c r="H612" s="87">
        <f>'Compound Alert'!H32</f>
        <v>2</v>
      </c>
      <c r="I612" s="85">
        <f>'Compound Alert'!I32</f>
        <v>0.5</v>
      </c>
      <c r="J612" s="77">
        <f>'Compound Alert'!AB32</f>
        <v>9.5238095238094793</v>
      </c>
      <c r="K612" s="77">
        <f>'Compound Alert'!AC32</f>
        <v>0</v>
      </c>
      <c r="L612" s="77">
        <f>'Compound Alert'!AD32</f>
        <v>3.86363636363637</v>
      </c>
      <c r="M612" s="77">
        <f>'Compound Alert'!AE32</f>
        <v>0</v>
      </c>
      <c r="N612" s="77">
        <f>'Compound Alert'!AF32</f>
        <v>0</v>
      </c>
      <c r="O612" s="77">
        <f>'Compound Alert'!AG32</f>
        <v>0</v>
      </c>
      <c r="P612" s="85"/>
      <c r="Q612" s="27">
        <f>'Compound Alert'!AI32</f>
        <v>0</v>
      </c>
      <c r="R612" s="27">
        <f>'Compound Alert'!AJ228</f>
        <v>0</v>
      </c>
      <c r="S612" s="28"/>
      <c r="T612" s="28"/>
      <c r="U612" s="28"/>
      <c r="V612" s="28"/>
      <c r="W612" s="28"/>
      <c r="X612" s="28"/>
      <c r="Y612" s="28"/>
      <c r="Z612" s="28"/>
      <c r="AA612" s="28"/>
      <c r="AB612" s="28"/>
      <c r="AC612" s="28"/>
      <c r="AD612" s="28"/>
      <c r="AE612" s="28"/>
      <c r="AF612" s="28"/>
    </row>
    <row r="613" spans="1:32" hidden="1" x14ac:dyDescent="0.2">
      <c r="A613" s="71">
        <v>86</v>
      </c>
      <c r="B613" s="90" t="str">
        <f>'Compound Alert'!B37</f>
        <v>China</v>
      </c>
      <c r="C613" s="90" t="str">
        <f>'Compound Alert'!C37</f>
        <v>CHN</v>
      </c>
      <c r="D613" s="90" t="str">
        <f>'Compound Alert'!D37</f>
        <v>EAS           East Asia &amp; Pacific</v>
      </c>
      <c r="E613" s="90" t="str">
        <f>'Compound Alert'!E37</f>
        <v>IBRD</v>
      </c>
      <c r="F613" s="90"/>
      <c r="G613" s="86">
        <f>'Compound Alert'!G37</f>
        <v>2</v>
      </c>
      <c r="H613" s="87">
        <f>'Compound Alert'!H37</f>
        <v>2</v>
      </c>
      <c r="I613" s="85">
        <f>'Compound Alert'!I37</f>
        <v>0.5</v>
      </c>
      <c r="J613" s="77">
        <f>'Compound Alert'!AB37</f>
        <v>10</v>
      </c>
      <c r="K613" s="77">
        <f>'Compound Alert'!AC37</f>
        <v>0</v>
      </c>
      <c r="L613" s="77">
        <f>'Compound Alert'!AD37</f>
        <v>0</v>
      </c>
      <c r="M613" s="77">
        <f>'Compound Alert'!AE37</f>
        <v>0</v>
      </c>
      <c r="N613" s="77">
        <f>'Compound Alert'!AF37</f>
        <v>0</v>
      </c>
      <c r="O613" s="77">
        <f>'Compound Alert'!AG37</f>
        <v>0</v>
      </c>
      <c r="P613" s="85"/>
      <c r="Q613" s="27">
        <f>'Compound Alert'!AI37</f>
        <v>0</v>
      </c>
      <c r="R613" s="27">
        <f>'Compound Alert'!AJ233</f>
        <v>0</v>
      </c>
      <c r="S613" s="28"/>
      <c r="T613" s="28"/>
      <c r="U613" s="28"/>
      <c r="V613" s="28"/>
      <c r="W613" s="28"/>
      <c r="X613" s="28"/>
      <c r="Y613" s="28"/>
      <c r="Z613" s="28"/>
      <c r="AA613" s="28"/>
      <c r="AB613" s="28"/>
      <c r="AC613" s="28"/>
      <c r="AD613" s="28"/>
      <c r="AE613" s="28"/>
      <c r="AF613" s="28"/>
    </row>
    <row r="614" spans="1:32" hidden="1" x14ac:dyDescent="0.2">
      <c r="A614" s="71">
        <v>87</v>
      </c>
      <c r="B614" s="90" t="str">
        <f>'Compound Alert'!B56</f>
        <v>Egypt</v>
      </c>
      <c r="C614" s="90" t="str">
        <f>'Compound Alert'!C56</f>
        <v>EGY</v>
      </c>
      <c r="D614" s="90" t="str">
        <f>'Compound Alert'!D56</f>
        <v>MEA           Middle East &amp; North Africa</v>
      </c>
      <c r="E614" s="90" t="str">
        <f>'Compound Alert'!E56</f>
        <v>IBRD</v>
      </c>
      <c r="F614" s="90"/>
      <c r="G614" s="86">
        <f>'Compound Alert'!G56</f>
        <v>2</v>
      </c>
      <c r="H614" s="87">
        <f>'Compound Alert'!H56</f>
        <v>2</v>
      </c>
      <c r="I614" s="85">
        <f>'Compound Alert'!I56</f>
        <v>0.5</v>
      </c>
      <c r="J614" s="77">
        <f>'Compound Alert'!AB56</f>
        <v>2.7861538461538502</v>
      </c>
      <c r="K614" s="77">
        <f>'Compound Alert'!AC56</f>
        <v>0</v>
      </c>
      <c r="L614" s="77">
        <f>'Compound Alert'!AD56</f>
        <v>3.86363636363637</v>
      </c>
      <c r="M614" s="77">
        <f>'Compound Alert'!AE56</f>
        <v>9.1046643938336995</v>
      </c>
      <c r="N614" s="77">
        <f>'Compound Alert'!AF56</f>
        <v>0</v>
      </c>
      <c r="O614" s="77">
        <f>'Compound Alert'!AG56</f>
        <v>0</v>
      </c>
      <c r="P614" s="85"/>
      <c r="Q614" s="27">
        <f>'Compound Alert'!AI56</f>
        <v>0</v>
      </c>
      <c r="R614" s="27">
        <f>'Compound Alert'!AJ252</f>
        <v>0</v>
      </c>
      <c r="S614" s="28"/>
      <c r="T614" s="28"/>
      <c r="U614" s="28"/>
      <c r="V614" s="28"/>
      <c r="W614" s="28"/>
      <c r="X614" s="28"/>
      <c r="Y614" s="28"/>
      <c r="Z614" s="28"/>
      <c r="AA614" s="28"/>
      <c r="AB614" s="28"/>
      <c r="AC614" s="28"/>
      <c r="AD614" s="28"/>
      <c r="AE614" s="28"/>
      <c r="AF614" s="28"/>
    </row>
    <row r="615" spans="1:32" hidden="1" x14ac:dyDescent="0.2">
      <c r="A615" s="71">
        <v>88</v>
      </c>
      <c r="B615" s="90" t="str">
        <f>'Compound Alert'!B72</f>
        <v>Equatorial Guinea</v>
      </c>
      <c r="C615" s="90" t="str">
        <f>'Compound Alert'!C72</f>
        <v>GNQ</v>
      </c>
      <c r="D615" s="90" t="str">
        <f>'Compound Alert'!D72</f>
        <v>SSF           Sub-Saharan Africa</v>
      </c>
      <c r="E615" s="90" t="str">
        <f>'Compound Alert'!E72</f>
        <v>IBRD</v>
      </c>
      <c r="F615" s="90"/>
      <c r="G615" s="86">
        <f>'Compound Alert'!G72</f>
        <v>2</v>
      </c>
      <c r="H615" s="87">
        <f>'Compound Alert'!H72</f>
        <v>2</v>
      </c>
      <c r="I615" s="85">
        <f>'Compound Alert'!I72</f>
        <v>1.5</v>
      </c>
      <c r="J615" s="77">
        <f>'Compound Alert'!AB72</f>
        <v>0.34211999999999998</v>
      </c>
      <c r="K615" s="77">
        <f>'Compound Alert'!AC72</f>
        <v>0</v>
      </c>
      <c r="L615" s="77">
        <f>'Compound Alert'!AD72</f>
        <v>7.0454545454545299</v>
      </c>
      <c r="M615" s="77">
        <f>'Compound Alert'!AE72</f>
        <v>0</v>
      </c>
      <c r="N615" s="77">
        <f>'Compound Alert'!AF72</f>
        <v>0</v>
      </c>
      <c r="O615" s="77">
        <f>'Compound Alert'!AG72</f>
        <v>0</v>
      </c>
      <c r="P615" s="85"/>
      <c r="Q615" s="27">
        <f>'Compound Alert'!AI72</f>
        <v>0</v>
      </c>
      <c r="R615" s="27">
        <f>'Compound Alert'!AJ268</f>
        <v>0</v>
      </c>
      <c r="S615" s="28"/>
      <c r="T615" s="28"/>
      <c r="U615" s="28"/>
      <c r="V615" s="28"/>
      <c r="W615" s="28"/>
      <c r="X615" s="28"/>
      <c r="Y615" s="28"/>
      <c r="Z615" s="28"/>
      <c r="AA615" s="28"/>
      <c r="AB615" s="28"/>
      <c r="AC615" s="28"/>
      <c r="AD615" s="28"/>
      <c r="AE615" s="28"/>
      <c r="AF615" s="28"/>
    </row>
    <row r="616" spans="1:32" hidden="1" x14ac:dyDescent="0.2">
      <c r="A616" s="71">
        <v>89</v>
      </c>
      <c r="B616" s="90" t="str">
        <f>'Compound Alert'!B75</f>
        <v>Guatemala</v>
      </c>
      <c r="C616" s="90" t="str">
        <f>'Compound Alert'!C75</f>
        <v>GTM</v>
      </c>
      <c r="D616" s="90" t="str">
        <f>'Compound Alert'!D75</f>
        <v>LCN           Latin America &amp; Caribbean</v>
      </c>
      <c r="E616" s="90" t="str">
        <f>'Compound Alert'!E75</f>
        <v>IBRD</v>
      </c>
      <c r="F616" s="90"/>
      <c r="G616" s="86">
        <f>'Compound Alert'!G75</f>
        <v>2</v>
      </c>
      <c r="H616" s="87">
        <f>'Compound Alert'!H75</f>
        <v>2</v>
      </c>
      <c r="I616" s="85">
        <f>'Compound Alert'!I75</f>
        <v>1.5</v>
      </c>
      <c r="J616" s="77">
        <f>'Compound Alert'!AB75</f>
        <v>5.3415384615384598</v>
      </c>
      <c r="K616" s="77">
        <f>'Compound Alert'!AC75</f>
        <v>0</v>
      </c>
      <c r="L616" s="77">
        <f>'Compound Alert'!AD75</f>
        <v>4.0909090909090802</v>
      </c>
      <c r="M616" s="77">
        <f>'Compound Alert'!AE75</f>
        <v>3.21345038641067</v>
      </c>
      <c r="N616" s="77">
        <f>'Compound Alert'!AF75</f>
        <v>0</v>
      </c>
      <c r="O616" s="77">
        <f>'Compound Alert'!AG75</f>
        <v>0</v>
      </c>
      <c r="P616" s="85"/>
      <c r="Q616" s="27">
        <f>'Compound Alert'!AI75</f>
        <v>0</v>
      </c>
      <c r="R616" s="27">
        <f>'Compound Alert'!AJ271</f>
        <v>0</v>
      </c>
      <c r="S616" s="28"/>
      <c r="T616" s="28"/>
      <c r="U616" s="28"/>
      <c r="V616" s="28"/>
      <c r="W616" s="28"/>
      <c r="X616" s="28"/>
      <c r="Y616" s="28"/>
      <c r="Z616" s="28"/>
      <c r="AA616" s="28"/>
      <c r="AB616" s="28"/>
      <c r="AC616" s="28"/>
      <c r="AD616" s="28"/>
      <c r="AE616" s="28"/>
      <c r="AF616" s="28"/>
    </row>
    <row r="617" spans="1:32" hidden="1" x14ac:dyDescent="0.2">
      <c r="A617" s="71">
        <v>90</v>
      </c>
      <c r="B617" s="90" t="str">
        <f>'Compound Alert'!B89</f>
        <v>Jamaica</v>
      </c>
      <c r="C617" s="90" t="str">
        <f>'Compound Alert'!C89</f>
        <v>JAM</v>
      </c>
      <c r="D617" s="90" t="str">
        <f>'Compound Alert'!D89</f>
        <v>LCN           Latin America &amp; Caribbean</v>
      </c>
      <c r="E617" s="90" t="str">
        <f>'Compound Alert'!E89</f>
        <v>IBRD</v>
      </c>
      <c r="F617" s="90"/>
      <c r="G617" s="86">
        <f>'Compound Alert'!G89</f>
        <v>2</v>
      </c>
      <c r="H617" s="87">
        <f>'Compound Alert'!H89</f>
        <v>2</v>
      </c>
      <c r="I617" s="85">
        <f>'Compound Alert'!I89</f>
        <v>0.5</v>
      </c>
      <c r="J617" s="77">
        <f>'Compound Alert'!AB89</f>
        <v>8.0290001570116001</v>
      </c>
      <c r="K617" s="77">
        <f>'Compound Alert'!AC89</f>
        <v>0</v>
      </c>
      <c r="L617" s="77">
        <f>'Compound Alert'!AD89</f>
        <v>0</v>
      </c>
      <c r="M617" s="77">
        <f>'Compound Alert'!AE89</f>
        <v>0</v>
      </c>
      <c r="N617" s="77">
        <f>'Compound Alert'!AF89</f>
        <v>0</v>
      </c>
      <c r="O617" s="77">
        <f>'Compound Alert'!AG89</f>
        <v>0</v>
      </c>
      <c r="P617" s="85"/>
      <c r="Q617" s="27">
        <f>'Compound Alert'!AI89</f>
        <v>0</v>
      </c>
      <c r="R617" s="27">
        <f>'Compound Alert'!AJ285</f>
        <v>0</v>
      </c>
      <c r="S617" s="28"/>
      <c r="T617" s="28"/>
      <c r="U617" s="28"/>
      <c r="V617" s="28"/>
      <c r="W617" s="28"/>
      <c r="X617" s="28"/>
      <c r="Y617" s="28"/>
      <c r="Z617" s="28"/>
      <c r="AA617" s="28"/>
      <c r="AB617" s="28"/>
      <c r="AC617" s="28"/>
      <c r="AD617" s="28"/>
      <c r="AE617" s="28"/>
      <c r="AF617" s="28"/>
    </row>
    <row r="618" spans="1:32" hidden="1" x14ac:dyDescent="0.2">
      <c r="A618" s="71">
        <v>91</v>
      </c>
      <c r="B618" s="90" t="str">
        <f>'Compound Alert'!B90</f>
        <v>Jordan</v>
      </c>
      <c r="C618" s="90" t="str">
        <f>'Compound Alert'!C90</f>
        <v>JOR</v>
      </c>
      <c r="D618" s="90" t="str">
        <f>'Compound Alert'!D90</f>
        <v>MEA           Middle East &amp; North Africa</v>
      </c>
      <c r="E618" s="90" t="str">
        <f>'Compound Alert'!E90</f>
        <v>IBRD</v>
      </c>
      <c r="F618" s="90"/>
      <c r="G618" s="86">
        <f>'Compound Alert'!G90</f>
        <v>2</v>
      </c>
      <c r="H618" s="87">
        <f>'Compound Alert'!H90</f>
        <v>2</v>
      </c>
      <c r="I618" s="85">
        <f>'Compound Alert'!I90</f>
        <v>0</v>
      </c>
      <c r="J618" s="77">
        <f>'Compound Alert'!AB90</f>
        <v>10</v>
      </c>
      <c r="K618" s="77">
        <f>'Compound Alert'!AC90</f>
        <v>0</v>
      </c>
      <c r="L618" s="77">
        <f>'Compound Alert'!AD90</f>
        <v>6.5909090909090802</v>
      </c>
      <c r="M618" s="77">
        <f>'Compound Alert'!AE90</f>
        <v>0</v>
      </c>
      <c r="N618" s="77">
        <f>'Compound Alert'!AF90</f>
        <v>0</v>
      </c>
      <c r="O618" s="77">
        <f>'Compound Alert'!AG90</f>
        <v>0</v>
      </c>
      <c r="P618" s="85"/>
      <c r="Q618" s="27">
        <f>'Compound Alert'!AI90</f>
        <v>0</v>
      </c>
      <c r="R618" s="27">
        <f>'Compound Alert'!AJ286</f>
        <v>0</v>
      </c>
      <c r="S618" s="28"/>
      <c r="T618" s="28"/>
      <c r="U618" s="28"/>
      <c r="V618" s="28"/>
      <c r="W618" s="28"/>
      <c r="X618" s="28"/>
      <c r="Y618" s="28"/>
      <c r="Z618" s="28"/>
      <c r="AA618" s="28"/>
      <c r="AB618" s="28"/>
      <c r="AC618" s="28"/>
      <c r="AD618" s="28"/>
      <c r="AE618" s="28"/>
      <c r="AF618" s="28"/>
    </row>
    <row r="619" spans="1:32" hidden="1" x14ac:dyDescent="0.2">
      <c r="A619" s="71">
        <v>92</v>
      </c>
      <c r="B619" s="90" t="str">
        <f>'Compound Alert'!B112</f>
        <v>Moldova Republic of</v>
      </c>
      <c r="C619" s="90" t="str">
        <f>'Compound Alert'!C112</f>
        <v>MDA</v>
      </c>
      <c r="D619" s="90" t="str">
        <f>'Compound Alert'!D112</f>
        <v>ECS           Europe &amp; Central Asia</v>
      </c>
      <c r="E619" s="90" t="str">
        <f>'Compound Alert'!E112</f>
        <v>IBRD</v>
      </c>
      <c r="F619" s="90"/>
      <c r="G619" s="86">
        <f>'Compound Alert'!G112</f>
        <v>2</v>
      </c>
      <c r="H619" s="87">
        <f>'Compound Alert'!H112</f>
        <v>2</v>
      </c>
      <c r="I619" s="85">
        <f>'Compound Alert'!I112</f>
        <v>0.5</v>
      </c>
      <c r="J619" s="77">
        <f>'Compound Alert'!AB112</f>
        <v>9.3619199999999996</v>
      </c>
      <c r="K619" s="77">
        <f>'Compound Alert'!AC112</f>
        <v>0</v>
      </c>
      <c r="L619" s="77">
        <f>'Compound Alert'!AD112</f>
        <v>3.4090909090909198</v>
      </c>
      <c r="M619" s="77">
        <f>'Compound Alert'!AE112</f>
        <v>7</v>
      </c>
      <c r="N619" s="77">
        <f>'Compound Alert'!AF112</f>
        <v>0</v>
      </c>
      <c r="O619" s="77">
        <f>'Compound Alert'!AG112</f>
        <v>0</v>
      </c>
      <c r="P619" s="85"/>
      <c r="Q619" s="27">
        <f>'Compound Alert'!AI112</f>
        <v>0</v>
      </c>
      <c r="R619" s="27">
        <f>'Compound Alert'!AJ308</f>
        <v>0</v>
      </c>
      <c r="S619" s="28"/>
      <c r="T619" s="28"/>
      <c r="U619" s="28"/>
      <c r="V619" s="28"/>
      <c r="W619" s="28"/>
      <c r="X619" s="28"/>
      <c r="Y619" s="28"/>
      <c r="Z619" s="28"/>
      <c r="AA619" s="28"/>
      <c r="AB619" s="28"/>
      <c r="AC619" s="28"/>
      <c r="AD619" s="28"/>
      <c r="AE619" s="28"/>
      <c r="AF619" s="28"/>
    </row>
    <row r="620" spans="1:32" hidden="1" x14ac:dyDescent="0.2">
      <c r="A620" s="71">
        <v>93</v>
      </c>
      <c r="B620" s="90" t="str">
        <f>'Compound Alert'!B122</f>
        <v>Mongolia</v>
      </c>
      <c r="C620" s="90" t="str">
        <f>'Compound Alert'!C122</f>
        <v>MNG</v>
      </c>
      <c r="D620" s="90" t="str">
        <f>'Compound Alert'!D122</f>
        <v>EAS           East Asia &amp; Pacific</v>
      </c>
      <c r="E620" s="90" t="str">
        <f>'Compound Alert'!E122</f>
        <v>IBRD</v>
      </c>
      <c r="F620" s="90"/>
      <c r="G620" s="86">
        <f>'Compound Alert'!G122</f>
        <v>2</v>
      </c>
      <c r="H620" s="87">
        <f>'Compound Alert'!H122</f>
        <v>2</v>
      </c>
      <c r="I620" s="85">
        <f>'Compound Alert'!I122</f>
        <v>0.5</v>
      </c>
      <c r="J620" s="77">
        <f>'Compound Alert'!AB122</f>
        <v>10</v>
      </c>
      <c r="K620" s="77">
        <f>'Compound Alert'!AC122</f>
        <v>0</v>
      </c>
      <c r="L620" s="77">
        <f>'Compound Alert'!AD122</f>
        <v>1.13636363636363</v>
      </c>
      <c r="M620" s="77">
        <f>'Compound Alert'!AE122</f>
        <v>7</v>
      </c>
      <c r="N620" s="77">
        <f>'Compound Alert'!AF122</f>
        <v>0</v>
      </c>
      <c r="O620" s="77">
        <f>'Compound Alert'!AG122</f>
        <v>0</v>
      </c>
      <c r="P620" s="85"/>
      <c r="Q620" s="27">
        <f>'Compound Alert'!AI122</f>
        <v>0</v>
      </c>
      <c r="R620" s="27">
        <f>'Compound Alert'!AJ318</f>
        <v>0</v>
      </c>
      <c r="S620" s="28"/>
      <c r="T620" s="28"/>
      <c r="U620" s="28"/>
      <c r="V620" s="28"/>
      <c r="W620" s="28"/>
      <c r="X620" s="28"/>
      <c r="Y620" s="28"/>
      <c r="Z620" s="28"/>
      <c r="AA620" s="28"/>
      <c r="AB620" s="28"/>
      <c r="AC620" s="28"/>
      <c r="AD620" s="28"/>
      <c r="AE620" s="28"/>
      <c r="AF620" s="28"/>
    </row>
    <row r="621" spans="1:32" hidden="1" x14ac:dyDescent="0.2">
      <c r="A621" s="71">
        <v>94</v>
      </c>
      <c r="B621" s="90" t="str">
        <f>'Compound Alert'!B147</f>
        <v>Paraguay</v>
      </c>
      <c r="C621" s="90" t="str">
        <f>'Compound Alert'!C147</f>
        <v>PRY</v>
      </c>
      <c r="D621" s="90" t="str">
        <f>'Compound Alert'!D147</f>
        <v>LCN           Latin America &amp; Caribbean</v>
      </c>
      <c r="E621" s="90" t="str">
        <f>'Compound Alert'!E147</f>
        <v>IBRD</v>
      </c>
      <c r="F621" s="90"/>
      <c r="G621" s="86">
        <f>'Compound Alert'!G147</f>
        <v>2</v>
      </c>
      <c r="H621" s="87">
        <f>'Compound Alert'!H147</f>
        <v>2</v>
      </c>
      <c r="I621" s="85">
        <f>'Compound Alert'!I147</f>
        <v>0</v>
      </c>
      <c r="J621" s="77">
        <f>'Compound Alert'!AB147</f>
        <v>5.4855200000000002</v>
      </c>
      <c r="K621" s="77">
        <f>'Compound Alert'!AC147</f>
        <v>0</v>
      </c>
      <c r="L621" s="77">
        <f>'Compound Alert'!AD147</f>
        <v>6.5909090909090802</v>
      </c>
      <c r="M621" s="77">
        <f>'Compound Alert'!AE147</f>
        <v>7</v>
      </c>
      <c r="N621" s="77">
        <f>'Compound Alert'!AF147</f>
        <v>0</v>
      </c>
      <c r="O621" s="77">
        <f>'Compound Alert'!AG147</f>
        <v>0</v>
      </c>
      <c r="P621" s="85"/>
      <c r="Q621" s="27">
        <f>'Compound Alert'!AI147</f>
        <v>0</v>
      </c>
      <c r="R621" s="27">
        <f>'Compound Alert'!AJ343</f>
        <v>0</v>
      </c>
      <c r="S621" s="28"/>
      <c r="T621" s="28"/>
      <c r="U621" s="28"/>
      <c r="V621" s="28"/>
      <c r="W621" s="28"/>
      <c r="X621" s="28"/>
      <c r="Y621" s="28"/>
      <c r="Z621" s="28"/>
      <c r="AA621" s="28"/>
      <c r="AB621" s="28"/>
      <c r="AC621" s="28"/>
      <c r="AD621" s="28"/>
      <c r="AE621" s="28"/>
      <c r="AF621" s="28"/>
    </row>
    <row r="622" spans="1:32" hidden="1" x14ac:dyDescent="0.2">
      <c r="A622" s="71">
        <v>95</v>
      </c>
      <c r="B622" s="90" t="str">
        <f>'Compound Alert'!B176</f>
        <v>Tonga</v>
      </c>
      <c r="C622" s="90" t="str">
        <f>'Compound Alert'!C176</f>
        <v>TON</v>
      </c>
      <c r="D622" s="90" t="str">
        <f>'Compound Alert'!D176</f>
        <v>EAS           East Asia &amp; Pacific</v>
      </c>
      <c r="E622" s="90" t="str">
        <f>'Compound Alert'!E176</f>
        <v>IDA</v>
      </c>
      <c r="F622" s="90"/>
      <c r="G622" s="86">
        <f>'Compound Alert'!G176</f>
        <v>2</v>
      </c>
      <c r="H622" s="87">
        <f>'Compound Alert'!H176</f>
        <v>2</v>
      </c>
      <c r="I622" s="85">
        <f>'Compound Alert'!I176</f>
        <v>1</v>
      </c>
      <c r="J622" s="77">
        <f>'Compound Alert'!AB176</f>
        <v>7.0938461538461501</v>
      </c>
      <c r="K622" s="77">
        <f>'Compound Alert'!AC176</f>
        <v>0</v>
      </c>
      <c r="L622" s="77">
        <f>'Compound Alert'!AD176</f>
        <v>0</v>
      </c>
      <c r="M622" s="77">
        <f>'Compound Alert'!AE176</f>
        <v>0</v>
      </c>
      <c r="N622" s="77">
        <f>'Compound Alert'!AF176</f>
        <v>0</v>
      </c>
      <c r="O622" s="77">
        <f>'Compound Alert'!AG176</f>
        <v>0</v>
      </c>
      <c r="P622" s="85"/>
      <c r="Q622" s="27">
        <f>'Compound Alert'!AI176</f>
        <v>0.2</v>
      </c>
      <c r="R622" s="27">
        <f>'Compound Alert'!AJ372</f>
        <v>0</v>
      </c>
      <c r="S622" s="28"/>
      <c r="T622" s="28"/>
      <c r="U622" s="28"/>
      <c r="V622" s="28"/>
      <c r="W622" s="28"/>
      <c r="X622" s="28"/>
      <c r="Y622" s="28"/>
      <c r="Z622" s="28"/>
      <c r="AA622" s="28"/>
      <c r="AB622" s="28"/>
      <c r="AC622" s="28"/>
      <c r="AD622" s="28"/>
      <c r="AE622" s="28"/>
      <c r="AF622" s="28"/>
    </row>
    <row r="623" spans="1:32" hidden="1" x14ac:dyDescent="0.2">
      <c r="A623" s="71">
        <v>96</v>
      </c>
      <c r="B623" s="90" t="str">
        <f>'Compound Alert'!B186</f>
        <v>Uzbekistan</v>
      </c>
      <c r="C623" s="90" t="str">
        <f>'Compound Alert'!C186</f>
        <v>UZB</v>
      </c>
      <c r="D623" s="90" t="str">
        <f>'Compound Alert'!D186</f>
        <v>ECS           Europe &amp; Central Asia</v>
      </c>
      <c r="E623" s="90" t="str">
        <f>'Compound Alert'!E186</f>
        <v>Blend</v>
      </c>
      <c r="F623" s="90"/>
      <c r="G623" s="86">
        <f>'Compound Alert'!G186</f>
        <v>2</v>
      </c>
      <c r="H623" s="87">
        <f>'Compound Alert'!H186</f>
        <v>2</v>
      </c>
      <c r="I623" s="85">
        <f>'Compound Alert'!I186</f>
        <v>1</v>
      </c>
      <c r="J623" s="77">
        <f>'Compound Alert'!AB186</f>
        <v>7.18</v>
      </c>
      <c r="K623" s="77">
        <f>'Compound Alert'!AC186</f>
        <v>0</v>
      </c>
      <c r="L623" s="77">
        <f>'Compound Alert'!AD186</f>
        <v>4.0909090909090997</v>
      </c>
      <c r="M623" s="77">
        <f>'Compound Alert'!AE186</f>
        <v>10</v>
      </c>
      <c r="N623" s="77">
        <f>'Compound Alert'!AF186</f>
        <v>0</v>
      </c>
      <c r="O623" s="77">
        <f>'Compound Alert'!AG186</f>
        <v>0</v>
      </c>
      <c r="P623" s="85"/>
      <c r="Q623" s="27">
        <f>'Compound Alert'!AI186</f>
        <v>0</v>
      </c>
      <c r="R623" s="27">
        <f>'Compound Alert'!AJ382</f>
        <v>0</v>
      </c>
      <c r="S623" s="28"/>
      <c r="T623" s="28"/>
      <c r="U623" s="28"/>
      <c r="V623" s="28"/>
      <c r="W623" s="28"/>
      <c r="X623" s="28"/>
      <c r="Y623" s="28"/>
      <c r="Z623" s="28"/>
      <c r="AA623" s="28"/>
      <c r="AB623" s="28"/>
      <c r="AC623" s="28"/>
      <c r="AD623" s="28"/>
      <c r="AE623" s="28"/>
      <c r="AF623" s="28"/>
    </row>
    <row r="624" spans="1:32" hidden="1" x14ac:dyDescent="0.2">
      <c r="A624" s="71">
        <v>97</v>
      </c>
      <c r="B624" s="90" t="str">
        <f>'Compound Alert'!B189</f>
        <v>Viet Nam</v>
      </c>
      <c r="C624" s="90" t="str">
        <f>'Compound Alert'!C189</f>
        <v>VNM</v>
      </c>
      <c r="D624" s="90" t="str">
        <f>'Compound Alert'!D189</f>
        <v>EAS           East Asia &amp; Pacific</v>
      </c>
      <c r="E624" s="90" t="str">
        <f>'Compound Alert'!E189</f>
        <v>IBRD</v>
      </c>
      <c r="F624" s="90"/>
      <c r="G624" s="86">
        <f>'Compound Alert'!G189</f>
        <v>2</v>
      </c>
      <c r="H624" s="87">
        <f>'Compound Alert'!H189</f>
        <v>2</v>
      </c>
      <c r="I624" s="85">
        <f>'Compound Alert'!I189</f>
        <v>0</v>
      </c>
      <c r="J624" s="77">
        <f>'Compound Alert'!AB189</f>
        <v>1.88</v>
      </c>
      <c r="K624" s="77">
        <f>'Compound Alert'!AC189</f>
        <v>0</v>
      </c>
      <c r="L624" s="77">
        <f>'Compound Alert'!AD189</f>
        <v>5.2272727272727302</v>
      </c>
      <c r="M624" s="77">
        <f>'Compound Alert'!AE189</f>
        <v>6.4178180921645396</v>
      </c>
      <c r="N624" s="77">
        <f>'Compound Alert'!AF189</f>
        <v>0</v>
      </c>
      <c r="O624" s="77">
        <f>'Compound Alert'!AG189</f>
        <v>0</v>
      </c>
      <c r="P624" s="85"/>
      <c r="Q624" s="27">
        <f>'Compound Alert'!AI189</f>
        <v>0</v>
      </c>
      <c r="R624" s="27">
        <f>'Compound Alert'!AJ385</f>
        <v>0</v>
      </c>
      <c r="S624" s="28"/>
      <c r="T624" s="28"/>
      <c r="U624" s="28"/>
      <c r="V624" s="28"/>
      <c r="W624" s="28"/>
      <c r="X624" s="28"/>
      <c r="Y624" s="28"/>
      <c r="Z624" s="28"/>
      <c r="AA624" s="28"/>
      <c r="AB624" s="28"/>
      <c r="AC624" s="28"/>
      <c r="AD624" s="28"/>
      <c r="AE624" s="28"/>
      <c r="AF624" s="28"/>
    </row>
    <row r="625" spans="1:32" hidden="1" x14ac:dyDescent="0.2">
      <c r="A625" s="71">
        <v>98</v>
      </c>
      <c r="B625" s="90" t="str">
        <f>'Compound Alert'!B22</f>
        <v>Bahrain</v>
      </c>
      <c r="C625" s="90" t="str">
        <f>'Compound Alert'!C22</f>
        <v>BHR</v>
      </c>
      <c r="D625" s="90" t="str">
        <f>'Compound Alert'!D22</f>
        <v>MEA           Middle East &amp; North Africa</v>
      </c>
      <c r="E625" s="90" t="str">
        <f>'Compound Alert'!E22</f>
        <v xml:space="preserve"> </v>
      </c>
      <c r="F625" s="90"/>
      <c r="G625" s="86">
        <f>'Compound Alert'!G22</f>
        <v>1.5</v>
      </c>
      <c r="H625" s="87">
        <f>'Compound Alert'!H22</f>
        <v>1.5</v>
      </c>
      <c r="I625" s="85">
        <f>'Compound Alert'!I22</f>
        <v>0</v>
      </c>
      <c r="J625" s="77">
        <f>'Compound Alert'!AB22</f>
        <v>10</v>
      </c>
      <c r="K625" s="77">
        <f>'Compound Alert'!AC22</f>
        <v>0</v>
      </c>
      <c r="L625" s="77">
        <f>'Compound Alert'!AD22</f>
        <v>8.1818181818181799</v>
      </c>
      <c r="M625" s="77">
        <f>'Compound Alert'!AE22</f>
        <v>0</v>
      </c>
      <c r="N625" s="77">
        <f>'Compound Alert'!AF22</f>
        <v>0</v>
      </c>
      <c r="O625" s="77">
        <f>'Compound Alert'!AG22</f>
        <v>0</v>
      </c>
      <c r="P625" s="85"/>
      <c r="Q625" s="27">
        <f>'Compound Alert'!AI22</f>
        <v>0</v>
      </c>
      <c r="R625" s="27">
        <f>'Compound Alert'!AJ218</f>
        <v>0</v>
      </c>
      <c r="S625" s="28"/>
      <c r="T625" s="28"/>
      <c r="U625" s="28"/>
      <c r="V625" s="28"/>
      <c r="W625" s="28"/>
      <c r="X625" s="28"/>
      <c r="Y625" s="28"/>
      <c r="Z625" s="28"/>
      <c r="AA625" s="28"/>
      <c r="AB625" s="28"/>
      <c r="AC625" s="28"/>
      <c r="AD625" s="28"/>
      <c r="AE625" s="28"/>
      <c r="AF625" s="28"/>
    </row>
    <row r="626" spans="1:32" hidden="1" x14ac:dyDescent="0.2">
      <c r="A626" s="71">
        <v>99</v>
      </c>
      <c r="B626" s="90" t="str">
        <f>'Compound Alert'!B23</f>
        <v>Bahamas</v>
      </c>
      <c r="C626" s="90" t="str">
        <f>'Compound Alert'!C23</f>
        <v>BHS</v>
      </c>
      <c r="D626" s="90" t="str">
        <f>'Compound Alert'!D23</f>
        <v>LCN           Latin America &amp; Caribbean</v>
      </c>
      <c r="E626" s="90" t="str">
        <f>'Compound Alert'!E23</f>
        <v xml:space="preserve"> </v>
      </c>
      <c r="F626" s="90"/>
      <c r="G626" s="86">
        <f>'Compound Alert'!G23</f>
        <v>1.5</v>
      </c>
      <c r="H626" s="87">
        <f>'Compound Alert'!H23</f>
        <v>1.5</v>
      </c>
      <c r="I626" s="85">
        <f>'Compound Alert'!I23</f>
        <v>0.5</v>
      </c>
      <c r="J626" s="77">
        <f>'Compound Alert'!AB23</f>
        <v>10</v>
      </c>
      <c r="K626" s="77">
        <f>'Compound Alert'!AC23</f>
        <v>0</v>
      </c>
      <c r="L626" s="77">
        <f>'Compound Alert'!AD23</f>
        <v>0.90909090909091705</v>
      </c>
      <c r="M626" s="77">
        <f>'Compound Alert'!AE23</f>
        <v>10</v>
      </c>
      <c r="N626" s="77">
        <f>'Compound Alert'!AF23</f>
        <v>0</v>
      </c>
      <c r="O626" s="77">
        <f>'Compound Alert'!AG23</f>
        <v>0</v>
      </c>
      <c r="P626" s="85"/>
      <c r="Q626" s="27">
        <f>'Compound Alert'!AI23</f>
        <v>0</v>
      </c>
      <c r="R626" s="27">
        <f>'Compound Alert'!AJ219</f>
        <v>0</v>
      </c>
      <c r="S626" s="28"/>
      <c r="T626" s="28"/>
      <c r="U626" s="28"/>
      <c r="V626" s="28"/>
      <c r="W626" s="28"/>
      <c r="X626" s="28"/>
      <c r="Y626" s="28"/>
      <c r="Z626" s="28"/>
      <c r="AA626" s="28"/>
      <c r="AB626" s="28"/>
      <c r="AC626" s="28"/>
      <c r="AD626" s="28"/>
      <c r="AE626" s="28"/>
      <c r="AF626" s="28"/>
    </row>
    <row r="627" spans="1:32" hidden="1" x14ac:dyDescent="0.2">
      <c r="A627" s="71">
        <v>100</v>
      </c>
      <c r="B627" s="90" t="str">
        <f>'Compound Alert'!B24</f>
        <v>Bosnia and Herzegovina</v>
      </c>
      <c r="C627" s="90" t="str">
        <f>'Compound Alert'!C24</f>
        <v>BIH</v>
      </c>
      <c r="D627" s="90" t="str">
        <f>'Compound Alert'!D24</f>
        <v>ECS           Europe &amp; Central Asia</v>
      </c>
      <c r="E627" s="90" t="str">
        <f>'Compound Alert'!E24</f>
        <v>IBRD</v>
      </c>
      <c r="F627" s="90"/>
      <c r="G627" s="86">
        <f>'Compound Alert'!G24</f>
        <v>1.5</v>
      </c>
      <c r="H627" s="87">
        <f>'Compound Alert'!H24</f>
        <v>1.5</v>
      </c>
      <c r="I627" s="85">
        <f>'Compound Alert'!I24</f>
        <v>0</v>
      </c>
      <c r="J627" s="77">
        <f>'Compound Alert'!AB24</f>
        <v>8.1859999999999999</v>
      </c>
      <c r="K627" s="77">
        <f>'Compound Alert'!AC24</f>
        <v>0</v>
      </c>
      <c r="L627" s="77">
        <f>'Compound Alert'!AD24</f>
        <v>7.0454545454545503</v>
      </c>
      <c r="M627" s="77">
        <f>'Compound Alert'!AE24</f>
        <v>7</v>
      </c>
      <c r="N627" s="77">
        <f>'Compound Alert'!AF24</f>
        <v>0</v>
      </c>
      <c r="O627" s="77">
        <f>'Compound Alert'!AG24</f>
        <v>1.6952912574300001</v>
      </c>
      <c r="P627" s="85"/>
      <c r="Q627" s="27">
        <f>'Compound Alert'!AI24</f>
        <v>0</v>
      </c>
      <c r="R627" s="27">
        <f>'Compound Alert'!AJ220</f>
        <v>0</v>
      </c>
      <c r="S627" s="28"/>
      <c r="T627" s="28"/>
      <c r="U627" s="28"/>
      <c r="V627" s="28"/>
      <c r="W627" s="28"/>
      <c r="X627" s="28"/>
      <c r="Y627" s="28"/>
      <c r="Z627" s="28"/>
      <c r="AA627" s="28"/>
      <c r="AB627" s="28"/>
      <c r="AC627" s="28"/>
      <c r="AD627" s="28"/>
      <c r="AE627" s="28"/>
      <c r="AF627" s="28"/>
    </row>
    <row r="628" spans="1:32" hidden="1" x14ac:dyDescent="0.2">
      <c r="A628" s="71">
        <v>101</v>
      </c>
      <c r="B628" s="90" t="str">
        <f>'Compound Alert'!B51</f>
        <v>Dominica</v>
      </c>
      <c r="C628" s="90" t="str">
        <f>'Compound Alert'!C51</f>
        <v>DMA</v>
      </c>
      <c r="D628" s="90" t="str">
        <f>'Compound Alert'!D51</f>
        <v>LCN           Latin America &amp; Caribbean</v>
      </c>
      <c r="E628" s="90" t="str">
        <f>'Compound Alert'!E51</f>
        <v>Blend</v>
      </c>
      <c r="F628" s="90"/>
      <c r="G628" s="86">
        <f>'Compound Alert'!G51</f>
        <v>1.5</v>
      </c>
      <c r="H628" s="87">
        <f>'Compound Alert'!H51</f>
        <v>1.5</v>
      </c>
      <c r="I628" s="85">
        <f>'Compound Alert'!I51</f>
        <v>0.5</v>
      </c>
      <c r="J628" s="77">
        <f>'Compound Alert'!AB51</f>
        <v>9.5238095238094793</v>
      </c>
      <c r="K628" s="77">
        <f>'Compound Alert'!AC51</f>
        <v>0</v>
      </c>
      <c r="L628" s="77">
        <f>'Compound Alert'!AD51</f>
        <v>0</v>
      </c>
      <c r="M628" s="77">
        <f>'Compound Alert'!AE51</f>
        <v>0</v>
      </c>
      <c r="N628" s="77">
        <f>'Compound Alert'!AF51</f>
        <v>0</v>
      </c>
      <c r="O628" s="77">
        <f>'Compound Alert'!AG51</f>
        <v>0</v>
      </c>
      <c r="P628" s="85"/>
      <c r="Q628" s="27">
        <f>'Compound Alert'!AI51</f>
        <v>0.2</v>
      </c>
      <c r="R628" s="27">
        <f>'Compound Alert'!AJ247</f>
        <v>0</v>
      </c>
      <c r="S628" s="28"/>
      <c r="T628" s="28"/>
      <c r="U628" s="28"/>
      <c r="V628" s="28"/>
      <c r="W628" s="28"/>
      <c r="X628" s="28"/>
      <c r="Y628" s="28"/>
      <c r="Z628" s="28"/>
      <c r="AA628" s="28"/>
      <c r="AB628" s="28"/>
      <c r="AC628" s="28"/>
      <c r="AD628" s="28"/>
      <c r="AE628" s="28"/>
      <c r="AF628" s="28"/>
    </row>
    <row r="629" spans="1:32" hidden="1" x14ac:dyDescent="0.2">
      <c r="A629" s="71">
        <v>102</v>
      </c>
      <c r="B629" s="90" t="str">
        <f>'Compound Alert'!B55</f>
        <v>Ecuador</v>
      </c>
      <c r="C629" s="90" t="str">
        <f>'Compound Alert'!C55</f>
        <v>ECU</v>
      </c>
      <c r="D629" s="90" t="str">
        <f>'Compound Alert'!D55</f>
        <v>LCN           Latin America &amp; Caribbean</v>
      </c>
      <c r="E629" s="90" t="str">
        <f>'Compound Alert'!E55</f>
        <v>IBRD</v>
      </c>
      <c r="F629" s="90"/>
      <c r="G629" s="86">
        <f>'Compound Alert'!G55</f>
        <v>1.5</v>
      </c>
      <c r="H629" s="87">
        <f>'Compound Alert'!H55</f>
        <v>1.5</v>
      </c>
      <c r="I629" s="85">
        <f>'Compound Alert'!I55</f>
        <v>0.5</v>
      </c>
      <c r="J629" s="77">
        <f>'Compound Alert'!AB55</f>
        <v>4.7619047619047397</v>
      </c>
      <c r="K629" s="77">
        <f>'Compound Alert'!AC55</f>
        <v>0</v>
      </c>
      <c r="L629" s="77">
        <f>'Compound Alert'!AD55</f>
        <v>3.63636363636363</v>
      </c>
      <c r="M629" s="77">
        <f>'Compound Alert'!AE55</f>
        <v>7</v>
      </c>
      <c r="N629" s="77">
        <f>'Compound Alert'!AF55</f>
        <v>0</v>
      </c>
      <c r="O629" s="77">
        <f>'Compound Alert'!AG55</f>
        <v>0</v>
      </c>
      <c r="P629" s="85"/>
      <c r="Q629" s="27">
        <f>'Compound Alert'!AI55</f>
        <v>0</v>
      </c>
      <c r="R629" s="27">
        <f>'Compound Alert'!AJ251</f>
        <v>0</v>
      </c>
      <c r="S629" s="28"/>
      <c r="T629" s="28"/>
      <c r="U629" s="28"/>
      <c r="V629" s="28"/>
      <c r="W629" s="28"/>
      <c r="X629" s="28"/>
      <c r="Y629" s="28"/>
      <c r="Z629" s="28"/>
      <c r="AA629" s="28"/>
      <c r="AB629" s="28"/>
      <c r="AC629" s="28"/>
      <c r="AD629" s="28"/>
      <c r="AE629" s="28"/>
      <c r="AF629" s="28"/>
    </row>
    <row r="630" spans="1:32" hidden="1" x14ac:dyDescent="0.2">
      <c r="A630" s="71">
        <v>103</v>
      </c>
      <c r="B630" s="90" t="str">
        <f>'Compound Alert'!B62</f>
        <v>Fiji</v>
      </c>
      <c r="C630" s="90" t="str">
        <f>'Compound Alert'!C62</f>
        <v>FJI</v>
      </c>
      <c r="D630" s="90" t="str">
        <f>'Compound Alert'!D62</f>
        <v>EAS           East Asia &amp; Pacific</v>
      </c>
      <c r="E630" s="90" t="str">
        <f>'Compound Alert'!E62</f>
        <v>Blend</v>
      </c>
      <c r="F630" s="90"/>
      <c r="G630" s="86">
        <f>'Compound Alert'!G62</f>
        <v>1.5</v>
      </c>
      <c r="H630" s="87">
        <f>'Compound Alert'!H62</f>
        <v>1.5</v>
      </c>
      <c r="I630" s="85">
        <f>'Compound Alert'!I62</f>
        <v>0.5</v>
      </c>
      <c r="J630" s="77">
        <f>'Compound Alert'!AB62</f>
        <v>10</v>
      </c>
      <c r="K630" s="77">
        <f>'Compound Alert'!AC62</f>
        <v>0</v>
      </c>
      <c r="L630" s="77">
        <f>'Compound Alert'!AD62</f>
        <v>0</v>
      </c>
      <c r="M630" s="77">
        <f>'Compound Alert'!AE62</f>
        <v>7</v>
      </c>
      <c r="N630" s="77">
        <f>'Compound Alert'!AF62</f>
        <v>0</v>
      </c>
      <c r="O630" s="77">
        <f>'Compound Alert'!AG62</f>
        <v>0</v>
      </c>
      <c r="P630" s="85"/>
      <c r="Q630" s="27">
        <f>'Compound Alert'!AI62</f>
        <v>0</v>
      </c>
      <c r="R630" s="27">
        <f>'Compound Alert'!AJ258</f>
        <v>0</v>
      </c>
      <c r="S630" s="28"/>
      <c r="T630" s="28"/>
      <c r="U630" s="28"/>
      <c r="V630" s="28"/>
      <c r="W630" s="28"/>
      <c r="X630" s="28"/>
      <c r="Y630" s="28"/>
      <c r="Z630" s="28"/>
      <c r="AA630" s="28"/>
      <c r="AB630" s="28"/>
      <c r="AC630" s="28"/>
      <c r="AD630" s="28"/>
      <c r="AE630" s="28"/>
      <c r="AF630" s="28"/>
    </row>
    <row r="631" spans="1:32" hidden="1" x14ac:dyDescent="0.2">
      <c r="A631" s="71">
        <v>104</v>
      </c>
      <c r="B631" s="90" t="str">
        <f>'Compound Alert'!B67</f>
        <v>Georgia</v>
      </c>
      <c r="C631" s="90" t="str">
        <f>'Compound Alert'!C67</f>
        <v>GEO</v>
      </c>
      <c r="D631" s="90" t="str">
        <f>'Compound Alert'!D67</f>
        <v>ECS           Europe &amp; Central Asia</v>
      </c>
      <c r="E631" s="90" t="str">
        <f>'Compound Alert'!E67</f>
        <v>IBRD</v>
      </c>
      <c r="F631" s="90"/>
      <c r="G631" s="86">
        <f>'Compound Alert'!G67</f>
        <v>1.5</v>
      </c>
      <c r="H631" s="87">
        <f>'Compound Alert'!H67</f>
        <v>1.5</v>
      </c>
      <c r="I631" s="85">
        <f>'Compound Alert'!I67</f>
        <v>0</v>
      </c>
      <c r="J631" s="77">
        <f>'Compound Alert'!AB67</f>
        <v>9.5238095238094793</v>
      </c>
      <c r="K631" s="77">
        <f>'Compound Alert'!AC67</f>
        <v>0</v>
      </c>
      <c r="L631" s="77">
        <f>'Compound Alert'!AD67</f>
        <v>0.90909090909091705</v>
      </c>
      <c r="M631" s="77">
        <f>'Compound Alert'!AE67</f>
        <v>0</v>
      </c>
      <c r="N631" s="77">
        <f>'Compound Alert'!AF67</f>
        <v>0</v>
      </c>
      <c r="O631" s="77">
        <f>'Compound Alert'!AG67</f>
        <v>10</v>
      </c>
      <c r="P631" s="85"/>
      <c r="Q631" s="27">
        <f>'Compound Alert'!AI67</f>
        <v>0</v>
      </c>
      <c r="R631" s="27">
        <f>'Compound Alert'!AJ263</f>
        <v>0</v>
      </c>
      <c r="S631" s="28"/>
      <c r="T631" s="28"/>
      <c r="U631" s="28"/>
      <c r="V631" s="28"/>
      <c r="W631" s="28"/>
      <c r="X631" s="28"/>
      <c r="Y631" s="28"/>
      <c r="Z631" s="28"/>
      <c r="AA631" s="28"/>
      <c r="AB631" s="28"/>
      <c r="AC631" s="28"/>
      <c r="AD631" s="28"/>
      <c r="AE631" s="28"/>
      <c r="AF631" s="28"/>
    </row>
    <row r="632" spans="1:32" hidden="1" x14ac:dyDescent="0.2">
      <c r="A632" s="71">
        <v>105</v>
      </c>
      <c r="B632" s="90" t="str">
        <f>'Compound Alert'!B76</f>
        <v>Guyana</v>
      </c>
      <c r="C632" s="90" t="str">
        <f>'Compound Alert'!C76</f>
        <v>GUY</v>
      </c>
      <c r="D632" s="90" t="str">
        <f>'Compound Alert'!D76</f>
        <v>LCN           Latin America &amp; Caribbean</v>
      </c>
      <c r="E632" s="90" t="str">
        <f>'Compound Alert'!E76</f>
        <v>IDA</v>
      </c>
      <c r="F632" s="90"/>
      <c r="G632" s="86">
        <f>'Compound Alert'!G76</f>
        <v>1.5</v>
      </c>
      <c r="H632" s="87">
        <f>'Compound Alert'!H76</f>
        <v>1.5</v>
      </c>
      <c r="I632" s="85">
        <f>'Compound Alert'!I76</f>
        <v>0.5</v>
      </c>
      <c r="J632" s="77">
        <f>'Compound Alert'!AB76</f>
        <v>10</v>
      </c>
      <c r="K632" s="77">
        <f>'Compound Alert'!AC76</f>
        <v>0</v>
      </c>
      <c r="L632" s="77">
        <f>'Compound Alert'!AD76</f>
        <v>3.4090909090909198</v>
      </c>
      <c r="M632" s="77">
        <f>'Compound Alert'!AE76</f>
        <v>0</v>
      </c>
      <c r="N632" s="77">
        <f>'Compound Alert'!AF76</f>
        <v>0</v>
      </c>
      <c r="O632" s="77">
        <f>'Compound Alert'!AG76</f>
        <v>0</v>
      </c>
      <c r="P632" s="85"/>
      <c r="Q632" s="27">
        <f>'Compound Alert'!AI76</f>
        <v>0</v>
      </c>
      <c r="R632" s="27">
        <f>'Compound Alert'!AJ272</f>
        <v>0</v>
      </c>
      <c r="S632" s="28"/>
      <c r="T632" s="28"/>
      <c r="U632" s="28"/>
      <c r="V632" s="28"/>
      <c r="W632" s="28"/>
      <c r="X632" s="28"/>
      <c r="Y632" s="28"/>
      <c r="Z632" s="28"/>
      <c r="AA632" s="28"/>
      <c r="AB632" s="28"/>
      <c r="AC632" s="28"/>
      <c r="AD632" s="28"/>
      <c r="AE632" s="28"/>
      <c r="AF632" s="28"/>
    </row>
    <row r="633" spans="1:32" hidden="1" x14ac:dyDescent="0.2">
      <c r="A633" s="71">
        <v>106</v>
      </c>
      <c r="B633" s="90" t="str">
        <f>'Compound Alert'!B84</f>
        <v>Iran</v>
      </c>
      <c r="C633" s="90" t="str">
        <f>'Compound Alert'!C84</f>
        <v>IRN</v>
      </c>
      <c r="D633" s="90" t="str">
        <f>'Compound Alert'!D84</f>
        <v>MEA           Middle East &amp; North Africa</v>
      </c>
      <c r="E633" s="90" t="str">
        <f>'Compound Alert'!E84</f>
        <v>IBRD</v>
      </c>
      <c r="F633" s="90"/>
      <c r="G633" s="86">
        <f>'Compound Alert'!G84</f>
        <v>1.5</v>
      </c>
      <c r="H633" s="87">
        <f>'Compound Alert'!H84</f>
        <v>1.5</v>
      </c>
      <c r="I633" s="85">
        <f>'Compound Alert'!I84</f>
        <v>1</v>
      </c>
      <c r="J633" s="77">
        <f>'Compound Alert'!AB84</f>
        <v>3.6524800000000002</v>
      </c>
      <c r="K633" s="77">
        <f>'Compound Alert'!AC84</f>
        <v>0</v>
      </c>
      <c r="L633" s="77">
        <f>'Compound Alert'!AD84</f>
        <v>10</v>
      </c>
      <c r="M633" s="77">
        <f>'Compound Alert'!AE84</f>
        <v>7</v>
      </c>
      <c r="N633" s="77">
        <f>'Compound Alert'!AF84</f>
        <v>0</v>
      </c>
      <c r="O633" s="77">
        <f>'Compound Alert'!AG84</f>
        <v>1.45422691536203</v>
      </c>
      <c r="P633" s="85"/>
      <c r="Q633" s="27">
        <f>'Compound Alert'!AI84</f>
        <v>0</v>
      </c>
      <c r="R633" s="27">
        <f>'Compound Alert'!AJ280</f>
        <v>0</v>
      </c>
      <c r="S633" s="28"/>
      <c r="T633" s="28"/>
      <c r="U633" s="28"/>
      <c r="V633" s="28"/>
      <c r="W633" s="28"/>
      <c r="X633" s="28"/>
      <c r="Y633" s="28"/>
      <c r="Z633" s="28"/>
      <c r="AA633" s="28"/>
      <c r="AB633" s="28"/>
      <c r="AC633" s="28"/>
      <c r="AD633" s="28"/>
      <c r="AE633" s="28"/>
      <c r="AF633" s="28"/>
    </row>
    <row r="634" spans="1:32" hidden="1" x14ac:dyDescent="0.2">
      <c r="A634" s="71">
        <v>107</v>
      </c>
      <c r="B634" s="90" t="str">
        <f>'Compound Alert'!B94</f>
        <v>Kyrgyzstan</v>
      </c>
      <c r="C634" s="90" t="str">
        <f>'Compound Alert'!C94</f>
        <v>KGZ</v>
      </c>
      <c r="D634" s="90" t="str">
        <f>'Compound Alert'!D94</f>
        <v>ECS           Europe &amp; Central Asia</v>
      </c>
      <c r="E634" s="90" t="str">
        <f>'Compound Alert'!E94</f>
        <v>IDA</v>
      </c>
      <c r="F634" s="90"/>
      <c r="G634" s="86">
        <f>'Compound Alert'!G94</f>
        <v>1.5</v>
      </c>
      <c r="H634" s="87">
        <f>'Compound Alert'!H94</f>
        <v>1.5</v>
      </c>
      <c r="I634" s="85">
        <f>'Compound Alert'!I94</f>
        <v>0.5</v>
      </c>
      <c r="J634" s="77">
        <f>'Compound Alert'!AB94</f>
        <v>6.83692307692308</v>
      </c>
      <c r="K634" s="77">
        <f>'Compound Alert'!AC94</f>
        <v>0</v>
      </c>
      <c r="L634" s="77">
        <f>'Compound Alert'!AD94</f>
        <v>3.86363636363637</v>
      </c>
      <c r="M634" s="77">
        <f>'Compound Alert'!AE94</f>
        <v>7</v>
      </c>
      <c r="N634" s="77">
        <f>'Compound Alert'!AF94</f>
        <v>0</v>
      </c>
      <c r="O634" s="77">
        <f>'Compound Alert'!AG94</f>
        <v>0</v>
      </c>
      <c r="P634" s="85"/>
      <c r="Q634" s="27">
        <f>'Compound Alert'!AI94</f>
        <v>0</v>
      </c>
      <c r="R634" s="27">
        <f>'Compound Alert'!AJ290</f>
        <v>0</v>
      </c>
      <c r="S634" s="28"/>
      <c r="T634" s="28"/>
      <c r="U634" s="28"/>
      <c r="V634" s="28"/>
      <c r="W634" s="28"/>
      <c r="X634" s="28"/>
      <c r="Y634" s="28"/>
      <c r="Z634" s="28"/>
      <c r="AA634" s="28"/>
      <c r="AB634" s="28"/>
      <c r="AC634" s="28"/>
      <c r="AD634" s="28"/>
      <c r="AE634" s="28"/>
      <c r="AF634" s="28"/>
    </row>
    <row r="635" spans="1:32" hidden="1" x14ac:dyDescent="0.2">
      <c r="A635" s="71">
        <v>108</v>
      </c>
      <c r="B635" s="90" t="str">
        <f>'Compound Alert'!B105</f>
        <v>Liechtenstein</v>
      </c>
      <c r="C635" s="90" t="str">
        <f>'Compound Alert'!C105</f>
        <v>LIE</v>
      </c>
      <c r="D635" s="90" t="str">
        <f>'Compound Alert'!D105</f>
        <v>ECS           Europe &amp; Central Asia</v>
      </c>
      <c r="E635" s="90" t="str">
        <f>'Compound Alert'!E105</f>
        <v xml:space="preserve"> </v>
      </c>
      <c r="F635" s="90"/>
      <c r="G635" s="86">
        <f>'Compound Alert'!G105</f>
        <v>1.5</v>
      </c>
      <c r="H635" s="87">
        <f>'Compound Alert'!H105</f>
        <v>1.5</v>
      </c>
      <c r="I635" s="85">
        <f>'Compound Alert'!I105</f>
        <v>0</v>
      </c>
      <c r="J635" s="77">
        <f>'Compound Alert'!AB105</f>
        <v>10</v>
      </c>
      <c r="K635" s="77">
        <f>'Compound Alert'!AC105</f>
        <v>0</v>
      </c>
      <c r="L635" s="77">
        <f>'Compound Alert'!AD105</f>
        <v>5.2272727272727302</v>
      </c>
      <c r="M635" s="77">
        <f>'Compound Alert'!AE105</f>
        <v>0</v>
      </c>
      <c r="N635" s="77">
        <f>'Compound Alert'!AF105</f>
        <v>0</v>
      </c>
      <c r="O635" s="77">
        <f>'Compound Alert'!AG105</f>
        <v>0</v>
      </c>
      <c r="P635" s="85"/>
      <c r="Q635" s="27">
        <f>'Compound Alert'!AI105</f>
        <v>0.4</v>
      </c>
      <c r="R635" s="27">
        <f>'Compound Alert'!AJ301</f>
        <v>0</v>
      </c>
      <c r="S635" s="28"/>
      <c r="T635" s="28"/>
      <c r="U635" s="28"/>
      <c r="V635" s="28"/>
      <c r="W635" s="28"/>
      <c r="X635" s="28"/>
      <c r="Y635" s="28"/>
      <c r="Z635" s="28"/>
      <c r="AA635" s="28"/>
      <c r="AB635" s="28"/>
      <c r="AC635" s="28"/>
      <c r="AD635" s="28"/>
      <c r="AE635" s="28"/>
      <c r="AF635" s="28"/>
    </row>
    <row r="636" spans="1:32" hidden="1" x14ac:dyDescent="0.2">
      <c r="A636" s="71">
        <v>109</v>
      </c>
      <c r="B636" s="90" t="str">
        <f>'Compound Alert'!B121</f>
        <v>Montenegro</v>
      </c>
      <c r="C636" s="90" t="str">
        <f>'Compound Alert'!C121</f>
        <v>MNE</v>
      </c>
      <c r="D636" s="90" t="str">
        <f>'Compound Alert'!D121</f>
        <v>ECS           Europe &amp; Central Asia</v>
      </c>
      <c r="E636" s="90" t="str">
        <f>'Compound Alert'!E121</f>
        <v>IBRD</v>
      </c>
      <c r="F636" s="90"/>
      <c r="G636" s="86">
        <f>'Compound Alert'!G121</f>
        <v>1.5</v>
      </c>
      <c r="H636" s="87">
        <f>'Compound Alert'!H121</f>
        <v>1.5</v>
      </c>
      <c r="I636" s="85">
        <f>'Compound Alert'!I121</f>
        <v>0</v>
      </c>
      <c r="J636" s="77">
        <f>'Compound Alert'!AB121</f>
        <v>10</v>
      </c>
      <c r="K636" s="77">
        <f>'Compound Alert'!AC121</f>
        <v>0</v>
      </c>
      <c r="L636" s="77">
        <f>'Compound Alert'!AD121</f>
        <v>7.0454545454545503</v>
      </c>
      <c r="M636" s="77">
        <f>'Compound Alert'!AE121</f>
        <v>0</v>
      </c>
      <c r="N636" s="77">
        <f>'Compound Alert'!AF121</f>
        <v>0</v>
      </c>
      <c r="O636" s="77">
        <f>'Compound Alert'!AG121</f>
        <v>0</v>
      </c>
      <c r="P636" s="85"/>
      <c r="Q636" s="27">
        <f>'Compound Alert'!AI121</f>
        <v>0</v>
      </c>
      <c r="R636" s="27">
        <f>'Compound Alert'!AJ317</f>
        <v>0</v>
      </c>
      <c r="S636" s="28"/>
      <c r="T636" s="28"/>
      <c r="U636" s="28"/>
      <c r="V636" s="28"/>
      <c r="W636" s="28"/>
      <c r="X636" s="28"/>
      <c r="Y636" s="28"/>
      <c r="Z636" s="28"/>
      <c r="AA636" s="28"/>
      <c r="AB636" s="28"/>
      <c r="AC636" s="28"/>
      <c r="AD636" s="28"/>
      <c r="AE636" s="28"/>
      <c r="AF636" s="28"/>
    </row>
    <row r="637" spans="1:32" hidden="1" x14ac:dyDescent="0.2">
      <c r="A637" s="71">
        <v>110</v>
      </c>
      <c r="B637" s="90" t="str">
        <f>'Compound Alert'!B125</f>
        <v>Mauritius</v>
      </c>
      <c r="C637" s="90" t="str">
        <f>'Compound Alert'!C125</f>
        <v>MUS</v>
      </c>
      <c r="D637" s="90" t="str">
        <f>'Compound Alert'!D125</f>
        <v>SSF           Sub-Saharan Africa</v>
      </c>
      <c r="E637" s="90" t="str">
        <f>'Compound Alert'!E125</f>
        <v>IBRD</v>
      </c>
      <c r="F637" s="90"/>
      <c r="G637" s="86">
        <f>'Compound Alert'!G125</f>
        <v>1.5</v>
      </c>
      <c r="H637" s="87">
        <f>'Compound Alert'!H125</f>
        <v>1.5</v>
      </c>
      <c r="I637" s="85">
        <f>'Compound Alert'!I125</f>
        <v>0.5</v>
      </c>
      <c r="J637" s="77">
        <f>'Compound Alert'!AB125</f>
        <v>10</v>
      </c>
      <c r="K637" s="77">
        <f>'Compound Alert'!AC125</f>
        <v>0</v>
      </c>
      <c r="L637" s="77">
        <f>'Compound Alert'!AD125</f>
        <v>5.4545454545454604</v>
      </c>
      <c r="M637" s="77">
        <f>'Compound Alert'!AE125</f>
        <v>10</v>
      </c>
      <c r="N637" s="77">
        <f>'Compound Alert'!AF125</f>
        <v>0</v>
      </c>
      <c r="O637" s="77">
        <f>'Compound Alert'!AG125</f>
        <v>0</v>
      </c>
      <c r="P637" s="85"/>
      <c r="Q637" s="27">
        <f>'Compound Alert'!AI125</f>
        <v>0</v>
      </c>
      <c r="R637" s="27">
        <f>'Compound Alert'!AJ321</f>
        <v>0</v>
      </c>
      <c r="S637" s="28"/>
      <c r="T637" s="28"/>
      <c r="U637" s="28"/>
      <c r="V637" s="28"/>
      <c r="W637" s="28"/>
      <c r="X637" s="28"/>
      <c r="Y637" s="28"/>
      <c r="Z637" s="28"/>
      <c r="AA637" s="28"/>
      <c r="AB637" s="28"/>
      <c r="AC637" s="28"/>
      <c r="AD637" s="28"/>
      <c r="AE637" s="28"/>
      <c r="AF637" s="28"/>
    </row>
    <row r="638" spans="1:32" hidden="1" x14ac:dyDescent="0.2">
      <c r="A638" s="71">
        <v>111</v>
      </c>
      <c r="B638" s="90" t="str">
        <f>'Compound Alert'!B135</f>
        <v>Nauru</v>
      </c>
      <c r="C638" s="90" t="str">
        <f>'Compound Alert'!C135</f>
        <v>NRU</v>
      </c>
      <c r="D638" s="90" t="str">
        <f>'Compound Alert'!D135</f>
        <v>EAS           East Asia &amp; Pacific</v>
      </c>
      <c r="E638" s="90" t="str">
        <f>'Compound Alert'!E135</f>
        <v>IBRD</v>
      </c>
      <c r="F638" s="90"/>
      <c r="G638" s="86">
        <f>'Compound Alert'!G135</f>
        <v>1.5</v>
      </c>
      <c r="H638" s="87">
        <f>'Compound Alert'!H135</f>
        <v>1.5</v>
      </c>
      <c r="I638" s="85">
        <f>'Compound Alert'!I135</f>
        <v>0.5</v>
      </c>
      <c r="J638" s="77">
        <f>'Compound Alert'!AB135</f>
        <v>0</v>
      </c>
      <c r="K638" s="77">
        <f>'Compound Alert'!AC135</f>
        <v>0</v>
      </c>
      <c r="L638" s="77">
        <f>'Compound Alert'!AD135</f>
        <v>0</v>
      </c>
      <c r="M638" s="77">
        <f>'Compound Alert'!AE135</f>
        <v>0</v>
      </c>
      <c r="N638" s="77">
        <f>'Compound Alert'!AF135</f>
        <v>0</v>
      </c>
      <c r="O638" s="77">
        <f>'Compound Alert'!AG135</f>
        <v>0</v>
      </c>
      <c r="P638" s="85"/>
      <c r="Q638" s="27">
        <f>'Compound Alert'!AI135</f>
        <v>0.4</v>
      </c>
      <c r="R638" s="27">
        <f>'Compound Alert'!AJ331</f>
        <v>0</v>
      </c>
      <c r="S638" s="28"/>
      <c r="T638" s="28"/>
      <c r="U638" s="28"/>
      <c r="V638" s="28"/>
      <c r="W638" s="28"/>
      <c r="X638" s="28"/>
      <c r="Y638" s="28"/>
      <c r="Z638" s="28"/>
      <c r="AA638" s="28"/>
      <c r="AB638" s="28"/>
      <c r="AC638" s="28"/>
      <c r="AD638" s="28"/>
      <c r="AE638" s="28"/>
      <c r="AF638" s="28"/>
    </row>
    <row r="639" spans="1:32" hidden="1" x14ac:dyDescent="0.2">
      <c r="A639" s="71">
        <v>112</v>
      </c>
      <c r="B639" s="90" t="str">
        <f>'Compound Alert'!B139</f>
        <v>Panama</v>
      </c>
      <c r="C639" s="90" t="str">
        <f>'Compound Alert'!C139</f>
        <v>PAN</v>
      </c>
      <c r="D639" s="90" t="str">
        <f>'Compound Alert'!D139</f>
        <v>LCN           Latin America &amp; Caribbean</v>
      </c>
      <c r="E639" s="90" t="str">
        <f>'Compound Alert'!E139</f>
        <v>IBRD</v>
      </c>
      <c r="F639" s="90"/>
      <c r="G639" s="86">
        <f>'Compound Alert'!G139</f>
        <v>1.5</v>
      </c>
      <c r="H639" s="87">
        <f>'Compound Alert'!H139</f>
        <v>1.5</v>
      </c>
      <c r="I639" s="85">
        <f>'Compound Alert'!I139</f>
        <v>0</v>
      </c>
      <c r="J639" s="77">
        <f>'Compound Alert'!AB139</f>
        <v>8.0779999999999994</v>
      </c>
      <c r="K639" s="77">
        <f>'Compound Alert'!AC139</f>
        <v>0</v>
      </c>
      <c r="L639" s="77">
        <f>'Compound Alert'!AD139</f>
        <v>0</v>
      </c>
      <c r="M639" s="77">
        <f>'Compound Alert'!AE139</f>
        <v>7</v>
      </c>
      <c r="N639" s="77">
        <f>'Compound Alert'!AF139</f>
        <v>0</v>
      </c>
      <c r="O639" s="77">
        <f>'Compound Alert'!AG139</f>
        <v>0</v>
      </c>
      <c r="P639" s="85"/>
      <c r="Q639" s="27">
        <f>'Compound Alert'!AI139</f>
        <v>0</v>
      </c>
      <c r="R639" s="27">
        <f>'Compound Alert'!AJ335</f>
        <v>0</v>
      </c>
      <c r="S639" s="28"/>
      <c r="T639" s="28"/>
      <c r="U639" s="28"/>
      <c r="V639" s="28"/>
      <c r="W639" s="28"/>
      <c r="X639" s="28"/>
      <c r="Y639" s="28"/>
      <c r="Z639" s="28"/>
      <c r="AA639" s="28"/>
      <c r="AB639" s="28"/>
      <c r="AC639" s="28"/>
      <c r="AD639" s="28"/>
      <c r="AE639" s="28"/>
      <c r="AF639" s="28"/>
    </row>
    <row r="640" spans="1:32" hidden="1" x14ac:dyDescent="0.2">
      <c r="A640" s="71">
        <v>113</v>
      </c>
      <c r="B640" s="90" t="str">
        <f>'Compound Alert'!B174</f>
        <v>Turkmenistan</v>
      </c>
      <c r="C640" s="90" t="str">
        <f>'Compound Alert'!C174</f>
        <v>TKM</v>
      </c>
      <c r="D640" s="90" t="str">
        <f>'Compound Alert'!D174</f>
        <v>ECS           Europe &amp; Central Asia</v>
      </c>
      <c r="E640" s="90" t="str">
        <f>'Compound Alert'!E174</f>
        <v>IBRD</v>
      </c>
      <c r="F640" s="90"/>
      <c r="G640" s="86">
        <f>'Compound Alert'!G174</f>
        <v>1.5</v>
      </c>
      <c r="H640" s="87">
        <f>'Compound Alert'!H174</f>
        <v>1.5</v>
      </c>
      <c r="I640" s="85">
        <f>'Compound Alert'!I174</f>
        <v>1.5</v>
      </c>
      <c r="J640" s="77">
        <f>'Compound Alert'!AB174</f>
        <v>6.1538461538461497</v>
      </c>
      <c r="K640" s="77">
        <f>'Compound Alert'!AC174</f>
        <v>0</v>
      </c>
      <c r="L640" s="77">
        <f>'Compound Alert'!AD174</f>
        <v>0</v>
      </c>
      <c r="M640" s="77">
        <f>'Compound Alert'!AE174</f>
        <v>0</v>
      </c>
      <c r="N640" s="77">
        <f>'Compound Alert'!AF174</f>
        <v>0</v>
      </c>
      <c r="O640" s="77">
        <f>'Compound Alert'!AG174</f>
        <v>0</v>
      </c>
      <c r="P640" s="85"/>
      <c r="Q640" s="27">
        <f>'Compound Alert'!AI174</f>
        <v>0</v>
      </c>
      <c r="R640" s="27">
        <f>'Compound Alert'!AJ370</f>
        <v>0</v>
      </c>
      <c r="S640" s="28"/>
      <c r="T640" s="28"/>
      <c r="U640" s="28"/>
      <c r="V640" s="28"/>
      <c r="W640" s="28"/>
      <c r="X640" s="28"/>
      <c r="Y640" s="28"/>
      <c r="Z640" s="28"/>
      <c r="AA640" s="28"/>
      <c r="AB640" s="28"/>
      <c r="AC640" s="28"/>
      <c r="AD640" s="28"/>
      <c r="AE640" s="28"/>
      <c r="AF640" s="28"/>
    </row>
    <row r="641" spans="1:32" hidden="1" x14ac:dyDescent="0.2">
      <c r="A641" s="71">
        <v>114</v>
      </c>
      <c r="B641" s="90" t="str">
        <f>'Compound Alert'!B178</f>
        <v>Tunisia</v>
      </c>
      <c r="C641" s="90" t="str">
        <f>'Compound Alert'!C178</f>
        <v>TUN</v>
      </c>
      <c r="D641" s="90" t="str">
        <f>'Compound Alert'!D178</f>
        <v>MEA           Middle East &amp; North Africa</v>
      </c>
      <c r="E641" s="90" t="str">
        <f>'Compound Alert'!E178</f>
        <v>IBRD</v>
      </c>
      <c r="F641" s="90"/>
      <c r="G641" s="86">
        <f>'Compound Alert'!G178</f>
        <v>1.5</v>
      </c>
      <c r="H641" s="87">
        <f>'Compound Alert'!H178</f>
        <v>1.5</v>
      </c>
      <c r="I641" s="85">
        <f>'Compound Alert'!I178</f>
        <v>0.5</v>
      </c>
      <c r="J641" s="77">
        <f>'Compound Alert'!AB178</f>
        <v>9.5238095238094793</v>
      </c>
      <c r="K641" s="77">
        <f>'Compound Alert'!AC178</f>
        <v>0</v>
      </c>
      <c r="L641" s="77">
        <f>'Compound Alert'!AD178</f>
        <v>4.7727272727272698</v>
      </c>
      <c r="M641" s="77">
        <f>'Compound Alert'!AE178</f>
        <v>4.8071725027901797</v>
      </c>
      <c r="N641" s="77">
        <f>'Compound Alert'!AF178</f>
        <v>0</v>
      </c>
      <c r="O641" s="77">
        <f>'Compound Alert'!AG178</f>
        <v>0</v>
      </c>
      <c r="P641" s="85"/>
      <c r="Q641" s="27">
        <f>'Compound Alert'!AI178</f>
        <v>0</v>
      </c>
      <c r="R641" s="27">
        <f>'Compound Alert'!AJ374</f>
        <v>0</v>
      </c>
      <c r="S641" s="28"/>
      <c r="T641" s="28"/>
      <c r="U641" s="28"/>
      <c r="V641" s="28"/>
      <c r="W641" s="28"/>
      <c r="X641" s="28"/>
      <c r="Y641" s="28"/>
      <c r="Z641" s="28"/>
      <c r="AA641" s="28"/>
      <c r="AB641" s="28"/>
      <c r="AC641" s="28"/>
      <c r="AD641" s="28"/>
      <c r="AE641" s="28"/>
      <c r="AF641" s="28"/>
    </row>
    <row r="642" spans="1:32" hidden="1" x14ac:dyDescent="0.2">
      <c r="A642" s="71">
        <v>115</v>
      </c>
      <c r="B642" s="90" t="str">
        <f>'Compound Alert'!B179</f>
        <v>Turkey</v>
      </c>
      <c r="C642" s="90" t="str">
        <f>'Compound Alert'!C179</f>
        <v>TUR</v>
      </c>
      <c r="D642" s="90" t="str">
        <f>'Compound Alert'!D179</f>
        <v>ECS           Europe &amp; Central Asia</v>
      </c>
      <c r="E642" s="90" t="str">
        <f>'Compound Alert'!E179</f>
        <v>IBRD</v>
      </c>
      <c r="F642" s="90"/>
      <c r="G642" s="86">
        <f>'Compound Alert'!G179</f>
        <v>1.5</v>
      </c>
      <c r="H642" s="87">
        <f>'Compound Alert'!H179</f>
        <v>1.5</v>
      </c>
      <c r="I642" s="85">
        <f>'Compound Alert'!I179</f>
        <v>1</v>
      </c>
      <c r="J642" s="77">
        <f>'Compound Alert'!AB179</f>
        <v>3.5349200000000001</v>
      </c>
      <c r="K642" s="77">
        <f>'Compound Alert'!AC179</f>
        <v>0</v>
      </c>
      <c r="L642" s="77">
        <f>'Compound Alert'!AD179</f>
        <v>6.3636363636363704</v>
      </c>
      <c r="M642" s="77">
        <f>'Compound Alert'!AE179</f>
        <v>7</v>
      </c>
      <c r="N642" s="77">
        <f>'Compound Alert'!AF179</f>
        <v>0</v>
      </c>
      <c r="O642" s="77">
        <f>'Compound Alert'!AG179</f>
        <v>0</v>
      </c>
      <c r="P642" s="85"/>
      <c r="Q642" s="27">
        <f>'Compound Alert'!AI179</f>
        <v>0</v>
      </c>
      <c r="R642" s="27">
        <f>'Compound Alert'!AJ375</f>
        <v>0</v>
      </c>
      <c r="S642" s="28"/>
      <c r="T642" s="28"/>
      <c r="U642" s="28"/>
      <c r="V642" s="28"/>
      <c r="W642" s="28"/>
      <c r="X642" s="28"/>
      <c r="Y642" s="28"/>
      <c r="Z642" s="28"/>
      <c r="AA642" s="28"/>
      <c r="AB642" s="28"/>
      <c r="AC642" s="28"/>
      <c r="AD642" s="28"/>
      <c r="AE642" s="28"/>
      <c r="AF642" s="28"/>
    </row>
    <row r="643" spans="1:32" hidden="1" x14ac:dyDescent="0.2">
      <c r="A643" s="71">
        <v>116</v>
      </c>
      <c r="B643" s="90" t="str">
        <f>'Compound Alert'!B183</f>
        <v>Ukraine</v>
      </c>
      <c r="C643" s="90" t="str">
        <f>'Compound Alert'!C183</f>
        <v>UKR</v>
      </c>
      <c r="D643" s="90" t="str">
        <f>'Compound Alert'!D183</f>
        <v>ECS           Europe &amp; Central Asia</v>
      </c>
      <c r="E643" s="90" t="str">
        <f>'Compound Alert'!E183</f>
        <v>IBRD</v>
      </c>
      <c r="F643" s="90"/>
      <c r="G643" s="86">
        <f>'Compound Alert'!G183</f>
        <v>1.5</v>
      </c>
      <c r="H643" s="87">
        <f>'Compound Alert'!H183</f>
        <v>1.5</v>
      </c>
      <c r="I643" s="85">
        <f>'Compound Alert'!I183</f>
        <v>0.5</v>
      </c>
      <c r="J643" s="77">
        <f>'Compound Alert'!AB183</f>
        <v>5.6239999999999997</v>
      </c>
      <c r="K643" s="77">
        <f>'Compound Alert'!AC183</f>
        <v>0</v>
      </c>
      <c r="L643" s="77">
        <f>'Compound Alert'!AD183</f>
        <v>4.0909090909090802</v>
      </c>
      <c r="M643" s="77">
        <f>'Compound Alert'!AE183</f>
        <v>7</v>
      </c>
      <c r="N643" s="77">
        <f>'Compound Alert'!AF183</f>
        <v>0</v>
      </c>
      <c r="O643" s="77">
        <f>'Compound Alert'!AG183</f>
        <v>0</v>
      </c>
      <c r="P643" s="85"/>
      <c r="Q643" s="27">
        <f>'Compound Alert'!AI183</f>
        <v>0</v>
      </c>
      <c r="R643" s="27">
        <f>'Compound Alert'!AJ379</f>
        <v>0</v>
      </c>
      <c r="S643" s="28"/>
      <c r="T643" s="28"/>
      <c r="U643" s="28"/>
      <c r="V643" s="28"/>
      <c r="W643" s="28"/>
      <c r="X643" s="28"/>
      <c r="Y643" s="28"/>
      <c r="Z643" s="28"/>
      <c r="AA643" s="28"/>
      <c r="AB643" s="28"/>
      <c r="AC643" s="28"/>
      <c r="AD643" s="28"/>
      <c r="AE643" s="28"/>
      <c r="AF643" s="28"/>
    </row>
    <row r="644" spans="1:32" hidden="1" x14ac:dyDescent="0.2">
      <c r="A644" s="71">
        <v>117</v>
      </c>
      <c r="B644" s="90" t="str">
        <f>'Compound Alert'!B8</f>
        <v>Albania</v>
      </c>
      <c r="C644" s="90" t="str">
        <f>'Compound Alert'!C8</f>
        <v>ALB</v>
      </c>
      <c r="D644" s="90" t="str">
        <f>'Compound Alert'!D8</f>
        <v>ECS           Europe &amp; Central Asia</v>
      </c>
      <c r="E644" s="90" t="str">
        <f>'Compound Alert'!E8</f>
        <v>IBRD</v>
      </c>
      <c r="F644" s="90"/>
      <c r="G644" s="86">
        <f>'Compound Alert'!G8</f>
        <v>1</v>
      </c>
      <c r="H644" s="87">
        <f>'Compound Alert'!H8</f>
        <v>1</v>
      </c>
      <c r="I644" s="85">
        <f>'Compound Alert'!I8</f>
        <v>0</v>
      </c>
      <c r="J644" s="77">
        <f>'Compound Alert'!AB8</f>
        <v>10</v>
      </c>
      <c r="K644" s="77">
        <f>'Compound Alert'!AC8</f>
        <v>0</v>
      </c>
      <c r="L644" s="77">
        <f>'Compound Alert'!AD8</f>
        <v>2.5</v>
      </c>
      <c r="M644" s="77">
        <f>'Compound Alert'!AE8</f>
        <v>7</v>
      </c>
      <c r="N644" s="77">
        <f>'Compound Alert'!AF8</f>
        <v>0</v>
      </c>
      <c r="O644" s="77">
        <f>'Compound Alert'!AG8</f>
        <v>0</v>
      </c>
      <c r="P644" s="85"/>
      <c r="Q644" s="27">
        <f>'Compound Alert'!AI8</f>
        <v>0</v>
      </c>
      <c r="R644" s="27">
        <f>'Compound Alert'!AJ204</f>
        <v>0</v>
      </c>
      <c r="S644" s="28"/>
      <c r="T644" s="28"/>
      <c r="U644" s="28"/>
      <c r="V644" s="28"/>
      <c r="W644" s="28"/>
      <c r="X644" s="28"/>
      <c r="Y644" s="28"/>
      <c r="Z644" s="28"/>
      <c r="AA644" s="28"/>
      <c r="AB644" s="28"/>
      <c r="AC644" s="28"/>
      <c r="AD644" s="28"/>
      <c r="AE644" s="28"/>
      <c r="AF644" s="28"/>
    </row>
    <row r="645" spans="1:32" hidden="1" x14ac:dyDescent="0.2">
      <c r="A645" s="71">
        <v>118</v>
      </c>
      <c r="B645" s="90" t="str">
        <f>'Compound Alert'!B12</f>
        <v>Antigua and Barbuda</v>
      </c>
      <c r="C645" s="90" t="str">
        <f>'Compound Alert'!C12</f>
        <v>ATG</v>
      </c>
      <c r="D645" s="90" t="str">
        <f>'Compound Alert'!D12</f>
        <v>LCN           Latin America &amp; Caribbean</v>
      </c>
      <c r="E645" s="90" t="str">
        <f>'Compound Alert'!E12</f>
        <v>IBRD</v>
      </c>
      <c r="F645" s="90"/>
      <c r="G645" s="86">
        <f>'Compound Alert'!G12</f>
        <v>1</v>
      </c>
      <c r="H645" s="87">
        <f>'Compound Alert'!H12</f>
        <v>1</v>
      </c>
      <c r="I645" s="85">
        <f>'Compound Alert'!I12</f>
        <v>0.5</v>
      </c>
      <c r="J645" s="77">
        <f>'Compound Alert'!AB12</f>
        <v>10</v>
      </c>
      <c r="K645" s="77">
        <f>'Compound Alert'!AC12</f>
        <v>0</v>
      </c>
      <c r="L645" s="77">
        <f>'Compound Alert'!AD12</f>
        <v>0</v>
      </c>
      <c r="M645" s="77">
        <f>'Compound Alert'!AE12</f>
        <v>0</v>
      </c>
      <c r="N645" s="77">
        <f>'Compound Alert'!AF12</f>
        <v>0</v>
      </c>
      <c r="O645" s="77">
        <f>'Compound Alert'!AG12</f>
        <v>0</v>
      </c>
      <c r="P645" s="85"/>
      <c r="Q645" s="27">
        <f>'Compound Alert'!AI12</f>
        <v>0.2</v>
      </c>
      <c r="R645" s="27">
        <f>'Compound Alert'!AJ208</f>
        <v>0</v>
      </c>
      <c r="S645" s="28"/>
      <c r="T645" s="28"/>
      <c r="U645" s="28"/>
      <c r="V645" s="28"/>
      <c r="W645" s="28"/>
      <c r="X645" s="28"/>
      <c r="Y645" s="28"/>
      <c r="Z645" s="28"/>
      <c r="AA645" s="28"/>
      <c r="AB645" s="28"/>
      <c r="AC645" s="28"/>
      <c r="AD645" s="28"/>
      <c r="AE645" s="28"/>
      <c r="AF645" s="28"/>
    </row>
    <row r="646" spans="1:32" hidden="1" x14ac:dyDescent="0.2">
      <c r="A646" s="71">
        <v>119</v>
      </c>
      <c r="B646" s="90" t="str">
        <f>'Compound Alert'!B21</f>
        <v>Bulgaria</v>
      </c>
      <c r="C646" s="90" t="str">
        <f>'Compound Alert'!C21</f>
        <v>BGR</v>
      </c>
      <c r="D646" s="90" t="str">
        <f>'Compound Alert'!D21</f>
        <v>ECS           Europe &amp; Central Asia</v>
      </c>
      <c r="E646" s="90" t="str">
        <f>'Compound Alert'!E21</f>
        <v>IBRD</v>
      </c>
      <c r="F646" s="90"/>
      <c r="G646" s="86">
        <f>'Compound Alert'!G21</f>
        <v>1</v>
      </c>
      <c r="H646" s="87">
        <f>'Compound Alert'!H21</f>
        <v>1</v>
      </c>
      <c r="I646" s="85">
        <f>'Compound Alert'!I21</f>
        <v>0</v>
      </c>
      <c r="J646" s="77">
        <f>'Compound Alert'!AB21</f>
        <v>9.2520000000000007</v>
      </c>
      <c r="K646" s="77">
        <f>'Compound Alert'!AC21</f>
        <v>0</v>
      </c>
      <c r="L646" s="77">
        <f>'Compound Alert'!AD21</f>
        <v>3.4090909090909198</v>
      </c>
      <c r="M646" s="77">
        <f>'Compound Alert'!AE21</f>
        <v>10</v>
      </c>
      <c r="N646" s="77">
        <f>'Compound Alert'!AF21</f>
        <v>0</v>
      </c>
      <c r="O646" s="77">
        <f>'Compound Alert'!AG21</f>
        <v>0</v>
      </c>
      <c r="P646" s="85"/>
      <c r="Q646" s="27">
        <f>'Compound Alert'!AI21</f>
        <v>0</v>
      </c>
      <c r="R646" s="27">
        <f>'Compound Alert'!AJ217</f>
        <v>0</v>
      </c>
      <c r="S646" s="28"/>
      <c r="T646" s="28"/>
      <c r="U646" s="28"/>
      <c r="V646" s="28"/>
      <c r="W646" s="28"/>
      <c r="X646" s="28"/>
      <c r="Y646" s="28"/>
      <c r="Z646" s="28"/>
      <c r="AA646" s="28"/>
      <c r="AB646" s="28"/>
      <c r="AC646" s="28"/>
      <c r="AD646" s="28"/>
      <c r="AE646" s="28"/>
      <c r="AF646" s="28"/>
    </row>
    <row r="647" spans="1:32" hidden="1" x14ac:dyDescent="0.2">
      <c r="A647" s="71">
        <v>120</v>
      </c>
      <c r="B647" s="90" t="str">
        <f>'Compound Alert'!B29</f>
        <v>Barbados</v>
      </c>
      <c r="C647" s="90" t="str">
        <f>'Compound Alert'!C29</f>
        <v>BRB</v>
      </c>
      <c r="D647" s="90" t="str">
        <f>'Compound Alert'!D29</f>
        <v>LCN           Latin America &amp; Caribbean</v>
      </c>
      <c r="E647" s="90" t="str">
        <f>'Compound Alert'!E29</f>
        <v xml:space="preserve"> </v>
      </c>
      <c r="F647" s="90"/>
      <c r="G647" s="86">
        <f>'Compound Alert'!G29</f>
        <v>1</v>
      </c>
      <c r="H647" s="87">
        <f>'Compound Alert'!H29</f>
        <v>1</v>
      </c>
      <c r="I647" s="85">
        <f>'Compound Alert'!I29</f>
        <v>0.5</v>
      </c>
      <c r="J647" s="77">
        <f>'Compound Alert'!AB29</f>
        <v>10</v>
      </c>
      <c r="K647" s="77">
        <f>'Compound Alert'!AC29</f>
        <v>0</v>
      </c>
      <c r="L647" s="77">
        <f>'Compound Alert'!AD29</f>
        <v>5.4545454545454497</v>
      </c>
      <c r="M647" s="77">
        <f>'Compound Alert'!AE29</f>
        <v>7</v>
      </c>
      <c r="N647" s="77">
        <f>'Compound Alert'!AF29</f>
        <v>0</v>
      </c>
      <c r="O647" s="77">
        <f>'Compound Alert'!AG29</f>
        <v>0</v>
      </c>
      <c r="P647" s="85"/>
      <c r="Q647" s="27">
        <f>'Compound Alert'!AI29</f>
        <v>0</v>
      </c>
      <c r="R647" s="27">
        <f>'Compound Alert'!AJ225</f>
        <v>0</v>
      </c>
      <c r="S647" s="28"/>
      <c r="T647" s="28"/>
      <c r="U647" s="28"/>
      <c r="V647" s="28"/>
      <c r="W647" s="28"/>
      <c r="X647" s="28"/>
      <c r="Y647" s="28"/>
      <c r="Z647" s="28"/>
      <c r="AA647" s="28"/>
      <c r="AB647" s="28"/>
      <c r="AC647" s="28"/>
      <c r="AD647" s="28"/>
      <c r="AE647" s="28"/>
      <c r="AF647" s="28"/>
    </row>
    <row r="648" spans="1:32" hidden="1" x14ac:dyDescent="0.2">
      <c r="A648" s="71">
        <v>121</v>
      </c>
      <c r="B648" s="90" t="str">
        <f>'Compound Alert'!B44</f>
        <v>Cabo Verde</v>
      </c>
      <c r="C648" s="90" t="str">
        <f>'Compound Alert'!C44</f>
        <v>CPV</v>
      </c>
      <c r="D648" s="90" t="str">
        <f>'Compound Alert'!D44</f>
        <v>SSF           Sub-Saharan Africa</v>
      </c>
      <c r="E648" s="90" t="str">
        <f>'Compound Alert'!E44</f>
        <v>Blend</v>
      </c>
      <c r="F648" s="90"/>
      <c r="G648" s="86">
        <f>'Compound Alert'!G44</f>
        <v>1</v>
      </c>
      <c r="H648" s="87">
        <f>'Compound Alert'!H44</f>
        <v>1</v>
      </c>
      <c r="I648" s="85">
        <f>'Compound Alert'!I44</f>
        <v>0.5</v>
      </c>
      <c r="J648" s="77">
        <f>'Compound Alert'!AB44</f>
        <v>2.9188800000000001</v>
      </c>
      <c r="K648" s="77">
        <f>'Compound Alert'!AC44</f>
        <v>0</v>
      </c>
      <c r="L648" s="77">
        <f>'Compound Alert'!AD44</f>
        <v>3.63636363636363</v>
      </c>
      <c r="M648" s="77">
        <f>'Compound Alert'!AE44</f>
        <v>7</v>
      </c>
      <c r="N648" s="77">
        <f>'Compound Alert'!AF44</f>
        <v>0</v>
      </c>
      <c r="O648" s="77">
        <f>'Compound Alert'!AG44</f>
        <v>0</v>
      </c>
      <c r="P648" s="85"/>
      <c r="Q648" s="27">
        <f>'Compound Alert'!AI44</f>
        <v>0</v>
      </c>
      <c r="R648" s="27">
        <f>'Compound Alert'!AJ240</f>
        <v>0</v>
      </c>
      <c r="S648" s="28"/>
      <c r="T648" s="28"/>
      <c r="U648" s="28"/>
      <c r="V648" s="28"/>
      <c r="W648" s="28"/>
      <c r="X648" s="28"/>
      <c r="Y648" s="28"/>
      <c r="Z648" s="28"/>
      <c r="AA648" s="28"/>
      <c r="AB648" s="28"/>
      <c r="AC648" s="28"/>
      <c r="AD648" s="28"/>
      <c r="AE648" s="28"/>
      <c r="AF648" s="28"/>
    </row>
    <row r="649" spans="1:32" hidden="1" x14ac:dyDescent="0.2">
      <c r="A649" s="71">
        <v>122</v>
      </c>
      <c r="B649" s="90" t="str">
        <f>'Compound Alert'!B46</f>
        <v>Cuba</v>
      </c>
      <c r="C649" s="90" t="str">
        <f>'Compound Alert'!C46</f>
        <v>CUB</v>
      </c>
      <c r="D649" s="90" t="str">
        <f>'Compound Alert'!D46</f>
        <v>LCN           Latin America &amp; Caribbean</v>
      </c>
      <c r="E649" s="90" t="str">
        <f>'Compound Alert'!E46</f>
        <v xml:space="preserve"> </v>
      </c>
      <c r="F649" s="90"/>
      <c r="G649" s="86">
        <f>'Compound Alert'!G46</f>
        <v>1</v>
      </c>
      <c r="H649" s="87">
        <f>'Compound Alert'!H46</f>
        <v>1</v>
      </c>
      <c r="I649" s="85">
        <f>'Compound Alert'!I46</f>
        <v>0.5</v>
      </c>
      <c r="J649" s="77">
        <f>'Compound Alert'!AB46</f>
        <v>4.7619047619047397</v>
      </c>
      <c r="K649" s="77">
        <f>'Compound Alert'!AC46</f>
        <v>0</v>
      </c>
      <c r="L649" s="77">
        <f>'Compound Alert'!AD46</f>
        <v>4.0909090909090802</v>
      </c>
      <c r="M649" s="77">
        <f>'Compound Alert'!AE46</f>
        <v>0</v>
      </c>
      <c r="N649" s="77">
        <f>'Compound Alert'!AF46</f>
        <v>0</v>
      </c>
      <c r="O649" s="77">
        <f>'Compound Alert'!AG46</f>
        <v>0</v>
      </c>
      <c r="P649" s="85"/>
      <c r="Q649" s="27">
        <f>'Compound Alert'!AI46</f>
        <v>0</v>
      </c>
      <c r="R649" s="27">
        <f>'Compound Alert'!AJ242</f>
        <v>0</v>
      </c>
      <c r="S649" s="28"/>
      <c r="T649" s="28"/>
      <c r="U649" s="28"/>
      <c r="V649" s="28"/>
      <c r="W649" s="28"/>
      <c r="X649" s="28"/>
      <c r="Y649" s="28"/>
      <c r="Z649" s="28"/>
      <c r="AA649" s="28"/>
      <c r="AB649" s="28"/>
      <c r="AC649" s="28"/>
      <c r="AD649" s="28"/>
      <c r="AE649" s="28"/>
      <c r="AF649" s="28"/>
    </row>
    <row r="650" spans="1:32" hidden="1" x14ac:dyDescent="0.2">
      <c r="A650" s="71">
        <v>123</v>
      </c>
      <c r="B650" s="90" t="str">
        <f>'Compound Alert'!B47</f>
        <v>Cyprus</v>
      </c>
      <c r="C650" s="90" t="str">
        <f>'Compound Alert'!C47</f>
        <v>CYP</v>
      </c>
      <c r="D650" s="90" t="str">
        <f>'Compound Alert'!D47</f>
        <v>ECS           Europe &amp; Central Asia</v>
      </c>
      <c r="E650" s="90" t="str">
        <f>'Compound Alert'!E47</f>
        <v xml:space="preserve"> </v>
      </c>
      <c r="F650" s="90"/>
      <c r="G650" s="86">
        <f>'Compound Alert'!G47</f>
        <v>1</v>
      </c>
      <c r="H650" s="87">
        <f>'Compound Alert'!H47</f>
        <v>1</v>
      </c>
      <c r="I650" s="85">
        <f>'Compound Alert'!I47</f>
        <v>0</v>
      </c>
      <c r="J650" s="77">
        <f>'Compound Alert'!AB47</f>
        <v>10</v>
      </c>
      <c r="K650" s="77">
        <f>'Compound Alert'!AC47</f>
        <v>0</v>
      </c>
      <c r="L650" s="77">
        <f>'Compound Alert'!AD47</f>
        <v>6.3636363636363704</v>
      </c>
      <c r="M650" s="77">
        <f>'Compound Alert'!AE47</f>
        <v>7</v>
      </c>
      <c r="N650" s="77">
        <f>'Compound Alert'!AF47</f>
        <v>0</v>
      </c>
      <c r="O650" s="77">
        <f>'Compound Alert'!AG47</f>
        <v>0</v>
      </c>
      <c r="P650" s="85"/>
      <c r="Q650" s="27">
        <f>'Compound Alert'!AI47</f>
        <v>0</v>
      </c>
      <c r="R650" s="27">
        <f>'Compound Alert'!AJ243</f>
        <v>0</v>
      </c>
      <c r="S650" s="28"/>
      <c r="T650" s="28"/>
      <c r="U650" s="28"/>
      <c r="V650" s="28"/>
      <c r="W650" s="28"/>
      <c r="X650" s="28"/>
      <c r="Y650" s="28"/>
      <c r="Z650" s="28"/>
      <c r="AA650" s="28"/>
      <c r="AB650" s="28"/>
      <c r="AC650" s="28"/>
      <c r="AD650" s="28"/>
      <c r="AE650" s="28"/>
      <c r="AF650" s="28"/>
    </row>
    <row r="651" spans="1:32" hidden="1" x14ac:dyDescent="0.2">
      <c r="A651" s="71">
        <v>124</v>
      </c>
      <c r="B651" s="90" t="str">
        <f>'Compound Alert'!B53</f>
        <v>Dominican Republic</v>
      </c>
      <c r="C651" s="90" t="str">
        <f>'Compound Alert'!C53</f>
        <v>DOM</v>
      </c>
      <c r="D651" s="90" t="str">
        <f>'Compound Alert'!D53</f>
        <v>LCN           Latin America &amp; Caribbean</v>
      </c>
      <c r="E651" s="90" t="str">
        <f>'Compound Alert'!E53</f>
        <v>IBRD</v>
      </c>
      <c r="F651" s="90"/>
      <c r="G651" s="86">
        <f>'Compound Alert'!G53</f>
        <v>1</v>
      </c>
      <c r="H651" s="87">
        <f>'Compound Alert'!H53</f>
        <v>1</v>
      </c>
      <c r="I651" s="85">
        <f>'Compound Alert'!I53</f>
        <v>0</v>
      </c>
      <c r="J651" s="77">
        <f>'Compound Alert'!AB53</f>
        <v>3.3338461538461499</v>
      </c>
      <c r="K651" s="77">
        <f>'Compound Alert'!AC53</f>
        <v>0</v>
      </c>
      <c r="L651" s="77">
        <f>'Compound Alert'!AD53</f>
        <v>6.3636363636363704</v>
      </c>
      <c r="M651" s="77">
        <f>'Compound Alert'!AE53</f>
        <v>7</v>
      </c>
      <c r="N651" s="77">
        <f>'Compound Alert'!AF53</f>
        <v>0</v>
      </c>
      <c r="O651" s="77">
        <f>'Compound Alert'!AG53</f>
        <v>0</v>
      </c>
      <c r="P651" s="85"/>
      <c r="Q651" s="27">
        <f>'Compound Alert'!AI53</f>
        <v>0</v>
      </c>
      <c r="R651" s="27">
        <f>'Compound Alert'!AJ249</f>
        <v>0</v>
      </c>
      <c r="S651" s="28"/>
      <c r="T651" s="28"/>
      <c r="U651" s="28"/>
      <c r="V651" s="28"/>
      <c r="W651" s="28"/>
      <c r="X651" s="28"/>
      <c r="Y651" s="28"/>
      <c r="Z651" s="28"/>
      <c r="AA651" s="28"/>
      <c r="AB651" s="28"/>
      <c r="AC651" s="28"/>
      <c r="AD651" s="28"/>
      <c r="AE651" s="28"/>
      <c r="AF651" s="28"/>
    </row>
    <row r="652" spans="1:32" hidden="1" x14ac:dyDescent="0.2">
      <c r="A652" s="71">
        <v>125</v>
      </c>
      <c r="B652" s="90" t="str">
        <f>'Compound Alert'!B54</f>
        <v>Algeria</v>
      </c>
      <c r="C652" s="90" t="str">
        <f>'Compound Alert'!C54</f>
        <v>DZA</v>
      </c>
      <c r="D652" s="90" t="str">
        <f>'Compound Alert'!D54</f>
        <v>MEA           Middle East &amp; North Africa</v>
      </c>
      <c r="E652" s="90" t="str">
        <f>'Compound Alert'!E54</f>
        <v>IBRD</v>
      </c>
      <c r="F652" s="90"/>
      <c r="G652" s="86">
        <f>'Compound Alert'!G54</f>
        <v>1</v>
      </c>
      <c r="H652" s="87">
        <f>'Compound Alert'!H54</f>
        <v>1</v>
      </c>
      <c r="I652" s="85">
        <f>'Compound Alert'!I54</f>
        <v>1</v>
      </c>
      <c r="J652" s="77">
        <f>'Compound Alert'!AB54</f>
        <v>2.9907692307692302</v>
      </c>
      <c r="K652" s="77">
        <f>'Compound Alert'!AC54</f>
        <v>0</v>
      </c>
      <c r="L652" s="77">
        <f>'Compound Alert'!AD54</f>
        <v>5.2272727272727302</v>
      </c>
      <c r="M652" s="77">
        <f>'Compound Alert'!AE54</f>
        <v>7</v>
      </c>
      <c r="N652" s="77">
        <f>'Compound Alert'!AF54</f>
        <v>0</v>
      </c>
      <c r="O652" s="77">
        <f>'Compound Alert'!AG54</f>
        <v>0</v>
      </c>
      <c r="P652" s="85"/>
      <c r="Q652" s="27">
        <f>'Compound Alert'!AI54</f>
        <v>0</v>
      </c>
      <c r="R652" s="27">
        <f>'Compound Alert'!AJ250</f>
        <v>0</v>
      </c>
      <c r="S652" s="28"/>
      <c r="T652" s="28"/>
      <c r="U652" s="28"/>
      <c r="V652" s="28"/>
      <c r="W652" s="28"/>
      <c r="X652" s="28"/>
      <c r="Y652" s="28"/>
      <c r="Z652" s="28"/>
      <c r="AA652" s="28"/>
      <c r="AB652" s="28"/>
      <c r="AC652" s="28"/>
      <c r="AD652" s="28"/>
      <c r="AE652" s="28"/>
      <c r="AF652" s="28"/>
    </row>
    <row r="653" spans="1:32" hidden="1" x14ac:dyDescent="0.2">
      <c r="A653" s="71">
        <v>126</v>
      </c>
      <c r="B653" s="90" t="str">
        <f>'Compound Alert'!B78</f>
        <v>Croatia</v>
      </c>
      <c r="C653" s="90" t="str">
        <f>'Compound Alert'!C78</f>
        <v>HRV</v>
      </c>
      <c r="D653" s="90" t="str">
        <f>'Compound Alert'!D78</f>
        <v>ECS           Europe &amp; Central Asia</v>
      </c>
      <c r="E653" s="90" t="str">
        <f>'Compound Alert'!E78</f>
        <v>IBRD</v>
      </c>
      <c r="F653" s="90"/>
      <c r="G653" s="86">
        <f>'Compound Alert'!G78</f>
        <v>1</v>
      </c>
      <c r="H653" s="87">
        <f>'Compound Alert'!H78</f>
        <v>1</v>
      </c>
      <c r="I653" s="85">
        <f>'Compound Alert'!I78</f>
        <v>0</v>
      </c>
      <c r="J653" s="77">
        <f>'Compound Alert'!AB78</f>
        <v>9.4659999999999993</v>
      </c>
      <c r="K653" s="77">
        <f>'Compound Alert'!AC78</f>
        <v>0</v>
      </c>
      <c r="L653" s="77">
        <f>'Compound Alert'!AD78</f>
        <v>8.4090909090909207</v>
      </c>
      <c r="M653" s="77">
        <f>'Compound Alert'!AE78</f>
        <v>10</v>
      </c>
      <c r="N653" s="77">
        <f>'Compound Alert'!AF78</f>
        <v>0</v>
      </c>
      <c r="O653" s="77">
        <f>'Compound Alert'!AG78</f>
        <v>0</v>
      </c>
      <c r="P653" s="85"/>
      <c r="Q653" s="27">
        <f>'Compound Alert'!AI78</f>
        <v>0</v>
      </c>
      <c r="R653" s="27">
        <f>'Compound Alert'!AJ274</f>
        <v>0</v>
      </c>
      <c r="S653" s="28"/>
      <c r="T653" s="28"/>
      <c r="U653" s="28"/>
      <c r="V653" s="28"/>
      <c r="W653" s="28"/>
      <c r="X653" s="28"/>
      <c r="Y653" s="28"/>
      <c r="Z653" s="28"/>
      <c r="AA653" s="28"/>
      <c r="AB653" s="28"/>
      <c r="AC653" s="28"/>
      <c r="AD653" s="28"/>
      <c r="AE653" s="28"/>
      <c r="AF653" s="28"/>
    </row>
    <row r="654" spans="1:32" hidden="1" x14ac:dyDescent="0.2">
      <c r="A654" s="71">
        <v>127</v>
      </c>
      <c r="B654" s="90" t="str">
        <f>'Compound Alert'!B87</f>
        <v>Israel</v>
      </c>
      <c r="C654" s="90" t="str">
        <f>'Compound Alert'!C87</f>
        <v>ISR</v>
      </c>
      <c r="D654" s="90" t="str">
        <f>'Compound Alert'!D87</f>
        <v>MEA           Middle East &amp; North Africa</v>
      </c>
      <c r="E654" s="90" t="str">
        <f>'Compound Alert'!E87</f>
        <v xml:space="preserve"> </v>
      </c>
      <c r="F654" s="90"/>
      <c r="G654" s="86">
        <f>'Compound Alert'!G87</f>
        <v>1</v>
      </c>
      <c r="H654" s="87">
        <f>'Compound Alert'!H87</f>
        <v>1</v>
      </c>
      <c r="I654" s="85">
        <f>'Compound Alert'!I87</f>
        <v>0</v>
      </c>
      <c r="J654" s="77">
        <f>'Compound Alert'!AB87</f>
        <v>10</v>
      </c>
      <c r="K654" s="77">
        <f>'Compound Alert'!AC87</f>
        <v>0</v>
      </c>
      <c r="L654" s="77">
        <f>'Compound Alert'!AD87</f>
        <v>2.2727272727272698</v>
      </c>
      <c r="M654" s="77">
        <f>'Compound Alert'!AE87</f>
        <v>7</v>
      </c>
      <c r="N654" s="77">
        <f>'Compound Alert'!AF87</f>
        <v>0</v>
      </c>
      <c r="O654" s="77">
        <f>'Compound Alert'!AG87</f>
        <v>0</v>
      </c>
      <c r="P654" s="85"/>
      <c r="Q654" s="27">
        <f>'Compound Alert'!AI87</f>
        <v>0</v>
      </c>
      <c r="R654" s="27">
        <f>'Compound Alert'!AJ283</f>
        <v>0</v>
      </c>
      <c r="S654" s="28"/>
      <c r="T654" s="28"/>
      <c r="U654" s="28"/>
      <c r="V654" s="28"/>
      <c r="W654" s="28"/>
      <c r="X654" s="28"/>
      <c r="Y654" s="28"/>
      <c r="Z654" s="28"/>
      <c r="AA654" s="28"/>
      <c r="AB654" s="28"/>
      <c r="AC654" s="28"/>
      <c r="AD654" s="28"/>
      <c r="AE654" s="28"/>
      <c r="AF654" s="28"/>
    </row>
    <row r="655" spans="1:32" hidden="1" x14ac:dyDescent="0.2">
      <c r="A655" s="71">
        <v>128</v>
      </c>
      <c r="B655" s="90" t="str">
        <f>'Compound Alert'!B92</f>
        <v>Kazakhstan</v>
      </c>
      <c r="C655" s="90" t="str">
        <f>'Compound Alert'!C92</f>
        <v>KAZ</v>
      </c>
      <c r="D655" s="90" t="str">
        <f>'Compound Alert'!D92</f>
        <v>ECS           Europe &amp; Central Asia</v>
      </c>
      <c r="E655" s="90" t="str">
        <f>'Compound Alert'!E92</f>
        <v>IBRD</v>
      </c>
      <c r="F655" s="90"/>
      <c r="G655" s="86">
        <f>'Compound Alert'!G92</f>
        <v>1</v>
      </c>
      <c r="H655" s="87">
        <f>'Compound Alert'!H92</f>
        <v>1</v>
      </c>
      <c r="I655" s="85">
        <f>'Compound Alert'!I92</f>
        <v>0</v>
      </c>
      <c r="J655" s="77">
        <f>'Compound Alert'!AB92</f>
        <v>7.1428571428571104</v>
      </c>
      <c r="K655" s="77">
        <f>'Compound Alert'!AC92</f>
        <v>0</v>
      </c>
      <c r="L655" s="77">
        <f>'Compound Alert'!AD92</f>
        <v>5.6818181818181799</v>
      </c>
      <c r="M655" s="77">
        <f>'Compound Alert'!AE92</f>
        <v>7</v>
      </c>
      <c r="N655" s="77">
        <f>'Compound Alert'!AF92</f>
        <v>0</v>
      </c>
      <c r="O655" s="77">
        <f>'Compound Alert'!AG92</f>
        <v>0</v>
      </c>
      <c r="P655" s="85"/>
      <c r="Q655" s="27">
        <f>'Compound Alert'!AI92</f>
        <v>0</v>
      </c>
      <c r="R655" s="27">
        <f>'Compound Alert'!AJ288</f>
        <v>0</v>
      </c>
      <c r="S655" s="28"/>
      <c r="T655" s="28"/>
      <c r="U655" s="28"/>
      <c r="V655" s="28"/>
      <c r="W655" s="28"/>
      <c r="X655" s="28"/>
      <c r="Y655" s="28"/>
      <c r="Z655" s="28"/>
      <c r="AA655" s="28"/>
      <c r="AB655" s="28"/>
      <c r="AC655" s="28"/>
      <c r="AD655" s="28"/>
      <c r="AE655" s="28"/>
      <c r="AF655" s="28"/>
    </row>
    <row r="656" spans="1:32" hidden="1" x14ac:dyDescent="0.2">
      <c r="A656" s="71">
        <v>129</v>
      </c>
      <c r="B656" s="90" t="str">
        <f>'Compound Alert'!B109</f>
        <v>Luxembourg</v>
      </c>
      <c r="C656" s="90" t="str">
        <f>'Compound Alert'!C109</f>
        <v>LUX</v>
      </c>
      <c r="D656" s="90" t="str">
        <f>'Compound Alert'!D109</f>
        <v>ECS           Europe &amp; Central Asia</v>
      </c>
      <c r="E656" s="90" t="str">
        <f>'Compound Alert'!E109</f>
        <v xml:space="preserve"> </v>
      </c>
      <c r="F656" s="90"/>
      <c r="G656" s="86">
        <f>'Compound Alert'!G109</f>
        <v>1</v>
      </c>
      <c r="H656" s="87">
        <f>'Compound Alert'!H109</f>
        <v>1</v>
      </c>
      <c r="I656" s="85">
        <f>'Compound Alert'!I109</f>
        <v>0</v>
      </c>
      <c r="J656" s="77">
        <f>'Compound Alert'!AB109</f>
        <v>10</v>
      </c>
      <c r="K656" s="77">
        <f>'Compound Alert'!AC109</f>
        <v>0</v>
      </c>
      <c r="L656" s="77">
        <f>'Compound Alert'!AD109</f>
        <v>7.0454545454545396</v>
      </c>
      <c r="M656" s="77">
        <f>'Compound Alert'!AE109</f>
        <v>7</v>
      </c>
      <c r="N656" s="77">
        <f>'Compound Alert'!AF109</f>
        <v>0</v>
      </c>
      <c r="O656" s="77">
        <f>'Compound Alert'!AG109</f>
        <v>0</v>
      </c>
      <c r="P656" s="85"/>
      <c r="Q656" s="27">
        <f>'Compound Alert'!AI109</f>
        <v>0</v>
      </c>
      <c r="R656" s="27">
        <f>'Compound Alert'!AJ305</f>
        <v>0</v>
      </c>
      <c r="S656" s="28"/>
      <c r="T656" s="28"/>
      <c r="U656" s="28"/>
      <c r="V656" s="28"/>
      <c r="W656" s="28"/>
      <c r="X656" s="28"/>
      <c r="Y656" s="28"/>
      <c r="Z656" s="28"/>
      <c r="AA656" s="28"/>
      <c r="AB656" s="28"/>
      <c r="AC656" s="28"/>
      <c r="AD656" s="28"/>
      <c r="AE656" s="28"/>
      <c r="AF656" s="28"/>
    </row>
    <row r="657" spans="1:32" hidden="1" x14ac:dyDescent="0.2">
      <c r="A657" s="71">
        <v>130</v>
      </c>
      <c r="B657" s="90" t="str">
        <f>'Compound Alert'!B111</f>
        <v>Morocco</v>
      </c>
      <c r="C657" s="90" t="str">
        <f>'Compound Alert'!C111</f>
        <v>MAR</v>
      </c>
      <c r="D657" s="90" t="str">
        <f>'Compound Alert'!D111</f>
        <v>MEA           Middle East &amp; North Africa</v>
      </c>
      <c r="E657" s="90" t="str">
        <f>'Compound Alert'!E111</f>
        <v>IBRD</v>
      </c>
      <c r="F657" s="90"/>
      <c r="G657" s="86">
        <f>'Compound Alert'!G111</f>
        <v>1</v>
      </c>
      <c r="H657" s="87">
        <f>'Compound Alert'!H111</f>
        <v>1</v>
      </c>
      <c r="I657" s="85">
        <f>'Compound Alert'!I111</f>
        <v>0</v>
      </c>
      <c r="J657" s="77">
        <f>'Compound Alert'!AB111</f>
        <v>7.1428571428571104</v>
      </c>
      <c r="K657" s="77">
        <f>'Compound Alert'!AC111</f>
        <v>0</v>
      </c>
      <c r="L657" s="77">
        <f>'Compound Alert'!AD111</f>
        <v>0.90909090909091705</v>
      </c>
      <c r="M657" s="77">
        <f>'Compound Alert'!AE111</f>
        <v>7</v>
      </c>
      <c r="N657" s="77">
        <f>'Compound Alert'!AF111</f>
        <v>0</v>
      </c>
      <c r="O657" s="77">
        <f>'Compound Alert'!AG111</f>
        <v>0</v>
      </c>
      <c r="P657" s="85"/>
      <c r="Q657" s="27">
        <f>'Compound Alert'!AI111</f>
        <v>0</v>
      </c>
      <c r="R657" s="27">
        <f>'Compound Alert'!AJ307</f>
        <v>0</v>
      </c>
      <c r="S657" s="28"/>
      <c r="T657" s="28"/>
      <c r="U657" s="28"/>
      <c r="V657" s="28"/>
      <c r="W657" s="28"/>
      <c r="X657" s="28"/>
      <c r="Y657" s="28"/>
      <c r="Z657" s="28"/>
      <c r="AA657" s="28"/>
      <c r="AB657" s="28"/>
      <c r="AC657" s="28"/>
      <c r="AD657" s="28"/>
      <c r="AE657" s="28"/>
      <c r="AF657" s="28"/>
    </row>
    <row r="658" spans="1:32" hidden="1" x14ac:dyDescent="0.2">
      <c r="A658" s="71">
        <v>131</v>
      </c>
      <c r="B658" s="90" t="str">
        <f>'Compound Alert'!B114</f>
        <v>Maldives</v>
      </c>
      <c r="C658" s="90" t="str">
        <f>'Compound Alert'!C114</f>
        <v>MDV</v>
      </c>
      <c r="D658" s="90" t="str">
        <f>'Compound Alert'!D114</f>
        <v>SAS           South Asia</v>
      </c>
      <c r="E658" s="90" t="str">
        <f>'Compound Alert'!E114</f>
        <v>IDA</v>
      </c>
      <c r="F658" s="90"/>
      <c r="G658" s="86">
        <f>'Compound Alert'!G114</f>
        <v>1</v>
      </c>
      <c r="H658" s="87">
        <f>'Compound Alert'!H114</f>
        <v>1</v>
      </c>
      <c r="I658" s="85">
        <f>'Compound Alert'!I114</f>
        <v>0.5</v>
      </c>
      <c r="J658" s="77">
        <f>'Compound Alert'!AB114</f>
        <v>10</v>
      </c>
      <c r="K658" s="77">
        <f>'Compound Alert'!AC114</f>
        <v>0</v>
      </c>
      <c r="L658" s="77">
        <f>'Compound Alert'!AD114</f>
        <v>0</v>
      </c>
      <c r="M658" s="77">
        <f>'Compound Alert'!AE114</f>
        <v>0</v>
      </c>
      <c r="N658" s="77">
        <f>'Compound Alert'!AF114</f>
        <v>0</v>
      </c>
      <c r="O658" s="77">
        <f>'Compound Alert'!AG114</f>
        <v>0</v>
      </c>
      <c r="P658" s="85"/>
      <c r="Q658" s="27">
        <f>'Compound Alert'!AI114</f>
        <v>0</v>
      </c>
      <c r="R658" s="27">
        <f>'Compound Alert'!AJ310</f>
        <v>0</v>
      </c>
      <c r="S658" s="28"/>
      <c r="T658" s="28"/>
      <c r="U658" s="28"/>
      <c r="V658" s="28"/>
      <c r="W658" s="28"/>
      <c r="X658" s="28"/>
      <c r="Y658" s="28"/>
      <c r="Z658" s="28"/>
      <c r="AA658" s="28"/>
      <c r="AB658" s="28"/>
      <c r="AC658" s="28"/>
      <c r="AD658" s="28"/>
      <c r="AE658" s="28"/>
      <c r="AF658" s="28"/>
    </row>
    <row r="659" spans="1:32" hidden="1" x14ac:dyDescent="0.2">
      <c r="A659" s="71">
        <v>132</v>
      </c>
      <c r="B659" s="90" t="str">
        <f>'Compound Alert'!B117</f>
        <v>North Macedonia</v>
      </c>
      <c r="C659" s="90" t="str">
        <f>'Compound Alert'!C117</f>
        <v>MKD</v>
      </c>
      <c r="D659" s="90" t="str">
        <f>'Compound Alert'!D117</f>
        <v>ECS           Europe &amp; Central Asia</v>
      </c>
      <c r="E659" s="90" t="str">
        <f>'Compound Alert'!E117</f>
        <v>IBRD</v>
      </c>
      <c r="F659" s="90"/>
      <c r="G659" s="86">
        <f>'Compound Alert'!G117</f>
        <v>1</v>
      </c>
      <c r="H659" s="87">
        <f>'Compound Alert'!H117</f>
        <v>1</v>
      </c>
      <c r="I659" s="85">
        <f>'Compound Alert'!I117</f>
        <v>0</v>
      </c>
      <c r="J659" s="77">
        <f>'Compound Alert'!AB117</f>
        <v>7.1319999999999997</v>
      </c>
      <c r="K659" s="77">
        <f>'Compound Alert'!AC117</f>
        <v>0</v>
      </c>
      <c r="L659" s="77">
        <f>'Compound Alert'!AD117</f>
        <v>4.7727272727272698</v>
      </c>
      <c r="M659" s="77">
        <f>'Compound Alert'!AE117</f>
        <v>10</v>
      </c>
      <c r="N659" s="77">
        <f>'Compound Alert'!AF117</f>
        <v>0</v>
      </c>
      <c r="O659" s="77">
        <f>'Compound Alert'!AG117</f>
        <v>0</v>
      </c>
      <c r="P659" s="85"/>
      <c r="Q659" s="27">
        <f>'Compound Alert'!AI117</f>
        <v>0</v>
      </c>
      <c r="R659" s="27">
        <f>'Compound Alert'!AJ313</f>
        <v>0</v>
      </c>
      <c r="S659" s="28"/>
      <c r="T659" s="28"/>
      <c r="U659" s="28"/>
      <c r="V659" s="28"/>
      <c r="W659" s="28"/>
      <c r="X659" s="28"/>
      <c r="Y659" s="28"/>
      <c r="Z659" s="28"/>
      <c r="AA659" s="28"/>
      <c r="AB659" s="28"/>
      <c r="AC659" s="28"/>
      <c r="AD659" s="28"/>
      <c r="AE659" s="28"/>
      <c r="AF659" s="28"/>
    </row>
    <row r="660" spans="1:32" hidden="1" x14ac:dyDescent="0.2">
      <c r="A660" s="71">
        <v>133</v>
      </c>
      <c r="B660" s="90" t="str">
        <f>'Compound Alert'!B119</f>
        <v>Malta</v>
      </c>
      <c r="C660" s="90" t="str">
        <f>'Compound Alert'!C119</f>
        <v>MLT</v>
      </c>
      <c r="D660" s="90" t="str">
        <f>'Compound Alert'!D119</f>
        <v>MEA           Middle East &amp; North Africa</v>
      </c>
      <c r="E660" s="90" t="str">
        <f>'Compound Alert'!E119</f>
        <v xml:space="preserve"> </v>
      </c>
      <c r="F660" s="90"/>
      <c r="G660" s="86">
        <f>'Compound Alert'!G119</f>
        <v>1</v>
      </c>
      <c r="H660" s="87">
        <f>'Compound Alert'!H119</f>
        <v>1</v>
      </c>
      <c r="I660" s="85">
        <f>'Compound Alert'!I119</f>
        <v>0</v>
      </c>
      <c r="J660" s="77">
        <f>'Compound Alert'!AB119</f>
        <v>10</v>
      </c>
      <c r="K660" s="77">
        <f>'Compound Alert'!AC119</f>
        <v>0</v>
      </c>
      <c r="L660" s="77">
        <f>'Compound Alert'!AD119</f>
        <v>6.8181818181818201</v>
      </c>
      <c r="M660" s="77">
        <f>'Compound Alert'!AE119</f>
        <v>0</v>
      </c>
      <c r="N660" s="77">
        <f>'Compound Alert'!AF119</f>
        <v>0</v>
      </c>
      <c r="O660" s="77">
        <f>'Compound Alert'!AG119</f>
        <v>0</v>
      </c>
      <c r="P660" s="85"/>
      <c r="Q660" s="27">
        <f>'Compound Alert'!AI119</f>
        <v>0</v>
      </c>
      <c r="R660" s="27">
        <f>'Compound Alert'!AJ315</f>
        <v>0</v>
      </c>
      <c r="S660" s="28"/>
      <c r="T660" s="28"/>
      <c r="U660" s="28"/>
      <c r="V660" s="28"/>
      <c r="W660" s="28"/>
      <c r="X660" s="28"/>
      <c r="Y660" s="28"/>
      <c r="Z660" s="28"/>
      <c r="AA660" s="28"/>
      <c r="AB660" s="28"/>
      <c r="AC660" s="28"/>
      <c r="AD660" s="28"/>
      <c r="AE660" s="28"/>
      <c r="AF660" s="28"/>
    </row>
    <row r="661" spans="1:32" hidden="1" x14ac:dyDescent="0.2">
      <c r="A661" s="71">
        <v>134</v>
      </c>
      <c r="B661" s="90" t="str">
        <f>'Compound Alert'!B137</f>
        <v>Oman</v>
      </c>
      <c r="C661" s="90" t="str">
        <f>'Compound Alert'!C137</f>
        <v>OMN</v>
      </c>
      <c r="D661" s="90" t="str">
        <f>'Compound Alert'!D137</f>
        <v>MEA           Middle East &amp; North Africa</v>
      </c>
      <c r="E661" s="90" t="str">
        <f>'Compound Alert'!E137</f>
        <v>Middle East &amp; North Africa</v>
      </c>
      <c r="F661" s="90"/>
      <c r="G661" s="86">
        <f>'Compound Alert'!G137</f>
        <v>1</v>
      </c>
      <c r="H661" s="87">
        <f>'Compound Alert'!H137</f>
        <v>1</v>
      </c>
      <c r="I661" s="85">
        <f>'Compound Alert'!I137</f>
        <v>0</v>
      </c>
      <c r="J661" s="77">
        <f>'Compound Alert'!AB137</f>
        <v>4.7619047619047397</v>
      </c>
      <c r="K661" s="77">
        <f>'Compound Alert'!AC137</f>
        <v>0</v>
      </c>
      <c r="L661" s="77">
        <f>'Compound Alert'!AD137</f>
        <v>8.6363636363636296</v>
      </c>
      <c r="M661" s="77">
        <f>'Compound Alert'!AE137</f>
        <v>0</v>
      </c>
      <c r="N661" s="77">
        <f>'Compound Alert'!AF137</f>
        <v>0</v>
      </c>
      <c r="O661" s="77">
        <f>'Compound Alert'!AG137</f>
        <v>0</v>
      </c>
      <c r="P661" s="85"/>
      <c r="Q661" s="27">
        <f>'Compound Alert'!AI137</f>
        <v>0</v>
      </c>
      <c r="R661" s="27">
        <f>'Compound Alert'!AJ333</f>
        <v>0</v>
      </c>
      <c r="S661" s="28"/>
      <c r="T661" s="28"/>
      <c r="U661" s="28"/>
      <c r="V661" s="28"/>
      <c r="W661" s="28"/>
      <c r="X661" s="28"/>
      <c r="Y661" s="28"/>
      <c r="Z661" s="28"/>
      <c r="AA661" s="28"/>
      <c r="AB661" s="28"/>
      <c r="AC661" s="28"/>
      <c r="AD661" s="28"/>
      <c r="AE661" s="28"/>
      <c r="AF661" s="28"/>
    </row>
    <row r="662" spans="1:32" hidden="1" x14ac:dyDescent="0.2">
      <c r="A662" s="71">
        <v>135</v>
      </c>
      <c r="B662" s="90" t="str">
        <f>'Compound Alert'!B142</f>
        <v>Palau</v>
      </c>
      <c r="C662" s="90" t="str">
        <f>'Compound Alert'!C142</f>
        <v>PLW</v>
      </c>
      <c r="D662" s="90" t="str">
        <f>'Compound Alert'!D142</f>
        <v>EAS           East Asia &amp; Pacific</v>
      </c>
      <c r="E662" s="90" t="str">
        <f>'Compound Alert'!E142</f>
        <v>IBRD</v>
      </c>
      <c r="F662" s="90"/>
      <c r="G662" s="86">
        <f>'Compound Alert'!G142</f>
        <v>1</v>
      </c>
      <c r="H662" s="87">
        <f>'Compound Alert'!H142</f>
        <v>1</v>
      </c>
      <c r="I662" s="85">
        <f>'Compound Alert'!I142</f>
        <v>0.5</v>
      </c>
      <c r="J662" s="77">
        <f>'Compound Alert'!AB142</f>
        <v>0</v>
      </c>
      <c r="K662" s="77">
        <f>'Compound Alert'!AC142</f>
        <v>0</v>
      </c>
      <c r="L662" s="77">
        <f>'Compound Alert'!AD142</f>
        <v>0</v>
      </c>
      <c r="M662" s="77">
        <f>'Compound Alert'!AE142</f>
        <v>0</v>
      </c>
      <c r="N662" s="77">
        <f>'Compound Alert'!AF142</f>
        <v>0</v>
      </c>
      <c r="O662" s="77">
        <f>'Compound Alert'!AG142</f>
        <v>0</v>
      </c>
      <c r="P662" s="85"/>
      <c r="Q662" s="27">
        <f>'Compound Alert'!AI142</f>
        <v>0.4</v>
      </c>
      <c r="R662" s="27">
        <f>'Compound Alert'!AJ338</f>
        <v>0</v>
      </c>
      <c r="S662" s="28"/>
      <c r="T662" s="28"/>
      <c r="U662" s="28"/>
      <c r="V662" s="28"/>
      <c r="W662" s="28"/>
      <c r="X662" s="28"/>
      <c r="Y662" s="28"/>
      <c r="Z662" s="28"/>
      <c r="AA662" s="28"/>
      <c r="AB662" s="28"/>
      <c r="AC662" s="28"/>
      <c r="AD662" s="28"/>
      <c r="AE662" s="28"/>
      <c r="AF662" s="28"/>
    </row>
    <row r="663" spans="1:32" hidden="1" x14ac:dyDescent="0.2">
      <c r="A663" s="71">
        <v>136</v>
      </c>
      <c r="B663" s="90" t="str">
        <f>'Compound Alert'!B148</f>
        <v>Qatar</v>
      </c>
      <c r="C663" s="90" t="str">
        <f>'Compound Alert'!C148</f>
        <v>QAT</v>
      </c>
      <c r="D663" s="90" t="str">
        <f>'Compound Alert'!D148</f>
        <v>MEA           Middle East &amp; North Africa</v>
      </c>
      <c r="E663" s="90" t="str">
        <f>'Compound Alert'!E148</f>
        <v>Middle East &amp; North Africa</v>
      </c>
      <c r="F663" s="90"/>
      <c r="G663" s="86">
        <f>'Compound Alert'!G148</f>
        <v>1</v>
      </c>
      <c r="H663" s="87">
        <f>'Compound Alert'!H148</f>
        <v>1</v>
      </c>
      <c r="I663" s="85">
        <f>'Compound Alert'!I148</f>
        <v>0</v>
      </c>
      <c r="J663" s="77">
        <f>'Compound Alert'!AB148</f>
        <v>10</v>
      </c>
      <c r="K663" s="77">
        <f>'Compound Alert'!AC148</f>
        <v>0</v>
      </c>
      <c r="L663" s="77">
        <f>'Compound Alert'!AD148</f>
        <v>0</v>
      </c>
      <c r="M663" s="77">
        <f>'Compound Alert'!AE148</f>
        <v>0</v>
      </c>
      <c r="N663" s="77">
        <f>'Compound Alert'!AF148</f>
        <v>0</v>
      </c>
      <c r="O663" s="77">
        <f>'Compound Alert'!AG148</f>
        <v>0</v>
      </c>
      <c r="P663" s="85"/>
      <c r="Q663" s="27">
        <f>'Compound Alert'!AI148</f>
        <v>0</v>
      </c>
      <c r="R663" s="27">
        <f>'Compound Alert'!AJ344</f>
        <v>0</v>
      </c>
      <c r="S663" s="28"/>
      <c r="T663" s="28"/>
      <c r="U663" s="28"/>
      <c r="V663" s="28"/>
      <c r="W663" s="28"/>
      <c r="X663" s="28"/>
      <c r="Y663" s="28"/>
      <c r="Z663" s="28"/>
      <c r="AA663" s="28"/>
      <c r="AB663" s="28"/>
      <c r="AC663" s="28"/>
      <c r="AD663" s="28"/>
      <c r="AE663" s="28"/>
      <c r="AF663" s="28"/>
    </row>
    <row r="664" spans="1:32" hidden="1" x14ac:dyDescent="0.2">
      <c r="A664" s="71">
        <v>137</v>
      </c>
      <c r="B664" s="90" t="str">
        <f>'Compound Alert'!B150</f>
        <v>Russian Federation</v>
      </c>
      <c r="C664" s="90" t="str">
        <f>'Compound Alert'!C150</f>
        <v>RUS</v>
      </c>
      <c r="D664" s="90" t="str">
        <f>'Compound Alert'!D150</f>
        <v>ECS           Europe &amp; Central Asia</v>
      </c>
      <c r="E664" s="90" t="str">
        <f>'Compound Alert'!E150</f>
        <v>IBRD</v>
      </c>
      <c r="F664" s="90"/>
      <c r="G664" s="86">
        <f>'Compound Alert'!G150</f>
        <v>1</v>
      </c>
      <c r="H664" s="87">
        <f>'Compound Alert'!H150</f>
        <v>1</v>
      </c>
      <c r="I664" s="85">
        <f>'Compound Alert'!I150</f>
        <v>0.5</v>
      </c>
      <c r="J664" s="77">
        <f>'Compound Alert'!AB150</f>
        <v>6.21</v>
      </c>
      <c r="K664" s="77">
        <f>'Compound Alert'!AC150</f>
        <v>0</v>
      </c>
      <c r="L664" s="77">
        <f>'Compound Alert'!AD150</f>
        <v>2.0454545454545499</v>
      </c>
      <c r="M664" s="77">
        <f>'Compound Alert'!AE150</f>
        <v>7</v>
      </c>
      <c r="N664" s="77">
        <f>'Compound Alert'!AF150</f>
        <v>0</v>
      </c>
      <c r="O664" s="77">
        <f>'Compound Alert'!AG150</f>
        <v>0</v>
      </c>
      <c r="P664" s="85"/>
      <c r="Q664" s="27">
        <f>'Compound Alert'!AI150</f>
        <v>0</v>
      </c>
      <c r="R664" s="27">
        <f>'Compound Alert'!AJ346</f>
        <v>0</v>
      </c>
      <c r="S664" s="28"/>
      <c r="T664" s="28"/>
      <c r="U664" s="28"/>
      <c r="V664" s="28"/>
      <c r="W664" s="28"/>
      <c r="X664" s="28"/>
      <c r="Y664" s="28"/>
      <c r="Z664" s="28"/>
      <c r="AA664" s="28"/>
      <c r="AB664" s="28"/>
      <c r="AC664" s="28"/>
      <c r="AD664" s="28"/>
      <c r="AE664" s="28"/>
      <c r="AF664" s="28"/>
    </row>
    <row r="665" spans="1:32" hidden="1" x14ac:dyDescent="0.2">
      <c r="A665" s="71">
        <v>138</v>
      </c>
      <c r="B665" s="90" t="str">
        <f>'Compound Alert'!B163</f>
        <v>Suriname</v>
      </c>
      <c r="C665" s="90" t="str">
        <f>'Compound Alert'!C163</f>
        <v>SUR</v>
      </c>
      <c r="D665" s="90" t="str">
        <f>'Compound Alert'!D163</f>
        <v>LCN           Latin America &amp; Caribbean</v>
      </c>
      <c r="E665" s="90" t="str">
        <f>'Compound Alert'!E163</f>
        <v>IBRD</v>
      </c>
      <c r="F665" s="90"/>
      <c r="G665" s="86">
        <f>'Compound Alert'!G163</f>
        <v>1</v>
      </c>
      <c r="H665" s="87">
        <f>'Compound Alert'!H163</f>
        <v>1</v>
      </c>
      <c r="I665" s="85">
        <f>'Compound Alert'!I163</f>
        <v>0</v>
      </c>
      <c r="J665" s="77">
        <f>'Compound Alert'!AB163</f>
        <v>2.5646153846153799</v>
      </c>
      <c r="K665" s="77">
        <f>'Compound Alert'!AC163</f>
        <v>0</v>
      </c>
      <c r="L665" s="77">
        <f>'Compound Alert'!AD163</f>
        <v>2.0454545454545499</v>
      </c>
      <c r="M665" s="77">
        <f>'Compound Alert'!AE163</f>
        <v>7</v>
      </c>
      <c r="N665" s="77">
        <f>'Compound Alert'!AF163</f>
        <v>0</v>
      </c>
      <c r="O665" s="77">
        <f>'Compound Alert'!AG163</f>
        <v>0</v>
      </c>
      <c r="P665" s="85"/>
      <c r="Q665" s="27">
        <f>'Compound Alert'!AI163</f>
        <v>0</v>
      </c>
      <c r="R665" s="27">
        <f>'Compound Alert'!AJ359</f>
        <v>0</v>
      </c>
      <c r="S665" s="28"/>
      <c r="T665" s="28"/>
      <c r="U665" s="28"/>
      <c r="V665" s="28"/>
      <c r="W665" s="28"/>
      <c r="X665" s="28"/>
      <c r="Y665" s="28"/>
      <c r="Z665" s="28"/>
      <c r="AA665" s="28"/>
      <c r="AB665" s="28"/>
      <c r="AC665" s="28"/>
      <c r="AD665" s="28"/>
      <c r="AE665" s="28"/>
      <c r="AF665" s="28"/>
    </row>
    <row r="666" spans="1:32" hidden="1" x14ac:dyDescent="0.2">
      <c r="A666" s="71">
        <v>139</v>
      </c>
      <c r="B666" s="90" t="str">
        <f>'Compound Alert'!B168</f>
        <v>Seychelles</v>
      </c>
      <c r="C666" s="90" t="str">
        <f>'Compound Alert'!C168</f>
        <v>SYC</v>
      </c>
      <c r="D666" s="90" t="str">
        <f>'Compound Alert'!D168</f>
        <v>SSF           Sub-Saharan Africa</v>
      </c>
      <c r="E666" s="90" t="str">
        <f>'Compound Alert'!E168</f>
        <v>IBRD</v>
      </c>
      <c r="F666" s="90"/>
      <c r="G666" s="86">
        <f>'Compound Alert'!G168</f>
        <v>1</v>
      </c>
      <c r="H666" s="87">
        <f>'Compound Alert'!H168</f>
        <v>1</v>
      </c>
      <c r="I666" s="85">
        <f>'Compound Alert'!I168</f>
        <v>0.5</v>
      </c>
      <c r="J666" s="77">
        <f>'Compound Alert'!AB168</f>
        <v>10</v>
      </c>
      <c r="K666" s="77">
        <f>'Compound Alert'!AC168</f>
        <v>0</v>
      </c>
      <c r="L666" s="77">
        <f>'Compound Alert'!AD168</f>
        <v>1.5909090909090799</v>
      </c>
      <c r="M666" s="77">
        <f>'Compound Alert'!AE168</f>
        <v>0</v>
      </c>
      <c r="N666" s="77">
        <f>'Compound Alert'!AF168</f>
        <v>0</v>
      </c>
      <c r="O666" s="77">
        <f>'Compound Alert'!AG168</f>
        <v>0</v>
      </c>
      <c r="P666" s="85"/>
      <c r="Q666" s="27">
        <f>'Compound Alert'!AI168</f>
        <v>0</v>
      </c>
      <c r="R666" s="27">
        <f>'Compound Alert'!AJ364</f>
        <v>0</v>
      </c>
      <c r="S666" s="28"/>
      <c r="T666" s="28"/>
      <c r="U666" s="28"/>
      <c r="V666" s="28"/>
      <c r="W666" s="28"/>
      <c r="X666" s="28"/>
      <c r="Y666" s="28"/>
      <c r="Z666" s="28"/>
      <c r="AA666" s="28"/>
      <c r="AB666" s="28"/>
      <c r="AC666" s="28"/>
      <c r="AD666" s="28"/>
      <c r="AE666" s="28"/>
      <c r="AF666" s="28"/>
    </row>
    <row r="667" spans="1:32" hidden="1" x14ac:dyDescent="0.2">
      <c r="A667" s="71">
        <v>140</v>
      </c>
      <c r="B667" s="90" t="str">
        <f>'Compound Alert'!B172</f>
        <v>Thailand</v>
      </c>
      <c r="C667" s="90" t="str">
        <f>'Compound Alert'!C172</f>
        <v>THA</v>
      </c>
      <c r="D667" s="90" t="str">
        <f>'Compound Alert'!D172</f>
        <v>EAS           East Asia &amp; Pacific</v>
      </c>
      <c r="E667" s="90" t="str">
        <f>'Compound Alert'!E172</f>
        <v>IBRD</v>
      </c>
      <c r="F667" s="90"/>
      <c r="G667" s="86">
        <f>'Compound Alert'!G172</f>
        <v>1</v>
      </c>
      <c r="H667" s="87">
        <f>'Compound Alert'!H172</f>
        <v>1</v>
      </c>
      <c r="I667" s="85">
        <f>'Compound Alert'!I172</f>
        <v>0</v>
      </c>
      <c r="J667" s="77">
        <f>'Compound Alert'!AB172</f>
        <v>10</v>
      </c>
      <c r="K667" s="77">
        <f>'Compound Alert'!AC172</f>
        <v>0</v>
      </c>
      <c r="L667" s="77">
        <f>'Compound Alert'!AD172</f>
        <v>2.7272727272727302</v>
      </c>
      <c r="M667" s="77">
        <f>'Compound Alert'!AE172</f>
        <v>0</v>
      </c>
      <c r="N667" s="77">
        <f>'Compound Alert'!AF172</f>
        <v>0</v>
      </c>
      <c r="O667" s="77">
        <f>'Compound Alert'!AG172</f>
        <v>0</v>
      </c>
      <c r="P667" s="85"/>
      <c r="Q667" s="27">
        <f>'Compound Alert'!AI172</f>
        <v>0</v>
      </c>
      <c r="R667" s="27">
        <f>'Compound Alert'!AJ368</f>
        <v>0</v>
      </c>
      <c r="S667" s="28"/>
      <c r="T667" s="28"/>
      <c r="U667" s="28"/>
      <c r="V667" s="28"/>
      <c r="W667" s="28"/>
      <c r="X667" s="28"/>
      <c r="Y667" s="28"/>
      <c r="Z667" s="28"/>
      <c r="AA667" s="28"/>
      <c r="AB667" s="28"/>
      <c r="AC667" s="28"/>
      <c r="AD667" s="28"/>
      <c r="AE667" s="28"/>
      <c r="AF667" s="28"/>
    </row>
    <row r="668" spans="1:32" hidden="1" x14ac:dyDescent="0.2">
      <c r="A668" s="71">
        <v>141</v>
      </c>
      <c r="B668" s="90" t="str">
        <f>'Compound Alert'!B177</f>
        <v>Trinidad and Tobago</v>
      </c>
      <c r="C668" s="90" t="str">
        <f>'Compound Alert'!C177</f>
        <v>TTO</v>
      </c>
      <c r="D668" s="90" t="str">
        <f>'Compound Alert'!D177</f>
        <v>LCN           Latin America &amp; Caribbean</v>
      </c>
      <c r="E668" s="90" t="str">
        <f>'Compound Alert'!E177</f>
        <v>IBRD</v>
      </c>
      <c r="F668" s="90"/>
      <c r="G668" s="86">
        <f>'Compound Alert'!G177</f>
        <v>1</v>
      </c>
      <c r="H668" s="87">
        <f>'Compound Alert'!H177</f>
        <v>1</v>
      </c>
      <c r="I668" s="85">
        <f>'Compound Alert'!I177</f>
        <v>0</v>
      </c>
      <c r="J668" s="77">
        <f>'Compound Alert'!AB177</f>
        <v>10</v>
      </c>
      <c r="K668" s="77">
        <f>'Compound Alert'!AC177</f>
        <v>0</v>
      </c>
      <c r="L668" s="77">
        <f>'Compound Alert'!AD177</f>
        <v>1.36363636363637</v>
      </c>
      <c r="M668" s="77">
        <f>'Compound Alert'!AE177</f>
        <v>7</v>
      </c>
      <c r="N668" s="77">
        <f>'Compound Alert'!AF177</f>
        <v>0</v>
      </c>
      <c r="O668" s="77">
        <f>'Compound Alert'!AG177</f>
        <v>0</v>
      </c>
      <c r="P668" s="85"/>
      <c r="Q668" s="27">
        <f>'Compound Alert'!AI177</f>
        <v>0</v>
      </c>
      <c r="R668" s="27">
        <f>'Compound Alert'!AJ373</f>
        <v>0</v>
      </c>
      <c r="S668" s="28"/>
      <c r="T668" s="28"/>
      <c r="U668" s="28"/>
      <c r="V668" s="28"/>
      <c r="W668" s="28"/>
      <c r="X668" s="28"/>
      <c r="Y668" s="28"/>
      <c r="Z668" s="28"/>
      <c r="AA668" s="28"/>
      <c r="AB668" s="28"/>
      <c r="AC668" s="28"/>
      <c r="AD668" s="28"/>
      <c r="AE668" s="28"/>
      <c r="AF668" s="28"/>
    </row>
    <row r="669" spans="1:32" hidden="1" x14ac:dyDescent="0.2">
      <c r="A669" s="71">
        <v>142</v>
      </c>
      <c r="B669" s="90" t="str">
        <f>'Compound Alert'!B187</f>
        <v>Saint Vincent and the Grenadines</v>
      </c>
      <c r="C669" s="90" t="str">
        <f>'Compound Alert'!C187</f>
        <v>VCT</v>
      </c>
      <c r="D669" s="90" t="str">
        <f>'Compound Alert'!D187</f>
        <v>LCN           Latin America &amp; Caribbean</v>
      </c>
      <c r="E669" s="90" t="str">
        <f>'Compound Alert'!E187</f>
        <v>Blend</v>
      </c>
      <c r="F669" s="90"/>
      <c r="G669" s="86">
        <f>'Compound Alert'!G187</f>
        <v>1</v>
      </c>
      <c r="H669" s="87">
        <f>'Compound Alert'!H187</f>
        <v>1</v>
      </c>
      <c r="I669" s="85">
        <f>'Compound Alert'!I187</f>
        <v>0.5</v>
      </c>
      <c r="J669" s="77">
        <f>'Compound Alert'!AB187</f>
        <v>10</v>
      </c>
      <c r="K669" s="77">
        <f>'Compound Alert'!AC187</f>
        <v>0</v>
      </c>
      <c r="L669" s="77">
        <f>'Compound Alert'!AD187</f>
        <v>0</v>
      </c>
      <c r="M669" s="77">
        <f>'Compound Alert'!AE187</f>
        <v>0</v>
      </c>
      <c r="N669" s="77">
        <f>'Compound Alert'!AF187</f>
        <v>0</v>
      </c>
      <c r="O669" s="77">
        <f>'Compound Alert'!AG187</f>
        <v>0</v>
      </c>
      <c r="P669" s="85"/>
      <c r="Q669" s="27">
        <f>'Compound Alert'!AI187</f>
        <v>0.2</v>
      </c>
      <c r="R669" s="27">
        <f>'Compound Alert'!AJ383</f>
        <v>0</v>
      </c>
      <c r="S669" s="28"/>
      <c r="T669" s="28"/>
      <c r="U669" s="28"/>
      <c r="V669" s="28"/>
      <c r="W669" s="28"/>
      <c r="X669" s="28"/>
      <c r="Y669" s="28"/>
      <c r="Z669" s="28"/>
      <c r="AA669" s="28"/>
      <c r="AB669" s="28"/>
      <c r="AC669" s="28"/>
      <c r="AD669" s="28"/>
      <c r="AE669" s="28"/>
      <c r="AF669" s="28"/>
    </row>
    <row r="670" spans="1:32" hidden="1" x14ac:dyDescent="0.2">
      <c r="A670" s="71">
        <v>143</v>
      </c>
      <c r="B670" s="90" t="str">
        <f>'Compound Alert'!B191</f>
        <v>Samoa</v>
      </c>
      <c r="C670" s="90" t="str">
        <f>'Compound Alert'!C191</f>
        <v>WSM</v>
      </c>
      <c r="D670" s="90" t="str">
        <f>'Compound Alert'!D191</f>
        <v>EAS           East Asia &amp; Pacific</v>
      </c>
      <c r="E670" s="90" t="str">
        <f>'Compound Alert'!E191</f>
        <v>IDA</v>
      </c>
      <c r="F670" s="90"/>
      <c r="G670" s="86">
        <f>'Compound Alert'!G191</f>
        <v>1</v>
      </c>
      <c r="H670" s="87">
        <f>'Compound Alert'!H191</f>
        <v>1</v>
      </c>
      <c r="I670" s="85">
        <f>'Compound Alert'!I191</f>
        <v>1</v>
      </c>
      <c r="J670" s="77">
        <f>'Compound Alert'!AB191</f>
        <v>2.8800000000000402E-2</v>
      </c>
      <c r="K670" s="77">
        <f>'Compound Alert'!AC191</f>
        <v>0</v>
      </c>
      <c r="L670" s="77">
        <f>'Compound Alert'!AD191</f>
        <v>0</v>
      </c>
      <c r="M670" s="77">
        <f>'Compound Alert'!AE191</f>
        <v>0</v>
      </c>
      <c r="N670" s="77">
        <f>'Compound Alert'!AF191</f>
        <v>0</v>
      </c>
      <c r="O670" s="77">
        <f>'Compound Alert'!AG191</f>
        <v>0</v>
      </c>
      <c r="P670" s="85"/>
      <c r="Q670" s="27">
        <f>'Compound Alert'!AI191</f>
        <v>0</v>
      </c>
      <c r="R670" s="27">
        <f>'Compound Alert'!AJ387</f>
        <v>0</v>
      </c>
      <c r="S670" s="28"/>
      <c r="T670" s="28"/>
      <c r="U670" s="28"/>
      <c r="V670" s="28"/>
      <c r="W670" s="28"/>
      <c r="X670" s="28"/>
      <c r="Y670" s="28"/>
      <c r="Z670" s="28"/>
      <c r="AA670" s="28"/>
      <c r="AB670" s="28"/>
      <c r="AC670" s="28"/>
      <c r="AD670" s="28"/>
      <c r="AE670" s="28"/>
      <c r="AF670" s="28"/>
    </row>
    <row r="671" spans="1:32" hidden="1" x14ac:dyDescent="0.2">
      <c r="A671" s="71">
        <v>144</v>
      </c>
      <c r="B671" s="90" t="str">
        <f>'Compound Alert'!B9</f>
        <v>United Arab Emirates</v>
      </c>
      <c r="C671" s="90" t="str">
        <f>'Compound Alert'!C9</f>
        <v>ARE</v>
      </c>
      <c r="D671" s="90" t="str">
        <f>'Compound Alert'!D9</f>
        <v>MEA           Middle East &amp; North Africa</v>
      </c>
      <c r="E671" s="90" t="str">
        <f>'Compound Alert'!E9</f>
        <v xml:space="preserve"> </v>
      </c>
      <c r="F671" s="90"/>
      <c r="G671" s="86">
        <f>'Compound Alert'!G9</f>
        <v>0.5</v>
      </c>
      <c r="H671" s="87">
        <f>'Compound Alert'!H9</f>
        <v>0.5</v>
      </c>
      <c r="I671" s="85">
        <f>'Compound Alert'!I9</f>
        <v>0</v>
      </c>
      <c r="J671" s="77">
        <f>'Compound Alert'!AB9</f>
        <v>10</v>
      </c>
      <c r="K671" s="77">
        <f>'Compound Alert'!AC9</f>
        <v>0</v>
      </c>
      <c r="L671" s="77">
        <f>'Compound Alert'!AD9</f>
        <v>5</v>
      </c>
      <c r="M671" s="77">
        <f>'Compound Alert'!AE9</f>
        <v>0</v>
      </c>
      <c r="N671" s="77">
        <f>'Compound Alert'!AF9</f>
        <v>0</v>
      </c>
      <c r="O671" s="77">
        <f>'Compound Alert'!AG9</f>
        <v>0</v>
      </c>
      <c r="P671" s="85"/>
      <c r="Q671" s="27">
        <f>'Compound Alert'!AI9</f>
        <v>0</v>
      </c>
      <c r="R671" s="27">
        <f>'Compound Alert'!AJ205</f>
        <v>0</v>
      </c>
      <c r="S671" s="28"/>
      <c r="T671" s="28"/>
      <c r="U671" s="28"/>
      <c r="V671" s="28"/>
      <c r="W671" s="28"/>
      <c r="X671" s="28"/>
      <c r="Y671" s="28"/>
      <c r="Z671" s="28"/>
      <c r="AA671" s="28"/>
      <c r="AB671" s="28"/>
      <c r="AC671" s="28"/>
      <c r="AD671" s="28"/>
      <c r="AE671" s="28"/>
      <c r="AF671" s="28"/>
    </row>
    <row r="672" spans="1:32" hidden="1" x14ac:dyDescent="0.2">
      <c r="A672" s="71">
        <v>145</v>
      </c>
      <c r="B672" s="90" t="str">
        <f>'Compound Alert'!B11</f>
        <v>Armenia</v>
      </c>
      <c r="C672" s="90" t="str">
        <f>'Compound Alert'!C11</f>
        <v>ARM</v>
      </c>
      <c r="D672" s="90" t="str">
        <f>'Compound Alert'!D11</f>
        <v>ECS           Europe &amp; Central Asia</v>
      </c>
      <c r="E672" s="90" t="str">
        <f>'Compound Alert'!E11</f>
        <v>IBRD</v>
      </c>
      <c r="F672" s="90"/>
      <c r="G672" s="86">
        <f>'Compound Alert'!G11</f>
        <v>0.5</v>
      </c>
      <c r="H672" s="87">
        <f>'Compound Alert'!H11</f>
        <v>0.5</v>
      </c>
      <c r="I672" s="85">
        <f>'Compound Alert'!I11</f>
        <v>0</v>
      </c>
      <c r="J672" s="77">
        <f>'Compound Alert'!AB11</f>
        <v>2.20608</v>
      </c>
      <c r="K672" s="77">
        <f>'Compound Alert'!AC11</f>
        <v>0</v>
      </c>
      <c r="L672" s="77">
        <f>'Compound Alert'!AD11</f>
        <v>2.9545454545454501</v>
      </c>
      <c r="M672" s="77">
        <f>'Compound Alert'!AE11</f>
        <v>10</v>
      </c>
      <c r="N672" s="77">
        <f>'Compound Alert'!AF11</f>
        <v>0</v>
      </c>
      <c r="O672" s="77">
        <f>'Compound Alert'!AG11</f>
        <v>0</v>
      </c>
      <c r="P672" s="85"/>
      <c r="Q672" s="27">
        <f>'Compound Alert'!AI11</f>
        <v>0</v>
      </c>
      <c r="R672" s="27">
        <f>'Compound Alert'!AJ207</f>
        <v>0</v>
      </c>
      <c r="S672" s="28"/>
      <c r="T672" s="28"/>
      <c r="U672" s="28"/>
      <c r="V672" s="28"/>
      <c r="W672" s="28"/>
      <c r="X672" s="28"/>
      <c r="Y672" s="28"/>
      <c r="Z672" s="28"/>
      <c r="AA672" s="28"/>
      <c r="AB672" s="28"/>
      <c r="AC672" s="28"/>
      <c r="AD672" s="28"/>
      <c r="AE672" s="28"/>
      <c r="AF672" s="28"/>
    </row>
    <row r="673" spans="1:32" hidden="1" x14ac:dyDescent="0.2">
      <c r="A673" s="71">
        <v>146</v>
      </c>
      <c r="B673" s="90" t="str">
        <f>'Compound Alert'!B14</f>
        <v>Austria</v>
      </c>
      <c r="C673" s="90" t="str">
        <f>'Compound Alert'!C14</f>
        <v>AUT</v>
      </c>
      <c r="D673" s="90" t="str">
        <f>'Compound Alert'!D14</f>
        <v>ECS           Europe &amp; Central Asia</v>
      </c>
      <c r="E673" s="90" t="str">
        <f>'Compound Alert'!E14</f>
        <v xml:space="preserve"> </v>
      </c>
      <c r="F673" s="90"/>
      <c r="G673" s="86">
        <f>'Compound Alert'!G14</f>
        <v>0.5</v>
      </c>
      <c r="H673" s="87">
        <f>'Compound Alert'!H14</f>
        <v>0.5</v>
      </c>
      <c r="I673" s="85">
        <f>'Compound Alert'!I14</f>
        <v>0</v>
      </c>
      <c r="J673" s="77">
        <f>'Compound Alert'!AB14</f>
        <v>6.7900799999999997</v>
      </c>
      <c r="K673" s="77">
        <f>'Compound Alert'!AC14</f>
        <v>0</v>
      </c>
      <c r="L673" s="77">
        <f>'Compound Alert'!AD14</f>
        <v>6.1363636363636296</v>
      </c>
      <c r="M673" s="77">
        <f>'Compound Alert'!AE14</f>
        <v>7</v>
      </c>
      <c r="N673" s="77">
        <f>'Compound Alert'!AF14</f>
        <v>0</v>
      </c>
      <c r="O673" s="77">
        <f>'Compound Alert'!AG14</f>
        <v>5</v>
      </c>
      <c r="P673" s="85"/>
      <c r="Q673" s="27">
        <f>'Compound Alert'!AI14</f>
        <v>0</v>
      </c>
      <c r="R673" s="27">
        <f>'Compound Alert'!AJ210</f>
        <v>0</v>
      </c>
      <c r="S673" s="28"/>
      <c r="T673" s="28"/>
      <c r="U673" s="28"/>
      <c r="V673" s="28"/>
      <c r="W673" s="28"/>
      <c r="X673" s="28"/>
      <c r="Y673" s="28"/>
      <c r="Z673" s="28"/>
      <c r="AA673" s="28"/>
      <c r="AB673" s="28"/>
      <c r="AC673" s="28"/>
      <c r="AD673" s="28"/>
      <c r="AE673" s="28"/>
      <c r="AF673" s="28"/>
    </row>
    <row r="674" spans="1:32" hidden="1" x14ac:dyDescent="0.2">
      <c r="A674" s="71">
        <v>147</v>
      </c>
      <c r="B674" s="90" t="str">
        <f>'Compound Alert'!B30</f>
        <v>Brunei Darussalam</v>
      </c>
      <c r="C674" s="90" t="str">
        <f>'Compound Alert'!C30</f>
        <v>BRN</v>
      </c>
      <c r="D674" s="90" t="str">
        <f>'Compound Alert'!D30</f>
        <v>EAS           East Asia &amp; Pacific</v>
      </c>
      <c r="E674" s="90" t="str">
        <f>'Compound Alert'!E30</f>
        <v xml:space="preserve"> </v>
      </c>
      <c r="F674" s="90"/>
      <c r="G674" s="86">
        <f>'Compound Alert'!G30</f>
        <v>0.5</v>
      </c>
      <c r="H674" s="87">
        <f>'Compound Alert'!H30</f>
        <v>0.5</v>
      </c>
      <c r="I674" s="85">
        <f>'Compound Alert'!I30</f>
        <v>0.5</v>
      </c>
      <c r="J674" s="77">
        <f>'Compound Alert'!AB30</f>
        <v>5.4707692307692302</v>
      </c>
      <c r="K674" s="77">
        <f>'Compound Alert'!AC30</f>
        <v>0</v>
      </c>
      <c r="L674" s="77">
        <f>'Compound Alert'!AD30</f>
        <v>0</v>
      </c>
      <c r="M674" s="77">
        <f>'Compound Alert'!AE30</f>
        <v>7</v>
      </c>
      <c r="N674" s="77">
        <f>'Compound Alert'!AF30</f>
        <v>0</v>
      </c>
      <c r="O674" s="77">
        <f>'Compound Alert'!AG30</f>
        <v>0</v>
      </c>
      <c r="P674" s="85"/>
      <c r="Q674" s="27">
        <f>'Compound Alert'!AI30</f>
        <v>0</v>
      </c>
      <c r="R674" s="27">
        <f>'Compound Alert'!AJ226</f>
        <v>0</v>
      </c>
      <c r="S674" s="28"/>
      <c r="T674" s="28"/>
      <c r="U674" s="28"/>
      <c r="V674" s="28"/>
      <c r="W674" s="28"/>
      <c r="X674" s="28"/>
      <c r="Y674" s="28"/>
      <c r="Z674" s="28"/>
      <c r="AA674" s="28"/>
      <c r="AB674" s="28"/>
      <c r="AC674" s="28"/>
      <c r="AD674" s="28"/>
      <c r="AE674" s="28"/>
      <c r="AF674" s="28"/>
    </row>
    <row r="675" spans="1:32" hidden="1" x14ac:dyDescent="0.2">
      <c r="A675" s="71">
        <v>148</v>
      </c>
      <c r="B675" s="90" t="str">
        <f>'Compound Alert'!B36</f>
        <v>Chile</v>
      </c>
      <c r="C675" s="90" t="str">
        <f>'Compound Alert'!C36</f>
        <v>CHL</v>
      </c>
      <c r="D675" s="90" t="str">
        <f>'Compound Alert'!D36</f>
        <v>LCN           Latin America &amp; Caribbean</v>
      </c>
      <c r="E675" s="90" t="str">
        <f>'Compound Alert'!E36</f>
        <v>IBRD</v>
      </c>
      <c r="F675" s="90"/>
      <c r="G675" s="86">
        <f>'Compound Alert'!G36</f>
        <v>0.5</v>
      </c>
      <c r="H675" s="87">
        <f>'Compound Alert'!H36</f>
        <v>0.5</v>
      </c>
      <c r="I675" s="85">
        <f>'Compound Alert'!I36</f>
        <v>0</v>
      </c>
      <c r="J675" s="77">
        <f>'Compound Alert'!AB36</f>
        <v>10</v>
      </c>
      <c r="K675" s="77">
        <f>'Compound Alert'!AC36</f>
        <v>0</v>
      </c>
      <c r="L675" s="77">
        <f>'Compound Alert'!AD36</f>
        <v>5</v>
      </c>
      <c r="M675" s="77">
        <f>'Compound Alert'!AE36</f>
        <v>7</v>
      </c>
      <c r="N675" s="77">
        <f>'Compound Alert'!AF36</f>
        <v>0</v>
      </c>
      <c r="O675" s="77">
        <f>'Compound Alert'!AG36</f>
        <v>0</v>
      </c>
      <c r="P675" s="85"/>
      <c r="Q675" s="27">
        <f>'Compound Alert'!AI36</f>
        <v>0</v>
      </c>
      <c r="R675" s="27">
        <f>'Compound Alert'!AJ232</f>
        <v>0</v>
      </c>
      <c r="S675" s="28"/>
      <c r="T675" s="28"/>
      <c r="U675" s="28"/>
      <c r="V675" s="28"/>
      <c r="W675" s="28"/>
      <c r="X675" s="28"/>
      <c r="Y675" s="28"/>
      <c r="Z675" s="28"/>
      <c r="AA675" s="28"/>
      <c r="AB675" s="28"/>
      <c r="AC675" s="28"/>
      <c r="AD675" s="28"/>
      <c r="AE675" s="28"/>
      <c r="AF675" s="28"/>
    </row>
    <row r="676" spans="1:32" hidden="1" x14ac:dyDescent="0.2">
      <c r="A676" s="71">
        <v>149</v>
      </c>
      <c r="B676" s="90" t="str">
        <f>'Compound Alert'!B45</f>
        <v>Costa Rica</v>
      </c>
      <c r="C676" s="90" t="str">
        <f>'Compound Alert'!C45</f>
        <v>CRI</v>
      </c>
      <c r="D676" s="90" t="str">
        <f>'Compound Alert'!D45</f>
        <v>LCN           Latin America &amp; Caribbean</v>
      </c>
      <c r="E676" s="90" t="str">
        <f>'Compound Alert'!E45</f>
        <v>IBRD</v>
      </c>
      <c r="F676" s="90"/>
      <c r="G676" s="86">
        <f>'Compound Alert'!G45</f>
        <v>0.5</v>
      </c>
      <c r="H676" s="87">
        <f>'Compound Alert'!H45</f>
        <v>0.5</v>
      </c>
      <c r="I676" s="85">
        <f>'Compound Alert'!I45</f>
        <v>0</v>
      </c>
      <c r="J676" s="77">
        <f>'Compound Alert'!AB45</f>
        <v>4.7619047619047397</v>
      </c>
      <c r="K676" s="77">
        <f>'Compound Alert'!AC45</f>
        <v>0</v>
      </c>
      <c r="L676" s="77">
        <f>'Compound Alert'!AD45</f>
        <v>5.9090909090909198</v>
      </c>
      <c r="M676" s="77">
        <f>'Compound Alert'!AE45</f>
        <v>10</v>
      </c>
      <c r="N676" s="77">
        <f>'Compound Alert'!AF45</f>
        <v>0</v>
      </c>
      <c r="O676" s="77">
        <f>'Compound Alert'!AG45</f>
        <v>0</v>
      </c>
      <c r="P676" s="85"/>
      <c r="Q676" s="27">
        <f>'Compound Alert'!AI45</f>
        <v>0</v>
      </c>
      <c r="R676" s="27">
        <f>'Compound Alert'!AJ241</f>
        <v>0</v>
      </c>
      <c r="S676" s="28"/>
      <c r="T676" s="28"/>
      <c r="U676" s="28"/>
      <c r="V676" s="28"/>
      <c r="W676" s="28"/>
      <c r="X676" s="28"/>
      <c r="Y676" s="28"/>
      <c r="Z676" s="28"/>
      <c r="AA676" s="28"/>
      <c r="AB676" s="28"/>
      <c r="AC676" s="28"/>
      <c r="AD676" s="28"/>
      <c r="AE676" s="28"/>
      <c r="AF676" s="28"/>
    </row>
    <row r="677" spans="1:32" hidden="1" x14ac:dyDescent="0.2">
      <c r="A677" s="71">
        <v>150</v>
      </c>
      <c r="B677" s="90" t="str">
        <f>'Compound Alert'!B48</f>
        <v>Czech Republic</v>
      </c>
      <c r="C677" s="90" t="str">
        <f>'Compound Alert'!C48</f>
        <v>CZE</v>
      </c>
      <c r="D677" s="90" t="str">
        <f>'Compound Alert'!D48</f>
        <v>ECS           Europe &amp; Central Asia</v>
      </c>
      <c r="E677" s="90" t="str">
        <f>'Compound Alert'!E48</f>
        <v xml:space="preserve"> </v>
      </c>
      <c r="F677" s="90"/>
      <c r="G677" s="86">
        <f>'Compound Alert'!G48</f>
        <v>0.5</v>
      </c>
      <c r="H677" s="87">
        <f>'Compound Alert'!H48</f>
        <v>0.5</v>
      </c>
      <c r="I677" s="85">
        <f>'Compound Alert'!I48</f>
        <v>0</v>
      </c>
      <c r="J677" s="77">
        <f>'Compound Alert'!AB48</f>
        <v>10</v>
      </c>
      <c r="K677" s="77">
        <f>'Compound Alert'!AC48</f>
        <v>0</v>
      </c>
      <c r="L677" s="77">
        <f>'Compound Alert'!AD48</f>
        <v>0</v>
      </c>
      <c r="M677" s="77">
        <f>'Compound Alert'!AE48</f>
        <v>0</v>
      </c>
      <c r="N677" s="77">
        <f>'Compound Alert'!AF48</f>
        <v>0</v>
      </c>
      <c r="O677" s="77">
        <f>'Compound Alert'!AG48</f>
        <v>0</v>
      </c>
      <c r="P677" s="85"/>
      <c r="Q677" s="27">
        <f>'Compound Alert'!AI48</f>
        <v>0</v>
      </c>
      <c r="R677" s="27">
        <f>'Compound Alert'!AJ244</f>
        <v>0</v>
      </c>
      <c r="S677" s="28"/>
      <c r="T677" s="28"/>
      <c r="U677" s="28"/>
      <c r="V677" s="28"/>
      <c r="W677" s="28"/>
      <c r="X677" s="28"/>
      <c r="Y677" s="28"/>
      <c r="Z677" s="28"/>
      <c r="AA677" s="28"/>
      <c r="AB677" s="28"/>
      <c r="AC677" s="28"/>
      <c r="AD677" s="28"/>
      <c r="AE677" s="28"/>
      <c r="AF677" s="28"/>
    </row>
    <row r="678" spans="1:32" hidden="1" x14ac:dyDescent="0.2">
      <c r="A678" s="71">
        <v>151</v>
      </c>
      <c r="B678" s="90" t="str">
        <f>'Compound Alert'!B58</f>
        <v>Spain</v>
      </c>
      <c r="C678" s="90" t="str">
        <f>'Compound Alert'!C58</f>
        <v>ESP</v>
      </c>
      <c r="D678" s="90" t="str">
        <f>'Compound Alert'!D58</f>
        <v>ECS           Europe &amp; Central Asia</v>
      </c>
      <c r="E678" s="90" t="str">
        <f>'Compound Alert'!E58</f>
        <v xml:space="preserve"> </v>
      </c>
      <c r="F678" s="90"/>
      <c r="G678" s="86">
        <f>'Compound Alert'!G58</f>
        <v>0.5</v>
      </c>
      <c r="H678" s="87">
        <f>'Compound Alert'!H58</f>
        <v>0.5</v>
      </c>
      <c r="I678" s="85">
        <f>'Compound Alert'!I58</f>
        <v>0</v>
      </c>
      <c r="J678" s="77">
        <f>'Compound Alert'!AB58</f>
        <v>10</v>
      </c>
      <c r="K678" s="77">
        <f>'Compound Alert'!AC58</f>
        <v>0</v>
      </c>
      <c r="L678" s="77">
        <f>'Compound Alert'!AD58</f>
        <v>10</v>
      </c>
      <c r="M678" s="77">
        <f>'Compound Alert'!AE58</f>
        <v>7</v>
      </c>
      <c r="N678" s="77">
        <f>'Compound Alert'!AF58</f>
        <v>0</v>
      </c>
      <c r="O678" s="77">
        <f>'Compound Alert'!AG58</f>
        <v>0</v>
      </c>
      <c r="P678" s="85"/>
      <c r="Q678" s="27">
        <f>'Compound Alert'!AI58</f>
        <v>0</v>
      </c>
      <c r="R678" s="27">
        <f>'Compound Alert'!AJ254</f>
        <v>0</v>
      </c>
      <c r="S678" s="28"/>
      <c r="T678" s="28"/>
      <c r="U678" s="28"/>
      <c r="V678" s="28"/>
      <c r="W678" s="28"/>
      <c r="X678" s="28"/>
      <c r="Y678" s="28"/>
      <c r="Z678" s="28"/>
      <c r="AA678" s="28"/>
      <c r="AB678" s="28"/>
      <c r="AC678" s="28"/>
      <c r="AD678" s="28"/>
      <c r="AE678" s="28"/>
      <c r="AF678" s="28"/>
    </row>
    <row r="679" spans="1:32" hidden="1" x14ac:dyDescent="0.2">
      <c r="A679" s="71">
        <v>152</v>
      </c>
      <c r="B679" s="90" t="str">
        <f>'Compound Alert'!B59</f>
        <v>Estonia</v>
      </c>
      <c r="C679" s="90" t="str">
        <f>'Compound Alert'!C59</f>
        <v>EST</v>
      </c>
      <c r="D679" s="90" t="str">
        <f>'Compound Alert'!D59</f>
        <v>ECS           Europe &amp; Central Asia</v>
      </c>
      <c r="E679" s="90" t="str">
        <f>'Compound Alert'!E59</f>
        <v xml:space="preserve"> </v>
      </c>
      <c r="F679" s="90"/>
      <c r="G679" s="86">
        <f>'Compound Alert'!G59</f>
        <v>0.5</v>
      </c>
      <c r="H679" s="87">
        <f>'Compound Alert'!H59</f>
        <v>0.5</v>
      </c>
      <c r="I679" s="85">
        <f>'Compound Alert'!I59</f>
        <v>0</v>
      </c>
      <c r="J679" s="77">
        <f>'Compound Alert'!AB59</f>
        <v>10</v>
      </c>
      <c r="K679" s="77">
        <f>'Compound Alert'!AC59</f>
        <v>0</v>
      </c>
      <c r="L679" s="77">
        <f>'Compound Alert'!AD59</f>
        <v>1.5909090909090899</v>
      </c>
      <c r="M679" s="77">
        <f>'Compound Alert'!AE59</f>
        <v>7</v>
      </c>
      <c r="N679" s="77">
        <f>'Compound Alert'!AF59</f>
        <v>0</v>
      </c>
      <c r="O679" s="77">
        <f>'Compound Alert'!AG59</f>
        <v>0</v>
      </c>
      <c r="P679" s="85"/>
      <c r="Q679" s="27">
        <f>'Compound Alert'!AI59</f>
        <v>0</v>
      </c>
      <c r="R679" s="27">
        <f>'Compound Alert'!AJ255</f>
        <v>0</v>
      </c>
      <c r="S679" s="28"/>
      <c r="T679" s="28"/>
      <c r="U679" s="28"/>
      <c r="V679" s="28"/>
      <c r="W679" s="28"/>
      <c r="X679" s="28"/>
      <c r="Y679" s="28"/>
      <c r="Z679" s="28"/>
      <c r="AA679" s="28"/>
      <c r="AB679" s="28"/>
      <c r="AC679" s="28"/>
      <c r="AD679" s="28"/>
      <c r="AE679" s="28"/>
      <c r="AF679" s="28"/>
    </row>
    <row r="680" spans="1:32" hidden="1" x14ac:dyDescent="0.2">
      <c r="A680" s="71">
        <v>153</v>
      </c>
      <c r="B680" s="90" t="str">
        <f>'Compound Alert'!B61</f>
        <v>Finland</v>
      </c>
      <c r="C680" s="90" t="str">
        <f>'Compound Alert'!C61</f>
        <v>FIN</v>
      </c>
      <c r="D680" s="90" t="str">
        <f>'Compound Alert'!D61</f>
        <v>ECS           Europe &amp; Central Asia</v>
      </c>
      <c r="E680" s="90" t="str">
        <f>'Compound Alert'!E61</f>
        <v xml:space="preserve"> </v>
      </c>
      <c r="F680" s="90"/>
      <c r="G680" s="86">
        <f>'Compound Alert'!G61</f>
        <v>0.5</v>
      </c>
      <c r="H680" s="87">
        <f>'Compound Alert'!H61</f>
        <v>0.5</v>
      </c>
      <c r="I680" s="85">
        <f>'Compound Alert'!I61</f>
        <v>0</v>
      </c>
      <c r="J680" s="77">
        <f>'Compound Alert'!AB61</f>
        <v>9.5238095238094793</v>
      </c>
      <c r="K680" s="77">
        <f>'Compound Alert'!AC61</f>
        <v>0</v>
      </c>
      <c r="L680" s="77">
        <f>'Compound Alert'!AD61</f>
        <v>7.7272727272727204</v>
      </c>
      <c r="M680" s="77">
        <f>'Compound Alert'!AE61</f>
        <v>7</v>
      </c>
      <c r="N680" s="77">
        <f>'Compound Alert'!AF61</f>
        <v>0</v>
      </c>
      <c r="O680" s="77">
        <f>'Compound Alert'!AG61</f>
        <v>5</v>
      </c>
      <c r="P680" s="85"/>
      <c r="Q680" s="27">
        <f>'Compound Alert'!AI61</f>
        <v>0</v>
      </c>
      <c r="R680" s="27">
        <f>'Compound Alert'!AJ257</f>
        <v>0</v>
      </c>
      <c r="S680" s="28"/>
      <c r="T680" s="28"/>
      <c r="U680" s="28"/>
      <c r="V680" s="28"/>
      <c r="W680" s="28"/>
      <c r="X680" s="28"/>
      <c r="Y680" s="28"/>
      <c r="Z680" s="28"/>
      <c r="AA680" s="28"/>
      <c r="AB680" s="28"/>
      <c r="AC680" s="28"/>
      <c r="AD680" s="28"/>
      <c r="AE680" s="28"/>
      <c r="AF680" s="28"/>
    </row>
    <row r="681" spans="1:32" hidden="1" x14ac:dyDescent="0.2">
      <c r="A681" s="71">
        <v>154</v>
      </c>
      <c r="B681" s="90" t="str">
        <f>'Compound Alert'!B63</f>
        <v>France</v>
      </c>
      <c r="C681" s="90" t="str">
        <f>'Compound Alert'!C63</f>
        <v>FRA</v>
      </c>
      <c r="D681" s="90" t="str">
        <f>'Compound Alert'!D63</f>
        <v>ECS           Europe &amp; Central Asia</v>
      </c>
      <c r="E681" s="90" t="str">
        <f>'Compound Alert'!E63</f>
        <v xml:space="preserve"> </v>
      </c>
      <c r="F681" s="90"/>
      <c r="G681" s="86">
        <f>'Compound Alert'!G63</f>
        <v>0.5</v>
      </c>
      <c r="H681" s="87">
        <f>'Compound Alert'!H63</f>
        <v>0.5</v>
      </c>
      <c r="I681" s="85">
        <f>'Compound Alert'!I63</f>
        <v>0</v>
      </c>
      <c r="J681" s="77">
        <f>'Compound Alert'!AB63</f>
        <v>10</v>
      </c>
      <c r="K681" s="77">
        <f>'Compound Alert'!AC63</f>
        <v>0</v>
      </c>
      <c r="L681" s="77">
        <f>'Compound Alert'!AD63</f>
        <v>1.5909090909090899</v>
      </c>
      <c r="M681" s="77">
        <f>'Compound Alert'!AE63</f>
        <v>7</v>
      </c>
      <c r="N681" s="77">
        <f>'Compound Alert'!AF63</f>
        <v>0</v>
      </c>
      <c r="O681" s="77">
        <f>'Compound Alert'!AG63</f>
        <v>0</v>
      </c>
      <c r="P681" s="85"/>
      <c r="Q681" s="27">
        <f>'Compound Alert'!AI63</f>
        <v>0</v>
      </c>
      <c r="R681" s="27">
        <f>'Compound Alert'!AJ259</f>
        <v>0</v>
      </c>
      <c r="S681" s="28"/>
      <c r="T681" s="28"/>
      <c r="U681" s="28"/>
      <c r="V681" s="28"/>
      <c r="W681" s="28"/>
      <c r="X681" s="28"/>
      <c r="Y681" s="28"/>
      <c r="Z681" s="28"/>
      <c r="AA681" s="28"/>
      <c r="AB681" s="28"/>
      <c r="AC681" s="28"/>
      <c r="AD681" s="28"/>
      <c r="AE681" s="28"/>
      <c r="AF681" s="28"/>
    </row>
    <row r="682" spans="1:32" hidden="1" x14ac:dyDescent="0.2">
      <c r="A682" s="71">
        <v>155</v>
      </c>
      <c r="B682" s="90" t="str">
        <f>'Compound Alert'!B80</f>
        <v>Hungary</v>
      </c>
      <c r="C682" s="90" t="str">
        <f>'Compound Alert'!C80</f>
        <v>HUN</v>
      </c>
      <c r="D682" s="90" t="str">
        <f>'Compound Alert'!D80</f>
        <v>ECS           Europe &amp; Central Asia</v>
      </c>
      <c r="E682" s="90" t="str">
        <f>'Compound Alert'!E80</f>
        <v xml:space="preserve"> </v>
      </c>
      <c r="F682" s="90"/>
      <c r="G682" s="86">
        <f>'Compound Alert'!G80</f>
        <v>0.5</v>
      </c>
      <c r="H682" s="87">
        <f>'Compound Alert'!H80</f>
        <v>0.5</v>
      </c>
      <c r="I682" s="85">
        <f>'Compound Alert'!I80</f>
        <v>0</v>
      </c>
      <c r="J682" s="77">
        <f>'Compound Alert'!AB80</f>
        <v>10</v>
      </c>
      <c r="K682" s="77">
        <f>'Compound Alert'!AC80</f>
        <v>0</v>
      </c>
      <c r="L682" s="77">
        <f>'Compound Alert'!AD80</f>
        <v>2.0454545454545499</v>
      </c>
      <c r="M682" s="77">
        <f>'Compound Alert'!AE80</f>
        <v>7</v>
      </c>
      <c r="N682" s="77">
        <f>'Compound Alert'!AF80</f>
        <v>0</v>
      </c>
      <c r="O682" s="77">
        <f>'Compound Alert'!AG80</f>
        <v>0</v>
      </c>
      <c r="P682" s="85"/>
      <c r="Q682" s="27">
        <f>'Compound Alert'!AI80</f>
        <v>0</v>
      </c>
      <c r="R682" s="27">
        <f>'Compound Alert'!AJ276</f>
        <v>0</v>
      </c>
      <c r="S682" s="28"/>
      <c r="T682" s="28"/>
      <c r="U682" s="28"/>
      <c r="V682" s="28"/>
      <c r="W682" s="28"/>
      <c r="X682" s="28"/>
      <c r="Y682" s="28"/>
      <c r="Z682" s="28"/>
      <c r="AA682" s="28"/>
      <c r="AB682" s="28"/>
      <c r="AC682" s="28"/>
      <c r="AD682" s="28"/>
      <c r="AE682" s="28"/>
      <c r="AF682" s="28"/>
    </row>
    <row r="683" spans="1:32" hidden="1" x14ac:dyDescent="0.2">
      <c r="A683" s="71">
        <v>156</v>
      </c>
      <c r="B683" s="90" t="str">
        <f>'Compound Alert'!B83</f>
        <v>Ireland</v>
      </c>
      <c r="C683" s="90" t="str">
        <f>'Compound Alert'!C83</f>
        <v>IRL</v>
      </c>
      <c r="D683" s="90" t="str">
        <f>'Compound Alert'!D83</f>
        <v>ECS           Europe &amp; Central Asia</v>
      </c>
      <c r="E683" s="90" t="str">
        <f>'Compound Alert'!E83</f>
        <v xml:space="preserve"> </v>
      </c>
      <c r="F683" s="90"/>
      <c r="G683" s="86">
        <f>'Compound Alert'!G83</f>
        <v>0.5</v>
      </c>
      <c r="H683" s="87">
        <f>'Compound Alert'!H83</f>
        <v>0.5</v>
      </c>
      <c r="I683" s="85">
        <f>'Compound Alert'!I83</f>
        <v>0</v>
      </c>
      <c r="J683" s="77">
        <f>'Compound Alert'!AB83</f>
        <v>10</v>
      </c>
      <c r="K683" s="77">
        <f>'Compound Alert'!AC83</f>
        <v>0</v>
      </c>
      <c r="L683" s="77">
        <f>'Compound Alert'!AD83</f>
        <v>2.9545454545454599</v>
      </c>
      <c r="M683" s="77">
        <f>'Compound Alert'!AE83</f>
        <v>7</v>
      </c>
      <c r="N683" s="77">
        <f>'Compound Alert'!AF83</f>
        <v>0</v>
      </c>
      <c r="O683" s="77">
        <f>'Compound Alert'!AG83</f>
        <v>0</v>
      </c>
      <c r="P683" s="85"/>
      <c r="Q683" s="27">
        <f>'Compound Alert'!AI83</f>
        <v>0</v>
      </c>
      <c r="R683" s="27">
        <f>'Compound Alert'!AJ279</f>
        <v>0</v>
      </c>
      <c r="S683" s="28"/>
      <c r="T683" s="28"/>
      <c r="U683" s="28"/>
      <c r="V683" s="28"/>
      <c r="W683" s="28"/>
      <c r="X683" s="28"/>
      <c r="Y683" s="28"/>
      <c r="Z683" s="28"/>
      <c r="AA683" s="28"/>
      <c r="AB683" s="28"/>
      <c r="AC683" s="28"/>
      <c r="AD683" s="28"/>
      <c r="AE683" s="28"/>
      <c r="AF683" s="28"/>
    </row>
    <row r="684" spans="1:32" hidden="1" x14ac:dyDescent="0.2">
      <c r="A684" s="71">
        <v>157</v>
      </c>
      <c r="B684" s="90" t="str">
        <f>'Compound Alert'!B86</f>
        <v>Iceland</v>
      </c>
      <c r="C684" s="90" t="str">
        <f>'Compound Alert'!C86</f>
        <v>ISL</v>
      </c>
      <c r="D684" s="90" t="str">
        <f>'Compound Alert'!D86</f>
        <v>ECS           Europe &amp; Central Asia</v>
      </c>
      <c r="E684" s="90" t="str">
        <f>'Compound Alert'!E86</f>
        <v xml:space="preserve"> </v>
      </c>
      <c r="F684" s="90"/>
      <c r="G684" s="86">
        <f>'Compound Alert'!G86</f>
        <v>0.5</v>
      </c>
      <c r="H684" s="87">
        <f>'Compound Alert'!H86</f>
        <v>0.5</v>
      </c>
      <c r="I684" s="85">
        <f>'Compound Alert'!I86</f>
        <v>0</v>
      </c>
      <c r="J684" s="77">
        <f>'Compound Alert'!AB86</f>
        <v>7.1428571428571104</v>
      </c>
      <c r="K684" s="77">
        <f>'Compound Alert'!AC86</f>
        <v>0</v>
      </c>
      <c r="L684" s="77">
        <f>'Compound Alert'!AD86</f>
        <v>2.27272727272728</v>
      </c>
      <c r="M684" s="77">
        <f>'Compound Alert'!AE86</f>
        <v>7</v>
      </c>
      <c r="N684" s="77">
        <f>'Compound Alert'!AF86</f>
        <v>0</v>
      </c>
      <c r="O684" s="77">
        <f>'Compound Alert'!AG86</f>
        <v>0</v>
      </c>
      <c r="P684" s="85"/>
      <c r="Q684" s="27">
        <f>'Compound Alert'!AI86</f>
        <v>0</v>
      </c>
      <c r="R684" s="27">
        <f>'Compound Alert'!AJ282</f>
        <v>0</v>
      </c>
      <c r="S684" s="28"/>
      <c r="T684" s="28"/>
      <c r="U684" s="28"/>
      <c r="V684" s="28"/>
      <c r="W684" s="28"/>
      <c r="X684" s="28"/>
      <c r="Y684" s="28"/>
      <c r="Z684" s="28"/>
      <c r="AA684" s="28"/>
      <c r="AB684" s="28"/>
      <c r="AC684" s="28"/>
      <c r="AD684" s="28"/>
      <c r="AE684" s="28"/>
      <c r="AF684" s="28"/>
    </row>
    <row r="685" spans="1:32" hidden="1" x14ac:dyDescent="0.2">
      <c r="A685" s="71">
        <v>158</v>
      </c>
      <c r="B685" s="90" t="str">
        <f>'Compound Alert'!B88</f>
        <v>Italy</v>
      </c>
      <c r="C685" s="90" t="str">
        <f>'Compound Alert'!C88</f>
        <v>ITA</v>
      </c>
      <c r="D685" s="90" t="str">
        <f>'Compound Alert'!D88</f>
        <v>ECS           Europe &amp; Central Asia</v>
      </c>
      <c r="E685" s="90" t="str">
        <f>'Compound Alert'!E88</f>
        <v xml:space="preserve"> </v>
      </c>
      <c r="F685" s="90"/>
      <c r="G685" s="86">
        <f>'Compound Alert'!G88</f>
        <v>0.5</v>
      </c>
      <c r="H685" s="87">
        <f>'Compound Alert'!H88</f>
        <v>0.5</v>
      </c>
      <c r="I685" s="85">
        <f>'Compound Alert'!I88</f>
        <v>0</v>
      </c>
      <c r="J685" s="77">
        <f>'Compound Alert'!AB88</f>
        <v>10</v>
      </c>
      <c r="K685" s="77">
        <f>'Compound Alert'!AC88</f>
        <v>0</v>
      </c>
      <c r="L685" s="77">
        <f>'Compound Alert'!AD88</f>
        <v>3.4090909090909198</v>
      </c>
      <c r="M685" s="77">
        <f>'Compound Alert'!AE88</f>
        <v>7</v>
      </c>
      <c r="N685" s="77">
        <f>'Compound Alert'!AF88</f>
        <v>0</v>
      </c>
      <c r="O685" s="77">
        <f>'Compound Alert'!AG88</f>
        <v>0</v>
      </c>
      <c r="P685" s="85"/>
      <c r="Q685" s="27">
        <f>'Compound Alert'!AI88</f>
        <v>0</v>
      </c>
      <c r="R685" s="27">
        <f>'Compound Alert'!AJ284</f>
        <v>0</v>
      </c>
      <c r="S685" s="28"/>
      <c r="T685" s="28"/>
      <c r="U685" s="28"/>
      <c r="V685" s="28"/>
      <c r="W685" s="28"/>
      <c r="X685" s="28"/>
      <c r="Y685" s="28"/>
      <c r="Z685" s="28"/>
      <c r="AA685" s="28"/>
      <c r="AB685" s="28"/>
      <c r="AC685" s="28"/>
      <c r="AD685" s="28"/>
      <c r="AE685" s="28"/>
      <c r="AF685" s="28"/>
    </row>
    <row r="686" spans="1:32" hidden="1" x14ac:dyDescent="0.2">
      <c r="A686" s="71">
        <v>159</v>
      </c>
      <c r="B686" s="90" t="str">
        <f>'Compound Alert'!B91</f>
        <v>Japan</v>
      </c>
      <c r="C686" s="90" t="str">
        <f>'Compound Alert'!C91</f>
        <v>JPN</v>
      </c>
      <c r="D686" s="90" t="str">
        <f>'Compound Alert'!D91</f>
        <v>EAS           East Asia &amp; Pacific</v>
      </c>
      <c r="E686" s="90" t="str">
        <f>'Compound Alert'!E91</f>
        <v xml:space="preserve"> </v>
      </c>
      <c r="F686" s="90"/>
      <c r="G686" s="86">
        <f>'Compound Alert'!G91</f>
        <v>0.5</v>
      </c>
      <c r="H686" s="87">
        <f>'Compound Alert'!H91</f>
        <v>0.5</v>
      </c>
      <c r="I686" s="85">
        <f>'Compound Alert'!I91</f>
        <v>0</v>
      </c>
      <c r="J686" s="77">
        <f>'Compound Alert'!AB91</f>
        <v>4.02615384615385</v>
      </c>
      <c r="K686" s="77">
        <f>'Compound Alert'!AC91</f>
        <v>0</v>
      </c>
      <c r="L686" s="77">
        <f>'Compound Alert'!AD91</f>
        <v>0</v>
      </c>
      <c r="M686" s="77">
        <f>'Compound Alert'!AE91</f>
        <v>0</v>
      </c>
      <c r="N686" s="77">
        <f>'Compound Alert'!AF91</f>
        <v>0</v>
      </c>
      <c r="O686" s="77">
        <f>'Compound Alert'!AG91</f>
        <v>0</v>
      </c>
      <c r="P686" s="85"/>
      <c r="Q686" s="27">
        <f>'Compound Alert'!AI91</f>
        <v>0</v>
      </c>
      <c r="R686" s="27">
        <f>'Compound Alert'!AJ287</f>
        <v>0</v>
      </c>
      <c r="S686" s="28"/>
      <c r="T686" s="28"/>
      <c r="U686" s="28"/>
      <c r="V686" s="28"/>
      <c r="W686" s="28"/>
      <c r="X686" s="28"/>
      <c r="Y686" s="28"/>
      <c r="Z686" s="28"/>
      <c r="AA686" s="28"/>
      <c r="AB686" s="28"/>
      <c r="AC686" s="28"/>
      <c r="AD686" s="28"/>
      <c r="AE686" s="28"/>
      <c r="AF686" s="28"/>
    </row>
    <row r="687" spans="1:32" hidden="1" x14ac:dyDescent="0.2">
      <c r="A687" s="71">
        <v>160</v>
      </c>
      <c r="B687" s="90" t="str">
        <f>'Compound Alert'!B98</f>
        <v>Korea Republic of</v>
      </c>
      <c r="C687" s="90" t="str">
        <f>'Compound Alert'!C98</f>
        <v>KOR</v>
      </c>
      <c r="D687" s="90" t="str">
        <f>'Compound Alert'!D98</f>
        <v>EAS           East Asia &amp; Pacific</v>
      </c>
      <c r="E687" s="90" t="str">
        <f>'Compound Alert'!E98</f>
        <v xml:space="preserve"> </v>
      </c>
      <c r="F687" s="90"/>
      <c r="G687" s="86">
        <f>'Compound Alert'!G98</f>
        <v>0.5</v>
      </c>
      <c r="H687" s="87">
        <f>'Compound Alert'!H98</f>
        <v>0.5</v>
      </c>
      <c r="I687" s="85">
        <f>'Compound Alert'!I98</f>
        <v>1</v>
      </c>
      <c r="J687" s="77">
        <f>'Compound Alert'!AB98</f>
        <v>2.9061538461538499</v>
      </c>
      <c r="K687" s="77">
        <f>'Compound Alert'!AC98</f>
        <v>0</v>
      </c>
      <c r="L687" s="77">
        <f>'Compound Alert'!AD98</f>
        <v>0</v>
      </c>
      <c r="M687" s="77">
        <f>'Compound Alert'!AE98</f>
        <v>0</v>
      </c>
      <c r="N687" s="77">
        <f>'Compound Alert'!AF98</f>
        <v>0</v>
      </c>
      <c r="O687" s="77">
        <f>'Compound Alert'!AG98</f>
        <v>0</v>
      </c>
      <c r="P687" s="85"/>
      <c r="Q687" s="27">
        <f>'Compound Alert'!AI98</f>
        <v>0</v>
      </c>
      <c r="R687" s="27">
        <f>'Compound Alert'!AJ294</f>
        <v>0</v>
      </c>
      <c r="S687" s="28"/>
      <c r="T687" s="28"/>
      <c r="U687" s="28"/>
      <c r="V687" s="28"/>
      <c r="W687" s="28"/>
      <c r="X687" s="28"/>
      <c r="Y687" s="28"/>
      <c r="Z687" s="28"/>
      <c r="AA687" s="28"/>
      <c r="AB687" s="28"/>
      <c r="AC687" s="28"/>
      <c r="AD687" s="28"/>
      <c r="AE687" s="28"/>
      <c r="AF687" s="28"/>
    </row>
    <row r="688" spans="1:32" hidden="1" x14ac:dyDescent="0.2">
      <c r="A688" s="71">
        <v>161</v>
      </c>
      <c r="B688" s="90" t="str">
        <f>'Compound Alert'!B99</f>
        <v>Kuwait</v>
      </c>
      <c r="C688" s="90" t="str">
        <f>'Compound Alert'!C99</f>
        <v>KWT</v>
      </c>
      <c r="D688" s="90" t="str">
        <f>'Compound Alert'!D99</f>
        <v>MEA           Middle East &amp; North Africa</v>
      </c>
      <c r="E688" s="90" t="str">
        <f>'Compound Alert'!E99</f>
        <v xml:space="preserve"> </v>
      </c>
      <c r="F688" s="90"/>
      <c r="G688" s="86">
        <f>'Compound Alert'!G99</f>
        <v>0.5</v>
      </c>
      <c r="H688" s="87">
        <f>'Compound Alert'!H99</f>
        <v>0.5</v>
      </c>
      <c r="I688" s="85">
        <f>'Compound Alert'!I99</f>
        <v>0</v>
      </c>
      <c r="J688" s="77">
        <f>'Compound Alert'!AB99</f>
        <v>10</v>
      </c>
      <c r="K688" s="77">
        <f>'Compound Alert'!AC99</f>
        <v>0</v>
      </c>
      <c r="L688" s="77">
        <f>'Compound Alert'!AD99</f>
        <v>1.36363636363637</v>
      </c>
      <c r="M688" s="77">
        <f>'Compound Alert'!AE99</f>
        <v>0</v>
      </c>
      <c r="N688" s="77">
        <f>'Compound Alert'!AF99</f>
        <v>0</v>
      </c>
      <c r="O688" s="77">
        <f>'Compound Alert'!AG99</f>
        <v>0</v>
      </c>
      <c r="P688" s="85"/>
      <c r="Q688" s="27">
        <f>'Compound Alert'!AI99</f>
        <v>0</v>
      </c>
      <c r="R688" s="27">
        <f>'Compound Alert'!AJ295</f>
        <v>0</v>
      </c>
      <c r="S688" s="28"/>
      <c r="T688" s="28"/>
      <c r="U688" s="28"/>
      <c r="V688" s="28"/>
      <c r="W688" s="28"/>
      <c r="X688" s="28"/>
      <c r="Y688" s="28"/>
      <c r="Z688" s="28"/>
      <c r="AA688" s="28"/>
      <c r="AB688" s="28"/>
      <c r="AC688" s="28"/>
      <c r="AD688" s="28"/>
      <c r="AE688" s="28"/>
      <c r="AF688" s="28"/>
    </row>
    <row r="689" spans="1:32" hidden="1" x14ac:dyDescent="0.2">
      <c r="A689" s="71">
        <v>162</v>
      </c>
      <c r="B689" s="90" t="str">
        <f>'Compound Alert'!B104</f>
        <v>Saint Lucia</v>
      </c>
      <c r="C689" s="90" t="str">
        <f>'Compound Alert'!C104</f>
        <v>LCA</v>
      </c>
      <c r="D689" s="90" t="str">
        <f>'Compound Alert'!D104</f>
        <v>LCN           Latin America &amp; Caribbean</v>
      </c>
      <c r="E689" s="90" t="str">
        <f>'Compound Alert'!E104</f>
        <v>Blend</v>
      </c>
      <c r="F689" s="90"/>
      <c r="G689" s="86">
        <f>'Compound Alert'!G104</f>
        <v>0.5</v>
      </c>
      <c r="H689" s="87">
        <f>'Compound Alert'!H104</f>
        <v>0.5</v>
      </c>
      <c r="I689" s="85">
        <f>'Compound Alert'!I104</f>
        <v>0</v>
      </c>
      <c r="J689" s="77">
        <f>'Compound Alert'!AB104</f>
        <v>6.3793199999999999</v>
      </c>
      <c r="K689" s="77">
        <f>'Compound Alert'!AC104</f>
        <v>0</v>
      </c>
      <c r="L689" s="77">
        <f>'Compound Alert'!AD104</f>
        <v>0</v>
      </c>
      <c r="M689" s="77">
        <f>'Compound Alert'!AE104</f>
        <v>0</v>
      </c>
      <c r="N689" s="77">
        <f>'Compound Alert'!AF104</f>
        <v>0</v>
      </c>
      <c r="O689" s="77">
        <f>'Compound Alert'!AG104</f>
        <v>0</v>
      </c>
      <c r="P689" s="85"/>
      <c r="Q689" s="27">
        <f>'Compound Alert'!AI104</f>
        <v>0.4</v>
      </c>
      <c r="R689" s="27">
        <f>'Compound Alert'!AJ300</f>
        <v>0</v>
      </c>
      <c r="S689" s="28"/>
      <c r="T689" s="28"/>
      <c r="U689" s="28"/>
      <c r="V689" s="28"/>
      <c r="W689" s="28"/>
      <c r="X689" s="28"/>
      <c r="Y689" s="28"/>
      <c r="Z689" s="28"/>
      <c r="AA689" s="28"/>
      <c r="AB689" s="28"/>
      <c r="AC689" s="28"/>
      <c r="AD689" s="28"/>
      <c r="AE689" s="28"/>
      <c r="AF689" s="28"/>
    </row>
    <row r="690" spans="1:32" hidden="1" x14ac:dyDescent="0.2">
      <c r="A690" s="71">
        <v>163</v>
      </c>
      <c r="B690" s="90" t="str">
        <f>'Compound Alert'!B108</f>
        <v>Lithuania</v>
      </c>
      <c r="C690" s="90" t="str">
        <f>'Compound Alert'!C108</f>
        <v>LTU</v>
      </c>
      <c r="D690" s="90" t="str">
        <f>'Compound Alert'!D108</f>
        <v>ECS           Europe &amp; Central Asia</v>
      </c>
      <c r="E690" s="90" t="str">
        <f>'Compound Alert'!E108</f>
        <v xml:space="preserve"> </v>
      </c>
      <c r="F690" s="90"/>
      <c r="G690" s="86">
        <f>'Compound Alert'!G108</f>
        <v>0.5</v>
      </c>
      <c r="H690" s="87">
        <f>'Compound Alert'!H108</f>
        <v>0.5</v>
      </c>
      <c r="I690" s="85">
        <f>'Compound Alert'!I108</f>
        <v>0</v>
      </c>
      <c r="J690" s="77">
        <f>'Compound Alert'!AB108</f>
        <v>10</v>
      </c>
      <c r="K690" s="77">
        <f>'Compound Alert'!AC108</f>
        <v>0</v>
      </c>
      <c r="L690" s="77">
        <f>'Compound Alert'!AD108</f>
        <v>0</v>
      </c>
      <c r="M690" s="77">
        <f>'Compound Alert'!AE108</f>
        <v>7</v>
      </c>
      <c r="N690" s="77">
        <f>'Compound Alert'!AF108</f>
        <v>0</v>
      </c>
      <c r="O690" s="77">
        <f>'Compound Alert'!AG108</f>
        <v>0</v>
      </c>
      <c r="P690" s="85"/>
      <c r="Q690" s="27">
        <f>'Compound Alert'!AI108</f>
        <v>0</v>
      </c>
      <c r="R690" s="27">
        <f>'Compound Alert'!AJ304</f>
        <v>0</v>
      </c>
      <c r="S690" s="28"/>
      <c r="T690" s="28"/>
      <c r="U690" s="28"/>
      <c r="V690" s="28"/>
      <c r="W690" s="28"/>
      <c r="X690" s="28"/>
      <c r="Y690" s="28"/>
      <c r="Z690" s="28"/>
      <c r="AA690" s="28"/>
      <c r="AB690" s="28"/>
      <c r="AC690" s="28"/>
      <c r="AD690" s="28"/>
      <c r="AE690" s="28"/>
      <c r="AF690" s="28"/>
    </row>
    <row r="691" spans="1:32" hidden="1" x14ac:dyDescent="0.2">
      <c r="A691" s="71">
        <v>164</v>
      </c>
      <c r="B691" s="90" t="str">
        <f>'Compound Alert'!B110</f>
        <v>Latvia</v>
      </c>
      <c r="C691" s="90" t="str">
        <f>'Compound Alert'!C110</f>
        <v>LVA</v>
      </c>
      <c r="D691" s="90" t="str">
        <f>'Compound Alert'!D110</f>
        <v>ECS           Europe &amp; Central Asia</v>
      </c>
      <c r="E691" s="90" t="str">
        <f>'Compound Alert'!E110</f>
        <v xml:space="preserve"> </v>
      </c>
      <c r="F691" s="90"/>
      <c r="G691" s="86">
        <f>'Compound Alert'!G110</f>
        <v>0.5</v>
      </c>
      <c r="H691" s="87">
        <f>'Compound Alert'!H110</f>
        <v>0.5</v>
      </c>
      <c r="I691" s="85">
        <f>'Compound Alert'!I110</f>
        <v>0</v>
      </c>
      <c r="J691" s="77">
        <f>'Compound Alert'!AB110</f>
        <v>10</v>
      </c>
      <c r="K691" s="77">
        <f>'Compound Alert'!AC110</f>
        <v>0</v>
      </c>
      <c r="L691" s="77">
        <f>'Compound Alert'!AD110</f>
        <v>6.3636363636363704</v>
      </c>
      <c r="M691" s="77">
        <f>'Compound Alert'!AE110</f>
        <v>7</v>
      </c>
      <c r="N691" s="77">
        <f>'Compound Alert'!AF110</f>
        <v>0</v>
      </c>
      <c r="O691" s="77">
        <f>'Compound Alert'!AG110</f>
        <v>0</v>
      </c>
      <c r="P691" s="85"/>
      <c r="Q691" s="27">
        <f>'Compound Alert'!AI110</f>
        <v>0</v>
      </c>
      <c r="R691" s="27">
        <f>'Compound Alert'!AJ306</f>
        <v>0</v>
      </c>
      <c r="S691" s="28"/>
      <c r="T691" s="28"/>
      <c r="U691" s="28"/>
      <c r="V691" s="28"/>
      <c r="W691" s="28"/>
      <c r="X691" s="28"/>
      <c r="Y691" s="28"/>
      <c r="Z691" s="28"/>
      <c r="AA691" s="28"/>
      <c r="AB691" s="28"/>
      <c r="AC691" s="28"/>
      <c r="AD691" s="28"/>
      <c r="AE691" s="28"/>
      <c r="AF691" s="28"/>
    </row>
    <row r="692" spans="1:32" hidden="1" x14ac:dyDescent="0.2">
      <c r="A692" s="71">
        <v>165</v>
      </c>
      <c r="B692" s="90" t="str">
        <f>'Compound Alert'!B127</f>
        <v>Malaysia</v>
      </c>
      <c r="C692" s="90" t="str">
        <f>'Compound Alert'!C127</f>
        <v>MYS</v>
      </c>
      <c r="D692" s="90" t="str">
        <f>'Compound Alert'!D127</f>
        <v>EAS           East Asia &amp; Pacific</v>
      </c>
      <c r="E692" s="90" t="str">
        <f>'Compound Alert'!E127</f>
        <v>IBRD</v>
      </c>
      <c r="F692" s="90"/>
      <c r="G692" s="86">
        <f>'Compound Alert'!G127</f>
        <v>0.5</v>
      </c>
      <c r="H692" s="87">
        <f>'Compound Alert'!H127</f>
        <v>0.5</v>
      </c>
      <c r="I692" s="85">
        <f>'Compound Alert'!I127</f>
        <v>0</v>
      </c>
      <c r="J692" s="77">
        <f>'Compound Alert'!AB127</f>
        <v>9.5238095238094793</v>
      </c>
      <c r="K692" s="77">
        <f>'Compound Alert'!AC127</f>
        <v>0</v>
      </c>
      <c r="L692" s="77">
        <f>'Compound Alert'!AD127</f>
        <v>1.5909090909090899</v>
      </c>
      <c r="M692" s="77">
        <f>'Compound Alert'!AE127</f>
        <v>0</v>
      </c>
      <c r="N692" s="77">
        <f>'Compound Alert'!AF127</f>
        <v>0</v>
      </c>
      <c r="O692" s="77">
        <f>'Compound Alert'!AG127</f>
        <v>0</v>
      </c>
      <c r="P692" s="85"/>
      <c r="Q692" s="27">
        <f>'Compound Alert'!AI127</f>
        <v>0</v>
      </c>
      <c r="R692" s="27">
        <f>'Compound Alert'!AJ323</f>
        <v>0</v>
      </c>
      <c r="S692" s="28"/>
      <c r="T692" s="28"/>
      <c r="U692" s="28"/>
      <c r="V692" s="28"/>
      <c r="W692" s="28"/>
      <c r="X692" s="28"/>
      <c r="Y692" s="28"/>
      <c r="Z692" s="28"/>
      <c r="AA692" s="28"/>
      <c r="AB692" s="28"/>
      <c r="AC692" s="28"/>
      <c r="AD692" s="28"/>
      <c r="AE692" s="28"/>
      <c r="AF692" s="28"/>
    </row>
    <row r="693" spans="1:32" hidden="1" x14ac:dyDescent="0.2">
      <c r="A693" s="71">
        <v>166</v>
      </c>
      <c r="B693" s="90" t="str">
        <f>'Compound Alert'!B136</f>
        <v>New Zealand</v>
      </c>
      <c r="C693" s="90" t="str">
        <f>'Compound Alert'!C136</f>
        <v>NZL</v>
      </c>
      <c r="D693" s="90" t="str">
        <f>'Compound Alert'!D136</f>
        <v>EAS           East Asia &amp; Pacific</v>
      </c>
      <c r="E693" s="90" t="str">
        <f>'Compound Alert'!E136</f>
        <v>East Asia &amp; Pacific</v>
      </c>
      <c r="F693" s="90"/>
      <c r="G693" s="86">
        <f>'Compound Alert'!G136</f>
        <v>0.5</v>
      </c>
      <c r="H693" s="87">
        <f>'Compound Alert'!H136</f>
        <v>0.5</v>
      </c>
      <c r="I693" s="85">
        <f>'Compound Alert'!I136</f>
        <v>0</v>
      </c>
      <c r="J693" s="77">
        <f>'Compound Alert'!AB136</f>
        <v>10</v>
      </c>
      <c r="K693" s="77">
        <f>'Compound Alert'!AC136</f>
        <v>0</v>
      </c>
      <c r="L693" s="77">
        <f>'Compound Alert'!AD136</f>
        <v>0</v>
      </c>
      <c r="M693" s="77">
        <f>'Compound Alert'!AE136</f>
        <v>7</v>
      </c>
      <c r="N693" s="77">
        <f>'Compound Alert'!AF136</f>
        <v>0</v>
      </c>
      <c r="O693" s="77">
        <f>'Compound Alert'!AG136</f>
        <v>0</v>
      </c>
      <c r="P693" s="85"/>
      <c r="Q693" s="27">
        <f>'Compound Alert'!AI136</f>
        <v>0</v>
      </c>
      <c r="R693" s="27">
        <f>'Compound Alert'!AJ332</f>
        <v>0</v>
      </c>
      <c r="S693" s="28"/>
      <c r="T693" s="28"/>
      <c r="U693" s="28"/>
      <c r="V693" s="28"/>
      <c r="W693" s="28"/>
      <c r="X693" s="28"/>
      <c r="Y693" s="28"/>
      <c r="Z693" s="28"/>
      <c r="AA693" s="28"/>
      <c r="AB693" s="28"/>
      <c r="AC693" s="28"/>
      <c r="AD693" s="28"/>
      <c r="AE693" s="28"/>
      <c r="AF693" s="28"/>
    </row>
    <row r="694" spans="1:32" hidden="1" x14ac:dyDescent="0.2">
      <c r="A694" s="71">
        <v>167</v>
      </c>
      <c r="B694" s="90" t="str">
        <f>'Compound Alert'!B144</f>
        <v>Poland</v>
      </c>
      <c r="C694" s="90" t="str">
        <f>'Compound Alert'!C144</f>
        <v>POL</v>
      </c>
      <c r="D694" s="90" t="str">
        <f>'Compound Alert'!D144</f>
        <v>ECS           Europe &amp; Central Asia</v>
      </c>
      <c r="E694" s="90" t="str">
        <f>'Compound Alert'!E144</f>
        <v>IBRD</v>
      </c>
      <c r="F694" s="90"/>
      <c r="G694" s="86">
        <f>'Compound Alert'!G144</f>
        <v>0.5</v>
      </c>
      <c r="H694" s="87">
        <f>'Compound Alert'!H144</f>
        <v>0.5</v>
      </c>
      <c r="I694" s="85">
        <f>'Compound Alert'!I144</f>
        <v>0</v>
      </c>
      <c r="J694" s="77">
        <f>'Compound Alert'!AB144</f>
        <v>10</v>
      </c>
      <c r="K694" s="77">
        <f>'Compound Alert'!AC144</f>
        <v>0</v>
      </c>
      <c r="L694" s="77">
        <f>'Compound Alert'!AD144</f>
        <v>0</v>
      </c>
      <c r="M694" s="77">
        <f>'Compound Alert'!AE144</f>
        <v>9.7687693096342496</v>
      </c>
      <c r="N694" s="77">
        <f>'Compound Alert'!AF144</f>
        <v>0</v>
      </c>
      <c r="O694" s="77">
        <f>'Compound Alert'!AG144</f>
        <v>0</v>
      </c>
      <c r="P694" s="85"/>
      <c r="Q694" s="27">
        <f>'Compound Alert'!AI144</f>
        <v>0</v>
      </c>
      <c r="R694" s="27">
        <f>'Compound Alert'!AJ340</f>
        <v>0</v>
      </c>
      <c r="S694" s="28"/>
      <c r="T694" s="28"/>
      <c r="U694" s="28"/>
      <c r="V694" s="28"/>
      <c r="W694" s="28"/>
      <c r="X694" s="28"/>
      <c r="Y694" s="28"/>
      <c r="Z694" s="28"/>
      <c r="AA694" s="28"/>
      <c r="AB694" s="28"/>
      <c r="AC694" s="28"/>
      <c r="AD694" s="28"/>
      <c r="AE694" s="28"/>
      <c r="AF694" s="28"/>
    </row>
    <row r="695" spans="1:32" hidden="1" x14ac:dyDescent="0.2">
      <c r="A695" s="71">
        <v>168</v>
      </c>
      <c r="B695" s="90" t="str">
        <f>'Compound Alert'!B149</f>
        <v>Romania</v>
      </c>
      <c r="C695" s="90" t="str">
        <f>'Compound Alert'!C149</f>
        <v>ROU</v>
      </c>
      <c r="D695" s="90" t="str">
        <f>'Compound Alert'!D149</f>
        <v>ECS           Europe &amp; Central Asia</v>
      </c>
      <c r="E695" s="90" t="str">
        <f>'Compound Alert'!E149</f>
        <v>IBRD</v>
      </c>
      <c r="F695" s="90"/>
      <c r="G695" s="86">
        <f>'Compound Alert'!G149</f>
        <v>0.5</v>
      </c>
      <c r="H695" s="87">
        <f>'Compound Alert'!H149</f>
        <v>0.5</v>
      </c>
      <c r="I695" s="85">
        <f>'Compound Alert'!I149</f>
        <v>0</v>
      </c>
      <c r="J695" s="77">
        <f>'Compound Alert'!AB149</f>
        <v>6.8159999999999998</v>
      </c>
      <c r="K695" s="77">
        <f>'Compound Alert'!AC149</f>
        <v>0</v>
      </c>
      <c r="L695" s="77">
        <f>'Compound Alert'!AD149</f>
        <v>2.9545454545454501</v>
      </c>
      <c r="M695" s="77">
        <f>'Compound Alert'!AE149</f>
        <v>7.4582060859316899</v>
      </c>
      <c r="N695" s="77">
        <f>'Compound Alert'!AF149</f>
        <v>0</v>
      </c>
      <c r="O695" s="77">
        <f>'Compound Alert'!AG149</f>
        <v>0</v>
      </c>
      <c r="P695" s="85"/>
      <c r="Q695" s="27">
        <f>'Compound Alert'!AI149</f>
        <v>0</v>
      </c>
      <c r="R695" s="27">
        <f>'Compound Alert'!AJ345</f>
        <v>0</v>
      </c>
      <c r="S695" s="28"/>
      <c r="T695" s="28"/>
      <c r="U695" s="28"/>
      <c r="V695" s="28"/>
      <c r="W695" s="28"/>
      <c r="X695" s="28"/>
      <c r="Y695" s="28"/>
      <c r="Z695" s="28"/>
      <c r="AA695" s="28"/>
      <c r="AB695" s="28"/>
      <c r="AC695" s="28"/>
      <c r="AD695" s="28"/>
      <c r="AE695" s="28"/>
      <c r="AF695" s="28"/>
    </row>
    <row r="696" spans="1:32" hidden="1" x14ac:dyDescent="0.2">
      <c r="A696" s="71">
        <v>169</v>
      </c>
      <c r="B696" s="90" t="str">
        <f>'Compound Alert'!B152</f>
        <v>Saudi Arabia</v>
      </c>
      <c r="C696" s="90" t="str">
        <f>'Compound Alert'!C152</f>
        <v>SAU</v>
      </c>
      <c r="D696" s="90" t="str">
        <f>'Compound Alert'!D152</f>
        <v>MEA           Middle East &amp; North Africa</v>
      </c>
      <c r="E696" s="90" t="str">
        <f>'Compound Alert'!E152</f>
        <v>Middle East &amp; North Africa</v>
      </c>
      <c r="F696" s="90"/>
      <c r="G696" s="86">
        <f>'Compound Alert'!G152</f>
        <v>0.5</v>
      </c>
      <c r="H696" s="87">
        <f>'Compound Alert'!H152</f>
        <v>0.5</v>
      </c>
      <c r="I696" s="85">
        <f>'Compound Alert'!I152</f>
        <v>0</v>
      </c>
      <c r="J696" s="77">
        <f>'Compound Alert'!AB152</f>
        <v>10</v>
      </c>
      <c r="K696" s="77">
        <f>'Compound Alert'!AC152</f>
        <v>0</v>
      </c>
      <c r="L696" s="77">
        <f>'Compound Alert'!AD152</f>
        <v>3.86363636363637</v>
      </c>
      <c r="M696" s="77">
        <f>'Compound Alert'!AE152</f>
        <v>0</v>
      </c>
      <c r="N696" s="77">
        <f>'Compound Alert'!AF152</f>
        <v>0</v>
      </c>
      <c r="O696" s="77">
        <f>'Compound Alert'!AG152</f>
        <v>0</v>
      </c>
      <c r="P696" s="85"/>
      <c r="Q696" s="27">
        <f>'Compound Alert'!AI152</f>
        <v>0</v>
      </c>
      <c r="R696" s="27">
        <f>'Compound Alert'!AJ348</f>
        <v>0</v>
      </c>
      <c r="S696" s="28"/>
      <c r="T696" s="28"/>
      <c r="U696" s="28"/>
      <c r="V696" s="28"/>
      <c r="W696" s="28"/>
      <c r="X696" s="28"/>
      <c r="Y696" s="28"/>
      <c r="Z696" s="28"/>
      <c r="AA696" s="28"/>
      <c r="AB696" s="28"/>
      <c r="AC696" s="28"/>
      <c r="AD696" s="28"/>
      <c r="AE696" s="28"/>
      <c r="AF696" s="28"/>
    </row>
    <row r="697" spans="1:32" hidden="1" x14ac:dyDescent="0.2">
      <c r="A697" s="71">
        <v>170</v>
      </c>
      <c r="B697" s="90" t="str">
        <f>'Compound Alert'!B160</f>
        <v>Serbia</v>
      </c>
      <c r="C697" s="90" t="str">
        <f>'Compound Alert'!C160</f>
        <v>SRB</v>
      </c>
      <c r="D697" s="90" t="str">
        <f>'Compound Alert'!D160</f>
        <v>ECS           Europe &amp; Central Asia</v>
      </c>
      <c r="E697" s="90" t="str">
        <f>'Compound Alert'!E160</f>
        <v>IBRD</v>
      </c>
      <c r="F697" s="90"/>
      <c r="G697" s="86">
        <f>'Compound Alert'!G160</f>
        <v>0.5</v>
      </c>
      <c r="H697" s="87">
        <f>'Compound Alert'!H160</f>
        <v>0.5</v>
      </c>
      <c r="I697" s="85">
        <f>'Compound Alert'!I160</f>
        <v>0</v>
      </c>
      <c r="J697" s="77">
        <f>'Compound Alert'!AB160</f>
        <v>10</v>
      </c>
      <c r="K697" s="77">
        <f>'Compound Alert'!AC160</f>
        <v>0</v>
      </c>
      <c r="L697" s="77">
        <f>'Compound Alert'!AD160</f>
        <v>2.2727272727272698</v>
      </c>
      <c r="M697" s="77">
        <f>'Compound Alert'!AE160</f>
        <v>7</v>
      </c>
      <c r="N697" s="77">
        <f>'Compound Alert'!AF160</f>
        <v>0</v>
      </c>
      <c r="O697" s="77">
        <f>'Compound Alert'!AG160</f>
        <v>0</v>
      </c>
      <c r="P697" s="85"/>
      <c r="Q697" s="27">
        <f>'Compound Alert'!AI160</f>
        <v>0</v>
      </c>
      <c r="R697" s="27">
        <f>'Compound Alert'!AJ356</f>
        <v>0</v>
      </c>
      <c r="S697" s="28"/>
      <c r="T697" s="28"/>
      <c r="U697" s="28"/>
      <c r="V697" s="28"/>
      <c r="W697" s="28"/>
      <c r="X697" s="28"/>
      <c r="Y697" s="28"/>
      <c r="Z697" s="28"/>
      <c r="AA697" s="28"/>
      <c r="AB697" s="28"/>
      <c r="AC697" s="28"/>
      <c r="AD697" s="28"/>
      <c r="AE697" s="28"/>
      <c r="AF697" s="28"/>
    </row>
    <row r="698" spans="1:32" hidden="1" x14ac:dyDescent="0.2">
      <c r="A698" s="71">
        <v>171</v>
      </c>
      <c r="B698" s="90" t="str">
        <f>'Compound Alert'!B164</f>
        <v>Slovakia</v>
      </c>
      <c r="C698" s="90" t="str">
        <f>'Compound Alert'!C164</f>
        <v>SVK</v>
      </c>
      <c r="D698" s="90" t="str">
        <f>'Compound Alert'!D164</f>
        <v>ECS           Europe &amp; Central Asia</v>
      </c>
      <c r="E698" s="90" t="str">
        <f>'Compound Alert'!E164</f>
        <v>Europe &amp; Central Asia</v>
      </c>
      <c r="F698" s="90"/>
      <c r="G698" s="86">
        <f>'Compound Alert'!G164</f>
        <v>0.5</v>
      </c>
      <c r="H698" s="87">
        <f>'Compound Alert'!H164</f>
        <v>0.5</v>
      </c>
      <c r="I698" s="85">
        <f>'Compound Alert'!I164</f>
        <v>0</v>
      </c>
      <c r="J698" s="77">
        <f>'Compound Alert'!AB164</f>
        <v>10</v>
      </c>
      <c r="K698" s="77">
        <f>'Compound Alert'!AC164</f>
        <v>0</v>
      </c>
      <c r="L698" s="77">
        <f>'Compound Alert'!AD164</f>
        <v>7.7272727272727204</v>
      </c>
      <c r="M698" s="77">
        <f>'Compound Alert'!AE164</f>
        <v>7</v>
      </c>
      <c r="N698" s="77">
        <f>'Compound Alert'!AF164</f>
        <v>0</v>
      </c>
      <c r="O698" s="77">
        <f>'Compound Alert'!AG164</f>
        <v>0</v>
      </c>
      <c r="P698" s="85"/>
      <c r="Q698" s="27">
        <f>'Compound Alert'!AI164</f>
        <v>0</v>
      </c>
      <c r="R698" s="27">
        <f>'Compound Alert'!AJ360</f>
        <v>0</v>
      </c>
      <c r="S698" s="28"/>
      <c r="T698" s="28"/>
      <c r="U698" s="28"/>
      <c r="V698" s="28"/>
      <c r="W698" s="28"/>
      <c r="X698" s="28"/>
      <c r="Y698" s="28"/>
      <c r="Z698" s="28"/>
      <c r="AA698" s="28"/>
      <c r="AB698" s="28"/>
      <c r="AC698" s="28"/>
      <c r="AD698" s="28"/>
      <c r="AE698" s="28"/>
      <c r="AF698" s="28"/>
    </row>
    <row r="699" spans="1:32" hidden="1" x14ac:dyDescent="0.2">
      <c r="A699" s="71">
        <v>172</v>
      </c>
      <c r="B699" s="90" t="str">
        <f>'Compound Alert'!B184</f>
        <v>Uruguay</v>
      </c>
      <c r="C699" s="90" t="str">
        <f>'Compound Alert'!C184</f>
        <v>URY</v>
      </c>
      <c r="D699" s="90" t="str">
        <f>'Compound Alert'!D184</f>
        <v>LCN           Latin America &amp; Caribbean</v>
      </c>
      <c r="E699" s="90" t="str">
        <f>'Compound Alert'!E184</f>
        <v>IBRD</v>
      </c>
      <c r="F699" s="90"/>
      <c r="G699" s="86">
        <f>'Compound Alert'!G184</f>
        <v>0.5</v>
      </c>
      <c r="H699" s="87">
        <f>'Compound Alert'!H184</f>
        <v>0.5</v>
      </c>
      <c r="I699" s="85">
        <f>'Compound Alert'!I184</f>
        <v>0</v>
      </c>
      <c r="J699" s="77">
        <f>'Compound Alert'!AB184</f>
        <v>7.1428571428571104</v>
      </c>
      <c r="K699" s="77">
        <f>'Compound Alert'!AC184</f>
        <v>0</v>
      </c>
      <c r="L699" s="77">
        <f>'Compound Alert'!AD184</f>
        <v>1.5909090909090799</v>
      </c>
      <c r="M699" s="77">
        <f>'Compound Alert'!AE184</f>
        <v>7</v>
      </c>
      <c r="N699" s="77">
        <f>'Compound Alert'!AF184</f>
        <v>0</v>
      </c>
      <c r="O699" s="77">
        <f>'Compound Alert'!AG184</f>
        <v>0</v>
      </c>
      <c r="P699" s="85"/>
      <c r="Q699" s="27">
        <f>'Compound Alert'!AI184</f>
        <v>0</v>
      </c>
      <c r="R699" s="27">
        <f>'Compound Alert'!AJ380</f>
        <v>0</v>
      </c>
      <c r="S699" s="28"/>
      <c r="T699" s="28"/>
      <c r="U699" s="28"/>
      <c r="V699" s="28"/>
      <c r="W699" s="28"/>
      <c r="X699" s="28"/>
      <c r="Y699" s="28"/>
      <c r="Z699" s="28"/>
      <c r="AA699" s="28"/>
      <c r="AB699" s="28"/>
      <c r="AC699" s="28"/>
      <c r="AD699" s="28"/>
      <c r="AE699" s="28"/>
      <c r="AF699" s="28"/>
    </row>
    <row r="700" spans="1:32" hidden="1" x14ac:dyDescent="0.2">
      <c r="A700" s="71">
        <v>173</v>
      </c>
      <c r="B700" s="90" t="str">
        <f>'Compound Alert'!B185</f>
        <v>United States of America</v>
      </c>
      <c r="C700" s="90" t="str">
        <f>'Compound Alert'!C185</f>
        <v>USA</v>
      </c>
      <c r="D700" s="90" t="str">
        <f>'Compound Alert'!D185</f>
        <v>NAC           North America</v>
      </c>
      <c r="E700" s="90" t="str">
        <f>'Compound Alert'!E185</f>
        <v>North America</v>
      </c>
      <c r="F700" s="90"/>
      <c r="G700" s="86">
        <f>'Compound Alert'!G185</f>
        <v>0.5</v>
      </c>
      <c r="H700" s="87">
        <f>'Compound Alert'!H185</f>
        <v>0.5</v>
      </c>
      <c r="I700" s="85">
        <f>'Compound Alert'!I185</f>
        <v>0</v>
      </c>
      <c r="J700" s="77">
        <f>'Compound Alert'!AB185</f>
        <v>10</v>
      </c>
      <c r="K700" s="77">
        <f>'Compound Alert'!AC185</f>
        <v>0</v>
      </c>
      <c r="L700" s="77">
        <f>'Compound Alert'!AD185</f>
        <v>1.5909090909090899</v>
      </c>
      <c r="M700" s="77">
        <f>'Compound Alert'!AE185</f>
        <v>7</v>
      </c>
      <c r="N700" s="77">
        <f>'Compound Alert'!AF185</f>
        <v>0</v>
      </c>
      <c r="O700" s="77">
        <f>'Compound Alert'!AG185</f>
        <v>0</v>
      </c>
      <c r="P700" s="85"/>
      <c r="Q700" s="27">
        <f>'Compound Alert'!AI185</f>
        <v>0</v>
      </c>
      <c r="R700" s="27">
        <f>'Compound Alert'!AJ381</f>
        <v>0</v>
      </c>
      <c r="S700" s="28"/>
      <c r="T700" s="28"/>
      <c r="U700" s="28"/>
      <c r="V700" s="28"/>
      <c r="W700" s="28"/>
      <c r="X700" s="28"/>
      <c r="Y700" s="28"/>
      <c r="Z700" s="28"/>
      <c r="AA700" s="28"/>
      <c r="AB700" s="28"/>
      <c r="AC700" s="28"/>
      <c r="AD700" s="28"/>
      <c r="AE700" s="28"/>
      <c r="AF700" s="28"/>
    </row>
    <row r="701" spans="1:32" hidden="1" x14ac:dyDescent="0.2">
      <c r="A701" s="71">
        <v>174</v>
      </c>
      <c r="B701" s="90" t="str">
        <f>'Compound Alert'!B10</f>
        <v>Argentina</v>
      </c>
      <c r="C701" s="90" t="str">
        <f>'Compound Alert'!C10</f>
        <v>ARG</v>
      </c>
      <c r="D701" s="90" t="str">
        <f>'Compound Alert'!D10</f>
        <v>LCN           Latin America &amp; Caribbean</v>
      </c>
      <c r="E701" s="90" t="str">
        <f>'Compound Alert'!E10</f>
        <v>IBRD</v>
      </c>
      <c r="F701" s="90"/>
      <c r="G701" s="86">
        <f>'Compound Alert'!G10</f>
        <v>0</v>
      </c>
      <c r="H701" s="87">
        <f>'Compound Alert'!H10</f>
        <v>0</v>
      </c>
      <c r="I701" s="85">
        <f>'Compound Alert'!I10</f>
        <v>0.5</v>
      </c>
      <c r="J701" s="77">
        <f>'Compound Alert'!AB10</f>
        <v>7.1428571428571104</v>
      </c>
      <c r="K701" s="77">
        <f>'Compound Alert'!AC10</f>
        <v>0</v>
      </c>
      <c r="L701" s="77">
        <f>'Compound Alert'!AD10</f>
        <v>1.8181818181818199</v>
      </c>
      <c r="M701" s="77">
        <f>'Compound Alert'!AE10</f>
        <v>7</v>
      </c>
      <c r="N701" s="77">
        <f>'Compound Alert'!AF10</f>
        <v>0</v>
      </c>
      <c r="O701" s="77">
        <f>'Compound Alert'!AG10</f>
        <v>0</v>
      </c>
      <c r="P701" s="85"/>
      <c r="Q701" s="27">
        <f>'Compound Alert'!AI10</f>
        <v>0</v>
      </c>
      <c r="R701" s="27">
        <f>'Compound Alert'!AJ206</f>
        <v>0</v>
      </c>
      <c r="S701" s="28"/>
      <c r="T701" s="28"/>
      <c r="U701" s="28"/>
      <c r="V701" s="28"/>
      <c r="W701" s="28"/>
      <c r="X701" s="28"/>
      <c r="Y701" s="28"/>
      <c r="Z701" s="28"/>
      <c r="AA701" s="28"/>
      <c r="AB701" s="28"/>
      <c r="AC701" s="28"/>
      <c r="AD701" s="28"/>
      <c r="AE701" s="28"/>
      <c r="AF701" s="28"/>
    </row>
    <row r="702" spans="1:32" hidden="1" x14ac:dyDescent="0.2">
      <c r="A702" s="71">
        <v>175</v>
      </c>
      <c r="B702" s="90" t="str">
        <f>'Compound Alert'!B13</f>
        <v>Australia</v>
      </c>
      <c r="C702" s="90" t="str">
        <f>'Compound Alert'!C13</f>
        <v>AUS</v>
      </c>
      <c r="D702" s="90" t="str">
        <f>'Compound Alert'!D13</f>
        <v>EAS           East Asia &amp; Pacific</v>
      </c>
      <c r="E702" s="90" t="str">
        <f>'Compound Alert'!E13</f>
        <v xml:space="preserve"> </v>
      </c>
      <c r="F702" s="90"/>
      <c r="G702" s="86">
        <f>'Compound Alert'!G13</f>
        <v>0</v>
      </c>
      <c r="H702" s="87">
        <f>'Compound Alert'!H13</f>
        <v>0</v>
      </c>
      <c r="I702" s="85">
        <f>'Compound Alert'!I13</f>
        <v>0</v>
      </c>
      <c r="J702" s="77">
        <f>'Compound Alert'!AB13</f>
        <v>7.1428571428571104</v>
      </c>
      <c r="K702" s="77">
        <f>'Compound Alert'!AC13</f>
        <v>0</v>
      </c>
      <c r="L702" s="77">
        <f>'Compound Alert'!AD13</f>
        <v>7.7272727272727204</v>
      </c>
      <c r="M702" s="77">
        <f>'Compound Alert'!AE13</f>
        <v>7</v>
      </c>
      <c r="N702" s="77">
        <f>'Compound Alert'!AF13</f>
        <v>0</v>
      </c>
      <c r="O702" s="77">
        <f>'Compound Alert'!AG13</f>
        <v>0</v>
      </c>
      <c r="P702" s="85"/>
      <c r="Q702" s="27">
        <f>'Compound Alert'!AI13</f>
        <v>0</v>
      </c>
      <c r="R702" s="27">
        <f>'Compound Alert'!AJ209</f>
        <v>0</v>
      </c>
      <c r="S702" s="28"/>
      <c r="T702" s="28"/>
      <c r="U702" s="28"/>
      <c r="V702" s="28"/>
      <c r="W702" s="28"/>
      <c r="X702" s="28"/>
      <c r="Y702" s="28"/>
      <c r="Z702" s="28"/>
      <c r="AA702" s="28"/>
      <c r="AB702" s="28"/>
      <c r="AC702" s="28"/>
      <c r="AD702" s="28"/>
      <c r="AE702" s="28"/>
      <c r="AF702" s="28"/>
    </row>
    <row r="703" spans="1:32" hidden="1" x14ac:dyDescent="0.2">
      <c r="A703" s="71">
        <v>176</v>
      </c>
      <c r="B703" s="90" t="str">
        <f>'Compound Alert'!B17</f>
        <v>Belgium</v>
      </c>
      <c r="C703" s="90" t="str">
        <f>'Compound Alert'!C17</f>
        <v>BEL</v>
      </c>
      <c r="D703" s="90" t="str">
        <f>'Compound Alert'!D17</f>
        <v>ECS           Europe &amp; Central Asia</v>
      </c>
      <c r="E703" s="90" t="str">
        <f>'Compound Alert'!E17</f>
        <v xml:space="preserve"> </v>
      </c>
      <c r="F703" s="90"/>
      <c r="G703" s="86">
        <f>'Compound Alert'!G17</f>
        <v>0</v>
      </c>
      <c r="H703" s="87">
        <f>'Compound Alert'!H17</f>
        <v>0</v>
      </c>
      <c r="I703" s="85">
        <f>'Compound Alert'!I17</f>
        <v>0</v>
      </c>
      <c r="J703" s="77">
        <f>'Compound Alert'!AB17</f>
        <v>6.6559999999999997</v>
      </c>
      <c r="K703" s="77">
        <f>'Compound Alert'!AC17</f>
        <v>0</v>
      </c>
      <c r="L703" s="77">
        <f>'Compound Alert'!AD17</f>
        <v>5.4545454545454604</v>
      </c>
      <c r="M703" s="77">
        <f>'Compound Alert'!AE17</f>
        <v>7</v>
      </c>
      <c r="N703" s="77">
        <f>'Compound Alert'!AF17</f>
        <v>0</v>
      </c>
      <c r="O703" s="77">
        <f>'Compound Alert'!AG17</f>
        <v>0</v>
      </c>
      <c r="P703" s="85"/>
      <c r="Q703" s="27">
        <f>'Compound Alert'!AI17</f>
        <v>0</v>
      </c>
      <c r="R703" s="27">
        <f>'Compound Alert'!AJ213</f>
        <v>0</v>
      </c>
      <c r="S703" s="28"/>
      <c r="T703" s="28"/>
      <c r="U703" s="28"/>
      <c r="V703" s="28"/>
      <c r="W703" s="28"/>
      <c r="X703" s="28"/>
      <c r="Y703" s="28"/>
      <c r="Z703" s="28"/>
      <c r="AA703" s="28"/>
      <c r="AB703" s="28"/>
      <c r="AC703" s="28"/>
      <c r="AD703" s="28"/>
      <c r="AE703" s="28"/>
      <c r="AF703" s="28"/>
    </row>
    <row r="704" spans="1:32" hidden="1" x14ac:dyDescent="0.2">
      <c r="A704" s="71">
        <v>177</v>
      </c>
      <c r="B704" s="90" t="str">
        <f>'Compound Alert'!B34</f>
        <v>Canada</v>
      </c>
      <c r="C704" s="90" t="str">
        <f>'Compound Alert'!C34</f>
        <v>CAN</v>
      </c>
      <c r="D704" s="90" t="str">
        <f>'Compound Alert'!D34</f>
        <v>NAC           North America</v>
      </c>
      <c r="E704" s="90" t="str">
        <f>'Compound Alert'!E34</f>
        <v xml:space="preserve"> </v>
      </c>
      <c r="F704" s="90"/>
      <c r="G704" s="86">
        <f>'Compound Alert'!G34</f>
        <v>0</v>
      </c>
      <c r="H704" s="87">
        <f>'Compound Alert'!H34</f>
        <v>0</v>
      </c>
      <c r="I704" s="85">
        <f>'Compound Alert'!I34</f>
        <v>0</v>
      </c>
      <c r="J704" s="77">
        <f>'Compound Alert'!AB34</f>
        <v>4.7619047619047397</v>
      </c>
      <c r="K704" s="77">
        <f>'Compound Alert'!AC34</f>
        <v>0</v>
      </c>
      <c r="L704" s="77">
        <f>'Compound Alert'!AD34</f>
        <v>5.2272727272727204</v>
      </c>
      <c r="M704" s="77">
        <f>'Compound Alert'!AE34</f>
        <v>7</v>
      </c>
      <c r="N704" s="77">
        <f>'Compound Alert'!AF34</f>
        <v>0</v>
      </c>
      <c r="O704" s="77">
        <f>'Compound Alert'!AG34</f>
        <v>0</v>
      </c>
      <c r="P704" s="85"/>
      <c r="Q704" s="27">
        <f>'Compound Alert'!AI34</f>
        <v>0</v>
      </c>
      <c r="R704" s="27">
        <f>'Compound Alert'!AJ230</f>
        <v>0</v>
      </c>
      <c r="S704" s="28"/>
      <c r="T704" s="28"/>
      <c r="U704" s="28"/>
      <c r="V704" s="28"/>
      <c r="W704" s="28"/>
      <c r="X704" s="28"/>
      <c r="Y704" s="28"/>
      <c r="Z704" s="28"/>
      <c r="AA704" s="28"/>
      <c r="AB704" s="28"/>
      <c r="AC704" s="28"/>
      <c r="AD704" s="28"/>
      <c r="AE704" s="28"/>
      <c r="AF704" s="28"/>
    </row>
    <row r="705" spans="1:32" hidden="1" x14ac:dyDescent="0.2">
      <c r="A705" s="71">
        <v>178</v>
      </c>
      <c r="B705" s="90" t="str">
        <f>'Compound Alert'!B35</f>
        <v>Switzerland</v>
      </c>
      <c r="C705" s="90" t="str">
        <f>'Compound Alert'!C35</f>
        <v>CHE</v>
      </c>
      <c r="D705" s="90" t="str">
        <f>'Compound Alert'!D35</f>
        <v>ECS           Europe &amp; Central Asia</v>
      </c>
      <c r="E705" s="90" t="str">
        <f>'Compound Alert'!E35</f>
        <v xml:space="preserve"> </v>
      </c>
      <c r="F705" s="90"/>
      <c r="G705" s="86">
        <f>'Compound Alert'!G35</f>
        <v>0</v>
      </c>
      <c r="H705" s="87">
        <f>'Compound Alert'!H35</f>
        <v>0</v>
      </c>
      <c r="I705" s="85">
        <f>'Compound Alert'!I35</f>
        <v>0</v>
      </c>
      <c r="J705" s="77">
        <f>'Compound Alert'!AB35</f>
        <v>4.8520000000000003</v>
      </c>
      <c r="K705" s="77">
        <f>'Compound Alert'!AC35</f>
        <v>0</v>
      </c>
      <c r="L705" s="77">
        <f>'Compound Alert'!AD35</f>
        <v>0</v>
      </c>
      <c r="M705" s="77">
        <f>'Compound Alert'!AE35</f>
        <v>0</v>
      </c>
      <c r="N705" s="77">
        <f>'Compound Alert'!AF35</f>
        <v>0</v>
      </c>
      <c r="O705" s="77">
        <f>'Compound Alert'!AG35</f>
        <v>0</v>
      </c>
      <c r="P705" s="85"/>
      <c r="Q705" s="27">
        <f>'Compound Alert'!AI35</f>
        <v>0</v>
      </c>
      <c r="R705" s="27">
        <f>'Compound Alert'!AJ231</f>
        <v>0</v>
      </c>
      <c r="S705" s="28"/>
      <c r="T705" s="28"/>
      <c r="U705" s="28"/>
      <c r="V705" s="28"/>
      <c r="W705" s="28"/>
      <c r="X705" s="28"/>
      <c r="Y705" s="28"/>
      <c r="Z705" s="28"/>
      <c r="AA705" s="28"/>
      <c r="AB705" s="28"/>
      <c r="AC705" s="28"/>
      <c r="AD705" s="28"/>
      <c r="AE705" s="28"/>
      <c r="AF705" s="28"/>
    </row>
    <row r="706" spans="1:32" hidden="1" x14ac:dyDescent="0.2">
      <c r="A706" s="71">
        <v>179</v>
      </c>
      <c r="B706" s="90" t="str">
        <f>'Compound Alert'!B49</f>
        <v>Germany</v>
      </c>
      <c r="C706" s="90" t="str">
        <f>'Compound Alert'!C49</f>
        <v>DEU</v>
      </c>
      <c r="D706" s="90" t="str">
        <f>'Compound Alert'!D49</f>
        <v>ECS           Europe &amp; Central Asia</v>
      </c>
      <c r="E706" s="90" t="str">
        <f>'Compound Alert'!E49</f>
        <v xml:space="preserve"> </v>
      </c>
      <c r="F706" s="90"/>
      <c r="G706" s="86">
        <f>'Compound Alert'!G49</f>
        <v>0</v>
      </c>
      <c r="H706" s="87">
        <f>'Compound Alert'!H49</f>
        <v>0</v>
      </c>
      <c r="I706" s="85">
        <f>'Compound Alert'!I49</f>
        <v>0</v>
      </c>
      <c r="J706" s="77">
        <f>'Compound Alert'!AB49</f>
        <v>10</v>
      </c>
      <c r="K706" s="77">
        <f>'Compound Alert'!AC49</f>
        <v>0</v>
      </c>
      <c r="L706" s="77">
        <f>'Compound Alert'!AD49</f>
        <v>0</v>
      </c>
      <c r="M706" s="77">
        <f>'Compound Alert'!AE49</f>
        <v>0</v>
      </c>
      <c r="N706" s="77">
        <f>'Compound Alert'!AF49</f>
        <v>0</v>
      </c>
      <c r="O706" s="77">
        <f>'Compound Alert'!AG49</f>
        <v>0</v>
      </c>
      <c r="P706" s="85"/>
      <c r="Q706" s="27">
        <f>'Compound Alert'!AI49</f>
        <v>0</v>
      </c>
      <c r="R706" s="27">
        <f>'Compound Alert'!AJ245</f>
        <v>0</v>
      </c>
      <c r="S706" s="28"/>
      <c r="T706" s="28"/>
      <c r="U706" s="28"/>
      <c r="V706" s="28"/>
      <c r="W706" s="28"/>
      <c r="X706" s="28"/>
      <c r="Y706" s="28"/>
      <c r="Z706" s="28"/>
      <c r="AA706" s="28"/>
      <c r="AB706" s="28"/>
      <c r="AC706" s="28"/>
      <c r="AD706" s="28"/>
      <c r="AE706" s="28"/>
      <c r="AF706" s="28"/>
    </row>
    <row r="707" spans="1:32" hidden="1" x14ac:dyDescent="0.2">
      <c r="A707" s="71">
        <v>180</v>
      </c>
      <c r="B707" s="90" t="str">
        <f>'Compound Alert'!B52</f>
        <v>Denmark</v>
      </c>
      <c r="C707" s="90" t="str">
        <f>'Compound Alert'!C52</f>
        <v>DNK</v>
      </c>
      <c r="D707" s="90" t="str">
        <f>'Compound Alert'!D52</f>
        <v>ECS           Europe &amp; Central Asia</v>
      </c>
      <c r="E707" s="90" t="str">
        <f>'Compound Alert'!E52</f>
        <v xml:space="preserve"> </v>
      </c>
      <c r="F707" s="90"/>
      <c r="G707" s="86">
        <f>'Compound Alert'!G52</f>
        <v>0</v>
      </c>
      <c r="H707" s="87">
        <f>'Compound Alert'!H52</f>
        <v>0</v>
      </c>
      <c r="I707" s="85">
        <f>'Compound Alert'!I52</f>
        <v>0</v>
      </c>
      <c r="J707" s="77">
        <f>'Compound Alert'!AB52</f>
        <v>10</v>
      </c>
      <c r="K707" s="77">
        <f>'Compound Alert'!AC52</f>
        <v>0</v>
      </c>
      <c r="L707" s="77">
        <f>'Compound Alert'!AD52</f>
        <v>6.3636363636363598</v>
      </c>
      <c r="M707" s="77">
        <f>'Compound Alert'!AE52</f>
        <v>7</v>
      </c>
      <c r="N707" s="77">
        <f>'Compound Alert'!AF52</f>
        <v>0</v>
      </c>
      <c r="O707" s="77">
        <f>'Compound Alert'!AG52</f>
        <v>0</v>
      </c>
      <c r="P707" s="85"/>
      <c r="Q707" s="27">
        <f>'Compound Alert'!AI52</f>
        <v>0</v>
      </c>
      <c r="R707" s="27">
        <f>'Compound Alert'!AJ248</f>
        <v>0</v>
      </c>
      <c r="S707" s="28"/>
      <c r="T707" s="28"/>
      <c r="U707" s="28"/>
      <c r="V707" s="28"/>
      <c r="W707" s="28"/>
      <c r="X707" s="28"/>
      <c r="Y707" s="28"/>
      <c r="Z707" s="28"/>
      <c r="AA707" s="28"/>
      <c r="AB707" s="28"/>
      <c r="AC707" s="28"/>
      <c r="AD707" s="28"/>
      <c r="AE707" s="28"/>
      <c r="AF707" s="28"/>
    </row>
    <row r="708" spans="1:32" hidden="1" x14ac:dyDescent="0.2">
      <c r="A708" s="71">
        <v>181</v>
      </c>
      <c r="B708" s="90" t="str">
        <f>'Compound Alert'!B66</f>
        <v>United Kingdom</v>
      </c>
      <c r="C708" s="90" t="str">
        <f>'Compound Alert'!C66</f>
        <v>GBR</v>
      </c>
      <c r="D708" s="90" t="str">
        <f>'Compound Alert'!D66</f>
        <v>ECS           Europe &amp; Central Asia</v>
      </c>
      <c r="E708" s="90" t="str">
        <f>'Compound Alert'!E66</f>
        <v xml:space="preserve"> </v>
      </c>
      <c r="F708" s="90"/>
      <c r="G708" s="86">
        <f>'Compound Alert'!G66</f>
        <v>0</v>
      </c>
      <c r="H708" s="87">
        <f>'Compound Alert'!H66</f>
        <v>0</v>
      </c>
      <c r="I708" s="85">
        <f>'Compound Alert'!I66</f>
        <v>0</v>
      </c>
      <c r="J708" s="77">
        <f>'Compound Alert'!AB66</f>
        <v>10</v>
      </c>
      <c r="K708" s="77">
        <f>'Compound Alert'!AC66</f>
        <v>0</v>
      </c>
      <c r="L708" s="77">
        <f>'Compound Alert'!AD66</f>
        <v>6.8181818181818201</v>
      </c>
      <c r="M708" s="77">
        <f>'Compound Alert'!AE66</f>
        <v>7</v>
      </c>
      <c r="N708" s="77">
        <f>'Compound Alert'!AF66</f>
        <v>0</v>
      </c>
      <c r="O708" s="77">
        <f>'Compound Alert'!AG66</f>
        <v>0</v>
      </c>
      <c r="P708" s="85"/>
      <c r="Q708" s="27">
        <f>'Compound Alert'!AI66</f>
        <v>0</v>
      </c>
      <c r="R708" s="27">
        <f>'Compound Alert'!AJ262</f>
        <v>0</v>
      </c>
      <c r="S708" s="28"/>
      <c r="T708" s="28"/>
      <c r="U708" s="28"/>
      <c r="V708" s="28"/>
      <c r="W708" s="28"/>
      <c r="X708" s="28"/>
      <c r="Y708" s="28"/>
      <c r="Z708" s="28"/>
      <c r="AA708" s="28"/>
      <c r="AB708" s="28"/>
      <c r="AC708" s="28"/>
      <c r="AD708" s="28"/>
      <c r="AE708" s="28"/>
      <c r="AF708" s="28"/>
    </row>
    <row r="709" spans="1:32" hidden="1" x14ac:dyDescent="0.2">
      <c r="A709" s="71">
        <v>182</v>
      </c>
      <c r="B709" s="90" t="str">
        <f>'Compound Alert'!B73</f>
        <v>Greece</v>
      </c>
      <c r="C709" s="90" t="str">
        <f>'Compound Alert'!C73</f>
        <v>GRC</v>
      </c>
      <c r="D709" s="90" t="str">
        <f>'Compound Alert'!D73</f>
        <v>ECS           Europe &amp; Central Asia</v>
      </c>
      <c r="E709" s="90" t="str">
        <f>'Compound Alert'!E73</f>
        <v xml:space="preserve"> </v>
      </c>
      <c r="F709" s="90"/>
      <c r="G709" s="86">
        <f>'Compound Alert'!G73</f>
        <v>0</v>
      </c>
      <c r="H709" s="87">
        <f>'Compound Alert'!H73</f>
        <v>0</v>
      </c>
      <c r="I709" s="85">
        <f>'Compound Alert'!I73</f>
        <v>0</v>
      </c>
      <c r="J709" s="77">
        <f>'Compound Alert'!AB73</f>
        <v>4.7619047619047397</v>
      </c>
      <c r="K709" s="77">
        <f>'Compound Alert'!AC73</f>
        <v>0</v>
      </c>
      <c r="L709" s="77">
        <f>'Compound Alert'!AD73</f>
        <v>1.5909090909090799</v>
      </c>
      <c r="M709" s="77">
        <f>'Compound Alert'!AE73</f>
        <v>7</v>
      </c>
      <c r="N709" s="77">
        <f>'Compound Alert'!AF73</f>
        <v>0</v>
      </c>
      <c r="O709" s="77">
        <f>'Compound Alert'!AG73</f>
        <v>0</v>
      </c>
      <c r="P709" s="85"/>
      <c r="Q709" s="27">
        <f>'Compound Alert'!AI73</f>
        <v>0</v>
      </c>
      <c r="R709" s="27">
        <f>'Compound Alert'!AJ269</f>
        <v>0</v>
      </c>
      <c r="S709" s="28"/>
      <c r="T709" s="28"/>
      <c r="U709" s="28"/>
      <c r="V709" s="28"/>
      <c r="W709" s="28"/>
      <c r="X709" s="28"/>
      <c r="Y709" s="28"/>
      <c r="Z709" s="28"/>
      <c r="AA709" s="28"/>
      <c r="AB709" s="28"/>
      <c r="AC709" s="28"/>
      <c r="AD709" s="28"/>
      <c r="AE709" s="28"/>
      <c r="AF709" s="28"/>
    </row>
    <row r="710" spans="1:32" hidden="1" x14ac:dyDescent="0.2">
      <c r="A710" s="71">
        <v>183</v>
      </c>
      <c r="B710" s="90" t="str">
        <f>'Compound Alert'!B74</f>
        <v>Grenada</v>
      </c>
      <c r="C710" s="90" t="str">
        <f>'Compound Alert'!C74</f>
        <v>GRD</v>
      </c>
      <c r="D710" s="90" t="str">
        <f>'Compound Alert'!D74</f>
        <v>LCN           Latin America &amp; Caribbean</v>
      </c>
      <c r="E710" s="90" t="str">
        <f>'Compound Alert'!E74</f>
        <v>Blend</v>
      </c>
      <c r="F710" s="90"/>
      <c r="G710" s="86">
        <f>'Compound Alert'!G74</f>
        <v>0</v>
      </c>
      <c r="H710" s="87">
        <f>'Compound Alert'!H74</f>
        <v>0</v>
      </c>
      <c r="I710" s="85">
        <f>'Compound Alert'!I74</f>
        <v>0.5</v>
      </c>
      <c r="J710" s="77">
        <f>'Compound Alert'!AB74</f>
        <v>6.6666666666748099E-4</v>
      </c>
      <c r="K710" s="77">
        <f>'Compound Alert'!AC74</f>
        <v>0</v>
      </c>
      <c r="L710" s="77">
        <f>'Compound Alert'!AD74</f>
        <v>0</v>
      </c>
      <c r="M710" s="77">
        <f>'Compound Alert'!AE74</f>
        <v>0</v>
      </c>
      <c r="N710" s="77">
        <f>'Compound Alert'!AF74</f>
        <v>0</v>
      </c>
      <c r="O710" s="77">
        <f>'Compound Alert'!AG74</f>
        <v>0</v>
      </c>
      <c r="P710" s="85"/>
      <c r="Q710" s="27">
        <f>'Compound Alert'!AI74</f>
        <v>0.2</v>
      </c>
      <c r="R710" s="27">
        <f>'Compound Alert'!AJ270</f>
        <v>0</v>
      </c>
      <c r="S710" s="28"/>
      <c r="T710" s="28"/>
      <c r="U710" s="28"/>
      <c r="V710" s="28"/>
      <c r="W710" s="28"/>
      <c r="X710" s="28"/>
      <c r="Y710" s="28"/>
      <c r="Z710" s="28"/>
      <c r="AA710" s="28"/>
      <c r="AB710" s="28"/>
      <c r="AC710" s="28"/>
      <c r="AD710" s="28"/>
      <c r="AE710" s="28"/>
      <c r="AF710" s="28"/>
    </row>
    <row r="711" spans="1:32" hidden="1" x14ac:dyDescent="0.2">
      <c r="A711" s="71">
        <v>184</v>
      </c>
      <c r="B711" s="90" t="str">
        <f>'Compound Alert'!B97</f>
        <v>Saint Kitts and Nevis</v>
      </c>
      <c r="C711" s="90" t="str">
        <f>'Compound Alert'!C97</f>
        <v>KNA</v>
      </c>
      <c r="D711" s="90" t="str">
        <f>'Compound Alert'!D97</f>
        <v>LCN           Latin America &amp; Caribbean</v>
      </c>
      <c r="E711" s="90" t="str">
        <f>'Compound Alert'!E97</f>
        <v>IBRD</v>
      </c>
      <c r="F711" s="90"/>
      <c r="G711" s="86">
        <f>'Compound Alert'!G97</f>
        <v>0</v>
      </c>
      <c r="H711" s="87">
        <f>'Compound Alert'!H97</f>
        <v>0</v>
      </c>
      <c r="I711" s="85">
        <f>'Compound Alert'!I97</f>
        <v>0.5</v>
      </c>
      <c r="J711" s="77">
        <f>'Compound Alert'!AB97</f>
        <v>0.10743999999999999</v>
      </c>
      <c r="K711" s="77">
        <f>'Compound Alert'!AC97</f>
        <v>0</v>
      </c>
      <c r="L711" s="77">
        <f>'Compound Alert'!AD97</f>
        <v>0</v>
      </c>
      <c r="M711" s="77">
        <f>'Compound Alert'!AE97</f>
        <v>0</v>
      </c>
      <c r="N711" s="77">
        <f>'Compound Alert'!AF97</f>
        <v>0</v>
      </c>
      <c r="O711" s="77">
        <f>'Compound Alert'!AG97</f>
        <v>0</v>
      </c>
      <c r="P711" s="85"/>
      <c r="Q711" s="27">
        <f>'Compound Alert'!AI97</f>
        <v>0.2</v>
      </c>
      <c r="R711" s="27">
        <f>'Compound Alert'!AJ293</f>
        <v>0</v>
      </c>
      <c r="S711" s="28"/>
      <c r="T711" s="28"/>
      <c r="U711" s="28"/>
      <c r="V711" s="28"/>
      <c r="W711" s="28"/>
      <c r="X711" s="28"/>
      <c r="Y711" s="28"/>
      <c r="Z711" s="28"/>
      <c r="AA711" s="28"/>
      <c r="AB711" s="28"/>
      <c r="AC711" s="28"/>
      <c r="AD711" s="28"/>
      <c r="AE711" s="28"/>
      <c r="AF711" s="28"/>
    </row>
    <row r="712" spans="1:32" hidden="1" x14ac:dyDescent="0.2">
      <c r="A712" s="71">
        <v>185</v>
      </c>
      <c r="B712" s="90" t="str">
        <f>'Compound Alert'!B132</f>
        <v>Netherlands</v>
      </c>
      <c r="C712" s="90" t="str">
        <f>'Compound Alert'!C132</f>
        <v>NLD</v>
      </c>
      <c r="D712" s="90" t="str">
        <f>'Compound Alert'!D132</f>
        <v>ECS           Europe &amp; Central Asia</v>
      </c>
      <c r="E712" s="90" t="str">
        <f>'Compound Alert'!E132</f>
        <v>Europe &amp; Central Asia</v>
      </c>
      <c r="F712" s="90"/>
      <c r="G712" s="86">
        <f>'Compound Alert'!G132</f>
        <v>0</v>
      </c>
      <c r="H712" s="87">
        <f>'Compound Alert'!H132</f>
        <v>0</v>
      </c>
      <c r="I712" s="85">
        <f>'Compound Alert'!I132</f>
        <v>0</v>
      </c>
      <c r="J712" s="77">
        <f>'Compound Alert'!AB132</f>
        <v>8.5579999999999998</v>
      </c>
      <c r="K712" s="77">
        <f>'Compound Alert'!AC132</f>
        <v>0</v>
      </c>
      <c r="L712" s="77">
        <f>'Compound Alert'!AD132</f>
        <v>5.4545454545454604</v>
      </c>
      <c r="M712" s="77">
        <f>'Compound Alert'!AE132</f>
        <v>7</v>
      </c>
      <c r="N712" s="77">
        <f>'Compound Alert'!AF132</f>
        <v>0</v>
      </c>
      <c r="O712" s="77">
        <f>'Compound Alert'!AG132</f>
        <v>0</v>
      </c>
      <c r="P712" s="85"/>
      <c r="Q712" s="27">
        <f>'Compound Alert'!AI132</f>
        <v>0</v>
      </c>
      <c r="R712" s="27">
        <f>'Compound Alert'!AJ328</f>
        <v>0</v>
      </c>
      <c r="S712" s="28"/>
      <c r="T712" s="28"/>
      <c r="U712" s="28"/>
      <c r="V712" s="28"/>
      <c r="W712" s="28"/>
      <c r="X712" s="28"/>
      <c r="Y712" s="28"/>
      <c r="Z712" s="28"/>
      <c r="AA712" s="28"/>
      <c r="AB712" s="28"/>
      <c r="AC712" s="28"/>
      <c r="AD712" s="28"/>
      <c r="AE712" s="28"/>
      <c r="AF712" s="28"/>
    </row>
    <row r="713" spans="1:32" hidden="1" x14ac:dyDescent="0.2">
      <c r="A713" s="71">
        <v>186</v>
      </c>
      <c r="B713" s="90" t="str">
        <f>'Compound Alert'!B133</f>
        <v>Norway</v>
      </c>
      <c r="C713" s="90" t="str">
        <f>'Compound Alert'!C133</f>
        <v>NOR</v>
      </c>
      <c r="D713" s="90" t="str">
        <f>'Compound Alert'!D133</f>
        <v>ECS           Europe &amp; Central Asia</v>
      </c>
      <c r="E713" s="90" t="str">
        <f>'Compound Alert'!E133</f>
        <v>Europe &amp; Central Asia</v>
      </c>
      <c r="F713" s="90"/>
      <c r="G713" s="86">
        <f>'Compound Alert'!G133</f>
        <v>0</v>
      </c>
      <c r="H713" s="87">
        <f>'Compound Alert'!H133</f>
        <v>0</v>
      </c>
      <c r="I713" s="85">
        <f>'Compound Alert'!I133</f>
        <v>0</v>
      </c>
      <c r="J713" s="77">
        <f>'Compound Alert'!AB133</f>
        <v>9.5238095238094793</v>
      </c>
      <c r="K713" s="77">
        <f>'Compound Alert'!AC133</f>
        <v>0</v>
      </c>
      <c r="L713" s="77">
        <f>'Compound Alert'!AD133</f>
        <v>6.3636363636363704</v>
      </c>
      <c r="M713" s="77">
        <f>'Compound Alert'!AE133</f>
        <v>0</v>
      </c>
      <c r="N713" s="77">
        <f>'Compound Alert'!AF133</f>
        <v>0</v>
      </c>
      <c r="O713" s="77">
        <f>'Compound Alert'!AG133</f>
        <v>0</v>
      </c>
      <c r="P713" s="85"/>
      <c r="Q713" s="27">
        <f>'Compound Alert'!AI133</f>
        <v>0</v>
      </c>
      <c r="R713" s="27">
        <f>'Compound Alert'!AJ329</f>
        <v>0</v>
      </c>
      <c r="S713" s="28"/>
      <c r="T713" s="28"/>
      <c r="U713" s="28"/>
      <c r="V713" s="28"/>
      <c r="W713" s="28"/>
      <c r="X713" s="28"/>
      <c r="Y713" s="28"/>
      <c r="Z713" s="28"/>
      <c r="AA713" s="28"/>
      <c r="AB713" s="28"/>
      <c r="AC713" s="28"/>
      <c r="AD713" s="28"/>
      <c r="AE713" s="28"/>
      <c r="AF713" s="28"/>
    </row>
    <row r="714" spans="1:32" hidden="1" x14ac:dyDescent="0.2">
      <c r="A714" s="71">
        <v>187</v>
      </c>
      <c r="B714" s="90" t="str">
        <f>'Compound Alert'!B146</f>
        <v>Portugal</v>
      </c>
      <c r="C714" s="90" t="str">
        <f>'Compound Alert'!C146</f>
        <v>PRT</v>
      </c>
      <c r="D714" s="90" t="str">
        <f>'Compound Alert'!D146</f>
        <v>ECS           Europe &amp; Central Asia</v>
      </c>
      <c r="E714" s="90" t="str">
        <f>'Compound Alert'!E146</f>
        <v>Europe &amp; Central Asia</v>
      </c>
      <c r="F714" s="90"/>
      <c r="G714" s="86">
        <f>'Compound Alert'!G146</f>
        <v>0</v>
      </c>
      <c r="H714" s="87">
        <f>'Compound Alert'!H146</f>
        <v>0</v>
      </c>
      <c r="I714" s="85">
        <f>'Compound Alert'!I146</f>
        <v>0</v>
      </c>
      <c r="J714" s="77">
        <f>'Compound Alert'!AB146</f>
        <v>10</v>
      </c>
      <c r="K714" s="77">
        <f>'Compound Alert'!AC146</f>
        <v>0</v>
      </c>
      <c r="L714" s="77">
        <f>'Compound Alert'!AD146</f>
        <v>7.7272727272727204</v>
      </c>
      <c r="M714" s="77">
        <f>'Compound Alert'!AE146</f>
        <v>7</v>
      </c>
      <c r="N714" s="77">
        <f>'Compound Alert'!AF146</f>
        <v>0</v>
      </c>
      <c r="O714" s="77">
        <f>'Compound Alert'!AG146</f>
        <v>0</v>
      </c>
      <c r="P714" s="85"/>
      <c r="Q714" s="27">
        <f>'Compound Alert'!AI146</f>
        <v>0</v>
      </c>
      <c r="R714" s="27">
        <f>'Compound Alert'!AJ342</f>
        <v>0</v>
      </c>
      <c r="S714" s="28"/>
      <c r="T714" s="28"/>
      <c r="U714" s="28"/>
      <c r="V714" s="28"/>
      <c r="W714" s="28"/>
      <c r="X714" s="28"/>
      <c r="Y714" s="28"/>
      <c r="Z714" s="28"/>
      <c r="AA714" s="28"/>
      <c r="AB714" s="28"/>
      <c r="AC714" s="28"/>
      <c r="AD714" s="28"/>
      <c r="AE714" s="28"/>
      <c r="AF714" s="28"/>
    </row>
    <row r="715" spans="1:32" hidden="1" x14ac:dyDescent="0.2">
      <c r="A715" s="71">
        <v>188</v>
      </c>
      <c r="B715" s="90" t="str">
        <f>'Compound Alert'!B155</f>
        <v>Singapore</v>
      </c>
      <c r="C715" s="90" t="str">
        <f>'Compound Alert'!C155</f>
        <v>SGP</v>
      </c>
      <c r="D715" s="90" t="str">
        <f>'Compound Alert'!D155</f>
        <v>EAS           East Asia &amp; Pacific</v>
      </c>
      <c r="E715" s="90" t="str">
        <f>'Compound Alert'!E155</f>
        <v>East Asia &amp; Pacific</v>
      </c>
      <c r="F715" s="90"/>
      <c r="G715" s="86">
        <f>'Compound Alert'!G155</f>
        <v>0</v>
      </c>
      <c r="H715" s="87">
        <f>'Compound Alert'!H155</f>
        <v>0</v>
      </c>
      <c r="I715" s="85">
        <f>'Compound Alert'!I155</f>
        <v>0</v>
      </c>
      <c r="J715" s="77">
        <f>'Compound Alert'!AB155</f>
        <v>2.3809523809523698</v>
      </c>
      <c r="K715" s="77">
        <f>'Compound Alert'!AC155</f>
        <v>0</v>
      </c>
      <c r="L715" s="77">
        <f>'Compound Alert'!AD155</f>
        <v>1.36363636363636</v>
      </c>
      <c r="M715" s="77">
        <f>'Compound Alert'!AE155</f>
        <v>0</v>
      </c>
      <c r="N715" s="77">
        <f>'Compound Alert'!AF155</f>
        <v>0</v>
      </c>
      <c r="O715" s="77">
        <f>'Compound Alert'!AG155</f>
        <v>0</v>
      </c>
      <c r="P715" s="85"/>
      <c r="Q715" s="27">
        <f>'Compound Alert'!AI155</f>
        <v>0</v>
      </c>
      <c r="R715" s="27">
        <f>'Compound Alert'!AJ351</f>
        <v>0</v>
      </c>
      <c r="S715" s="28"/>
      <c r="T715" s="28"/>
      <c r="U715" s="28"/>
      <c r="V715" s="28"/>
      <c r="W715" s="28"/>
      <c r="X715" s="28"/>
      <c r="Y715" s="28"/>
      <c r="Z715" s="28"/>
      <c r="AA715" s="28"/>
      <c r="AB715" s="28"/>
      <c r="AC715" s="28"/>
      <c r="AD715" s="28"/>
      <c r="AE715" s="28"/>
      <c r="AF715" s="28"/>
    </row>
    <row r="716" spans="1:32" hidden="1" x14ac:dyDescent="0.2">
      <c r="A716" s="71">
        <v>189</v>
      </c>
      <c r="B716" s="90" t="str">
        <f>'Compound Alert'!B165</f>
        <v>Slovenia</v>
      </c>
      <c r="C716" s="90" t="str">
        <f>'Compound Alert'!C165</f>
        <v>SVN</v>
      </c>
      <c r="D716" s="90" t="str">
        <f>'Compound Alert'!D165</f>
        <v>ECS           Europe &amp; Central Asia</v>
      </c>
      <c r="E716" s="90" t="str">
        <f>'Compound Alert'!E165</f>
        <v>Europe &amp; Central Asia</v>
      </c>
      <c r="F716" s="90"/>
      <c r="G716" s="86">
        <f>'Compound Alert'!G165</f>
        <v>0</v>
      </c>
      <c r="H716" s="87">
        <f>'Compound Alert'!H165</f>
        <v>0</v>
      </c>
      <c r="I716" s="85">
        <f>'Compound Alert'!I165</f>
        <v>0</v>
      </c>
      <c r="J716" s="77">
        <f>'Compound Alert'!AB165</f>
        <v>10</v>
      </c>
      <c r="K716" s="77">
        <f>'Compound Alert'!AC165</f>
        <v>0</v>
      </c>
      <c r="L716" s="77">
        <f>'Compound Alert'!AD165</f>
        <v>0</v>
      </c>
      <c r="M716" s="77">
        <f>'Compound Alert'!AE165</f>
        <v>7</v>
      </c>
      <c r="N716" s="77">
        <f>'Compound Alert'!AF165</f>
        <v>0</v>
      </c>
      <c r="O716" s="77">
        <f>'Compound Alert'!AG165</f>
        <v>0</v>
      </c>
      <c r="P716" s="85"/>
      <c r="Q716" s="27">
        <f>'Compound Alert'!AI165</f>
        <v>0</v>
      </c>
      <c r="R716" s="27">
        <f>'Compound Alert'!AJ361</f>
        <v>0</v>
      </c>
      <c r="S716" s="28"/>
      <c r="T716" s="28"/>
      <c r="U716" s="28"/>
      <c r="V716" s="28"/>
      <c r="W716" s="28"/>
      <c r="X716" s="28"/>
      <c r="Y716" s="28"/>
      <c r="Z716" s="28"/>
      <c r="AA716" s="28"/>
      <c r="AB716" s="28"/>
      <c r="AC716" s="28"/>
      <c r="AD716" s="28"/>
      <c r="AE716" s="28"/>
      <c r="AF716" s="28"/>
    </row>
    <row r="717" spans="1:32" hidden="1" x14ac:dyDescent="0.2">
      <c r="A717" s="71">
        <v>190</v>
      </c>
      <c r="B717" s="90" t="str">
        <f>'Compound Alert'!B166</f>
        <v>Sweden</v>
      </c>
      <c r="C717" s="90" t="str">
        <f>'Compound Alert'!C166</f>
        <v>SWE</v>
      </c>
      <c r="D717" s="90" t="str">
        <f>'Compound Alert'!D166</f>
        <v>ECS           Europe &amp; Central Asia</v>
      </c>
      <c r="E717" s="90" t="str">
        <f>'Compound Alert'!E166</f>
        <v>Europe &amp; Central Asia</v>
      </c>
      <c r="F717" s="90"/>
      <c r="G717" s="86">
        <f>'Compound Alert'!G166</f>
        <v>0</v>
      </c>
      <c r="H717" s="87">
        <f>'Compound Alert'!H166</f>
        <v>0</v>
      </c>
      <c r="I717" s="85">
        <f>'Compound Alert'!I166</f>
        <v>0</v>
      </c>
      <c r="J717" s="77">
        <f>'Compound Alert'!AB166</f>
        <v>10</v>
      </c>
      <c r="K717" s="77">
        <f>'Compound Alert'!AC166</f>
        <v>0</v>
      </c>
      <c r="L717" s="77">
        <f>'Compound Alert'!AD166</f>
        <v>1.8181818181818199</v>
      </c>
      <c r="M717" s="77">
        <f>'Compound Alert'!AE166</f>
        <v>7</v>
      </c>
      <c r="N717" s="77">
        <f>'Compound Alert'!AF166</f>
        <v>0</v>
      </c>
      <c r="O717" s="77">
        <f>'Compound Alert'!AG166</f>
        <v>0</v>
      </c>
      <c r="P717" s="85"/>
      <c r="Q717" s="27">
        <f>'Compound Alert'!AI166</f>
        <v>0</v>
      </c>
      <c r="R717" s="27">
        <f>'Compound Alert'!AJ362</f>
        <v>0</v>
      </c>
      <c r="S717" s="28"/>
      <c r="T717" s="28"/>
      <c r="U717" s="28"/>
      <c r="V717" s="28"/>
      <c r="W717" s="28"/>
      <c r="X717" s="28"/>
      <c r="Y717" s="28"/>
      <c r="Z717" s="28"/>
      <c r="AA717" s="28"/>
      <c r="AB717" s="28"/>
      <c r="AC717" s="28"/>
      <c r="AD717" s="28"/>
      <c r="AE717" s="28"/>
      <c r="AF717" s="28"/>
    </row>
    <row r="718" spans="1:32" hidden="1" x14ac:dyDescent="0.2">
      <c r="A718" s="78"/>
      <c r="B718" s="90">
        <f>'Compound Alert'!B196</f>
        <v>0</v>
      </c>
      <c r="C718" s="90">
        <f>'Compound Alert'!C196</f>
        <v>0</v>
      </c>
      <c r="D718" s="90">
        <f>'Compound Alert'!D196</f>
        <v>0</v>
      </c>
      <c r="E718" s="90">
        <f>'Compound Alert'!E196</f>
        <v>0</v>
      </c>
      <c r="F718" s="90"/>
      <c r="G718" s="86">
        <f>'Compound Alert'!G196</f>
        <v>0</v>
      </c>
      <c r="H718" s="87">
        <f>'Compound Alert'!H196</f>
        <v>0</v>
      </c>
      <c r="I718" s="85">
        <f>'Compound Alert'!I196</f>
        <v>0</v>
      </c>
      <c r="J718" s="77">
        <f>'Compound Alert'!AB196</f>
        <v>0</v>
      </c>
      <c r="K718" s="77">
        <f>'Compound Alert'!AC196</f>
        <v>0</v>
      </c>
      <c r="L718" s="77">
        <f>'Compound Alert'!AD196</f>
        <v>0</v>
      </c>
      <c r="M718" s="77">
        <f>'Compound Alert'!AE196</f>
        <v>0</v>
      </c>
      <c r="N718" s="77">
        <f>'Compound Alert'!AF196</f>
        <v>0</v>
      </c>
      <c r="O718" s="77">
        <f>'Compound Alert'!AG196</f>
        <v>0</v>
      </c>
      <c r="P718" s="85"/>
      <c r="Q718" s="27">
        <f>'Compound Alert'!AI196</f>
        <v>0</v>
      </c>
      <c r="R718" s="27">
        <f>'Compound Alert'!AJ392</f>
        <v>0</v>
      </c>
    </row>
  </sheetData>
  <autoFilter ref="B72:P262" xr:uid="{4BA7E1D8-A8E6-1E46-8CAB-77C1C63B44C9}">
    <filterColumn colId="6">
      <top10 val="10" filterVal="5.5"/>
    </filterColumn>
    <sortState xmlns:xlrd2="http://schemas.microsoft.com/office/spreadsheetml/2017/richdata2" ref="B73:P262">
      <sortCondition descending="1" ref="H72:H262"/>
    </sortState>
  </autoFilter>
  <mergeCells count="3">
    <mergeCell ref="G526:H526"/>
    <mergeCell ref="G71:H71"/>
    <mergeCell ref="G298:H298"/>
  </mergeCells>
  <phoneticPr fontId="27" type="noConversion"/>
  <conditionalFormatting sqref="Q72:R262">
    <cfRule type="expression" dxfId="236" priority="114">
      <formula>Q72=""</formula>
    </cfRule>
    <cfRule type="cellIs" dxfId="235" priority="115" operator="between">
      <formula>0</formula>
      <formula>0.332</formula>
    </cfRule>
    <cfRule type="cellIs" dxfId="234" priority="116" operator="between">
      <formula>0.333333333333333</formula>
      <formula>0.665</formula>
    </cfRule>
    <cfRule type="cellIs" dxfId="233" priority="117" operator="between">
      <formula>0.666666666666667</formula>
      <formula>1</formula>
    </cfRule>
  </conditionalFormatting>
  <conditionalFormatting sqref="G263:G266 G295">
    <cfRule type="dataBar" priority="113">
      <dataBar showValue="0">
        <cfvo type="num" val="0"/>
        <cfvo type="num" val="6"/>
        <color rgb="FFF9696B"/>
      </dataBar>
      <extLst>
        <ext xmlns:x14="http://schemas.microsoft.com/office/spreadsheetml/2009/9/main" uri="{B025F937-C7B1-47D3-B67F-A62EFF666E3E}">
          <x14:id>{C4B0549E-2ED1-DD44-AC29-731F43D1961A}</x14:id>
        </ext>
      </extLst>
    </cfRule>
  </conditionalFormatting>
  <conditionalFormatting sqref="G73:G262">
    <cfRule type="dataBar" priority="104">
      <dataBar showValue="0">
        <cfvo type="num" val="0"/>
        <cfvo type="num" val="6"/>
        <color rgb="FFDD2C03"/>
      </dataBar>
      <extLst>
        <ext xmlns:x14="http://schemas.microsoft.com/office/spreadsheetml/2009/9/main" uri="{B025F937-C7B1-47D3-B67F-A62EFF666E3E}">
          <x14:id>{D404C03A-60D8-734E-892F-8FFF16A68072}</x14:id>
        </ext>
      </extLst>
    </cfRule>
  </conditionalFormatting>
  <conditionalFormatting sqref="J72:P262">
    <cfRule type="expression" dxfId="232" priority="100">
      <formula>J72=""</formula>
    </cfRule>
    <cfRule type="cellIs" dxfId="231" priority="101" operator="between">
      <formula>0</formula>
      <formula>6.999</formula>
    </cfRule>
    <cfRule type="cellIs" dxfId="230" priority="102" operator="between">
      <formula>7</formula>
      <formula>9.99</formula>
    </cfRule>
    <cfRule type="expression" dxfId="229" priority="103">
      <formula>J72=10</formula>
    </cfRule>
  </conditionalFormatting>
  <conditionalFormatting sqref="O299:P299">
    <cfRule type="expression" dxfId="228" priority="68">
      <formula>O299=""</formula>
    </cfRule>
    <cfRule type="cellIs" dxfId="227" priority="69" operator="between">
      <formula>0</formula>
      <formula>0.332</formula>
    </cfRule>
    <cfRule type="cellIs" dxfId="226" priority="70" operator="between">
      <formula>0.333333333333333</formula>
      <formula>0.665</formula>
    </cfRule>
    <cfRule type="cellIs" dxfId="225" priority="71" operator="between">
      <formula>0.666666666666667</formula>
      <formula>1</formula>
    </cfRule>
  </conditionalFormatting>
  <conditionalFormatting sqref="H299:M299">
    <cfRule type="expression" dxfId="224" priority="72">
      <formula>H299=""</formula>
    </cfRule>
    <cfRule type="cellIs" dxfId="223" priority="73" operator="between">
      <formula>0</formula>
      <formula>6.999</formula>
    </cfRule>
    <cfRule type="cellIs" dxfId="222" priority="74" operator="between">
      <formula>7</formula>
      <formula>9.99</formula>
    </cfRule>
    <cfRule type="expression" dxfId="221" priority="75">
      <formula>H299=10</formula>
    </cfRule>
  </conditionalFormatting>
  <conditionalFormatting sqref="O527:P527">
    <cfRule type="expression" dxfId="220" priority="45">
      <formula>O527=""</formula>
    </cfRule>
    <cfRule type="cellIs" dxfId="219" priority="46" operator="between">
      <formula>0</formula>
      <formula>0.332</formula>
    </cfRule>
    <cfRule type="cellIs" dxfId="218" priority="47" operator="between">
      <formula>0.333333333333333</formula>
      <formula>0.665</formula>
    </cfRule>
    <cfRule type="cellIs" dxfId="217" priority="48" operator="between">
      <formula>0.666666666666667</formula>
      <formula>1</formula>
    </cfRule>
  </conditionalFormatting>
  <conditionalFormatting sqref="G491:G493">
    <cfRule type="dataBar" priority="1">
      <dataBar showValue="0">
        <cfvo type="num" val="0"/>
        <cfvo type="num" val="6"/>
        <color rgb="FFF9696B"/>
      </dataBar>
      <extLst>
        <ext xmlns:x14="http://schemas.microsoft.com/office/spreadsheetml/2009/9/main" uri="{B025F937-C7B1-47D3-B67F-A62EFF666E3E}">
          <x14:id>{569F8819-4068-1742-BCE0-A9569DC4B272}</x14:id>
        </ext>
      </extLst>
    </cfRule>
  </conditionalFormatting>
  <conditionalFormatting sqref="G300:G489">
    <cfRule type="dataBar" priority="25">
      <dataBar showValue="0">
        <cfvo type="num" val="0"/>
        <cfvo type="num" val="6"/>
        <color rgb="FFF9696B"/>
      </dataBar>
      <extLst>
        <ext xmlns:x14="http://schemas.microsoft.com/office/spreadsheetml/2009/9/main" uri="{B025F937-C7B1-47D3-B67F-A62EFF666E3E}">
          <x14:id>{911EA3BB-2901-8544-A7B3-87F9F1984C7B}</x14:id>
        </ext>
      </extLst>
    </cfRule>
  </conditionalFormatting>
  <conditionalFormatting sqref="J300:P300 J301:O489">
    <cfRule type="expression" dxfId="216" priority="26">
      <formula>J300=""</formula>
    </cfRule>
    <cfRule type="cellIs" dxfId="215" priority="27" operator="between">
      <formula>0</formula>
      <formula>6.999</formula>
    </cfRule>
    <cfRule type="cellIs" dxfId="214" priority="28" operator="between">
      <formula>7</formula>
      <formula>9.99</formula>
    </cfRule>
    <cfRule type="expression" dxfId="213" priority="29">
      <formula>J300=10</formula>
    </cfRule>
  </conditionalFormatting>
  <conditionalFormatting sqref="Q300:R489">
    <cfRule type="expression" dxfId="212" priority="21">
      <formula>Q300=""</formula>
    </cfRule>
    <cfRule type="cellIs" dxfId="211" priority="22" operator="between">
      <formula>0</formula>
      <formula>0.332</formula>
    </cfRule>
    <cfRule type="cellIs" dxfId="210" priority="23" operator="between">
      <formula>0.333333333333333</formula>
      <formula>0.665</formula>
    </cfRule>
    <cfRule type="cellIs" dxfId="209" priority="24" operator="between">
      <formula>0.666666666666667</formula>
      <formula>1</formula>
    </cfRule>
  </conditionalFormatting>
  <conditionalFormatting sqref="Q529:Q718">
    <cfRule type="expression" dxfId="208" priority="17">
      <formula>Q529=""</formula>
    </cfRule>
    <cfRule type="cellIs" dxfId="207" priority="18" operator="between">
      <formula>0</formula>
      <formula>0.332</formula>
    </cfRule>
    <cfRule type="cellIs" dxfId="206" priority="19" operator="between">
      <formula>0.333333333333333</formula>
      <formula>0.665</formula>
    </cfRule>
    <cfRule type="cellIs" dxfId="205" priority="20" operator="between">
      <formula>0.666666666666667</formula>
      <formula>1</formula>
    </cfRule>
  </conditionalFormatting>
  <conditionalFormatting sqref="J528:P528 J529:O718">
    <cfRule type="expression" dxfId="204" priority="13">
      <formula>J528=""</formula>
    </cfRule>
    <cfRule type="cellIs" dxfId="203" priority="14" operator="between">
      <formula>0</formula>
      <formula>6.999</formula>
    </cfRule>
    <cfRule type="cellIs" dxfId="202" priority="15" operator="between">
      <formula>7</formula>
      <formula>9.99</formula>
    </cfRule>
    <cfRule type="expression" dxfId="201" priority="16">
      <formula>J528=10</formula>
    </cfRule>
  </conditionalFormatting>
  <conditionalFormatting sqref="P529:P718">
    <cfRule type="colorScale" priority="11">
      <colorScale>
        <cfvo type="min"/>
        <cfvo type="max"/>
        <color theme="9" tint="-0.249977111117893"/>
        <color theme="0"/>
      </colorScale>
    </cfRule>
    <cfRule type="colorScale" priority="12">
      <colorScale>
        <cfvo type="min"/>
        <cfvo type="max"/>
        <color rgb="FFF8696B"/>
        <color rgb="FFFCFCFF"/>
      </colorScale>
    </cfRule>
  </conditionalFormatting>
  <conditionalFormatting sqref="G528:G718">
    <cfRule type="dataBar" priority="10">
      <dataBar showValue="0">
        <cfvo type="num" val="0"/>
        <cfvo type="num" val="6"/>
        <color theme="9" tint="-0.249977111117893"/>
      </dataBar>
      <extLst>
        <ext xmlns:x14="http://schemas.microsoft.com/office/spreadsheetml/2009/9/main" uri="{B025F937-C7B1-47D3-B67F-A62EFF666E3E}">
          <x14:id>{560E6BF0-3DEA-4A44-8F1E-2636D4369D44}</x14:id>
        </ext>
      </extLst>
    </cfRule>
  </conditionalFormatting>
  <conditionalFormatting sqref="Q528:R528 R529:R718">
    <cfRule type="expression" dxfId="200" priority="2">
      <formula>Q528=""</formula>
    </cfRule>
    <cfRule type="cellIs" dxfId="199" priority="3" operator="between">
      <formula>0</formula>
      <formula>0.332</formula>
    </cfRule>
    <cfRule type="cellIs" dxfId="198" priority="4" operator="between">
      <formula>0.333333333333333</formula>
      <formula>0.665</formula>
    </cfRule>
    <cfRule type="cellIs" dxfId="197" priority="5" operator="between">
      <formula>0.666666666666667</formula>
      <formula>1</formula>
    </cfRule>
  </conditionalFormatting>
  <hyperlinks>
    <hyperlink ref="B3" location="Summary!C9" display="1. HEATMAPS" xr:uid="{94C7AA81-E89E-734E-93F4-6E835677D4B6}"/>
    <hyperlink ref="B4" location="Summary!B69" display="2. OVERALL ALERT" xr:uid="{6BAF70F0-6BB3-3542-97A3-A993D7AA410F}"/>
    <hyperlink ref="B5" location="Summary!B297" display="3. UNDERLYING VULNERABILITY" xr:uid="{65506E27-5D1F-0B45-ADBE-A8A113AF66CB}"/>
    <hyperlink ref="B6" location="Summary!B524" display="4. UPCOMING THREATS" xr:uid="{EFBDE158-D4C1-8C44-A87D-64F6B45F6756}"/>
  </hyperlinks>
  <pageMargins left="0.7" right="0.7" top="0.75" bottom="0.75" header="0.3" footer="0.3"/>
  <pageSetup paperSize="9" orientation="portrait" horizontalDpi="300" verticalDpi="300"/>
  <ignoredErrors>
    <ignoredError sqref="B300:E300 G300:O300 Q300:R300 B301:E301 G301:O301 Q301:R301 B302:E302 G302:O302 Q302:R302 B303:E303 G303:O303 Q303:R303 B304:E304 G304:O304 Q304:R304 B305:E305 G305:O305 Q305:R305 B306:E306 G306:O306 Q306:R306 B307:E307 G307:O307 Q307:R307 B308:E308 G308:O308 Q308:R308 B309:E309 G309:O309 Q309:R309 B310:E310 G310:O310 Q310:R310 B311:E311 G311:O311 Q311:R311 B312:E312 G312:O312 Q312:R312 B313:E313 G313:O313 Q313" calculatedColumn="1"/>
  </ignoredErrors>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4B0549E-2ED1-DD44-AC29-731F43D1961A}">
            <x14:dataBar minLength="0" maxLength="100" gradient="0" direction="rightToLeft">
              <x14:cfvo type="num">
                <xm:f>0</xm:f>
              </x14:cfvo>
              <x14:cfvo type="num">
                <xm:f>6</xm:f>
              </x14:cfvo>
              <x14:negativeFillColor rgb="FFFF0000"/>
              <x14:axisColor rgb="FF000000"/>
            </x14:dataBar>
          </x14:cfRule>
          <xm:sqref>G263:G266 G295</xm:sqref>
        </x14:conditionalFormatting>
        <x14:conditionalFormatting xmlns:xm="http://schemas.microsoft.com/office/excel/2006/main">
          <x14:cfRule type="dataBar" id="{D404C03A-60D8-734E-892F-8FFF16A68072}">
            <x14:dataBar minLength="0" maxLength="100" gradient="0" direction="rightToLeft">
              <x14:cfvo type="num">
                <xm:f>0</xm:f>
              </x14:cfvo>
              <x14:cfvo type="num">
                <xm:f>6</xm:f>
              </x14:cfvo>
              <x14:negativeFillColor rgb="FFFF0000"/>
              <x14:axisColor rgb="FF000000"/>
            </x14:dataBar>
          </x14:cfRule>
          <xm:sqref>G73:G262</xm:sqref>
        </x14:conditionalFormatting>
        <x14:conditionalFormatting xmlns:xm="http://schemas.microsoft.com/office/excel/2006/main">
          <x14:cfRule type="dataBar" id="{569F8819-4068-1742-BCE0-A9569DC4B272}">
            <x14:dataBar minLength="0" maxLength="100" gradient="0" direction="rightToLeft">
              <x14:cfvo type="num">
                <xm:f>0</xm:f>
              </x14:cfvo>
              <x14:cfvo type="num">
                <xm:f>6</xm:f>
              </x14:cfvo>
              <x14:negativeFillColor rgb="FFFF0000"/>
              <x14:axisColor rgb="FF000000"/>
            </x14:dataBar>
          </x14:cfRule>
          <xm:sqref>G491:G493</xm:sqref>
        </x14:conditionalFormatting>
        <x14:conditionalFormatting xmlns:xm="http://schemas.microsoft.com/office/excel/2006/main">
          <x14:cfRule type="dataBar" id="{911EA3BB-2901-8544-A7B3-87F9F1984C7B}">
            <x14:dataBar minLength="0" maxLength="100" gradient="0" direction="rightToLeft">
              <x14:cfvo type="num">
                <xm:f>0</xm:f>
              </x14:cfvo>
              <x14:cfvo type="num">
                <xm:f>6</xm:f>
              </x14:cfvo>
              <x14:negativeFillColor rgb="FFFF0000"/>
              <x14:axisColor rgb="FF000000"/>
            </x14:dataBar>
          </x14:cfRule>
          <xm:sqref>G300:G489</xm:sqref>
        </x14:conditionalFormatting>
        <x14:conditionalFormatting xmlns:xm="http://schemas.microsoft.com/office/excel/2006/main">
          <x14:cfRule type="dataBar" id="{560E6BF0-3DEA-4A44-8F1E-2636D4369D44}">
            <x14:dataBar minLength="0" maxLength="100" gradient="0" direction="rightToLeft" negativeBarColorSameAsPositive="1">
              <x14:cfvo type="num">
                <xm:f>0</xm:f>
              </x14:cfvo>
              <x14:cfvo type="num">
                <xm:f>6</xm:f>
              </x14:cfvo>
              <x14:axisColor rgb="FF000000"/>
            </x14:dataBar>
          </x14:cfRule>
          <xm:sqref>G528:G718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I69"/>
  <sheetViews>
    <sheetView zoomScale="110" workbookViewId="0">
      <selection activeCell="J10" sqref="J10"/>
    </sheetView>
    <sheetView workbookViewId="1">
      <selection activeCell="I27" sqref="I27"/>
    </sheetView>
  </sheetViews>
  <sheetFormatPr baseColWidth="10" defaultRowHeight="16" x14ac:dyDescent="0.2"/>
  <cols>
    <col min="1" max="1" width="6.140625" style="35" customWidth="1"/>
    <col min="2" max="2" width="36.140625" style="35" customWidth="1"/>
    <col min="3" max="3" width="2.140625" style="38" customWidth="1"/>
    <col min="4" max="4" width="8.28515625" style="38" customWidth="1"/>
    <col min="5" max="16384" width="10.7109375" style="35"/>
  </cols>
  <sheetData>
    <row r="1" spans="1:6" x14ac:dyDescent="0.2">
      <c r="A1" s="32"/>
      <c r="B1" s="33"/>
      <c r="C1" s="34"/>
      <c r="D1" s="32"/>
      <c r="E1" s="32"/>
      <c r="F1" s="32"/>
    </row>
    <row r="2" spans="1:6" x14ac:dyDescent="0.2">
      <c r="A2" s="32"/>
      <c r="B2" s="192" t="s">
        <v>406</v>
      </c>
      <c r="C2" s="192"/>
      <c r="D2" s="192"/>
      <c r="E2" s="32"/>
      <c r="F2" s="32"/>
    </row>
    <row r="3" spans="1:6" x14ac:dyDescent="0.2">
      <c r="A3" s="32"/>
      <c r="B3" s="42"/>
      <c r="C3" s="43"/>
      <c r="D3" s="43"/>
      <c r="E3" s="32"/>
      <c r="F3" s="32"/>
    </row>
    <row r="4" spans="1:6" ht="17" x14ac:dyDescent="0.2">
      <c r="A4" s="32"/>
      <c r="B4" s="44" t="s">
        <v>417</v>
      </c>
      <c r="C4" s="43"/>
      <c r="D4" s="43"/>
      <c r="E4" s="32"/>
      <c r="F4" s="32"/>
    </row>
    <row r="5" spans="1:6" x14ac:dyDescent="0.2">
      <c r="A5" s="32"/>
      <c r="B5" s="42"/>
      <c r="C5" s="43"/>
      <c r="D5" s="43"/>
      <c r="E5" s="32"/>
      <c r="F5" s="32"/>
    </row>
    <row r="6" spans="1:6" ht="17" x14ac:dyDescent="0.2">
      <c r="A6" s="32"/>
      <c r="B6" s="42" t="s">
        <v>418</v>
      </c>
      <c r="C6" s="43"/>
      <c r="D6" s="43"/>
      <c r="E6" s="32"/>
      <c r="F6" s="32"/>
    </row>
    <row r="7" spans="1:6" ht="34" x14ac:dyDescent="0.2">
      <c r="A7" s="32"/>
      <c r="B7" s="45" t="s">
        <v>425</v>
      </c>
      <c r="C7" s="43"/>
      <c r="D7" s="43"/>
      <c r="E7" s="32"/>
      <c r="F7" s="32"/>
    </row>
    <row r="8" spans="1:6" x14ac:dyDescent="0.2">
      <c r="A8" s="32"/>
      <c r="B8" s="45"/>
      <c r="C8" s="43"/>
      <c r="D8" s="43"/>
      <c r="E8" s="32"/>
      <c r="F8" s="32"/>
    </row>
    <row r="9" spans="1:6" ht="17" x14ac:dyDescent="0.2">
      <c r="A9" s="32"/>
      <c r="B9" s="42" t="s">
        <v>424</v>
      </c>
      <c r="C9" s="35"/>
      <c r="D9" s="35"/>
      <c r="E9" s="32"/>
      <c r="F9" s="32"/>
    </row>
    <row r="10" spans="1:6" ht="34" x14ac:dyDescent="0.2">
      <c r="A10" s="32"/>
      <c r="B10" s="45" t="s">
        <v>426</v>
      </c>
      <c r="C10" s="35"/>
      <c r="D10" s="35"/>
      <c r="E10" s="32"/>
      <c r="F10" s="32"/>
    </row>
    <row r="11" spans="1:6" x14ac:dyDescent="0.2">
      <c r="A11" s="32"/>
      <c r="C11" s="35"/>
      <c r="D11" s="35"/>
      <c r="E11" s="32"/>
      <c r="F11" s="32"/>
    </row>
    <row r="12" spans="1:6" x14ac:dyDescent="0.2">
      <c r="A12" s="32"/>
      <c r="B12" s="45"/>
      <c r="C12" s="43"/>
      <c r="D12" s="43"/>
      <c r="E12" s="32"/>
      <c r="F12" s="32"/>
    </row>
    <row r="13" spans="1:6" x14ac:dyDescent="0.2">
      <c r="A13" s="32"/>
      <c r="B13" s="36"/>
      <c r="C13" s="34"/>
      <c r="D13" s="32"/>
      <c r="E13" s="32"/>
      <c r="F13" s="32"/>
    </row>
    <row r="14" spans="1:6" x14ac:dyDescent="0.2">
      <c r="A14" s="32"/>
      <c r="B14" s="193" t="s">
        <v>468</v>
      </c>
      <c r="C14" s="193"/>
      <c r="D14" s="193"/>
      <c r="E14" s="32"/>
      <c r="F14" s="32"/>
    </row>
    <row r="15" spans="1:6" x14ac:dyDescent="0.2">
      <c r="A15" s="32"/>
      <c r="B15" s="43"/>
      <c r="C15" s="43"/>
      <c r="D15" s="43"/>
      <c r="E15" s="32"/>
      <c r="F15" s="32"/>
    </row>
    <row r="16" spans="1:6" ht="17" x14ac:dyDescent="0.2">
      <c r="A16" s="32"/>
      <c r="B16" s="42" t="s">
        <v>469</v>
      </c>
      <c r="C16" s="43"/>
      <c r="D16" s="43"/>
      <c r="E16" s="32"/>
      <c r="F16" s="32"/>
    </row>
    <row r="17" spans="1:8" ht="17" x14ac:dyDescent="0.2">
      <c r="A17" s="32"/>
      <c r="B17" s="43" t="s">
        <v>472</v>
      </c>
      <c r="C17" s="43"/>
      <c r="D17" s="43"/>
      <c r="E17" s="32"/>
      <c r="F17" s="32"/>
    </row>
    <row r="18" spans="1:8" ht="17" x14ac:dyDescent="0.2">
      <c r="A18" s="32"/>
      <c r="B18" s="46" t="s">
        <v>474</v>
      </c>
      <c r="C18" s="43"/>
      <c r="D18" s="154">
        <v>1</v>
      </c>
      <c r="E18" s="32"/>
      <c r="F18" s="32"/>
    </row>
    <row r="19" spans="1:8" ht="17" x14ac:dyDescent="0.2">
      <c r="A19" s="32"/>
      <c r="B19" s="46" t="s">
        <v>429</v>
      </c>
      <c r="C19" s="43"/>
      <c r="D19" s="154">
        <v>0</v>
      </c>
      <c r="E19" s="32"/>
      <c r="F19" s="32"/>
    </row>
    <row r="20" spans="1:8" ht="17" x14ac:dyDescent="0.2">
      <c r="A20" s="32"/>
      <c r="B20" s="46" t="s">
        <v>428</v>
      </c>
      <c r="C20" s="43"/>
      <c r="D20" s="154">
        <v>0</v>
      </c>
      <c r="E20" s="32"/>
      <c r="F20" s="32"/>
    </row>
    <row r="21" spans="1:8" x14ac:dyDescent="0.2">
      <c r="A21" s="32"/>
      <c r="B21" s="43"/>
      <c r="C21" s="43"/>
      <c r="D21" s="50"/>
      <c r="E21" s="32"/>
      <c r="F21" s="32"/>
      <c r="H21" s="38"/>
    </row>
    <row r="22" spans="1:8" ht="17" x14ac:dyDescent="0.2">
      <c r="A22" s="32"/>
      <c r="B22" s="42" t="s">
        <v>470</v>
      </c>
      <c r="C22" s="43"/>
      <c r="D22" s="50"/>
      <c r="E22" s="32"/>
      <c r="F22" s="32"/>
      <c r="H22" s="38"/>
    </row>
    <row r="23" spans="1:8" ht="17" x14ac:dyDescent="0.2">
      <c r="A23" s="32"/>
      <c r="B23" s="43" t="s">
        <v>472</v>
      </c>
      <c r="C23" s="43"/>
      <c r="D23" s="50"/>
      <c r="E23" s="32"/>
      <c r="F23" s="32"/>
    </row>
    <row r="24" spans="1:8" ht="17" x14ac:dyDescent="0.2">
      <c r="A24" s="32"/>
      <c r="B24" s="46" t="s">
        <v>473</v>
      </c>
      <c r="C24" s="43"/>
      <c r="D24" s="154">
        <v>0</v>
      </c>
      <c r="E24" s="32"/>
      <c r="F24" s="32"/>
    </row>
    <row r="25" spans="1:8" ht="17" x14ac:dyDescent="0.2">
      <c r="A25" s="32"/>
      <c r="B25" s="46" t="s">
        <v>429</v>
      </c>
      <c r="C25" s="43"/>
      <c r="D25" s="154">
        <v>0</v>
      </c>
      <c r="E25" s="32"/>
      <c r="F25" s="32"/>
    </row>
    <row r="26" spans="1:8" ht="17" x14ac:dyDescent="0.2">
      <c r="A26" s="32"/>
      <c r="B26" s="46" t="s">
        <v>475</v>
      </c>
      <c r="C26" s="43"/>
      <c r="D26" s="154">
        <v>1</v>
      </c>
      <c r="E26" s="32"/>
      <c r="F26" s="32"/>
    </row>
    <row r="27" spans="1:8" x14ac:dyDescent="0.2">
      <c r="A27" s="32"/>
      <c r="B27" s="42"/>
      <c r="C27" s="43"/>
      <c r="D27" s="50"/>
      <c r="E27" s="32"/>
      <c r="F27" s="32"/>
    </row>
    <row r="28" spans="1:8" ht="17" x14ac:dyDescent="0.2">
      <c r="A28" s="32"/>
      <c r="B28" s="42" t="s">
        <v>471</v>
      </c>
      <c r="C28" s="43"/>
      <c r="D28" s="50"/>
      <c r="E28" s="32"/>
      <c r="F28" s="32"/>
    </row>
    <row r="29" spans="1:8" ht="17" x14ac:dyDescent="0.2">
      <c r="A29" s="32"/>
      <c r="B29" s="43" t="s">
        <v>472</v>
      </c>
      <c r="C29" s="43"/>
      <c r="D29" s="50"/>
      <c r="E29" s="32"/>
      <c r="F29" s="32"/>
    </row>
    <row r="30" spans="1:8" ht="17" x14ac:dyDescent="0.2">
      <c r="A30" s="32"/>
      <c r="B30" s="46" t="s">
        <v>476</v>
      </c>
      <c r="C30" s="43"/>
      <c r="D30" s="154">
        <v>1</v>
      </c>
      <c r="E30" s="32"/>
      <c r="F30" s="32"/>
    </row>
    <row r="31" spans="1:8" ht="17" x14ac:dyDescent="0.2">
      <c r="A31" s="32"/>
      <c r="B31" s="46" t="s">
        <v>477</v>
      </c>
      <c r="C31" s="43"/>
      <c r="D31" s="154">
        <v>0</v>
      </c>
      <c r="E31" s="32"/>
      <c r="F31" s="32"/>
    </row>
    <row r="32" spans="1:8" ht="17" x14ac:dyDescent="0.2">
      <c r="A32" s="32"/>
      <c r="B32" s="46" t="s">
        <v>429</v>
      </c>
      <c r="C32" s="43"/>
      <c r="D32" s="154">
        <v>0</v>
      </c>
      <c r="E32" s="32"/>
      <c r="F32" s="32"/>
    </row>
    <row r="33" spans="1:6" ht="17" x14ac:dyDescent="0.2">
      <c r="A33" s="32"/>
      <c r="B33" s="46" t="s">
        <v>428</v>
      </c>
      <c r="C33" s="43"/>
      <c r="D33" s="154">
        <v>0</v>
      </c>
      <c r="E33" s="32"/>
      <c r="F33" s="32"/>
    </row>
    <row r="34" spans="1:6" x14ac:dyDescent="0.2">
      <c r="A34" s="32"/>
      <c r="B34" s="42"/>
      <c r="C34" s="43"/>
      <c r="D34" s="43"/>
      <c r="E34" s="32"/>
      <c r="F34" s="32"/>
    </row>
    <row r="35" spans="1:6" x14ac:dyDescent="0.2">
      <c r="A35" s="32"/>
      <c r="B35" s="40" t="s">
        <v>421</v>
      </c>
      <c r="C35" s="43"/>
      <c r="D35" s="43"/>
      <c r="E35" s="32"/>
      <c r="F35" s="32"/>
    </row>
    <row r="36" spans="1:6" x14ac:dyDescent="0.2">
      <c r="A36" s="32"/>
      <c r="B36" s="38" t="s">
        <v>423</v>
      </c>
      <c r="C36" s="35"/>
      <c r="D36" s="35"/>
      <c r="E36" s="32"/>
      <c r="F36" s="32"/>
    </row>
    <row r="37" spans="1:6" ht="17" x14ac:dyDescent="0.2">
      <c r="A37" s="32"/>
      <c r="B37" s="46" t="s">
        <v>419</v>
      </c>
      <c r="C37" s="43" t="s">
        <v>422</v>
      </c>
      <c r="D37" s="155">
        <v>10</v>
      </c>
      <c r="E37" s="32"/>
      <c r="F37" s="32"/>
    </row>
    <row r="38" spans="1:6" ht="17" x14ac:dyDescent="0.2">
      <c r="A38" s="32"/>
      <c r="B38" s="46" t="s">
        <v>420</v>
      </c>
      <c r="C38" s="43" t="s">
        <v>422</v>
      </c>
      <c r="D38" s="155">
        <v>7</v>
      </c>
      <c r="E38" s="32"/>
      <c r="F38" s="32"/>
    </row>
    <row r="39" spans="1:6" x14ac:dyDescent="0.2">
      <c r="A39" s="32"/>
      <c r="B39" s="45"/>
      <c r="C39" s="43"/>
      <c r="D39" s="47"/>
      <c r="E39" s="32"/>
      <c r="F39" s="32"/>
    </row>
    <row r="40" spans="1:6" x14ac:dyDescent="0.2">
      <c r="A40" s="32"/>
      <c r="B40" s="38" t="s">
        <v>4</v>
      </c>
      <c r="C40" s="35"/>
      <c r="D40" s="48"/>
      <c r="E40" s="32"/>
      <c r="F40" s="32"/>
    </row>
    <row r="41" spans="1:6" ht="17" x14ac:dyDescent="0.2">
      <c r="A41" s="32"/>
      <c r="B41" s="46" t="s">
        <v>419</v>
      </c>
      <c r="C41" s="43" t="s">
        <v>422</v>
      </c>
      <c r="D41" s="155">
        <v>7</v>
      </c>
      <c r="E41" s="32"/>
      <c r="F41" s="32"/>
    </row>
    <row r="42" spans="1:6" ht="17" x14ac:dyDescent="0.2">
      <c r="A42" s="32"/>
      <c r="B42" s="46" t="s">
        <v>420</v>
      </c>
      <c r="C42" s="43" t="s">
        <v>422</v>
      </c>
      <c r="D42" s="155">
        <v>5</v>
      </c>
      <c r="E42" s="32"/>
      <c r="F42" s="32"/>
    </row>
    <row r="43" spans="1:6" x14ac:dyDescent="0.2">
      <c r="A43" s="32"/>
      <c r="B43" s="42"/>
      <c r="C43" s="43"/>
      <c r="D43" s="43"/>
      <c r="E43" s="32"/>
      <c r="F43" s="32"/>
    </row>
    <row r="44" spans="1:6" x14ac:dyDescent="0.2">
      <c r="A44" s="32"/>
      <c r="B44" s="42"/>
      <c r="C44" s="43"/>
      <c r="D44" s="43"/>
      <c r="E44" s="32"/>
      <c r="F44" s="32"/>
    </row>
    <row r="45" spans="1:6" x14ac:dyDescent="0.2">
      <c r="A45" s="32"/>
      <c r="B45" s="43"/>
      <c r="C45" s="43"/>
      <c r="D45" s="43"/>
      <c r="E45" s="32"/>
      <c r="F45" s="32"/>
    </row>
    <row r="46" spans="1:6" x14ac:dyDescent="0.2">
      <c r="A46" s="32"/>
      <c r="B46" s="42"/>
      <c r="C46" s="43"/>
      <c r="D46" s="43"/>
      <c r="E46" s="32"/>
      <c r="F46" s="32"/>
    </row>
    <row r="47" spans="1:6" x14ac:dyDescent="0.2">
      <c r="A47" s="32"/>
      <c r="B47" s="42"/>
      <c r="C47" s="43"/>
      <c r="D47" s="43"/>
      <c r="E47" s="32"/>
      <c r="F47" s="32"/>
    </row>
    <row r="48" spans="1:6" x14ac:dyDescent="0.2">
      <c r="A48" s="32"/>
      <c r="B48" s="43"/>
      <c r="C48" s="43"/>
      <c r="D48" s="43"/>
      <c r="E48" s="32"/>
      <c r="F48" s="32"/>
    </row>
    <row r="49" spans="1:9" x14ac:dyDescent="0.2">
      <c r="A49" s="32"/>
      <c r="B49" s="37"/>
      <c r="C49" s="37"/>
      <c r="D49" s="37"/>
      <c r="E49" s="32"/>
      <c r="F49" s="32"/>
    </row>
    <row r="50" spans="1:9" x14ac:dyDescent="0.2">
      <c r="B50" s="40" t="s">
        <v>407</v>
      </c>
      <c r="D50" s="38" t="b">
        <v>1</v>
      </c>
    </row>
    <row r="51" spans="1:9" ht="85" x14ac:dyDescent="0.2">
      <c r="B51" s="39" t="s">
        <v>408</v>
      </c>
      <c r="I51" s="38"/>
    </row>
    <row r="53" spans="1:9" ht="17" x14ac:dyDescent="0.2">
      <c r="B53" s="41" t="s">
        <v>416</v>
      </c>
      <c r="C53" s="33"/>
      <c r="D53" s="33"/>
    </row>
    <row r="54" spans="1:9" ht="85" x14ac:dyDescent="0.2">
      <c r="B54" s="39" t="s">
        <v>414</v>
      </c>
      <c r="C54" s="33"/>
      <c r="D54" s="33"/>
    </row>
    <row r="56" spans="1:9" x14ac:dyDescent="0.2">
      <c r="B56" s="38" t="s">
        <v>409</v>
      </c>
      <c r="D56" s="38" t="b">
        <v>1</v>
      </c>
    </row>
    <row r="57" spans="1:9" x14ac:dyDescent="0.2">
      <c r="B57" s="38" t="s">
        <v>410</v>
      </c>
      <c r="D57" s="38" t="b">
        <v>0</v>
      </c>
    </row>
    <row r="59" spans="1:9" x14ac:dyDescent="0.2">
      <c r="B59" s="193" t="s">
        <v>411</v>
      </c>
      <c r="C59" s="193"/>
      <c r="D59" s="193"/>
    </row>
    <row r="61" spans="1:9" ht="34" x14ac:dyDescent="0.2">
      <c r="B61" s="41" t="s">
        <v>412</v>
      </c>
      <c r="C61" s="33"/>
    </row>
    <row r="62" spans="1:9" ht="68" x14ac:dyDescent="0.2">
      <c r="B62" s="39" t="s">
        <v>413</v>
      </c>
    </row>
    <row r="64" spans="1:9" x14ac:dyDescent="0.2">
      <c r="B64" s="49" t="s">
        <v>427</v>
      </c>
      <c r="D64" s="38" t="b">
        <v>1</v>
      </c>
    </row>
    <row r="65" spans="2:4" x14ac:dyDescent="0.2">
      <c r="B65" s="49" t="s">
        <v>428</v>
      </c>
      <c r="D65" s="38" t="b">
        <v>0</v>
      </c>
    </row>
    <row r="66" spans="2:4" x14ac:dyDescent="0.2">
      <c r="B66" s="49" t="s">
        <v>429</v>
      </c>
      <c r="D66" s="38" t="b">
        <v>0</v>
      </c>
    </row>
    <row r="68" spans="2:4" x14ac:dyDescent="0.2">
      <c r="B68" s="38"/>
    </row>
    <row r="69" spans="2:4" x14ac:dyDescent="0.2">
      <c r="B69" s="38"/>
    </row>
  </sheetData>
  <mergeCells count="3">
    <mergeCell ref="B2:D2"/>
    <mergeCell ref="B14:D14"/>
    <mergeCell ref="B59:D5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A2:K46"/>
  <sheetViews>
    <sheetView zoomScale="92" workbookViewId="0">
      <selection activeCell="J13" sqref="J13"/>
    </sheetView>
    <sheetView tabSelected="1" zoomScale="97" workbookViewId="1">
      <selection activeCell="I5" sqref="I5"/>
    </sheetView>
  </sheetViews>
  <sheetFormatPr baseColWidth="10" defaultRowHeight="16" x14ac:dyDescent="0.2"/>
  <cols>
    <col min="1" max="1" width="3" style="114" customWidth="1"/>
    <col min="2" max="2" width="10.85546875" style="114" customWidth="1"/>
    <col min="3" max="3" width="20" style="114" customWidth="1"/>
    <col min="4" max="4" width="33.28515625" style="114" customWidth="1"/>
    <col min="5" max="5" width="29.140625" style="132" customWidth="1"/>
    <col min="6" max="6" width="23.42578125" style="132" customWidth="1"/>
    <col min="7" max="7" width="13.7109375" style="132" customWidth="1"/>
    <col min="8" max="8" width="9.5703125" style="132" customWidth="1"/>
    <col min="9" max="9" width="9.140625" style="147" customWidth="1"/>
    <col min="10" max="10" width="40.42578125" style="134" customWidth="1"/>
    <col min="11" max="16384" width="10.7109375" style="114"/>
  </cols>
  <sheetData>
    <row r="2" spans="1:11" x14ac:dyDescent="0.2">
      <c r="B2" s="190" t="s">
        <v>564</v>
      </c>
      <c r="H2" s="196" t="s">
        <v>566</v>
      </c>
      <c r="I2" s="195" t="s">
        <v>576</v>
      </c>
      <c r="J2" s="195"/>
    </row>
    <row r="3" spans="1:11" ht="16" customHeight="1" x14ac:dyDescent="0.2">
      <c r="B3" s="191" t="s">
        <v>565</v>
      </c>
      <c r="H3" s="196"/>
      <c r="I3" s="195"/>
      <c r="J3" s="195"/>
    </row>
    <row r="4" spans="1:11" x14ac:dyDescent="0.2">
      <c r="B4" s="32"/>
      <c r="H4" s="196"/>
      <c r="I4" s="195"/>
      <c r="J4" s="195"/>
    </row>
    <row r="6" spans="1:11" ht="18" customHeight="1" thickBot="1" x14ac:dyDescent="0.25">
      <c r="H6" s="194" t="s">
        <v>557</v>
      </c>
      <c r="I6" s="194"/>
    </row>
    <row r="7" spans="1:11" ht="18" thickBot="1" x14ac:dyDescent="0.25">
      <c r="A7" s="112"/>
      <c r="B7" s="113" t="s">
        <v>489</v>
      </c>
      <c r="C7" s="113" t="s">
        <v>488</v>
      </c>
      <c r="D7" s="113" t="s">
        <v>487</v>
      </c>
      <c r="E7" s="113" t="s">
        <v>490</v>
      </c>
      <c r="F7" s="113" t="s">
        <v>525</v>
      </c>
      <c r="G7" s="113" t="s">
        <v>521</v>
      </c>
      <c r="H7" s="113" t="s">
        <v>519</v>
      </c>
      <c r="I7" s="113" t="s">
        <v>518</v>
      </c>
      <c r="J7" s="138" t="s">
        <v>507</v>
      </c>
    </row>
    <row r="8" spans="1:11" ht="17" x14ac:dyDescent="0.2">
      <c r="A8" s="112"/>
      <c r="B8" s="115" t="s">
        <v>519</v>
      </c>
      <c r="C8" s="116" t="s">
        <v>400</v>
      </c>
      <c r="D8" s="116" t="s">
        <v>524</v>
      </c>
      <c r="E8" s="117"/>
      <c r="F8" s="117" t="s">
        <v>527</v>
      </c>
      <c r="G8" s="117" t="s">
        <v>522</v>
      </c>
      <c r="H8" s="177">
        <v>1</v>
      </c>
      <c r="I8" s="177"/>
      <c r="J8" s="139" t="s">
        <v>430</v>
      </c>
    </row>
    <row r="9" spans="1:11" ht="17" x14ac:dyDescent="0.2">
      <c r="A9" s="112"/>
      <c r="B9" s="118" t="s">
        <v>519</v>
      </c>
      <c r="C9" s="116" t="s">
        <v>415</v>
      </c>
      <c r="D9" s="116" t="s">
        <v>516</v>
      </c>
      <c r="E9" s="117"/>
      <c r="F9" s="117" t="s">
        <v>570</v>
      </c>
      <c r="G9" s="117" t="s">
        <v>523</v>
      </c>
      <c r="H9" s="177">
        <v>1</v>
      </c>
      <c r="I9" s="177"/>
      <c r="J9" s="139" t="s">
        <v>508</v>
      </c>
      <c r="K9" s="32"/>
    </row>
    <row r="10" spans="1:11" x14ac:dyDescent="0.2">
      <c r="A10" s="112"/>
      <c r="B10" s="118" t="s">
        <v>519</v>
      </c>
      <c r="C10" s="119" t="s">
        <v>399</v>
      </c>
      <c r="D10" s="120" t="s">
        <v>432</v>
      </c>
      <c r="E10" s="121"/>
      <c r="F10" s="121"/>
      <c r="G10" s="121"/>
      <c r="H10" s="178">
        <v>1</v>
      </c>
      <c r="I10" s="178"/>
      <c r="J10" s="140" t="s">
        <v>431</v>
      </c>
    </row>
    <row r="11" spans="1:11" x14ac:dyDescent="0.2">
      <c r="A11" s="112"/>
      <c r="B11" s="118" t="s">
        <v>519</v>
      </c>
      <c r="C11" s="122" t="s">
        <v>399</v>
      </c>
      <c r="D11" s="116" t="s">
        <v>434</v>
      </c>
      <c r="E11" s="117"/>
      <c r="F11" s="117"/>
      <c r="G11" s="117"/>
      <c r="H11" s="177">
        <v>1</v>
      </c>
      <c r="I11" s="177"/>
      <c r="J11" s="139" t="s">
        <v>433</v>
      </c>
    </row>
    <row r="12" spans="1:11" ht="17" x14ac:dyDescent="0.2">
      <c r="A12" s="112"/>
      <c r="B12" s="118" t="s">
        <v>519</v>
      </c>
      <c r="C12" s="116" t="s">
        <v>401</v>
      </c>
      <c r="D12" s="119" t="s">
        <v>546</v>
      </c>
      <c r="E12" s="130" t="s">
        <v>549</v>
      </c>
      <c r="F12" s="130" t="s">
        <v>547</v>
      </c>
      <c r="G12" s="130" t="s">
        <v>540</v>
      </c>
      <c r="H12" s="177">
        <v>1</v>
      </c>
      <c r="I12" s="177"/>
      <c r="J12" s="139" t="s">
        <v>435</v>
      </c>
    </row>
    <row r="13" spans="1:11" ht="85" x14ac:dyDescent="0.2">
      <c r="A13" s="112"/>
      <c r="B13" s="118" t="s">
        <v>519</v>
      </c>
      <c r="C13" s="119" t="s">
        <v>436</v>
      </c>
      <c r="D13" s="120" t="s">
        <v>511</v>
      </c>
      <c r="E13" s="121" t="s">
        <v>512</v>
      </c>
      <c r="F13" s="121" t="s">
        <v>570</v>
      </c>
      <c r="G13" s="121" t="s">
        <v>522</v>
      </c>
      <c r="H13" s="178">
        <v>1</v>
      </c>
      <c r="I13" s="178"/>
      <c r="J13" s="140" t="s">
        <v>437</v>
      </c>
    </row>
    <row r="14" spans="1:11" ht="17" x14ac:dyDescent="0.2">
      <c r="A14" s="112"/>
      <c r="B14" s="118" t="s">
        <v>519</v>
      </c>
      <c r="C14" s="122" t="s">
        <v>436</v>
      </c>
      <c r="D14" s="116" t="s">
        <v>513</v>
      </c>
      <c r="E14" s="117"/>
      <c r="F14" s="117" t="s">
        <v>528</v>
      </c>
      <c r="G14" s="117" t="s">
        <v>523</v>
      </c>
      <c r="H14" s="177">
        <v>1</v>
      </c>
      <c r="I14" s="177"/>
      <c r="J14" s="139" t="s">
        <v>438</v>
      </c>
    </row>
    <row r="15" spans="1:11" ht="17" x14ac:dyDescent="0.2">
      <c r="A15" s="112"/>
      <c r="B15" s="118" t="s">
        <v>519</v>
      </c>
      <c r="C15" s="115" t="s">
        <v>556</v>
      </c>
      <c r="D15" s="115" t="s">
        <v>551</v>
      </c>
      <c r="E15" s="135"/>
      <c r="F15" s="135" t="s">
        <v>528</v>
      </c>
      <c r="G15" s="135" t="s">
        <v>523</v>
      </c>
      <c r="H15" s="179">
        <v>1</v>
      </c>
      <c r="I15" s="179"/>
      <c r="J15" s="141" t="s">
        <v>440</v>
      </c>
    </row>
    <row r="16" spans="1:11" ht="17" thickBot="1" x14ac:dyDescent="0.25">
      <c r="A16" s="112"/>
      <c r="B16" s="123"/>
      <c r="C16" s="124"/>
      <c r="D16" s="124"/>
      <c r="E16" s="125"/>
      <c r="F16" s="125"/>
      <c r="G16" s="125"/>
      <c r="H16" s="180">
        <v>1</v>
      </c>
      <c r="I16" s="180"/>
      <c r="J16" s="142"/>
    </row>
    <row r="17" spans="1:11" ht="17" x14ac:dyDescent="0.2">
      <c r="A17" s="112"/>
      <c r="B17" s="115" t="s">
        <v>518</v>
      </c>
      <c r="C17" s="115" t="s">
        <v>400</v>
      </c>
      <c r="D17" s="136" t="s">
        <v>514</v>
      </c>
      <c r="E17" s="137"/>
      <c r="F17" s="137" t="s">
        <v>539</v>
      </c>
      <c r="G17" s="137" t="s">
        <v>538</v>
      </c>
      <c r="H17" s="181"/>
      <c r="I17" s="182">
        <v>1</v>
      </c>
      <c r="J17" s="143" t="s">
        <v>441</v>
      </c>
      <c r="K17" s="32" t="s">
        <v>562</v>
      </c>
    </row>
    <row r="18" spans="1:11" ht="17" x14ac:dyDescent="0.2">
      <c r="A18" s="112"/>
      <c r="B18" s="118" t="s">
        <v>518</v>
      </c>
      <c r="C18" s="118" t="s">
        <v>400</v>
      </c>
      <c r="D18" s="126" t="s">
        <v>515</v>
      </c>
      <c r="E18" s="127"/>
      <c r="F18" s="127" t="s">
        <v>536</v>
      </c>
      <c r="G18" s="127" t="s">
        <v>522</v>
      </c>
      <c r="H18" s="183"/>
      <c r="I18" s="184">
        <v>1</v>
      </c>
      <c r="J18" s="144" t="s">
        <v>442</v>
      </c>
    </row>
    <row r="19" spans="1:11" ht="17" x14ac:dyDescent="0.2">
      <c r="A19" s="112"/>
      <c r="B19" s="118" t="s">
        <v>518</v>
      </c>
      <c r="C19" s="118" t="s">
        <v>400</v>
      </c>
      <c r="D19" s="128" t="s">
        <v>520</v>
      </c>
      <c r="E19" s="129"/>
      <c r="F19" s="129" t="s">
        <v>526</v>
      </c>
      <c r="G19" s="129" t="s">
        <v>540</v>
      </c>
      <c r="H19" s="185"/>
      <c r="I19" s="186">
        <v>2</v>
      </c>
      <c r="J19" s="145" t="s">
        <v>443</v>
      </c>
    </row>
    <row r="20" spans="1:11" ht="17" x14ac:dyDescent="0.2">
      <c r="A20" s="112"/>
      <c r="B20" s="118" t="s">
        <v>518</v>
      </c>
      <c r="C20" s="119" t="s">
        <v>415</v>
      </c>
      <c r="D20" s="120" t="s">
        <v>542</v>
      </c>
      <c r="E20" s="121"/>
      <c r="F20" s="121" t="s">
        <v>543</v>
      </c>
      <c r="G20" s="121" t="s">
        <v>540</v>
      </c>
      <c r="H20" s="187"/>
      <c r="I20" s="178">
        <v>1</v>
      </c>
      <c r="J20" s="140" t="s">
        <v>563</v>
      </c>
    </row>
    <row r="21" spans="1:11" ht="17" x14ac:dyDescent="0.2">
      <c r="A21" s="112"/>
      <c r="B21" s="118" t="s">
        <v>518</v>
      </c>
      <c r="C21" s="118" t="s">
        <v>415</v>
      </c>
      <c r="D21" s="126" t="s">
        <v>541</v>
      </c>
      <c r="E21" s="127"/>
      <c r="F21" s="127" t="s">
        <v>517</v>
      </c>
      <c r="G21" s="127" t="s">
        <v>540</v>
      </c>
      <c r="H21" s="183"/>
      <c r="I21" s="184">
        <v>1</v>
      </c>
      <c r="J21" s="144" t="s">
        <v>444</v>
      </c>
    </row>
    <row r="22" spans="1:11" ht="17" x14ac:dyDescent="0.2">
      <c r="A22" s="112"/>
      <c r="B22" s="118" t="s">
        <v>518</v>
      </c>
      <c r="C22" s="118" t="s">
        <v>415</v>
      </c>
      <c r="D22" s="128" t="s">
        <v>544</v>
      </c>
      <c r="E22" s="129"/>
      <c r="F22" s="129" t="s">
        <v>545</v>
      </c>
      <c r="G22" s="129" t="s">
        <v>523</v>
      </c>
      <c r="H22" s="185"/>
      <c r="I22" s="186">
        <v>1</v>
      </c>
      <c r="J22" s="145" t="s">
        <v>445</v>
      </c>
    </row>
    <row r="23" spans="1:11" ht="17" x14ac:dyDescent="0.2">
      <c r="A23" s="112"/>
      <c r="B23" s="118" t="s">
        <v>518</v>
      </c>
      <c r="C23" s="119" t="s">
        <v>399</v>
      </c>
      <c r="D23" s="120" t="s">
        <v>447</v>
      </c>
      <c r="E23" s="121"/>
      <c r="F23" s="121" t="s">
        <v>569</v>
      </c>
      <c r="G23" s="121" t="s">
        <v>532</v>
      </c>
      <c r="H23" s="187"/>
      <c r="I23" s="187">
        <v>1</v>
      </c>
      <c r="J23" s="140" t="s">
        <v>446</v>
      </c>
    </row>
    <row r="24" spans="1:11" ht="17" x14ac:dyDescent="0.2">
      <c r="A24" s="112"/>
      <c r="B24" s="118" t="s">
        <v>518</v>
      </c>
      <c r="C24" s="118" t="s">
        <v>399</v>
      </c>
      <c r="D24" s="126" t="s">
        <v>449</v>
      </c>
      <c r="E24" s="127"/>
      <c r="F24" s="127"/>
      <c r="G24" s="127" t="s">
        <v>532</v>
      </c>
      <c r="H24" s="183"/>
      <c r="I24" s="183">
        <v>1</v>
      </c>
      <c r="J24" s="144" t="s">
        <v>448</v>
      </c>
    </row>
    <row r="25" spans="1:11" ht="17" x14ac:dyDescent="0.2">
      <c r="A25" s="112"/>
      <c r="B25" s="118" t="s">
        <v>518</v>
      </c>
      <c r="C25" s="118" t="s">
        <v>399</v>
      </c>
      <c r="D25" s="126" t="s">
        <v>451</v>
      </c>
      <c r="E25" s="127"/>
      <c r="F25" s="127"/>
      <c r="G25" s="127" t="s">
        <v>532</v>
      </c>
      <c r="H25" s="183"/>
      <c r="I25" s="183">
        <v>1</v>
      </c>
      <c r="J25" s="144" t="s">
        <v>450</v>
      </c>
    </row>
    <row r="26" spans="1:11" ht="17" x14ac:dyDescent="0.2">
      <c r="A26" s="112"/>
      <c r="B26" s="118" t="s">
        <v>518</v>
      </c>
      <c r="C26" s="118" t="s">
        <v>399</v>
      </c>
      <c r="D26" s="126" t="s">
        <v>509</v>
      </c>
      <c r="E26" s="127"/>
      <c r="F26" s="127"/>
      <c r="G26" s="127" t="s">
        <v>532</v>
      </c>
      <c r="H26" s="183"/>
      <c r="I26" s="183">
        <v>1</v>
      </c>
      <c r="J26" s="144" t="s">
        <v>452</v>
      </c>
    </row>
    <row r="27" spans="1:11" ht="17" x14ac:dyDescent="0.2">
      <c r="A27" s="112"/>
      <c r="B27" s="118" t="s">
        <v>518</v>
      </c>
      <c r="C27" s="118" t="s">
        <v>399</v>
      </c>
      <c r="D27" s="126" t="s">
        <v>510</v>
      </c>
      <c r="E27" s="127"/>
      <c r="F27" s="127"/>
      <c r="G27" s="127" t="s">
        <v>532</v>
      </c>
      <c r="H27" s="183"/>
      <c r="I27" s="183">
        <v>1</v>
      </c>
      <c r="J27" s="144" t="s">
        <v>453</v>
      </c>
    </row>
    <row r="28" spans="1:11" ht="17" x14ac:dyDescent="0.2">
      <c r="A28" s="112"/>
      <c r="B28" s="118" t="s">
        <v>518</v>
      </c>
      <c r="C28" s="118" t="s">
        <v>399</v>
      </c>
      <c r="D28" s="126" t="s">
        <v>455</v>
      </c>
      <c r="E28" s="127"/>
      <c r="F28" s="127" t="s">
        <v>569</v>
      </c>
      <c r="G28" s="127" t="s">
        <v>532</v>
      </c>
      <c r="H28" s="183"/>
      <c r="I28" s="183">
        <v>1</v>
      </c>
      <c r="J28" s="144" t="s">
        <v>454</v>
      </c>
    </row>
    <row r="29" spans="1:11" ht="17" x14ac:dyDescent="0.2">
      <c r="A29" s="112"/>
      <c r="B29" s="118" t="s">
        <v>518</v>
      </c>
      <c r="C29" s="118" t="s">
        <v>399</v>
      </c>
      <c r="D29" s="126" t="s">
        <v>568</v>
      </c>
      <c r="E29" s="127"/>
      <c r="F29" s="127" t="s">
        <v>457</v>
      </c>
      <c r="G29" s="127"/>
      <c r="H29" s="183"/>
      <c r="I29" s="183">
        <v>1</v>
      </c>
      <c r="J29" s="144" t="s">
        <v>456</v>
      </c>
    </row>
    <row r="30" spans="1:11" ht="34" x14ac:dyDescent="0.2">
      <c r="A30" s="112"/>
      <c r="B30" s="118" t="s">
        <v>518</v>
      </c>
      <c r="C30" s="118" t="s">
        <v>399</v>
      </c>
      <c r="D30" s="128" t="s">
        <v>560</v>
      </c>
      <c r="E30" s="129"/>
      <c r="F30" s="129" t="s">
        <v>567</v>
      </c>
      <c r="G30" s="129"/>
      <c r="H30" s="185"/>
      <c r="I30" s="185">
        <v>1</v>
      </c>
      <c r="J30" s="145" t="s">
        <v>458</v>
      </c>
    </row>
    <row r="31" spans="1:11" ht="34" x14ac:dyDescent="0.2">
      <c r="A31" s="112"/>
      <c r="B31" s="118" t="s">
        <v>518</v>
      </c>
      <c r="C31" s="119" t="s">
        <v>401</v>
      </c>
      <c r="D31" s="119" t="s">
        <v>546</v>
      </c>
      <c r="E31" s="130" t="s">
        <v>548</v>
      </c>
      <c r="F31" s="130" t="s">
        <v>547</v>
      </c>
      <c r="G31" s="130" t="s">
        <v>540</v>
      </c>
      <c r="H31" s="188"/>
      <c r="I31" s="189">
        <v>1</v>
      </c>
      <c r="J31" s="146" t="s">
        <v>459</v>
      </c>
    </row>
    <row r="32" spans="1:11" ht="17" x14ac:dyDescent="0.2">
      <c r="A32" s="112"/>
      <c r="B32" s="118" t="s">
        <v>518</v>
      </c>
      <c r="C32" s="119" t="s">
        <v>436</v>
      </c>
      <c r="D32" s="120" t="s">
        <v>529</v>
      </c>
      <c r="E32" s="121"/>
      <c r="F32" s="121" t="s">
        <v>530</v>
      </c>
      <c r="G32" s="121" t="s">
        <v>540</v>
      </c>
      <c r="H32" s="187"/>
      <c r="I32" s="178">
        <v>1</v>
      </c>
      <c r="J32" s="140" t="s">
        <v>460</v>
      </c>
    </row>
    <row r="33" spans="1:10" ht="17" x14ac:dyDescent="0.2">
      <c r="A33" s="112"/>
      <c r="B33" s="118" t="s">
        <v>518</v>
      </c>
      <c r="C33" s="118" t="s">
        <v>436</v>
      </c>
      <c r="D33" s="126" t="s">
        <v>531</v>
      </c>
      <c r="E33" s="127"/>
      <c r="F33" s="127" t="s">
        <v>528</v>
      </c>
      <c r="G33" s="127" t="s">
        <v>532</v>
      </c>
      <c r="H33" s="183"/>
      <c r="I33" s="184">
        <v>1</v>
      </c>
      <c r="J33" s="144" t="s">
        <v>461</v>
      </c>
    </row>
    <row r="34" spans="1:10" ht="34" x14ac:dyDescent="0.2">
      <c r="A34" s="112"/>
      <c r="B34" s="118" t="s">
        <v>518</v>
      </c>
      <c r="C34" s="118" t="s">
        <v>436</v>
      </c>
      <c r="D34" s="126" t="s">
        <v>533</v>
      </c>
      <c r="E34" s="127"/>
      <c r="F34" s="127" t="s">
        <v>534</v>
      </c>
      <c r="G34" s="127" t="s">
        <v>532</v>
      </c>
      <c r="H34" s="183"/>
      <c r="I34" s="184">
        <v>1</v>
      </c>
      <c r="J34" s="144" t="s">
        <v>462</v>
      </c>
    </row>
    <row r="35" spans="1:10" ht="17" x14ac:dyDescent="0.2">
      <c r="A35" s="112"/>
      <c r="B35" s="118" t="s">
        <v>518</v>
      </c>
      <c r="C35" s="118" t="s">
        <v>436</v>
      </c>
      <c r="D35" s="128" t="s">
        <v>535</v>
      </c>
      <c r="E35" s="129"/>
      <c r="F35" s="129" t="s">
        <v>536</v>
      </c>
      <c r="G35" s="129" t="s">
        <v>537</v>
      </c>
      <c r="H35" s="185"/>
      <c r="I35" s="186">
        <v>1</v>
      </c>
      <c r="J35" s="145" t="s">
        <v>463</v>
      </c>
    </row>
    <row r="36" spans="1:10" ht="17" x14ac:dyDescent="0.2">
      <c r="A36" s="112"/>
      <c r="B36" s="118" t="s">
        <v>518</v>
      </c>
      <c r="C36" s="119" t="s">
        <v>550</v>
      </c>
      <c r="D36" s="120" t="s">
        <v>553</v>
      </c>
      <c r="E36" s="121"/>
      <c r="F36" s="121" t="s">
        <v>570</v>
      </c>
      <c r="G36" s="121" t="s">
        <v>538</v>
      </c>
      <c r="H36" s="187"/>
      <c r="I36" s="178">
        <v>1</v>
      </c>
      <c r="J36" s="140" t="s">
        <v>464</v>
      </c>
    </row>
    <row r="37" spans="1:10" x14ac:dyDescent="0.2">
      <c r="A37" s="112"/>
      <c r="B37" s="118" t="s">
        <v>518</v>
      </c>
      <c r="C37" s="118" t="s">
        <v>439</v>
      </c>
      <c r="D37" s="126" t="s">
        <v>554</v>
      </c>
      <c r="E37" s="127"/>
      <c r="F37" s="127"/>
      <c r="G37" s="127"/>
      <c r="H37" s="183"/>
      <c r="I37" s="184">
        <v>1</v>
      </c>
      <c r="J37" s="144" t="s">
        <v>465</v>
      </c>
    </row>
    <row r="38" spans="1:10" ht="17" x14ac:dyDescent="0.2">
      <c r="A38" s="112"/>
      <c r="B38" s="118" t="s">
        <v>518</v>
      </c>
      <c r="C38" s="118" t="s">
        <v>439</v>
      </c>
      <c r="D38" s="126" t="s">
        <v>552</v>
      </c>
      <c r="E38" s="127"/>
      <c r="F38" s="127" t="s">
        <v>570</v>
      </c>
      <c r="G38" s="127" t="s">
        <v>538</v>
      </c>
      <c r="H38" s="183"/>
      <c r="I38" s="184">
        <v>1</v>
      </c>
      <c r="J38" s="144" t="s">
        <v>466</v>
      </c>
    </row>
    <row r="39" spans="1:10" ht="17" x14ac:dyDescent="0.2">
      <c r="A39" s="112"/>
      <c r="B39" s="118" t="s">
        <v>518</v>
      </c>
      <c r="C39" s="118" t="s">
        <v>439</v>
      </c>
      <c r="D39" s="128" t="s">
        <v>555</v>
      </c>
      <c r="E39" s="129"/>
      <c r="F39" s="129" t="s">
        <v>570</v>
      </c>
      <c r="G39" s="129" t="s">
        <v>540</v>
      </c>
      <c r="H39" s="185"/>
      <c r="I39" s="186">
        <v>1</v>
      </c>
      <c r="J39" s="145" t="s">
        <v>467</v>
      </c>
    </row>
    <row r="40" spans="1:10" x14ac:dyDescent="0.2">
      <c r="A40" s="112"/>
      <c r="B40" s="112"/>
      <c r="C40" s="112"/>
      <c r="D40" s="112"/>
      <c r="E40" s="131"/>
      <c r="F40" s="131"/>
      <c r="G40" s="131"/>
      <c r="H40" s="131"/>
      <c r="I40" s="148"/>
      <c r="J40" s="133"/>
    </row>
    <row r="41" spans="1:10" x14ac:dyDescent="0.2">
      <c r="A41" s="112"/>
      <c r="B41" s="112"/>
      <c r="C41" s="112"/>
      <c r="D41" s="112"/>
      <c r="E41" s="131"/>
      <c r="F41" s="131"/>
      <c r="G41" s="131"/>
      <c r="H41" s="131"/>
      <c r="I41" s="148"/>
      <c r="J41" s="133"/>
    </row>
    <row r="42" spans="1:10" x14ac:dyDescent="0.2">
      <c r="A42" s="112"/>
      <c r="B42" s="112"/>
      <c r="C42" s="112"/>
      <c r="D42" s="112"/>
      <c r="E42" s="131"/>
      <c r="F42" s="131"/>
      <c r="G42" s="131"/>
      <c r="H42" s="131"/>
      <c r="I42" s="148"/>
      <c r="J42" s="133"/>
    </row>
    <row r="43" spans="1:10" x14ac:dyDescent="0.2">
      <c r="A43" s="112"/>
      <c r="B43" s="112"/>
      <c r="C43" s="112"/>
      <c r="D43" s="112"/>
      <c r="E43" s="131"/>
      <c r="F43" s="131"/>
      <c r="G43" s="131"/>
      <c r="H43" s="131"/>
      <c r="I43" s="148"/>
      <c r="J43" s="133"/>
    </row>
    <row r="44" spans="1:10" x14ac:dyDescent="0.2">
      <c r="A44" s="112"/>
      <c r="B44" s="112"/>
      <c r="C44" s="112"/>
      <c r="D44" s="112"/>
      <c r="E44" s="131"/>
      <c r="F44" s="131"/>
      <c r="G44" s="131"/>
      <c r="H44" s="131"/>
      <c r="I44" s="148"/>
      <c r="J44" s="133"/>
    </row>
    <row r="45" spans="1:10" x14ac:dyDescent="0.2">
      <c r="A45" s="112"/>
      <c r="B45" s="112"/>
      <c r="C45" s="112"/>
      <c r="D45" s="112"/>
      <c r="E45" s="131"/>
      <c r="F45" s="131"/>
      <c r="G45" s="131"/>
      <c r="H45" s="131"/>
      <c r="I45" s="148"/>
      <c r="J45" s="133"/>
    </row>
    <row r="46" spans="1:10" x14ac:dyDescent="0.2">
      <c r="A46" s="112"/>
      <c r="B46" s="112"/>
      <c r="C46" s="112"/>
      <c r="D46" s="112"/>
      <c r="E46" s="131"/>
      <c r="F46" s="131">
        <f>MATCH("FAO",F8:F39)</f>
        <v>5</v>
      </c>
      <c r="G46" s="131"/>
      <c r="H46" s="131"/>
      <c r="I46" s="148"/>
      <c r="J46" s="133"/>
    </row>
  </sheetData>
  <mergeCells count="3">
    <mergeCell ref="H6:I6"/>
    <mergeCell ref="I2:J4"/>
    <mergeCell ref="H2:H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195"/>
  <sheetViews>
    <sheetView zoomScale="63" zoomScaleNormal="100" workbookViewId="0">
      <selection activeCell="AB6" sqref="AB6"/>
    </sheetView>
    <sheetView zoomScale="44" zoomScaleNormal="87" workbookViewId="1">
      <selection activeCell="K102" sqref="K102"/>
    </sheetView>
  </sheetViews>
  <sheetFormatPr baseColWidth="10" defaultColWidth="8.7109375" defaultRowHeight="16" x14ac:dyDescent="0.2"/>
  <cols>
    <col min="1" max="1" width="4.42578125" style="70" customWidth="1"/>
    <col min="2" max="2" width="22.5703125" style="29" customWidth="1"/>
    <col min="3" max="3" width="8.7109375" style="29"/>
    <col min="4" max="4" width="6.5703125" style="29" customWidth="1"/>
    <col min="5" max="5" width="8.7109375" style="29"/>
    <col min="6" max="6" width="2.5703125" style="59" customWidth="1"/>
    <col min="7" max="7" width="6.85546875" style="30" customWidth="1"/>
    <col min="8" max="8" width="4.28515625" style="31" customWidth="1"/>
    <col min="9" max="9" width="6.85546875" style="30" customWidth="1"/>
    <col min="10" max="10" width="2.28515625" style="30" customWidth="1"/>
    <col min="11" max="11" width="6.85546875" style="28" customWidth="1"/>
    <col min="12" max="12" width="2" style="28" customWidth="1"/>
    <col min="13" max="13" width="2.140625" style="59" customWidth="1"/>
    <col min="14" max="19" width="9.7109375" style="31" customWidth="1"/>
    <col min="20" max="20" width="4.140625" style="63" customWidth="1"/>
    <col min="21" max="21" width="8.7109375" style="31"/>
    <col min="22" max="22" width="10.5703125" style="31" bestFit="1" customWidth="1"/>
    <col min="23" max="23" width="8.7109375" style="31"/>
    <col min="24" max="24" width="9.85546875" style="31" customWidth="1"/>
    <col min="25" max="25" width="8.7109375" style="31"/>
    <col min="26" max="26" width="9.28515625" style="31" customWidth="1"/>
    <col min="27" max="27" width="4.140625" style="63" customWidth="1"/>
    <col min="28" max="29" width="8.7109375" style="30"/>
    <col min="30" max="30" width="9.5703125" style="30" customWidth="1"/>
    <col min="31" max="32" width="8.7109375" style="30"/>
    <col min="33" max="33" width="9.28515625" style="30" customWidth="1"/>
    <col min="34" max="34" width="3.5703125" style="59" customWidth="1"/>
    <col min="35" max="35" width="9.7109375" style="28" customWidth="1"/>
    <col min="36" max="16384" width="8.7109375" style="28"/>
  </cols>
  <sheetData>
    <row r="1" spans="1:70" s="1" customFormat="1" x14ac:dyDescent="0.2">
      <c r="A1" s="52"/>
      <c r="B1" s="51"/>
      <c r="C1" s="2"/>
      <c r="D1" s="2"/>
      <c r="E1" s="2"/>
      <c r="F1" s="52"/>
      <c r="G1" s="4"/>
      <c r="H1" s="3"/>
      <c r="I1" s="4"/>
      <c r="J1" s="4"/>
      <c r="M1" s="52"/>
      <c r="N1" s="3"/>
      <c r="O1" s="3"/>
      <c r="P1" s="3"/>
      <c r="Q1" s="3"/>
      <c r="R1" s="3"/>
      <c r="S1" s="3"/>
      <c r="T1" s="60"/>
      <c r="U1" s="3"/>
      <c r="V1" s="3"/>
      <c r="W1" s="3"/>
      <c r="X1" s="3"/>
      <c r="Y1" s="3"/>
      <c r="Z1" s="3"/>
      <c r="AA1" s="60"/>
      <c r="AB1" s="4"/>
      <c r="AC1" s="4"/>
      <c r="AD1" s="4"/>
      <c r="AE1" s="4"/>
      <c r="AF1" s="4"/>
      <c r="AG1" s="4"/>
      <c r="AH1" s="52"/>
    </row>
    <row r="2" spans="1:70" s="5" customFormat="1" ht="16" customHeight="1" x14ac:dyDescent="0.2">
      <c r="A2" s="66"/>
      <c r="B2" s="190" t="s">
        <v>573</v>
      </c>
      <c r="C2" s="6"/>
      <c r="D2" s="6"/>
      <c r="E2" s="6"/>
      <c r="F2" s="66"/>
      <c r="G2" s="199" t="s">
        <v>575</v>
      </c>
      <c r="H2" s="199"/>
      <c r="I2" s="199"/>
      <c r="J2" s="199"/>
      <c r="K2" s="199"/>
      <c r="L2" s="200"/>
      <c r="M2" s="64"/>
      <c r="N2" s="201" t="s">
        <v>388</v>
      </c>
      <c r="O2" s="202"/>
      <c r="P2" s="202"/>
      <c r="Q2" s="202"/>
      <c r="R2" s="202"/>
      <c r="S2" s="203"/>
      <c r="T2" s="61"/>
      <c r="U2" s="201" t="s">
        <v>389</v>
      </c>
      <c r="V2" s="202"/>
      <c r="W2" s="202"/>
      <c r="X2" s="202"/>
      <c r="Y2" s="202"/>
      <c r="Z2" s="203"/>
      <c r="AA2" s="61"/>
      <c r="AB2" s="204" t="s">
        <v>390</v>
      </c>
      <c r="AC2" s="199"/>
      <c r="AD2" s="199"/>
      <c r="AE2" s="199"/>
      <c r="AF2" s="199"/>
      <c r="AG2" s="200"/>
      <c r="AH2" s="53"/>
      <c r="AI2" s="200" t="s">
        <v>391</v>
      </c>
      <c r="AJ2" s="205"/>
    </row>
    <row r="3" spans="1:70" s="7" customFormat="1" ht="37" customHeight="1" x14ac:dyDescent="0.2">
      <c r="A3" s="67"/>
      <c r="B3" s="8" t="s">
        <v>392</v>
      </c>
      <c r="C3" s="9"/>
      <c r="D3" s="9"/>
      <c r="E3" s="9"/>
      <c r="F3" s="67"/>
      <c r="G3" s="206" t="s">
        <v>393</v>
      </c>
      <c r="H3" s="206"/>
      <c r="I3" s="206"/>
      <c r="J3" s="206"/>
      <c r="K3" s="206"/>
      <c r="M3" s="65"/>
      <c r="N3" s="207" t="s">
        <v>394</v>
      </c>
      <c r="O3" s="208"/>
      <c r="P3" s="208"/>
      <c r="Q3" s="208"/>
      <c r="R3" s="208"/>
      <c r="S3" s="209"/>
      <c r="T3" s="62"/>
      <c r="U3" s="207" t="s">
        <v>395</v>
      </c>
      <c r="V3" s="208"/>
      <c r="W3" s="208"/>
      <c r="X3" s="208"/>
      <c r="Y3" s="208"/>
      <c r="Z3" s="209"/>
      <c r="AA3" s="62"/>
      <c r="AB3" s="207" t="s">
        <v>395</v>
      </c>
      <c r="AC3" s="208"/>
      <c r="AD3" s="208"/>
      <c r="AE3" s="208"/>
      <c r="AF3" s="208"/>
      <c r="AG3" s="209"/>
      <c r="AH3" s="54"/>
      <c r="AI3" s="10"/>
      <c r="AJ3" s="10"/>
    </row>
    <row r="4" spans="1:70" s="1" customFormat="1" ht="34" customHeight="1" x14ac:dyDescent="0.2">
      <c r="A4" s="52" t="s">
        <v>478</v>
      </c>
      <c r="B4" s="11" t="s">
        <v>396</v>
      </c>
      <c r="C4" s="12" t="s">
        <v>397</v>
      </c>
      <c r="D4" s="12" t="s">
        <v>584</v>
      </c>
      <c r="E4" s="12" t="s">
        <v>589</v>
      </c>
      <c r="F4" s="68" t="s">
        <v>479</v>
      </c>
      <c r="G4" s="198" t="s">
        <v>4</v>
      </c>
      <c r="H4" s="198"/>
      <c r="I4" s="197" t="s">
        <v>5</v>
      </c>
      <c r="J4" s="197"/>
      <c r="K4" s="197" t="s">
        <v>398</v>
      </c>
      <c r="L4" s="197"/>
      <c r="M4" s="55" t="s">
        <v>480</v>
      </c>
      <c r="N4" s="14" t="s">
        <v>399</v>
      </c>
      <c r="O4" s="14" t="s">
        <v>400</v>
      </c>
      <c r="P4" s="14" t="s">
        <v>401</v>
      </c>
      <c r="Q4" s="14" t="s">
        <v>556</v>
      </c>
      <c r="R4" s="14" t="s">
        <v>403</v>
      </c>
      <c r="S4" s="15" t="s">
        <v>404</v>
      </c>
      <c r="T4" s="55" t="s">
        <v>481</v>
      </c>
      <c r="U4" s="14" t="s">
        <v>399</v>
      </c>
      <c r="V4" s="14" t="s">
        <v>400</v>
      </c>
      <c r="W4" s="14" t="s">
        <v>401</v>
      </c>
      <c r="X4" s="14" t="s">
        <v>402</v>
      </c>
      <c r="Y4" s="14" t="s">
        <v>403</v>
      </c>
      <c r="Z4" s="15" t="s">
        <v>415</v>
      </c>
      <c r="AA4" s="55" t="s">
        <v>482</v>
      </c>
      <c r="AB4" s="16" t="s">
        <v>399</v>
      </c>
      <c r="AC4" s="16" t="s">
        <v>400</v>
      </c>
      <c r="AD4" s="16" t="s">
        <v>402</v>
      </c>
      <c r="AE4" s="16" t="s">
        <v>401</v>
      </c>
      <c r="AF4" s="16" t="s">
        <v>403</v>
      </c>
      <c r="AG4" s="17" t="s">
        <v>405</v>
      </c>
      <c r="AH4" s="55" t="s">
        <v>483</v>
      </c>
      <c r="AI4" s="16" t="s">
        <v>5</v>
      </c>
      <c r="AJ4" s="16" t="s">
        <v>398</v>
      </c>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row>
    <row r="5" spans="1:70" s="19" customFormat="1" x14ac:dyDescent="0.2">
      <c r="A5" s="52" t="s">
        <v>478</v>
      </c>
      <c r="B5" s="72" t="s">
        <v>396</v>
      </c>
      <c r="C5" s="73" t="s">
        <v>397</v>
      </c>
      <c r="D5" s="73"/>
      <c r="E5" s="73"/>
      <c r="F5" s="69" t="s">
        <v>479</v>
      </c>
      <c r="G5" s="74" t="s">
        <v>4</v>
      </c>
      <c r="H5" s="74" t="s">
        <v>485</v>
      </c>
      <c r="I5" s="74" t="s">
        <v>5</v>
      </c>
      <c r="J5" s="75" t="s">
        <v>484</v>
      </c>
      <c r="K5" s="74" t="s">
        <v>398</v>
      </c>
      <c r="L5" s="74" t="s">
        <v>486</v>
      </c>
      <c r="M5" s="56" t="s">
        <v>480</v>
      </c>
      <c r="N5" s="76" t="s">
        <v>399</v>
      </c>
      <c r="O5" s="76" t="s">
        <v>400</v>
      </c>
      <c r="P5" s="76" t="s">
        <v>401</v>
      </c>
      <c r="Q5" s="76" t="s">
        <v>402</v>
      </c>
      <c r="R5" s="76" t="s">
        <v>403</v>
      </c>
      <c r="S5" s="76" t="s">
        <v>404</v>
      </c>
      <c r="T5" s="56" t="s">
        <v>481</v>
      </c>
      <c r="U5" s="76" t="s">
        <v>399</v>
      </c>
      <c r="V5" s="76" t="s">
        <v>400</v>
      </c>
      <c r="W5" s="76" t="s">
        <v>401</v>
      </c>
      <c r="X5" s="76" t="s">
        <v>402</v>
      </c>
      <c r="Y5" s="76" t="s">
        <v>403</v>
      </c>
      <c r="Z5" s="76" t="s">
        <v>415</v>
      </c>
      <c r="AA5" s="56" t="s">
        <v>482</v>
      </c>
      <c r="AB5" s="56" t="s">
        <v>399</v>
      </c>
      <c r="AC5" s="56" t="s">
        <v>400</v>
      </c>
      <c r="AD5" s="56" t="s">
        <v>402</v>
      </c>
      <c r="AE5" s="56" t="s">
        <v>401</v>
      </c>
      <c r="AF5" s="56" t="s">
        <v>403</v>
      </c>
      <c r="AG5" s="56" t="s">
        <v>405</v>
      </c>
      <c r="AH5" s="56" t="s">
        <v>483</v>
      </c>
      <c r="AI5" s="56" t="s">
        <v>5</v>
      </c>
      <c r="AJ5" s="56" t="s">
        <v>398</v>
      </c>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row>
    <row r="6" spans="1:70" x14ac:dyDescent="0.2">
      <c r="A6" s="70">
        <v>1</v>
      </c>
      <c r="B6" s="20" t="s">
        <v>8</v>
      </c>
      <c r="C6" s="20" t="s">
        <v>9</v>
      </c>
      <c r="D6" s="20" t="s">
        <v>592</v>
      </c>
      <c r="E6" s="20" t="s">
        <v>590</v>
      </c>
      <c r="F6" s="57"/>
      <c r="G6" s="22" cm="1">
        <f t="array" ref="G6">Options!$D$30*(COUNTIF($N6:$S6, "&gt;="&amp;Options!$D$41) + 0.5*(COUNTIF($N6:$S6, "&gt;="&amp;Options!$D$42) - COUNTIF($N6:$S6, "&gt;="&amp;Options!$D$41))) + Options!$D$31*(COUNTIF($N6:$S6, "&gt;="&amp;Options!$D$41)) + Options!$D$32*AVERAGE($N6:$S6) + Options!$D$33*GEOMEAN($N6:$S6+0.0001)</f>
        <v>5.5</v>
      </c>
      <c r="H6" s="23">
        <f t="shared" ref="H6:H37" si="0">G6</f>
        <v>5.5</v>
      </c>
      <c r="I6" s="22" cm="1">
        <f t="array" ref="I6">Options!$D$30*(COUNTIF($U6:$Z6, "&gt;="&amp;Options!$D$37) + 0.5*(COUNTIF($U6:$Z6, "&gt;="&amp;Options!$D$38) - COUNTIF($U6:$Z6, "&gt;="&amp;Options!$D$37))) + Options!$D$31*(COUNTIF($U6:$Z6, "&gt;="&amp;Options!$D$37)) + Options!$D$32*AVERAGE($U6:$Z6) + Options!$D$33*GEOMEAN($U6:$Z6+0.0001)</f>
        <v>5</v>
      </c>
      <c r="J6" s="24">
        <f t="shared" ref="J6:J37" si="1">I6</f>
        <v>5</v>
      </c>
      <c r="K6" s="21" cm="1">
        <f t="array" ref="K6">Options!$D$30*(COUNTIF($AB6:$AG6, "&gt;="&amp;Options!$D$37) + 0.5*(COUNTIF($AB6:$AG6, "&gt;="&amp;Options!$D$38) - COUNTIF($AB6:$AG6, "&gt;="&amp;Options!$D$37))) + Options!$D$31*(COUNTIF($AB6:$AG6, "&gt;="&amp;Options!$D$37)) + Options!$D$32*AVERAGE($AB6:$AG6) + Options!$D$33*GEOMEAN($AB6:$AG6+0.0001)</f>
        <v>2.5</v>
      </c>
      <c r="L6" s="24">
        <f t="shared" ref="L6:L37" si="2">K6</f>
        <v>2.5</v>
      </c>
      <c r="M6" s="57"/>
      <c r="N6" s="25">
        <f t="shared" ref="N6:N37" si="3">IFERROR(GEOMEAN(U6,AB6), MAX(U6,AB6))</f>
        <v>9.6961530833307599</v>
      </c>
      <c r="O6" s="25">
        <f t="shared" ref="O6:O37" si="4">IFERROR(GEOMEAN(V6,AC6), MAX(V6,AC6))</f>
        <v>10</v>
      </c>
      <c r="P6" s="25">
        <f t="shared" ref="P6:P37" si="5">IFERROR(GEOMEAN(W6,AD6), MAX(W6,AD6))</f>
        <v>5.819408445077431</v>
      </c>
      <c r="Q6" s="25">
        <f t="shared" ref="Q6:Q37" si="6">IFERROR(GEOMEAN(X6,AE6), MAX(X6,AE6))</f>
        <v>10</v>
      </c>
      <c r="R6" s="25">
        <f t="shared" ref="R6:R37" si="7">IFERROR(GEOMEAN(Y6,AF6), MAX(Y6,AF6))</f>
        <v>9.75</v>
      </c>
      <c r="S6" s="25">
        <f t="shared" ref="S6:S37" si="8">IFERROR(GEOMEAN(Z6,AG6), MAX(Z6,AG6))</f>
        <v>10</v>
      </c>
      <c r="T6" s="58"/>
      <c r="U6" s="25">
        <f>Health!F6</f>
        <v>10</v>
      </c>
      <c r="V6" s="25">
        <f>Food!F6</f>
        <v>10</v>
      </c>
      <c r="W6" s="26">
        <f>Macro!F6</f>
        <v>9.9338842975206596</v>
      </c>
      <c r="X6" s="25">
        <f>Socioeconomic!F6</f>
        <v>10</v>
      </c>
      <c r="Y6" s="25">
        <f>'Natural Hazard'!F6</f>
        <v>9.75</v>
      </c>
      <c r="Z6" s="25">
        <f>Conflict!F6</f>
        <v>10</v>
      </c>
      <c r="AA6" s="58"/>
      <c r="AB6" s="25">
        <f>Health!G6</f>
        <v>9.4015384615384594</v>
      </c>
      <c r="AC6" s="25">
        <f>Food!G6</f>
        <v>10</v>
      </c>
      <c r="AD6" s="25">
        <f>Macro!G6</f>
        <v>3.4090909090908998</v>
      </c>
      <c r="AE6" s="25">
        <f>Socioeconomic!G6</f>
        <v>0</v>
      </c>
      <c r="AF6" s="25">
        <f>'Natural Hazard'!G6</f>
        <v>0</v>
      </c>
      <c r="AG6" s="25">
        <f>Conflict!G6</f>
        <v>10</v>
      </c>
      <c r="AH6" s="58"/>
      <c r="AI6" s="27">
        <v>0</v>
      </c>
      <c r="AJ6" s="27">
        <v>0.1</v>
      </c>
      <c r="AK6" s="21"/>
      <c r="AL6" s="21"/>
      <c r="AM6" s="21"/>
      <c r="AN6" s="21"/>
      <c r="AO6" s="21"/>
      <c r="AP6" s="20"/>
      <c r="AQ6" s="23"/>
      <c r="AR6" s="24"/>
      <c r="AS6" s="21"/>
      <c r="AT6" s="21"/>
      <c r="AU6" s="21"/>
      <c r="AV6" s="21"/>
      <c r="AW6" s="21"/>
      <c r="AX6" s="21"/>
      <c r="AY6" s="21"/>
      <c r="AZ6" s="21"/>
      <c r="BA6" s="21"/>
      <c r="BB6" s="21"/>
      <c r="BC6" s="21"/>
      <c r="BD6" s="21"/>
      <c r="BE6" s="21"/>
      <c r="BF6" s="21"/>
      <c r="BG6" s="21"/>
      <c r="BH6" s="21"/>
      <c r="BI6" s="21"/>
      <c r="BJ6" s="21"/>
      <c r="BK6" s="21"/>
      <c r="BL6" s="21"/>
      <c r="BM6" s="21"/>
      <c r="BN6" s="21"/>
    </row>
    <row r="7" spans="1:70" x14ac:dyDescent="0.2">
      <c r="A7" s="70">
        <v>2</v>
      </c>
      <c r="B7" s="20" t="s">
        <v>10</v>
      </c>
      <c r="C7" s="20" t="s">
        <v>11</v>
      </c>
      <c r="D7" s="20" t="s">
        <v>593</v>
      </c>
      <c r="E7" s="20" t="s">
        <v>591</v>
      </c>
      <c r="F7" s="57"/>
      <c r="G7" s="22" cm="1">
        <f t="array" ref="G7">Options!$D$30*(COUNTIF($N7:$S7, "&gt;="&amp;Options!$D$41) + 0.5*(COUNTIF($N7:$S7, "&gt;="&amp;Options!$D$42) - COUNTIF($N7:$S7, "&gt;="&amp;Options!$D$41))) + Options!$D$31*(COUNTIF($N7:$S7, "&gt;="&amp;Options!$D$41)) + Options!$D$32*AVERAGE($N7:$S7) + Options!$D$33*GEOMEAN($N7:$S7+0.0001)</f>
        <v>3</v>
      </c>
      <c r="H7" s="23">
        <f t="shared" si="0"/>
        <v>3</v>
      </c>
      <c r="I7" s="22" cm="1">
        <f t="array" ref="I7">Options!$D$30*(COUNTIF($U7:$Z7, "&gt;="&amp;Options!$D$37) + 0.5*(COUNTIF($U7:$Z7, "&gt;="&amp;Options!$D$38) - COUNTIF($U7:$Z7, "&gt;="&amp;Options!$D$37))) + Options!$D$31*(COUNTIF($U7:$Z7, "&gt;="&amp;Options!$D$37)) + Options!$D$32*AVERAGE($U7:$Z7) + Options!$D$33*GEOMEAN($U7:$Z7+0.0001)</f>
        <v>2</v>
      </c>
      <c r="J7" s="24">
        <f t="shared" si="1"/>
        <v>2</v>
      </c>
      <c r="K7" s="21" cm="1">
        <f t="array" ref="K7">Options!$D$30*(COUNTIF($AB7:$AG7, "&gt;="&amp;Options!$D$37) + 0.5*(COUNTIF($AB7:$AG7, "&gt;="&amp;Options!$D$38) - COUNTIF($AB7:$AG7, "&gt;="&amp;Options!$D$37))) + Options!$D$31*(COUNTIF($AB7:$AG7, "&gt;="&amp;Options!$D$37)) + Options!$D$32*AVERAGE($AB7:$AG7) + Options!$D$33*GEOMEAN($AB7:$AG7+0.0001)</f>
        <v>0</v>
      </c>
      <c r="L7" s="24">
        <f t="shared" si="2"/>
        <v>0</v>
      </c>
      <c r="M7" s="57"/>
      <c r="N7" s="25">
        <f t="shared" si="3"/>
        <v>6.8501544058959247</v>
      </c>
      <c r="O7" s="25">
        <f t="shared" si="4"/>
        <v>9.8325358851674594</v>
      </c>
      <c r="P7" s="25">
        <f t="shared" si="5"/>
        <v>6.6057825907581647</v>
      </c>
      <c r="Q7" s="25">
        <f t="shared" si="6"/>
        <v>8.4285714285714306</v>
      </c>
      <c r="R7" s="25">
        <f t="shared" si="7"/>
        <v>3.25</v>
      </c>
      <c r="S7" s="25">
        <f t="shared" si="8"/>
        <v>0</v>
      </c>
      <c r="T7" s="58"/>
      <c r="U7" s="25">
        <f>Health!F7</f>
        <v>9</v>
      </c>
      <c r="V7" s="25">
        <f>Food!F7</f>
        <v>9.8325358851674594</v>
      </c>
      <c r="W7" s="26">
        <f>Macro!F7</f>
        <v>8.7272727272727302</v>
      </c>
      <c r="X7" s="25">
        <f>Socioeconomic!F7</f>
        <v>8.4285714285714306</v>
      </c>
      <c r="Y7" s="25">
        <f>'Natural Hazard'!F7</f>
        <v>3.25</v>
      </c>
      <c r="Z7" s="25">
        <f>Conflict!F7</f>
        <v>0</v>
      </c>
      <c r="AA7" s="58"/>
      <c r="AB7" s="25">
        <f>Health!G7</f>
        <v>5.2138461538461502</v>
      </c>
      <c r="AC7" s="25">
        <f>Food!G7</f>
        <v>0</v>
      </c>
      <c r="AD7" s="25">
        <f>Macro!G7</f>
        <v>5</v>
      </c>
      <c r="AE7" s="25">
        <f>Socioeconomic!G7</f>
        <v>0</v>
      </c>
      <c r="AF7" s="25">
        <f>'Natural Hazard'!G7</f>
        <v>0</v>
      </c>
      <c r="AG7" s="25">
        <f>Conflict!G7</f>
        <v>0</v>
      </c>
      <c r="AH7" s="58"/>
      <c r="AI7" s="27">
        <v>0</v>
      </c>
      <c r="AJ7" s="27">
        <v>0.3</v>
      </c>
      <c r="AK7" s="21"/>
      <c r="AL7" s="21"/>
      <c r="AM7" s="21"/>
      <c r="AN7" s="21"/>
      <c r="AO7" s="21"/>
      <c r="AP7" s="20"/>
      <c r="AQ7" s="23"/>
      <c r="AR7" s="24"/>
      <c r="AS7" s="21"/>
      <c r="AT7" s="21"/>
      <c r="AU7" s="21"/>
      <c r="AV7" s="21"/>
      <c r="AW7" s="21"/>
      <c r="AX7" s="21"/>
      <c r="AY7" s="21"/>
      <c r="AZ7" s="21"/>
      <c r="BA7" s="21"/>
      <c r="BB7" s="21"/>
      <c r="BC7" s="21"/>
      <c r="BD7" s="21"/>
      <c r="BE7" s="21"/>
      <c r="BF7" s="21"/>
      <c r="BG7" s="21"/>
      <c r="BH7" s="21"/>
      <c r="BI7" s="21"/>
      <c r="BJ7" s="21"/>
      <c r="BK7" s="21"/>
      <c r="BL7" s="21"/>
      <c r="BM7" s="21"/>
      <c r="BN7" s="21"/>
    </row>
    <row r="8" spans="1:70" x14ac:dyDescent="0.2">
      <c r="A8" s="70">
        <v>3</v>
      </c>
      <c r="B8" s="20" t="s">
        <v>12</v>
      </c>
      <c r="C8" s="20" t="s">
        <v>13</v>
      </c>
      <c r="D8" s="20" t="s">
        <v>594</v>
      </c>
      <c r="E8" s="20" t="s">
        <v>591</v>
      </c>
      <c r="F8" s="57"/>
      <c r="G8" s="22" cm="1">
        <f t="array" ref="G8">Options!$D$30*(COUNTIF($N8:$S8, "&gt;="&amp;Options!$D$41) + 0.5*(COUNTIF($N8:$S8, "&gt;="&amp;Options!$D$42) - COUNTIF($N8:$S8, "&gt;="&amp;Options!$D$41))) + Options!$D$31*(COUNTIF($N8:$S8, "&gt;="&amp;Options!$D$41)) + Options!$D$32*AVERAGE($N8:$S8) + Options!$D$33*GEOMEAN($N8:$S8+0.0001)</f>
        <v>1</v>
      </c>
      <c r="H8" s="23">
        <f t="shared" si="0"/>
        <v>1</v>
      </c>
      <c r="I8" s="22" cm="1">
        <f t="array" ref="I8">Options!$D$30*(COUNTIF($U8:$Z8, "&gt;="&amp;Options!$D$37) + 0.5*(COUNTIF($U8:$Z8, "&gt;="&amp;Options!$D$38) - COUNTIF($U8:$Z8, "&gt;="&amp;Options!$D$37))) + Options!$D$31*(COUNTIF($U8:$Z8, "&gt;="&amp;Options!$D$37)) + Options!$D$32*AVERAGE($U8:$Z8) + Options!$D$33*GEOMEAN($U8:$Z8+0.0001)</f>
        <v>0</v>
      </c>
      <c r="J8" s="24">
        <f t="shared" si="1"/>
        <v>0</v>
      </c>
      <c r="K8" s="21" cm="1">
        <f t="array" ref="K8">Options!$D$30*(COUNTIF($AB8:$AG8, "&gt;="&amp;Options!$D$37) + 0.5*(COUNTIF($AB8:$AG8, "&gt;="&amp;Options!$D$38) - COUNTIF($AB8:$AG8, "&gt;="&amp;Options!$D$37))) + Options!$D$31*(COUNTIF($AB8:$AG8, "&gt;="&amp;Options!$D$37)) + Options!$D$32*AVERAGE($AB8:$AG8) + Options!$D$33*GEOMEAN($AB8:$AG8+0.0001)</f>
        <v>1.5</v>
      </c>
      <c r="L8" s="24">
        <f t="shared" si="2"/>
        <v>1.5</v>
      </c>
      <c r="M8" s="57"/>
      <c r="N8" s="25">
        <f t="shared" si="3"/>
        <v>7.416198487095663</v>
      </c>
      <c r="O8" s="25">
        <f t="shared" si="4"/>
        <v>3.3971291866028701</v>
      </c>
      <c r="P8" s="25">
        <f t="shared" si="5"/>
        <v>3.988620176087327</v>
      </c>
      <c r="Q8" s="25">
        <f t="shared" si="6"/>
        <v>4.690415759823428</v>
      </c>
      <c r="R8" s="25">
        <f t="shared" si="7"/>
        <v>3.875</v>
      </c>
      <c r="S8" s="25">
        <f t="shared" si="8"/>
        <v>0</v>
      </c>
      <c r="T8" s="58"/>
      <c r="U8" s="25">
        <f>Health!F8</f>
        <v>5.5</v>
      </c>
      <c r="V8" s="25">
        <f>Food!F8</f>
        <v>3.3971291866028701</v>
      </c>
      <c r="W8" s="26">
        <f>Macro!F8</f>
        <v>6.3636363636363598</v>
      </c>
      <c r="X8" s="25">
        <f>Socioeconomic!F8</f>
        <v>3.1428571428571401</v>
      </c>
      <c r="Y8" s="25">
        <f>'Natural Hazard'!F8</f>
        <v>3.875</v>
      </c>
      <c r="Z8" s="25">
        <f>Conflict!F8</f>
        <v>0</v>
      </c>
      <c r="AA8" s="58"/>
      <c r="AB8" s="25">
        <f>Health!G8</f>
        <v>10</v>
      </c>
      <c r="AC8" s="25">
        <f>Food!G8</f>
        <v>0</v>
      </c>
      <c r="AD8" s="25">
        <f>Macro!G8</f>
        <v>2.5</v>
      </c>
      <c r="AE8" s="25">
        <f>Socioeconomic!G8</f>
        <v>7</v>
      </c>
      <c r="AF8" s="25">
        <f>'Natural Hazard'!G8</f>
        <v>0</v>
      </c>
      <c r="AG8" s="25">
        <f>Conflict!G8</f>
        <v>0</v>
      </c>
      <c r="AH8" s="58"/>
      <c r="AI8" s="27">
        <v>0</v>
      </c>
      <c r="AJ8" s="27">
        <v>0.3</v>
      </c>
      <c r="AK8" s="21"/>
      <c r="AL8" s="21"/>
      <c r="AM8" s="21"/>
      <c r="AN8" s="21"/>
      <c r="AO8" s="21"/>
      <c r="AP8" s="20"/>
      <c r="AQ8" s="23"/>
      <c r="AR8" s="24"/>
      <c r="AS8" s="21"/>
      <c r="AT8" s="21"/>
      <c r="AU8" s="21"/>
      <c r="AV8" s="21"/>
      <c r="AW8" s="21"/>
      <c r="AX8" s="21"/>
      <c r="AY8" s="21"/>
      <c r="AZ8" s="21"/>
      <c r="BA8" s="21"/>
      <c r="BB8" s="21"/>
      <c r="BC8" s="21"/>
      <c r="BD8" s="21"/>
      <c r="BE8" s="21"/>
      <c r="BF8" s="21"/>
      <c r="BG8" s="21"/>
      <c r="BH8" s="21"/>
      <c r="BI8" s="21"/>
      <c r="BJ8" s="21"/>
      <c r="BK8" s="21"/>
      <c r="BL8" s="21"/>
      <c r="BM8" s="21"/>
      <c r="BN8" s="21"/>
    </row>
    <row r="9" spans="1:70" x14ac:dyDescent="0.2">
      <c r="A9" s="70">
        <v>4</v>
      </c>
      <c r="B9" s="20" t="s">
        <v>14</v>
      </c>
      <c r="C9" s="20" t="s">
        <v>15</v>
      </c>
      <c r="D9" s="20" t="s">
        <v>595</v>
      </c>
      <c r="E9" s="20" t="s">
        <v>3</v>
      </c>
      <c r="F9" s="57"/>
      <c r="G9" s="22" cm="1">
        <f t="array" ref="G9">Options!$D$30*(COUNTIF($N9:$S9, "&gt;="&amp;Options!$D$41) + 0.5*(COUNTIF($N9:$S9, "&gt;="&amp;Options!$D$42) - COUNTIF($N9:$S9, "&gt;="&amp;Options!$D$41))) + Options!$D$31*(COUNTIF($N9:$S9, "&gt;="&amp;Options!$D$41)) + Options!$D$32*AVERAGE($N9:$S9) + Options!$D$33*GEOMEAN($N9:$S9+0.0001)</f>
        <v>0.5</v>
      </c>
      <c r="H9" s="23">
        <f t="shared" si="0"/>
        <v>0.5</v>
      </c>
      <c r="I9" s="22" cm="1">
        <f t="array" ref="I9">Options!$D$30*(COUNTIF($U9:$Z9, "&gt;="&amp;Options!$D$37) + 0.5*(COUNTIF($U9:$Z9, "&gt;="&amp;Options!$D$38) - COUNTIF($U9:$Z9, "&gt;="&amp;Options!$D$37))) + Options!$D$31*(COUNTIF($U9:$Z9, "&gt;="&amp;Options!$D$37)) + Options!$D$32*AVERAGE($U9:$Z9) + Options!$D$33*GEOMEAN($U9:$Z9+0.0001)</f>
        <v>0</v>
      </c>
      <c r="J9" s="24">
        <f t="shared" si="1"/>
        <v>0</v>
      </c>
      <c r="K9" s="21" cm="1">
        <f t="array" ref="K9">Options!$D$30*(COUNTIF($AB9:$AG9, "&gt;="&amp;Options!$D$37) + 0.5*(COUNTIF($AB9:$AG9, "&gt;="&amp;Options!$D$38) - COUNTIF($AB9:$AG9, "&gt;="&amp;Options!$D$37))) + Options!$D$31*(COUNTIF($AB9:$AG9, "&gt;="&amp;Options!$D$37)) + Options!$D$32*AVERAGE($AB9:$AG9) + Options!$D$33*GEOMEAN($AB9:$AG9+0.0001)</f>
        <v>1</v>
      </c>
      <c r="L9" s="24">
        <f t="shared" si="2"/>
        <v>1</v>
      </c>
      <c r="M9" s="57"/>
      <c r="N9" s="25">
        <f t="shared" si="3"/>
        <v>6.8264192663504053</v>
      </c>
      <c r="O9" s="25">
        <f t="shared" si="4"/>
        <v>1.07655502392344</v>
      </c>
      <c r="P9" s="25">
        <f t="shared" si="5"/>
        <v>4.0451991747794507</v>
      </c>
      <c r="Q9" s="25">
        <f t="shared" si="6"/>
        <v>1.1428571428571399</v>
      </c>
      <c r="R9" s="25">
        <f t="shared" si="7"/>
        <v>1.625</v>
      </c>
      <c r="S9" s="25">
        <f t="shared" si="8"/>
        <v>0</v>
      </c>
      <c r="T9" s="58"/>
      <c r="U9" s="25">
        <f>Health!F9</f>
        <v>4.66</v>
      </c>
      <c r="V9" s="25">
        <f>Food!F9</f>
        <v>1.07655502392344</v>
      </c>
      <c r="W9" s="26">
        <f>Macro!F9</f>
        <v>3.2727272727272698</v>
      </c>
      <c r="X9" s="25">
        <f>Socioeconomic!F9</f>
        <v>1.1428571428571399</v>
      </c>
      <c r="Y9" s="25">
        <f>'Natural Hazard'!F9</f>
        <v>1.625</v>
      </c>
      <c r="Z9" s="25">
        <f>Conflict!F9</f>
        <v>0</v>
      </c>
      <c r="AA9" s="58"/>
      <c r="AB9" s="25">
        <f>Health!G9</f>
        <v>10</v>
      </c>
      <c r="AC9" s="25">
        <f>Food!G9</f>
        <v>0</v>
      </c>
      <c r="AD9" s="25">
        <f>Macro!G9</f>
        <v>5</v>
      </c>
      <c r="AE9" s="25">
        <f>Socioeconomic!G9</f>
        <v>0</v>
      </c>
      <c r="AF9" s="25">
        <f>'Natural Hazard'!G9</f>
        <v>0</v>
      </c>
      <c r="AG9" s="25">
        <f>Conflict!G9</f>
        <v>0</v>
      </c>
      <c r="AH9" s="58"/>
      <c r="AI9" s="27">
        <v>0</v>
      </c>
      <c r="AJ9" s="27">
        <v>0.4</v>
      </c>
      <c r="AK9" s="21"/>
      <c r="AL9" s="21"/>
      <c r="AM9" s="21"/>
      <c r="AN9" s="21"/>
      <c r="AO9" s="21"/>
      <c r="AP9" s="20"/>
      <c r="AQ9" s="23"/>
      <c r="AR9" s="24"/>
      <c r="AS9" s="21"/>
      <c r="AT9" s="21"/>
      <c r="AU9" s="21"/>
      <c r="AV9" s="21"/>
      <c r="AW9" s="21"/>
      <c r="AX9" s="21"/>
      <c r="AY9" s="21"/>
      <c r="AZ9" s="21"/>
      <c r="BA9" s="21"/>
      <c r="BB9" s="21"/>
      <c r="BC9" s="21"/>
      <c r="BD9" s="21"/>
      <c r="BE9" s="21"/>
      <c r="BF9" s="21"/>
      <c r="BG9" s="21"/>
      <c r="BH9" s="21"/>
      <c r="BI9" s="21"/>
      <c r="BJ9" s="21"/>
      <c r="BK9" s="21"/>
      <c r="BL9" s="21"/>
      <c r="BM9" s="21"/>
      <c r="BN9" s="21"/>
    </row>
    <row r="10" spans="1:70" x14ac:dyDescent="0.2">
      <c r="A10" s="70">
        <v>5</v>
      </c>
      <c r="B10" s="20" t="s">
        <v>16</v>
      </c>
      <c r="C10" s="20" t="s">
        <v>17</v>
      </c>
      <c r="D10" s="20" t="s">
        <v>596</v>
      </c>
      <c r="E10" s="20" t="s">
        <v>591</v>
      </c>
      <c r="F10" s="57"/>
      <c r="G10" s="22" cm="1">
        <f t="array" ref="G10">Options!$D$30*(COUNTIF($N10:$S10, "&gt;="&amp;Options!$D$41) + 0.5*(COUNTIF($N10:$S10, "&gt;="&amp;Options!$D$42) - COUNTIF($N10:$S10, "&gt;="&amp;Options!$D$41))) + Options!$D$31*(COUNTIF($N10:$S10, "&gt;="&amp;Options!$D$41)) + Options!$D$32*AVERAGE($N10:$S10) + Options!$D$33*GEOMEAN($N10:$S10+0.0001)</f>
        <v>0</v>
      </c>
      <c r="H10" s="23">
        <f t="shared" si="0"/>
        <v>0</v>
      </c>
      <c r="I10" s="22" cm="1">
        <f t="array" ref="I10">Options!$D$30*(COUNTIF($U10:$Z10, "&gt;="&amp;Options!$D$37) + 0.5*(COUNTIF($U10:$Z10, "&gt;="&amp;Options!$D$38) - COUNTIF($U10:$Z10, "&gt;="&amp;Options!$D$37))) + Options!$D$31*(COUNTIF($U10:$Z10, "&gt;="&amp;Options!$D$37)) + Options!$D$32*AVERAGE($U10:$Z10) + Options!$D$33*GEOMEAN($U10:$Z10+0.0001)</f>
        <v>0.5</v>
      </c>
      <c r="J10" s="24">
        <f t="shared" si="1"/>
        <v>0.5</v>
      </c>
      <c r="K10" s="21" cm="1">
        <f t="array" ref="K10">Options!$D$30*(COUNTIF($AB10:$AG10, "&gt;="&amp;Options!$D$37) + 0.5*(COUNTIF($AB10:$AG10, "&gt;="&amp;Options!$D$38) - COUNTIF($AB10:$AG10, "&gt;="&amp;Options!$D$37))) + Options!$D$31*(COUNTIF($AB10:$AG10, "&gt;="&amp;Options!$D$37)) + Options!$D$32*AVERAGE($AB10:$AG10) + Options!$D$33*GEOMEAN($AB10:$AG10+0.0001)</f>
        <v>1</v>
      </c>
      <c r="L10" s="24">
        <f t="shared" si="2"/>
        <v>1</v>
      </c>
      <c r="M10" s="57"/>
      <c r="N10" s="25">
        <f t="shared" si="3"/>
        <v>4.9999999999999885</v>
      </c>
      <c r="O10" s="25">
        <f t="shared" si="4"/>
        <v>2.2727272727272698</v>
      </c>
      <c r="P10" s="25">
        <f t="shared" si="5"/>
        <v>3.7821995993292119</v>
      </c>
      <c r="Q10" s="25">
        <f t="shared" si="6"/>
        <v>4.2426406871192839</v>
      </c>
      <c r="R10" s="25">
        <f t="shared" si="7"/>
        <v>2.125</v>
      </c>
      <c r="S10" s="25">
        <f t="shared" si="8"/>
        <v>0</v>
      </c>
      <c r="T10" s="58"/>
      <c r="U10" s="25">
        <f>Health!F10</f>
        <v>3.5</v>
      </c>
      <c r="V10" s="25">
        <f>Food!F10</f>
        <v>2.2727272727272698</v>
      </c>
      <c r="W10" s="26">
        <f>Macro!F10</f>
        <v>7.8677685950413201</v>
      </c>
      <c r="X10" s="25">
        <f>Socioeconomic!F10</f>
        <v>2.5714285714285698</v>
      </c>
      <c r="Y10" s="25">
        <f>'Natural Hazard'!F10</f>
        <v>2.125</v>
      </c>
      <c r="Z10" s="25">
        <f>Conflict!F10</f>
        <v>0</v>
      </c>
      <c r="AA10" s="58"/>
      <c r="AB10" s="25">
        <f>Health!G10</f>
        <v>7.1428571428571104</v>
      </c>
      <c r="AC10" s="25">
        <f>Food!G10</f>
        <v>0</v>
      </c>
      <c r="AD10" s="25">
        <f>Macro!G10</f>
        <v>1.8181818181818199</v>
      </c>
      <c r="AE10" s="25">
        <f>Socioeconomic!G10</f>
        <v>7</v>
      </c>
      <c r="AF10" s="25">
        <f>'Natural Hazard'!G10</f>
        <v>0</v>
      </c>
      <c r="AG10" s="25">
        <f>Conflict!G10</f>
        <v>0</v>
      </c>
      <c r="AH10" s="58"/>
      <c r="AI10" s="27">
        <v>0</v>
      </c>
      <c r="AJ10" s="27">
        <v>0.2</v>
      </c>
      <c r="AK10" s="21"/>
      <c r="AL10" s="21"/>
      <c r="AM10" s="21"/>
      <c r="AN10" s="21"/>
      <c r="AO10" s="21"/>
      <c r="AP10" s="20"/>
      <c r="AQ10" s="23"/>
      <c r="AR10" s="24"/>
      <c r="AS10" s="21"/>
      <c r="AT10" s="21"/>
      <c r="AU10" s="21"/>
      <c r="AV10" s="21"/>
      <c r="AW10" s="21"/>
      <c r="AX10" s="21"/>
      <c r="AY10" s="21"/>
      <c r="AZ10" s="21"/>
      <c r="BA10" s="21"/>
      <c r="BB10" s="21"/>
      <c r="BC10" s="21"/>
      <c r="BD10" s="21"/>
      <c r="BE10" s="21"/>
      <c r="BF10" s="21"/>
      <c r="BG10" s="21"/>
      <c r="BH10" s="21"/>
      <c r="BI10" s="21"/>
      <c r="BJ10" s="21"/>
      <c r="BK10" s="21"/>
      <c r="BL10" s="21"/>
      <c r="BM10" s="21"/>
      <c r="BN10" s="21"/>
    </row>
    <row r="11" spans="1:70" x14ac:dyDescent="0.2">
      <c r="A11" s="70">
        <v>6</v>
      </c>
      <c r="B11" s="20" t="s">
        <v>18</v>
      </c>
      <c r="C11" s="20" t="s">
        <v>19</v>
      </c>
      <c r="D11" s="20" t="s">
        <v>594</v>
      </c>
      <c r="E11" s="20" t="s">
        <v>591</v>
      </c>
      <c r="F11" s="57"/>
      <c r="G11" s="22" cm="1">
        <f t="array" ref="G11">Options!$D$30*(COUNTIF($N11:$S11, "&gt;="&amp;Options!$D$41) + 0.5*(COUNTIF($N11:$S11, "&gt;="&amp;Options!$D$42) - COUNTIF($N11:$S11, "&gt;="&amp;Options!$D$41))) + Options!$D$31*(COUNTIF($N11:$S11, "&gt;="&amp;Options!$D$41)) + Options!$D$32*AVERAGE($N11:$S11) + Options!$D$33*GEOMEAN($N11:$S11+0.0001)</f>
        <v>0.5</v>
      </c>
      <c r="H11" s="23">
        <f t="shared" si="0"/>
        <v>0.5</v>
      </c>
      <c r="I11" s="22" cm="1">
        <f t="array" ref="I11">Options!$D$30*(COUNTIF($U11:$Z11, "&gt;="&amp;Options!$D$37) + 0.5*(COUNTIF($U11:$Z11, "&gt;="&amp;Options!$D$38) - COUNTIF($U11:$Z11, "&gt;="&amp;Options!$D$37))) + Options!$D$31*(COUNTIF($U11:$Z11, "&gt;="&amp;Options!$D$37)) + Options!$D$32*AVERAGE($U11:$Z11) + Options!$D$33*GEOMEAN($U11:$Z11+0.0001)</f>
        <v>0</v>
      </c>
      <c r="J11" s="24">
        <f t="shared" si="1"/>
        <v>0</v>
      </c>
      <c r="K11" s="21" cm="1">
        <f t="array" ref="K11">Options!$D$30*(COUNTIF($AB11:$AG11, "&gt;="&amp;Options!$D$37) + 0.5*(COUNTIF($AB11:$AG11, "&gt;="&amp;Options!$D$38) - COUNTIF($AB11:$AG11, "&gt;="&amp;Options!$D$37))) + Options!$D$31*(COUNTIF($AB11:$AG11, "&gt;="&amp;Options!$D$37)) + Options!$D$32*AVERAGE($AB11:$AG11) + Options!$D$33*GEOMEAN($AB11:$AG11+0.0001)</f>
        <v>1</v>
      </c>
      <c r="L11" s="24">
        <f t="shared" si="2"/>
        <v>1</v>
      </c>
      <c r="M11" s="57"/>
      <c r="N11" s="25">
        <f t="shared" si="3"/>
        <v>2.9705757017790342</v>
      </c>
      <c r="O11" s="25">
        <f t="shared" si="4"/>
        <v>2.7033492822966498</v>
      </c>
      <c r="P11" s="25">
        <f t="shared" si="5"/>
        <v>4.2622519735229307</v>
      </c>
      <c r="Q11" s="25">
        <f t="shared" si="6"/>
        <v>5.3452248382484902</v>
      </c>
      <c r="R11" s="25">
        <f t="shared" si="7"/>
        <v>2.625</v>
      </c>
      <c r="S11" s="25">
        <f t="shared" si="8"/>
        <v>0</v>
      </c>
      <c r="T11" s="58"/>
      <c r="U11" s="25">
        <f>Health!F11</f>
        <v>4</v>
      </c>
      <c r="V11" s="25">
        <f>Food!F11</f>
        <v>2.7033492822966498</v>
      </c>
      <c r="W11" s="26">
        <f>Macro!F11</f>
        <v>6.1487603305785097</v>
      </c>
      <c r="X11" s="25">
        <f>Socioeconomic!F11</f>
        <v>2.8571428571428599</v>
      </c>
      <c r="Y11" s="25">
        <f>'Natural Hazard'!F11</f>
        <v>2.625</v>
      </c>
      <c r="Z11" s="25">
        <f>Conflict!F11</f>
        <v>0</v>
      </c>
      <c r="AA11" s="58"/>
      <c r="AB11" s="25">
        <f>Health!G11</f>
        <v>2.20608</v>
      </c>
      <c r="AC11" s="25">
        <f>Food!G11</f>
        <v>0</v>
      </c>
      <c r="AD11" s="25">
        <f>Macro!G11</f>
        <v>2.9545454545454501</v>
      </c>
      <c r="AE11" s="25">
        <f>Socioeconomic!G11</f>
        <v>10</v>
      </c>
      <c r="AF11" s="25">
        <f>'Natural Hazard'!G11</f>
        <v>0</v>
      </c>
      <c r="AG11" s="25">
        <f>Conflict!G11</f>
        <v>0</v>
      </c>
      <c r="AH11" s="58"/>
      <c r="AI11" s="27">
        <v>0</v>
      </c>
      <c r="AJ11" s="27">
        <v>0.3</v>
      </c>
      <c r="AK11" s="21"/>
      <c r="AL11" s="21"/>
      <c r="AM11" s="21"/>
      <c r="AN11" s="21"/>
      <c r="AO11" s="21"/>
      <c r="AP11" s="20"/>
      <c r="AQ11" s="23"/>
      <c r="AR11" s="24"/>
      <c r="AS11" s="21"/>
      <c r="AT11" s="21"/>
      <c r="AU11" s="21"/>
      <c r="AV11" s="21"/>
      <c r="AW11" s="21"/>
      <c r="AX11" s="21"/>
      <c r="AY11" s="21"/>
      <c r="AZ11" s="21"/>
      <c r="BA11" s="21"/>
      <c r="BB11" s="21"/>
      <c r="BC11" s="21"/>
      <c r="BD11" s="21"/>
      <c r="BE11" s="21"/>
      <c r="BF11" s="21"/>
      <c r="BG11" s="21"/>
      <c r="BH11" s="21"/>
      <c r="BI11" s="21"/>
      <c r="BJ11" s="21"/>
      <c r="BK11" s="21"/>
      <c r="BL11" s="21"/>
      <c r="BM11" s="21"/>
      <c r="BN11" s="21"/>
    </row>
    <row r="12" spans="1:70" x14ac:dyDescent="0.2">
      <c r="A12" s="70">
        <v>7</v>
      </c>
      <c r="B12" s="20" t="s">
        <v>20</v>
      </c>
      <c r="C12" s="20" t="s">
        <v>21</v>
      </c>
      <c r="D12" s="20" t="s">
        <v>596</v>
      </c>
      <c r="E12" s="20" t="s">
        <v>591</v>
      </c>
      <c r="F12" s="57"/>
      <c r="G12" s="22" cm="1">
        <f t="array" ref="G12">Options!$D$30*(COUNTIF($N12:$S12, "&gt;="&amp;Options!$D$41) + 0.5*(COUNTIF($N12:$S12, "&gt;="&amp;Options!$D$42) - COUNTIF($N12:$S12, "&gt;="&amp;Options!$D$41))) + Options!$D$31*(COUNTIF($N12:$S12, "&gt;="&amp;Options!$D$41)) + Options!$D$32*AVERAGE($N12:$S12) + Options!$D$33*GEOMEAN($N12:$S12+0.0001)</f>
        <v>1</v>
      </c>
      <c r="H12" s="23">
        <f t="shared" si="0"/>
        <v>1</v>
      </c>
      <c r="I12" s="22" cm="1">
        <f t="array" ref="I12">Options!$D$30*(COUNTIF($U12:$Z12, "&gt;="&amp;Options!$D$37) + 0.5*(COUNTIF($U12:$Z12, "&gt;="&amp;Options!$D$38) - COUNTIF($U12:$Z12, "&gt;="&amp;Options!$D$37))) + Options!$D$31*(COUNTIF($U12:$Z12, "&gt;="&amp;Options!$D$37)) + Options!$D$32*AVERAGE($U12:$Z12) + Options!$D$33*GEOMEAN($U12:$Z12+0.0001)</f>
        <v>0.5</v>
      </c>
      <c r="J12" s="24">
        <f t="shared" si="1"/>
        <v>0.5</v>
      </c>
      <c r="K12" s="21" cm="1">
        <f t="array" ref="K12">Options!$D$30*(COUNTIF($AB12:$AG12, "&gt;="&amp;Options!$D$37) + 0.5*(COUNTIF($AB12:$AG12, "&gt;="&amp;Options!$D$38) - COUNTIF($AB12:$AG12, "&gt;="&amp;Options!$D$37))) + Options!$D$31*(COUNTIF($AB12:$AG12, "&gt;="&amp;Options!$D$37)) + Options!$D$32*AVERAGE($AB12:$AG12) + Options!$D$33*GEOMEAN($AB12:$AG12+0.0001)</f>
        <v>1</v>
      </c>
      <c r="L12" s="24">
        <f t="shared" si="2"/>
        <v>1</v>
      </c>
      <c r="M12" s="57"/>
      <c r="N12" s="25">
        <f t="shared" si="3"/>
        <v>9.0553851381374173</v>
      </c>
      <c r="O12" s="25">
        <f t="shared" si="4"/>
        <v>0</v>
      </c>
      <c r="P12" s="25">
        <f t="shared" si="5"/>
        <v>0</v>
      </c>
      <c r="Q12" s="25">
        <f t="shared" si="6"/>
        <v>2.8571428571428599</v>
      </c>
      <c r="R12" s="25">
        <f t="shared" si="7"/>
        <v>1.25</v>
      </c>
      <c r="S12" s="25">
        <f t="shared" si="8"/>
        <v>0</v>
      </c>
      <c r="T12" s="58"/>
      <c r="U12" s="25">
        <f>Health!F12</f>
        <v>8.1999999999999993</v>
      </c>
      <c r="V12" s="25">
        <f>Food!F12</f>
        <v>0</v>
      </c>
      <c r="W12" s="26">
        <f>Macro!F12</f>
        <v>0</v>
      </c>
      <c r="X12" s="25">
        <f>Socioeconomic!F12</f>
        <v>2.8571428571428599</v>
      </c>
      <c r="Y12" s="25">
        <f>'Natural Hazard'!F12</f>
        <v>1.25</v>
      </c>
      <c r="Z12" s="25">
        <f>Conflict!F12</f>
        <v>0</v>
      </c>
      <c r="AA12" s="58"/>
      <c r="AB12" s="25">
        <f>Health!G12</f>
        <v>10</v>
      </c>
      <c r="AC12" s="25">
        <f>Food!G12</f>
        <v>0</v>
      </c>
      <c r="AD12" s="25">
        <f>Macro!G12</f>
        <v>0</v>
      </c>
      <c r="AE12" s="25">
        <f>Socioeconomic!G12</f>
        <v>0</v>
      </c>
      <c r="AF12" s="25">
        <f>'Natural Hazard'!G12</f>
        <v>0</v>
      </c>
      <c r="AG12" s="25">
        <f>Conflict!G12</f>
        <v>0</v>
      </c>
      <c r="AH12" s="58"/>
      <c r="AI12" s="27">
        <v>0.2</v>
      </c>
      <c r="AJ12" s="27">
        <v>0.5</v>
      </c>
      <c r="AK12" s="21"/>
      <c r="AL12" s="21"/>
      <c r="AM12" s="21"/>
      <c r="AN12" s="21"/>
      <c r="AO12" s="21"/>
      <c r="AP12" s="20"/>
      <c r="AQ12" s="23"/>
      <c r="AR12" s="24"/>
      <c r="AS12" s="21"/>
      <c r="AT12" s="21"/>
      <c r="AU12" s="21"/>
      <c r="AV12" s="21"/>
      <c r="AW12" s="21"/>
      <c r="AX12" s="21"/>
      <c r="AY12" s="21"/>
      <c r="AZ12" s="21"/>
      <c r="BA12" s="21"/>
      <c r="BB12" s="21"/>
      <c r="BC12" s="21"/>
      <c r="BD12" s="21"/>
      <c r="BE12" s="21"/>
      <c r="BF12" s="21"/>
      <c r="BG12" s="21"/>
      <c r="BH12" s="21"/>
      <c r="BI12" s="21"/>
      <c r="BJ12" s="21"/>
      <c r="BK12" s="21"/>
      <c r="BL12" s="21"/>
      <c r="BM12" s="21"/>
      <c r="BN12" s="21"/>
    </row>
    <row r="13" spans="1:70" x14ac:dyDescent="0.2">
      <c r="A13" s="70">
        <v>8</v>
      </c>
      <c r="B13" s="20" t="s">
        <v>22</v>
      </c>
      <c r="C13" s="20" t="s">
        <v>23</v>
      </c>
      <c r="D13" s="20" t="s">
        <v>597</v>
      </c>
      <c r="E13" s="20" t="s">
        <v>3</v>
      </c>
      <c r="F13" s="57"/>
      <c r="G13" s="22" cm="1">
        <f t="array" ref="G13">Options!$D$30*(COUNTIF($N13:$S13, "&gt;="&amp;Options!$D$41) + 0.5*(COUNTIF($N13:$S13, "&gt;="&amp;Options!$D$42) - COUNTIF($N13:$S13, "&gt;="&amp;Options!$D$41))) + Options!$D$31*(COUNTIF($N13:$S13, "&gt;="&amp;Options!$D$41)) + Options!$D$32*AVERAGE($N13:$S13) + Options!$D$33*GEOMEAN($N13:$S13+0.0001)</f>
        <v>0</v>
      </c>
      <c r="H13" s="23">
        <f t="shared" si="0"/>
        <v>0</v>
      </c>
      <c r="I13" s="22" cm="1">
        <f t="array" ref="I13">Options!$D$30*(COUNTIF($U13:$Z13, "&gt;="&amp;Options!$D$37) + 0.5*(COUNTIF($U13:$Z13, "&gt;="&amp;Options!$D$38) - COUNTIF($U13:$Z13, "&gt;="&amp;Options!$D$37))) + Options!$D$31*(COUNTIF($U13:$Z13, "&gt;="&amp;Options!$D$37)) + Options!$D$32*AVERAGE($U13:$Z13) + Options!$D$33*GEOMEAN($U13:$Z13+0.0001)</f>
        <v>0</v>
      </c>
      <c r="J13" s="24">
        <f t="shared" si="1"/>
        <v>0</v>
      </c>
      <c r="K13" s="21" cm="1">
        <f t="array" ref="K13">Options!$D$30*(COUNTIF($AB13:$AG13, "&gt;="&amp;Options!$D$37) + 0.5*(COUNTIF($AB13:$AG13, "&gt;="&amp;Options!$D$38) - COUNTIF($AB13:$AG13, "&gt;="&amp;Options!$D$37))) + Options!$D$31*(COUNTIF($AB13:$AG13, "&gt;="&amp;Options!$D$37)) + Options!$D$32*AVERAGE($AB13:$AG13) + Options!$D$33*GEOMEAN($AB13:$AG13+0.0001)</f>
        <v>1.5</v>
      </c>
      <c r="L13" s="24">
        <f t="shared" si="2"/>
        <v>1.5</v>
      </c>
      <c r="M13" s="57"/>
      <c r="N13" s="25">
        <f t="shared" si="3"/>
        <v>1.336306209562119</v>
      </c>
      <c r="O13" s="25">
        <f t="shared" si="4"/>
        <v>0.88516746411483305</v>
      </c>
      <c r="P13" s="25">
        <f t="shared" si="5"/>
        <v>1.6377404676012104</v>
      </c>
      <c r="Q13" s="25">
        <f t="shared" si="6"/>
        <v>2.2360679774997894</v>
      </c>
      <c r="R13" s="25">
        <f t="shared" si="7"/>
        <v>2.25</v>
      </c>
      <c r="S13" s="25">
        <f t="shared" si="8"/>
        <v>0</v>
      </c>
      <c r="T13" s="58"/>
      <c r="U13" s="25">
        <f>Health!F13</f>
        <v>0.25</v>
      </c>
      <c r="V13" s="25">
        <f>Food!F13</f>
        <v>0.88516746411483305</v>
      </c>
      <c r="W13" s="26">
        <f>Macro!F13</f>
        <v>0.34710743801652899</v>
      </c>
      <c r="X13" s="25">
        <f>Socioeconomic!F13</f>
        <v>0.71428571428571397</v>
      </c>
      <c r="Y13" s="25">
        <f>'Natural Hazard'!F13</f>
        <v>2.25</v>
      </c>
      <c r="Z13" s="25">
        <f>Conflict!F13</f>
        <v>0</v>
      </c>
      <c r="AA13" s="58"/>
      <c r="AB13" s="25">
        <f>Health!G13</f>
        <v>7.1428571428571104</v>
      </c>
      <c r="AC13" s="25">
        <f>Food!G13</f>
        <v>0</v>
      </c>
      <c r="AD13" s="25">
        <f>Macro!G13</f>
        <v>7.7272727272727204</v>
      </c>
      <c r="AE13" s="25">
        <f>Socioeconomic!G13</f>
        <v>7</v>
      </c>
      <c r="AF13" s="25">
        <f>'Natural Hazard'!G13</f>
        <v>0</v>
      </c>
      <c r="AG13" s="25">
        <f>Conflict!G13</f>
        <v>0</v>
      </c>
      <c r="AH13" s="58"/>
      <c r="AI13" s="27">
        <v>0</v>
      </c>
      <c r="AJ13" s="27">
        <v>0.6</v>
      </c>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70" x14ac:dyDescent="0.2">
      <c r="A14" s="70">
        <v>9</v>
      </c>
      <c r="B14" s="20" t="s">
        <v>24</v>
      </c>
      <c r="C14" s="20" t="s">
        <v>25</v>
      </c>
      <c r="D14" s="20" t="s">
        <v>594</v>
      </c>
      <c r="E14" s="20" t="s">
        <v>3</v>
      </c>
      <c r="F14" s="57"/>
      <c r="G14" s="22" cm="1">
        <f t="array" ref="G14">Options!$D$30*(COUNTIF($N14:$S14, "&gt;="&amp;Options!$D$41) + 0.5*(COUNTIF($N14:$S14, "&gt;="&amp;Options!$D$42) - COUNTIF($N14:$S14, "&gt;="&amp;Options!$D$41))) + Options!$D$31*(COUNTIF($N14:$S14, "&gt;="&amp;Options!$D$41)) + Options!$D$32*AVERAGE($N14:$S14) + Options!$D$33*GEOMEAN($N14:$S14+0.0001)</f>
        <v>0.5</v>
      </c>
      <c r="H14" s="23">
        <f t="shared" si="0"/>
        <v>0.5</v>
      </c>
      <c r="I14" s="22" cm="1">
        <f t="array" ref="I14">Options!$D$30*(COUNTIF($U14:$Z14, "&gt;="&amp;Options!$D$37) + 0.5*(COUNTIF($U14:$Z14, "&gt;="&amp;Options!$D$38) - COUNTIF($U14:$Z14, "&gt;="&amp;Options!$D$37))) + Options!$D$31*(COUNTIF($U14:$Z14, "&gt;="&amp;Options!$D$37)) + Options!$D$32*AVERAGE($U14:$Z14) + Options!$D$33*GEOMEAN($U14:$Z14+0.0001)</f>
        <v>0</v>
      </c>
      <c r="J14" s="24">
        <f t="shared" si="1"/>
        <v>0</v>
      </c>
      <c r="K14" s="21" cm="1">
        <f t="array" ref="K14">Options!$D$30*(COUNTIF($AB14:$AG14, "&gt;="&amp;Options!$D$37) + 0.5*(COUNTIF($AB14:$AG14, "&gt;="&amp;Options!$D$38) - COUNTIF($AB14:$AG14, "&gt;="&amp;Options!$D$37))) + Options!$D$31*(COUNTIF($AB14:$AG14, "&gt;="&amp;Options!$D$37)) + Options!$D$32*AVERAGE($AB14:$AG14) + Options!$D$33*GEOMEAN($AB14:$AG14+0.0001)</f>
        <v>0.5</v>
      </c>
      <c r="L14" s="24">
        <f t="shared" si="2"/>
        <v>0.5</v>
      </c>
      <c r="M14" s="57"/>
      <c r="N14" s="25">
        <f t="shared" si="3"/>
        <v>4.1200970862347406</v>
      </c>
      <c r="O14" s="25">
        <f t="shared" si="4"/>
        <v>0</v>
      </c>
      <c r="P14" s="25">
        <f t="shared" si="5"/>
        <v>2.4873836425900415</v>
      </c>
      <c r="Q14" s="25">
        <f t="shared" si="6"/>
        <v>1.7320508075688781</v>
      </c>
      <c r="R14" s="25">
        <f t="shared" si="7"/>
        <v>0.25</v>
      </c>
      <c r="S14" s="25">
        <f t="shared" si="8"/>
        <v>5</v>
      </c>
      <c r="T14" s="58"/>
      <c r="U14" s="25">
        <f>Health!F14</f>
        <v>2.5</v>
      </c>
      <c r="V14" s="25">
        <f>Food!F14</f>
        <v>0</v>
      </c>
      <c r="W14" s="26">
        <f>Macro!F14</f>
        <v>1.00826446280992</v>
      </c>
      <c r="X14" s="25">
        <f>Socioeconomic!F14</f>
        <v>0.42857142857142899</v>
      </c>
      <c r="Y14" s="25">
        <f>'Natural Hazard'!F14</f>
        <v>0.25</v>
      </c>
      <c r="Z14" s="25">
        <f>Conflict!F14</f>
        <v>0</v>
      </c>
      <c r="AA14" s="58"/>
      <c r="AB14" s="25">
        <f>Health!G14</f>
        <v>6.7900799999999997</v>
      </c>
      <c r="AC14" s="25">
        <f>Food!G14</f>
        <v>0</v>
      </c>
      <c r="AD14" s="25">
        <f>Macro!G14</f>
        <v>6.1363636363636296</v>
      </c>
      <c r="AE14" s="25">
        <f>Socioeconomic!G14</f>
        <v>7</v>
      </c>
      <c r="AF14" s="25">
        <f>'Natural Hazard'!G14</f>
        <v>0</v>
      </c>
      <c r="AG14" s="25">
        <f>Conflict!G14</f>
        <v>5</v>
      </c>
      <c r="AH14" s="58"/>
      <c r="AI14" s="27">
        <v>0</v>
      </c>
      <c r="AJ14" s="27">
        <v>0.4</v>
      </c>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row>
    <row r="15" spans="1:70" x14ac:dyDescent="0.2">
      <c r="A15" s="70">
        <v>10</v>
      </c>
      <c r="B15" s="20" t="s">
        <v>26</v>
      </c>
      <c r="C15" s="20" t="s">
        <v>27</v>
      </c>
      <c r="D15" s="20" t="s">
        <v>594</v>
      </c>
      <c r="E15" s="20" t="s">
        <v>591</v>
      </c>
      <c r="F15" s="57"/>
      <c r="G15" s="22" cm="1">
        <f t="array" ref="G15">Options!$D$30*(COUNTIF($N15:$S15, "&gt;="&amp;Options!$D$41) + 0.5*(COUNTIF($N15:$S15, "&gt;="&amp;Options!$D$42) - COUNTIF($N15:$S15, "&gt;="&amp;Options!$D$41))) + Options!$D$31*(COUNTIF($N15:$S15, "&gt;="&amp;Options!$D$41)) + Options!$D$32*AVERAGE($N15:$S15) + Options!$D$33*GEOMEAN($N15:$S15+0.0001)</f>
        <v>3</v>
      </c>
      <c r="H15" s="23">
        <f t="shared" si="0"/>
        <v>3</v>
      </c>
      <c r="I15" s="22" cm="1">
        <f t="array" ref="I15">Options!$D$30*(COUNTIF($U15:$Z15, "&gt;="&amp;Options!$D$37) + 0.5*(COUNTIF($U15:$Z15, "&gt;="&amp;Options!$D$38) - COUNTIF($U15:$Z15, "&gt;="&amp;Options!$D$37))) + Options!$D$31*(COUNTIF($U15:$Z15, "&gt;="&amp;Options!$D$37)) + Options!$D$32*AVERAGE($U15:$Z15) + Options!$D$33*GEOMEAN($U15:$Z15+0.0001)</f>
        <v>1</v>
      </c>
      <c r="J15" s="24">
        <f t="shared" si="1"/>
        <v>1</v>
      </c>
      <c r="K15" s="21" cm="1">
        <f t="array" ref="K15">Options!$D$30*(COUNTIF($AB15:$AG15, "&gt;="&amp;Options!$D$37) + 0.5*(COUNTIF($AB15:$AG15, "&gt;="&amp;Options!$D$38) - COUNTIF($AB15:$AG15, "&gt;="&amp;Options!$D$37))) + Options!$D$31*(COUNTIF($AB15:$AG15, "&gt;="&amp;Options!$D$37)) + Options!$D$32*AVERAGE($AB15:$AG15) + Options!$D$33*GEOMEAN($AB15:$AG15+0.0001)</f>
        <v>2</v>
      </c>
      <c r="L15" s="24">
        <f t="shared" si="2"/>
        <v>2</v>
      </c>
      <c r="M15" s="57"/>
      <c r="N15" s="25">
        <f t="shared" si="3"/>
        <v>7.1514234347335996</v>
      </c>
      <c r="O15" s="25">
        <f t="shared" si="4"/>
        <v>4.2344497607655498</v>
      </c>
      <c r="P15" s="25">
        <f t="shared" si="5"/>
        <v>6.9774779898199801</v>
      </c>
      <c r="Q15" s="25">
        <f t="shared" si="6"/>
        <v>5.0990195135927818</v>
      </c>
      <c r="R15" s="25">
        <f t="shared" si="7"/>
        <v>4.375</v>
      </c>
      <c r="S15" s="25">
        <f t="shared" si="8"/>
        <v>10</v>
      </c>
      <c r="T15" s="58"/>
      <c r="U15" s="25">
        <f>Health!F15</f>
        <v>7.16</v>
      </c>
      <c r="V15" s="25">
        <f>Food!F15</f>
        <v>4.2344497607655498</v>
      </c>
      <c r="W15" s="26">
        <f>Macro!F15</f>
        <v>7.1404958677685997</v>
      </c>
      <c r="X15" s="25">
        <f>Socioeconomic!F15</f>
        <v>3.71428571428571</v>
      </c>
      <c r="Y15" s="25">
        <f>'Natural Hazard'!F15</f>
        <v>4.375</v>
      </c>
      <c r="Z15" s="25">
        <f>Conflict!F15</f>
        <v>0</v>
      </c>
      <c r="AA15" s="58"/>
      <c r="AB15" s="25">
        <f>Health!G15</f>
        <v>7.1428571428571104</v>
      </c>
      <c r="AC15" s="25">
        <f>Food!G15</f>
        <v>0</v>
      </c>
      <c r="AD15" s="25">
        <f>Macro!G15</f>
        <v>6.8181818181818201</v>
      </c>
      <c r="AE15" s="25">
        <f>Socioeconomic!G15</f>
        <v>7</v>
      </c>
      <c r="AF15" s="25">
        <f>'Natural Hazard'!G15</f>
        <v>0</v>
      </c>
      <c r="AG15" s="25">
        <f>Conflict!G15</f>
        <v>10</v>
      </c>
      <c r="AH15" s="58"/>
      <c r="AI15" s="27">
        <v>0</v>
      </c>
      <c r="AJ15" s="27">
        <v>0.3</v>
      </c>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row>
    <row r="16" spans="1:70" x14ac:dyDescent="0.2">
      <c r="A16" s="70">
        <v>11</v>
      </c>
      <c r="B16" s="20" t="s">
        <v>28</v>
      </c>
      <c r="C16" s="20" t="s">
        <v>29</v>
      </c>
      <c r="D16" s="20" t="s">
        <v>593</v>
      </c>
      <c r="E16" s="20" t="s">
        <v>590</v>
      </c>
      <c r="F16" s="57"/>
      <c r="G16" s="22" cm="1">
        <f t="array" ref="G16">Options!$D$30*(COUNTIF($N16:$S16, "&gt;="&amp;Options!$D$41) + 0.5*(COUNTIF($N16:$S16, "&gt;="&amp;Options!$D$42) - COUNTIF($N16:$S16, "&gt;="&amp;Options!$D$41))) + Options!$D$31*(COUNTIF($N16:$S16, "&gt;="&amp;Options!$D$41)) + Options!$D$32*AVERAGE($N16:$S16) + Options!$D$33*GEOMEAN($N16:$S16+0.0001)</f>
        <v>4</v>
      </c>
      <c r="H16" s="23">
        <f t="shared" si="0"/>
        <v>4</v>
      </c>
      <c r="I16" s="22" cm="1">
        <f t="array" ref="I16">Options!$D$30*(COUNTIF($U16:$Z16, "&gt;="&amp;Options!$D$37) + 0.5*(COUNTIF($U16:$Z16, "&gt;="&amp;Options!$D$38) - COUNTIF($U16:$Z16, "&gt;="&amp;Options!$D$37))) + Options!$D$31*(COUNTIF($U16:$Z16, "&gt;="&amp;Options!$D$37)) + Options!$D$32*AVERAGE($U16:$Z16) + Options!$D$33*GEOMEAN($U16:$Z16+0.0001)</f>
        <v>4.5</v>
      </c>
      <c r="J16" s="24">
        <f t="shared" si="1"/>
        <v>4.5</v>
      </c>
      <c r="K16" s="21" cm="1">
        <f t="array" ref="K16">Options!$D$30*(COUNTIF($AB16:$AG16, "&gt;="&amp;Options!$D$37) + 0.5*(COUNTIF($AB16:$AG16, "&gt;="&amp;Options!$D$38) - COUNTIF($AB16:$AG16, "&gt;="&amp;Options!$D$37))) + Options!$D$31*(COUNTIF($AB16:$AG16, "&gt;="&amp;Options!$D$37)) + Options!$D$32*AVERAGE($AB16:$AG16) + Options!$D$33*GEOMEAN($AB16:$AG16+0.0001)</f>
        <v>1</v>
      </c>
      <c r="L16" s="24">
        <f t="shared" si="2"/>
        <v>1</v>
      </c>
      <c r="M16" s="57"/>
      <c r="N16" s="25">
        <f t="shared" si="3"/>
        <v>10</v>
      </c>
      <c r="O16" s="25">
        <f t="shared" si="4"/>
        <v>9.9282296650717701</v>
      </c>
      <c r="P16" s="25">
        <f t="shared" si="5"/>
        <v>3.3709993123162008</v>
      </c>
      <c r="Q16" s="25">
        <f t="shared" si="6"/>
        <v>10</v>
      </c>
      <c r="R16" s="25">
        <f t="shared" si="7"/>
        <v>4.875</v>
      </c>
      <c r="S16" s="25">
        <f t="shared" si="8"/>
        <v>10</v>
      </c>
      <c r="T16" s="58"/>
      <c r="U16" s="25">
        <f>Health!F16</f>
        <v>10</v>
      </c>
      <c r="V16" s="25">
        <f>Food!F16</f>
        <v>9.9282296650717701</v>
      </c>
      <c r="W16" s="26">
        <f>Macro!F16</f>
        <v>10</v>
      </c>
      <c r="X16" s="25">
        <f>Socioeconomic!F16</f>
        <v>10</v>
      </c>
      <c r="Y16" s="25">
        <f>'Natural Hazard'!F16</f>
        <v>4.875</v>
      </c>
      <c r="Z16" s="25">
        <f>Conflict!F16</f>
        <v>10</v>
      </c>
      <c r="AA16" s="58"/>
      <c r="AB16" s="25">
        <f>Health!G16</f>
        <v>10</v>
      </c>
      <c r="AC16" s="25">
        <f>Food!G16</f>
        <v>0</v>
      </c>
      <c r="AD16" s="25">
        <f>Macro!G16</f>
        <v>1.13636363636363</v>
      </c>
      <c r="AE16" s="25">
        <f>Socioeconomic!G16</f>
        <v>0</v>
      </c>
      <c r="AF16" s="25">
        <f>'Natural Hazard'!G16</f>
        <v>0</v>
      </c>
      <c r="AG16" s="25">
        <f>Conflict!G16</f>
        <v>0</v>
      </c>
      <c r="AH16" s="57"/>
      <c r="AI16" s="27">
        <v>0</v>
      </c>
      <c r="AJ16" s="27">
        <v>0.3</v>
      </c>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row>
    <row r="17" spans="1:70" x14ac:dyDescent="0.2">
      <c r="A17" s="70">
        <v>12</v>
      </c>
      <c r="B17" s="20" t="s">
        <v>30</v>
      </c>
      <c r="C17" s="20" t="s">
        <v>31</v>
      </c>
      <c r="D17" s="20" t="s">
        <v>594</v>
      </c>
      <c r="E17" s="20" t="s">
        <v>3</v>
      </c>
      <c r="F17" s="57"/>
      <c r="G17" s="22" cm="1">
        <f t="array" ref="G17">Options!$D$30*(COUNTIF($N17:$S17, "&gt;="&amp;Options!$D$41) + 0.5*(COUNTIF($N17:$S17, "&gt;="&amp;Options!$D$42) - COUNTIF($N17:$S17, "&gt;="&amp;Options!$D$41))) + Options!$D$31*(COUNTIF($N17:$S17, "&gt;="&amp;Options!$D$41)) + Options!$D$32*AVERAGE($N17:$S17) + Options!$D$33*GEOMEAN($N17:$S17+0.0001)</f>
        <v>0</v>
      </c>
      <c r="H17" s="23">
        <f t="shared" si="0"/>
        <v>0</v>
      </c>
      <c r="I17" s="22" cm="1">
        <f t="array" ref="I17">Options!$D$30*(COUNTIF($U17:$Z17, "&gt;="&amp;Options!$D$37) + 0.5*(COUNTIF($U17:$Z17, "&gt;="&amp;Options!$D$38) - COUNTIF($U17:$Z17, "&gt;="&amp;Options!$D$37))) + Options!$D$31*(COUNTIF($U17:$Z17, "&gt;="&amp;Options!$D$37)) + Options!$D$32*AVERAGE($U17:$Z17) + Options!$D$33*GEOMEAN($U17:$Z17+0.0001)</f>
        <v>0</v>
      </c>
      <c r="J17" s="24">
        <f t="shared" si="1"/>
        <v>0</v>
      </c>
      <c r="K17" s="21" cm="1">
        <f t="array" ref="K17">Options!$D$30*(COUNTIF($AB17:$AG17, "&gt;="&amp;Options!$D$37) + 0.5*(COUNTIF($AB17:$AG17, "&gt;="&amp;Options!$D$38) - COUNTIF($AB17:$AG17, "&gt;="&amp;Options!$D$37))) + Options!$D$31*(COUNTIF($AB17:$AG17, "&gt;="&amp;Options!$D$37)) + Options!$D$32*AVERAGE($AB17:$AG17) + Options!$D$33*GEOMEAN($AB17:$AG17+0.0001)</f>
        <v>0.5</v>
      </c>
      <c r="L17" s="24">
        <f t="shared" si="2"/>
        <v>0.5</v>
      </c>
      <c r="M17" s="57"/>
      <c r="N17" s="25">
        <f t="shared" si="3"/>
        <v>3.6485613603172418</v>
      </c>
      <c r="O17" s="25">
        <f t="shared" si="4"/>
        <v>0</v>
      </c>
      <c r="P17" s="25">
        <f t="shared" si="5"/>
        <v>3.4235231697864426</v>
      </c>
      <c r="Q17" s="25">
        <f t="shared" si="6"/>
        <v>1.7320508075688781</v>
      </c>
      <c r="R17" s="25">
        <f t="shared" si="7"/>
        <v>1.25</v>
      </c>
      <c r="S17" s="25">
        <f t="shared" si="8"/>
        <v>0</v>
      </c>
      <c r="T17" s="58"/>
      <c r="U17" s="25">
        <f>Health!F17</f>
        <v>2</v>
      </c>
      <c r="V17" s="25">
        <f>Food!F17</f>
        <v>0</v>
      </c>
      <c r="W17" s="26">
        <f>Macro!F17</f>
        <v>2.1487603305785101</v>
      </c>
      <c r="X17" s="25">
        <f>Socioeconomic!F17</f>
        <v>0.42857142857142899</v>
      </c>
      <c r="Y17" s="25">
        <f>'Natural Hazard'!F17</f>
        <v>1.25</v>
      </c>
      <c r="Z17" s="25">
        <f>Conflict!F17</f>
        <v>0</v>
      </c>
      <c r="AA17" s="58"/>
      <c r="AB17" s="25">
        <f>Health!G17</f>
        <v>6.6559999999999997</v>
      </c>
      <c r="AC17" s="25">
        <f>Food!G17</f>
        <v>0</v>
      </c>
      <c r="AD17" s="25">
        <f>Macro!G17</f>
        <v>5.4545454545454604</v>
      </c>
      <c r="AE17" s="25">
        <f>Socioeconomic!G17</f>
        <v>7</v>
      </c>
      <c r="AF17" s="25">
        <f>'Natural Hazard'!G17</f>
        <v>0</v>
      </c>
      <c r="AG17" s="25">
        <f>Conflict!G17</f>
        <v>0</v>
      </c>
      <c r="AH17" s="57"/>
      <c r="AI17" s="27">
        <v>0</v>
      </c>
      <c r="AJ17" s="27">
        <v>0.4</v>
      </c>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row>
    <row r="18" spans="1:70" x14ac:dyDescent="0.2">
      <c r="A18" s="70">
        <v>13</v>
      </c>
      <c r="B18" s="20" t="s">
        <v>32</v>
      </c>
      <c r="C18" s="20" t="s">
        <v>33</v>
      </c>
      <c r="D18" s="20" t="s">
        <v>593</v>
      </c>
      <c r="E18" s="20" t="s">
        <v>590</v>
      </c>
      <c r="F18" s="57"/>
      <c r="G18" s="22" cm="1">
        <f t="array" ref="G18">Options!$D$30*(COUNTIF($N18:$S18, "&gt;="&amp;Options!$D$41) + 0.5*(COUNTIF($N18:$S18, "&gt;="&amp;Options!$D$42) - COUNTIF($N18:$S18, "&gt;="&amp;Options!$D$41))) + Options!$D$31*(COUNTIF($N18:$S18, "&gt;="&amp;Options!$D$41)) + Options!$D$32*AVERAGE($N18:$S18) + Options!$D$33*GEOMEAN($N18:$S18+0.0001)</f>
        <v>4</v>
      </c>
      <c r="H18" s="23">
        <f t="shared" si="0"/>
        <v>4</v>
      </c>
      <c r="I18" s="22" cm="1">
        <f t="array" ref="I18">Options!$D$30*(COUNTIF($U18:$Z18, "&gt;="&amp;Options!$D$37) + 0.5*(COUNTIF($U18:$Z18, "&gt;="&amp;Options!$D$38) - COUNTIF($U18:$Z18, "&gt;="&amp;Options!$D$37))) + Options!$D$31*(COUNTIF($U18:$Z18, "&gt;="&amp;Options!$D$37)) + Options!$D$32*AVERAGE($U18:$Z18) + Options!$D$33*GEOMEAN($U18:$Z18+0.0001)</f>
        <v>2</v>
      </c>
      <c r="J18" s="24">
        <f t="shared" si="1"/>
        <v>2</v>
      </c>
      <c r="K18" s="21" cm="1">
        <f t="array" ref="K18">Options!$D$30*(COUNTIF($AB18:$AG18, "&gt;="&amp;Options!$D$37) + 0.5*(COUNTIF($AB18:$AG18, "&gt;="&amp;Options!$D$38) - COUNTIF($AB18:$AG18, "&gt;="&amp;Options!$D$37))) + Options!$D$31*(COUNTIF($AB18:$AG18, "&gt;="&amp;Options!$D$37)) + Options!$D$32*AVERAGE($AB18:$AG18) + Options!$D$33*GEOMEAN($AB18:$AG18+0.0001)</f>
        <v>0.5</v>
      </c>
      <c r="L18" s="24">
        <f t="shared" si="2"/>
        <v>0.5</v>
      </c>
      <c r="M18" s="57"/>
      <c r="N18" s="25">
        <f t="shared" si="3"/>
        <v>8.2375447104791206</v>
      </c>
      <c r="O18" s="25">
        <f t="shared" si="4"/>
        <v>8.6124401913875595</v>
      </c>
      <c r="P18" s="25">
        <f t="shared" si="5"/>
        <v>8.2148760330578501</v>
      </c>
      <c r="Q18" s="25">
        <f t="shared" si="6"/>
        <v>9.28571428571429</v>
      </c>
      <c r="R18" s="25">
        <f t="shared" si="7"/>
        <v>1.5</v>
      </c>
      <c r="S18" s="25">
        <f t="shared" si="8"/>
        <v>0</v>
      </c>
      <c r="T18" s="58"/>
      <c r="U18" s="25">
        <f>Health!F18</f>
        <v>9.5</v>
      </c>
      <c r="V18" s="25">
        <f>Food!F18</f>
        <v>8.6124401913875595</v>
      </c>
      <c r="W18" s="26">
        <f>Macro!F18</f>
        <v>8.2148760330578501</v>
      </c>
      <c r="X18" s="25">
        <f>Socioeconomic!F18</f>
        <v>9.28571428571429</v>
      </c>
      <c r="Y18" s="25">
        <f>'Natural Hazard'!F18</f>
        <v>1.5</v>
      </c>
      <c r="Z18" s="25">
        <f>Conflict!F18</f>
        <v>0</v>
      </c>
      <c r="AA18" s="58"/>
      <c r="AB18" s="25">
        <f>Health!G18</f>
        <v>7.1428571428571104</v>
      </c>
      <c r="AC18" s="25">
        <f>Food!G18</f>
        <v>0</v>
      </c>
      <c r="AD18" s="25">
        <f>Macro!G18</f>
        <v>0</v>
      </c>
      <c r="AE18" s="25">
        <f>Socioeconomic!G18</f>
        <v>0</v>
      </c>
      <c r="AF18" s="25">
        <f>'Natural Hazard'!G18</f>
        <v>0</v>
      </c>
      <c r="AG18" s="25">
        <f>Conflict!G18</f>
        <v>0</v>
      </c>
      <c r="AH18" s="57"/>
      <c r="AI18" s="27">
        <v>0</v>
      </c>
      <c r="AJ18" s="27">
        <v>0.3</v>
      </c>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row>
    <row r="19" spans="1:70" x14ac:dyDescent="0.2">
      <c r="A19" s="70">
        <v>14</v>
      </c>
      <c r="B19" s="20" t="s">
        <v>34</v>
      </c>
      <c r="C19" s="20" t="s">
        <v>35</v>
      </c>
      <c r="D19" s="20" t="s">
        <v>593</v>
      </c>
      <c r="E19" s="20" t="s">
        <v>590</v>
      </c>
      <c r="F19" s="57"/>
      <c r="G19" s="22" cm="1">
        <f t="array" ref="G19">Options!$D$30*(COUNTIF($N19:$S19, "&gt;="&amp;Options!$D$41) + 0.5*(COUNTIF($N19:$S19, "&gt;="&amp;Options!$D$42) - COUNTIF($N19:$S19, "&gt;="&amp;Options!$D$41))) + Options!$D$31*(COUNTIF($N19:$S19, "&gt;="&amp;Options!$D$41)) + Options!$D$32*AVERAGE($N19:$S19) + Options!$D$33*GEOMEAN($N19:$S19+0.0001)</f>
        <v>4</v>
      </c>
      <c r="H19" s="23">
        <f t="shared" si="0"/>
        <v>4</v>
      </c>
      <c r="I19" s="22" cm="1">
        <f t="array" ref="I19">Options!$D$30*(COUNTIF($U19:$Z19, "&gt;="&amp;Options!$D$37) + 0.5*(COUNTIF($U19:$Z19, "&gt;="&amp;Options!$D$38) - COUNTIF($U19:$Z19, "&gt;="&amp;Options!$D$37))) + Options!$D$31*(COUNTIF($U19:$Z19, "&gt;="&amp;Options!$D$37)) + Options!$D$32*AVERAGE($U19:$Z19) + Options!$D$33*GEOMEAN($U19:$Z19+0.0001)</f>
        <v>3.5</v>
      </c>
      <c r="J19" s="24">
        <f t="shared" si="1"/>
        <v>3.5</v>
      </c>
      <c r="K19" s="21" cm="1">
        <f t="array" ref="K19">Options!$D$30*(COUNTIF($AB19:$AG19, "&gt;="&amp;Options!$D$37) + 0.5*(COUNTIF($AB19:$AG19, "&gt;="&amp;Options!$D$38) - COUNTIF($AB19:$AG19, "&gt;="&amp;Options!$D$37))) + Options!$D$31*(COUNTIF($AB19:$AG19, "&gt;="&amp;Options!$D$37)) + Options!$D$32*AVERAGE($AB19:$AG19) + Options!$D$33*GEOMEAN($AB19:$AG19+0.0001)</f>
        <v>3</v>
      </c>
      <c r="L19" s="24">
        <f t="shared" si="2"/>
        <v>3</v>
      </c>
      <c r="M19" s="57"/>
      <c r="N19" s="25">
        <f t="shared" si="3"/>
        <v>10</v>
      </c>
      <c r="O19" s="25">
        <f t="shared" si="4"/>
        <v>9.3573398256363536</v>
      </c>
      <c r="P19" s="25">
        <f t="shared" si="5"/>
        <v>1.8811413323422554</v>
      </c>
      <c r="Q19" s="25">
        <f t="shared" si="6"/>
        <v>5.2341527774894665</v>
      </c>
      <c r="R19" s="25">
        <f t="shared" si="7"/>
        <v>5.75</v>
      </c>
      <c r="S19" s="25">
        <f t="shared" si="8"/>
        <v>10</v>
      </c>
      <c r="T19" s="58"/>
      <c r="U19" s="25">
        <f>Health!F19</f>
        <v>10</v>
      </c>
      <c r="V19" s="25">
        <f>Food!F19</f>
        <v>8.7559808612440193</v>
      </c>
      <c r="W19" s="26">
        <f>Macro!F19</f>
        <v>7.7851239669421499</v>
      </c>
      <c r="X19" s="25">
        <f>Socioeconomic!F19</f>
        <v>9.71428571428571</v>
      </c>
      <c r="Y19" s="25">
        <f>'Natural Hazard'!F19</f>
        <v>5.75</v>
      </c>
      <c r="Z19" s="25">
        <f>Conflict!F19</f>
        <v>10</v>
      </c>
      <c r="AA19" s="58"/>
      <c r="AB19" s="25">
        <f>Health!G19</f>
        <v>10</v>
      </c>
      <c r="AC19" s="25">
        <f>Food!G19</f>
        <v>10</v>
      </c>
      <c r="AD19" s="25">
        <f>Macro!G19</f>
        <v>0.45454545454544998</v>
      </c>
      <c r="AE19" s="25">
        <f>Socioeconomic!G19</f>
        <v>2.8202130453927201</v>
      </c>
      <c r="AF19" s="25">
        <f>'Natural Hazard'!G19</f>
        <v>0</v>
      </c>
      <c r="AG19" s="25">
        <f>Conflict!G19</f>
        <v>10</v>
      </c>
      <c r="AH19" s="57"/>
      <c r="AI19" s="27">
        <v>0</v>
      </c>
      <c r="AJ19" s="27">
        <v>0.2</v>
      </c>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row>
    <row r="20" spans="1:70" x14ac:dyDescent="0.2">
      <c r="A20" s="70">
        <v>15</v>
      </c>
      <c r="B20" s="20" t="s">
        <v>36</v>
      </c>
      <c r="C20" s="20" t="s">
        <v>37</v>
      </c>
      <c r="D20" s="20" t="s">
        <v>592</v>
      </c>
      <c r="E20" s="20" t="s">
        <v>590</v>
      </c>
      <c r="F20" s="57"/>
      <c r="G20" s="22" cm="1">
        <f t="array" ref="G20">Options!$D$30*(COUNTIF($N20:$S20, "&gt;="&amp;Options!$D$41) + 0.5*(COUNTIF($N20:$S20, "&gt;="&amp;Options!$D$42) - COUNTIF($N20:$S20, "&gt;="&amp;Options!$D$41))) + Options!$D$31*(COUNTIF($N20:$S20, "&gt;="&amp;Options!$D$41)) + Options!$D$32*AVERAGE($N20:$S20) + Options!$D$33*GEOMEAN($N20:$S20+0.0001)</f>
        <v>3</v>
      </c>
      <c r="H20" s="23">
        <f t="shared" si="0"/>
        <v>3</v>
      </c>
      <c r="I20" s="22" cm="1">
        <f t="array" ref="I20">Options!$D$30*(COUNTIF($U20:$Z20, "&gt;="&amp;Options!$D$37) + 0.5*(COUNTIF($U20:$Z20, "&gt;="&amp;Options!$D$38) - COUNTIF($U20:$Z20, "&gt;="&amp;Options!$D$37))) + Options!$D$31*(COUNTIF($U20:$Z20, "&gt;="&amp;Options!$D$37)) + Options!$D$32*AVERAGE($U20:$Z20) + Options!$D$33*GEOMEAN($U20:$Z20+0.0001)</f>
        <v>1.5</v>
      </c>
      <c r="J20" s="24">
        <f t="shared" si="1"/>
        <v>1.5</v>
      </c>
      <c r="K20" s="21" cm="1">
        <f t="array" ref="K20">Options!$D$30*(COUNTIF($AB20:$AG20, "&gt;="&amp;Options!$D$37) + 0.5*(COUNTIF($AB20:$AG20, "&gt;="&amp;Options!$D$38) - COUNTIF($AB20:$AG20, "&gt;="&amp;Options!$D$37))) + Options!$D$31*(COUNTIF($AB20:$AG20, "&gt;="&amp;Options!$D$37)) + Options!$D$32*AVERAGE($AB20:$AG20) + Options!$D$33*GEOMEAN($AB20:$AG20+0.0001)</f>
        <v>0</v>
      </c>
      <c r="L20" s="24">
        <f t="shared" si="2"/>
        <v>0</v>
      </c>
      <c r="M20" s="57"/>
      <c r="N20" s="25">
        <f t="shared" si="3"/>
        <v>4.3643578047198375</v>
      </c>
      <c r="O20" s="25">
        <f t="shared" si="4"/>
        <v>8.03827751196172</v>
      </c>
      <c r="P20" s="25">
        <f t="shared" si="5"/>
        <v>6.5098318983560093</v>
      </c>
      <c r="Q20" s="25">
        <f t="shared" si="6"/>
        <v>6.8571428571428603</v>
      </c>
      <c r="R20" s="25">
        <f t="shared" si="7"/>
        <v>8</v>
      </c>
      <c r="S20" s="25">
        <f t="shared" si="8"/>
        <v>0</v>
      </c>
      <c r="T20" s="58"/>
      <c r="U20" s="25">
        <f>Health!F20</f>
        <v>8</v>
      </c>
      <c r="V20" s="25">
        <f>Food!F20</f>
        <v>8.03827751196172</v>
      </c>
      <c r="W20" s="26">
        <f>Macro!F20</f>
        <v>6.4297520661157002</v>
      </c>
      <c r="X20" s="25">
        <f>Socioeconomic!F20</f>
        <v>6.8571428571428603</v>
      </c>
      <c r="Y20" s="25">
        <f>'Natural Hazard'!F20</f>
        <v>8</v>
      </c>
      <c r="Z20" s="25">
        <f>Conflict!F20</f>
        <v>0</v>
      </c>
      <c r="AA20" s="58"/>
      <c r="AB20" s="25">
        <f>Health!G20</f>
        <v>2.3809523809523698</v>
      </c>
      <c r="AC20" s="25">
        <f>Food!G20</f>
        <v>0</v>
      </c>
      <c r="AD20" s="25">
        <f>Macro!G20</f>
        <v>6.5909090909090802</v>
      </c>
      <c r="AE20" s="25">
        <f>Socioeconomic!G20</f>
        <v>0</v>
      </c>
      <c r="AF20" s="25">
        <f>'Natural Hazard'!G20</f>
        <v>0</v>
      </c>
      <c r="AG20" s="25">
        <f>Conflict!G20</f>
        <v>0</v>
      </c>
      <c r="AH20" s="57"/>
      <c r="AI20" s="27">
        <v>0</v>
      </c>
      <c r="AJ20" s="27">
        <v>0.2</v>
      </c>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row>
    <row r="21" spans="1:70" x14ac:dyDescent="0.2">
      <c r="A21" s="70">
        <v>16</v>
      </c>
      <c r="B21" s="20" t="s">
        <v>38</v>
      </c>
      <c r="C21" s="20" t="s">
        <v>39</v>
      </c>
      <c r="D21" s="20" t="s">
        <v>594</v>
      </c>
      <c r="E21" s="20" t="s">
        <v>591</v>
      </c>
      <c r="F21" s="57"/>
      <c r="G21" s="22" cm="1">
        <f t="array" ref="G21">Options!$D$30*(COUNTIF($N21:$S21, "&gt;="&amp;Options!$D$41) + 0.5*(COUNTIF($N21:$S21, "&gt;="&amp;Options!$D$42) - COUNTIF($N21:$S21, "&gt;="&amp;Options!$D$41))) + Options!$D$31*(COUNTIF($N21:$S21, "&gt;="&amp;Options!$D$41)) + Options!$D$32*AVERAGE($N21:$S21) + Options!$D$33*GEOMEAN($N21:$S21+0.0001)</f>
        <v>1</v>
      </c>
      <c r="H21" s="23">
        <f t="shared" si="0"/>
        <v>1</v>
      </c>
      <c r="I21" s="22" cm="1">
        <f t="array" ref="I21">Options!$D$30*(COUNTIF($U21:$Z21, "&gt;="&amp;Options!$D$37) + 0.5*(COUNTIF($U21:$Z21, "&gt;="&amp;Options!$D$38) - COUNTIF($U21:$Z21, "&gt;="&amp;Options!$D$37))) + Options!$D$31*(COUNTIF($U21:$Z21, "&gt;="&amp;Options!$D$37)) + Options!$D$32*AVERAGE($U21:$Z21) + Options!$D$33*GEOMEAN($U21:$Z21+0.0001)</f>
        <v>0</v>
      </c>
      <c r="J21" s="24">
        <f t="shared" si="1"/>
        <v>0</v>
      </c>
      <c r="K21" s="21" cm="1">
        <f t="array" ref="K21">Options!$D$30*(COUNTIF($AB21:$AG21, "&gt;="&amp;Options!$D$37) + 0.5*(COUNTIF($AB21:$AG21, "&gt;="&amp;Options!$D$38) - COUNTIF($AB21:$AG21, "&gt;="&amp;Options!$D$37))) + Options!$D$31*(COUNTIF($AB21:$AG21, "&gt;="&amp;Options!$D$37)) + Options!$D$32*AVERAGE($AB21:$AG21) + Options!$D$33*GEOMEAN($AB21:$AG21+0.0001)</f>
        <v>1.5</v>
      </c>
      <c r="L21" s="24">
        <f t="shared" si="2"/>
        <v>1.5</v>
      </c>
      <c r="M21" s="57"/>
      <c r="N21" s="25">
        <f t="shared" si="3"/>
        <v>6.7193571121052944</v>
      </c>
      <c r="O21" s="25">
        <f t="shared" si="4"/>
        <v>2.4162679425837301</v>
      </c>
      <c r="P21" s="25">
        <f t="shared" si="5"/>
        <v>3.6620990150586046</v>
      </c>
      <c r="Q21" s="25">
        <f t="shared" si="6"/>
        <v>5.2098807225172727</v>
      </c>
      <c r="R21" s="25">
        <f t="shared" si="7"/>
        <v>1.25</v>
      </c>
      <c r="S21" s="25">
        <f t="shared" si="8"/>
        <v>0</v>
      </c>
      <c r="T21" s="58"/>
      <c r="U21" s="25">
        <f>Health!F21</f>
        <v>4.88</v>
      </c>
      <c r="V21" s="25">
        <f>Food!F21</f>
        <v>2.4162679425837301</v>
      </c>
      <c r="W21" s="26">
        <f>Macro!F21</f>
        <v>3.93388429752066</v>
      </c>
      <c r="X21" s="25">
        <f>Socioeconomic!F21</f>
        <v>2.71428571428571</v>
      </c>
      <c r="Y21" s="25">
        <f>'Natural Hazard'!F21</f>
        <v>1.25</v>
      </c>
      <c r="Z21" s="25">
        <f>Conflict!F21</f>
        <v>0</v>
      </c>
      <c r="AA21" s="58"/>
      <c r="AB21" s="25">
        <f>Health!G21</f>
        <v>9.2520000000000007</v>
      </c>
      <c r="AC21" s="25">
        <f>Food!G21</f>
        <v>0</v>
      </c>
      <c r="AD21" s="25">
        <f>Macro!G21</f>
        <v>3.4090909090909198</v>
      </c>
      <c r="AE21" s="25">
        <f>Socioeconomic!G21</f>
        <v>10</v>
      </c>
      <c r="AF21" s="25">
        <f>'Natural Hazard'!G21</f>
        <v>0</v>
      </c>
      <c r="AG21" s="25">
        <f>Conflict!G21</f>
        <v>0</v>
      </c>
      <c r="AH21" s="57"/>
      <c r="AI21" s="27">
        <v>0</v>
      </c>
      <c r="AJ21" s="27">
        <v>0.3</v>
      </c>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row>
    <row r="22" spans="1:70" x14ac:dyDescent="0.2">
      <c r="A22" s="70">
        <v>17</v>
      </c>
      <c r="B22" s="20" t="s">
        <v>40</v>
      </c>
      <c r="C22" s="20" t="s">
        <v>41</v>
      </c>
      <c r="D22" s="20" t="s">
        <v>595</v>
      </c>
      <c r="E22" s="20" t="s">
        <v>3</v>
      </c>
      <c r="F22" s="57"/>
      <c r="G22" s="22" cm="1">
        <f t="array" ref="G22">Options!$D$30*(COUNTIF($N22:$S22, "&gt;="&amp;Options!$D$41) + 0.5*(COUNTIF($N22:$S22, "&gt;="&amp;Options!$D$42) - COUNTIF($N22:$S22, "&gt;="&amp;Options!$D$41))) + Options!$D$31*(COUNTIF($N22:$S22, "&gt;="&amp;Options!$D$41)) + Options!$D$32*AVERAGE($N22:$S22) + Options!$D$33*GEOMEAN($N22:$S22+0.0001)</f>
        <v>1.5</v>
      </c>
      <c r="H22" s="23">
        <f t="shared" si="0"/>
        <v>1.5</v>
      </c>
      <c r="I22" s="22" cm="1">
        <f t="array" ref="I22">Options!$D$30*(COUNTIF($U22:$Z22, "&gt;="&amp;Options!$D$37) + 0.5*(COUNTIF($U22:$Z22, "&gt;="&amp;Options!$D$38) - COUNTIF($U22:$Z22, "&gt;="&amp;Options!$D$37))) + Options!$D$31*(COUNTIF($U22:$Z22, "&gt;="&amp;Options!$D$37)) + Options!$D$32*AVERAGE($U22:$Z22) + Options!$D$33*GEOMEAN($U22:$Z22+0.0001)</f>
        <v>0</v>
      </c>
      <c r="J22" s="24">
        <f t="shared" si="1"/>
        <v>0</v>
      </c>
      <c r="K22" s="21" cm="1">
        <f t="array" ref="K22">Options!$D$30*(COUNTIF($AB22:$AG22, "&gt;="&amp;Options!$D$37) + 0.5*(COUNTIF($AB22:$AG22, "&gt;="&amp;Options!$D$38) - COUNTIF($AB22:$AG22, "&gt;="&amp;Options!$D$37))) + Options!$D$31*(COUNTIF($AB22:$AG22, "&gt;="&amp;Options!$D$37)) + Options!$D$32*AVERAGE($AB22:$AG22) + Options!$D$33*GEOMEAN($AB22:$AG22+0.0001)</f>
        <v>1.5</v>
      </c>
      <c r="L22" s="24">
        <f t="shared" si="2"/>
        <v>1.5</v>
      </c>
      <c r="M22" s="57"/>
      <c r="N22" s="25">
        <f t="shared" si="3"/>
        <v>7.8230428862431785</v>
      </c>
      <c r="O22" s="25">
        <f t="shared" si="4"/>
        <v>0.52631578947368296</v>
      </c>
      <c r="P22" s="25">
        <f t="shared" si="5"/>
        <v>6.7609165419232893</v>
      </c>
      <c r="Q22" s="25">
        <f t="shared" si="6"/>
        <v>1.8571428571428601</v>
      </c>
      <c r="R22" s="25">
        <f t="shared" si="7"/>
        <v>0</v>
      </c>
      <c r="S22" s="25">
        <f t="shared" si="8"/>
        <v>0</v>
      </c>
      <c r="T22" s="58"/>
      <c r="U22" s="25">
        <f>Health!F22</f>
        <v>6.12</v>
      </c>
      <c r="V22" s="25">
        <f>Food!F22</f>
        <v>0.52631578947368296</v>
      </c>
      <c r="W22" s="26">
        <f>Macro!F22</f>
        <v>5.5867768595041296</v>
      </c>
      <c r="X22" s="25">
        <f>Socioeconomic!F22</f>
        <v>1.8571428571428601</v>
      </c>
      <c r="Y22" s="25">
        <f>'Natural Hazard'!F22</f>
        <v>0</v>
      </c>
      <c r="Z22" s="25">
        <f>Conflict!F22</f>
        <v>0</v>
      </c>
      <c r="AA22" s="58"/>
      <c r="AB22" s="25">
        <f>Health!G22</f>
        <v>10</v>
      </c>
      <c r="AC22" s="25">
        <f>Food!G22</f>
        <v>0</v>
      </c>
      <c r="AD22" s="25">
        <f>Macro!G22</f>
        <v>8.1818181818181799</v>
      </c>
      <c r="AE22" s="25">
        <f>Socioeconomic!G22</f>
        <v>0</v>
      </c>
      <c r="AF22" s="25">
        <f>'Natural Hazard'!G22</f>
        <v>0</v>
      </c>
      <c r="AG22" s="25">
        <f>Conflict!G22</f>
        <v>0</v>
      </c>
      <c r="AH22" s="57"/>
      <c r="AI22" s="27">
        <v>0</v>
      </c>
      <c r="AJ22" s="27">
        <v>0.3</v>
      </c>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row>
    <row r="23" spans="1:70" x14ac:dyDescent="0.2">
      <c r="A23" s="70">
        <v>18</v>
      </c>
      <c r="B23" s="20" t="s">
        <v>42</v>
      </c>
      <c r="C23" s="20" t="s">
        <v>43</v>
      </c>
      <c r="D23" s="20" t="s">
        <v>596</v>
      </c>
      <c r="E23" s="20" t="s">
        <v>3</v>
      </c>
      <c r="F23" s="57"/>
      <c r="G23" s="22" cm="1">
        <f t="array" ref="G23">Options!$D$30*(COUNTIF($N23:$S23, "&gt;="&amp;Options!$D$41) + 0.5*(COUNTIF($N23:$S23, "&gt;="&amp;Options!$D$42) - COUNTIF($N23:$S23, "&gt;="&amp;Options!$D$41))) + Options!$D$31*(COUNTIF($N23:$S23, "&gt;="&amp;Options!$D$41)) + Options!$D$32*AVERAGE($N23:$S23) + Options!$D$33*GEOMEAN($N23:$S23+0.0001)</f>
        <v>1.5</v>
      </c>
      <c r="H23" s="23">
        <f t="shared" si="0"/>
        <v>1.5</v>
      </c>
      <c r="I23" s="22" cm="1">
        <f t="array" ref="I23">Options!$D$30*(COUNTIF($U23:$Z23, "&gt;="&amp;Options!$D$37) + 0.5*(COUNTIF($U23:$Z23, "&gt;="&amp;Options!$D$38) - COUNTIF($U23:$Z23, "&gt;="&amp;Options!$D$37))) + Options!$D$31*(COUNTIF($U23:$Z23, "&gt;="&amp;Options!$D$37)) + Options!$D$32*AVERAGE($U23:$Z23) + Options!$D$33*GEOMEAN($U23:$Z23+0.0001)</f>
        <v>0.5</v>
      </c>
      <c r="J23" s="24">
        <f t="shared" si="1"/>
        <v>0.5</v>
      </c>
      <c r="K23" s="21" cm="1">
        <f t="array" ref="K23">Options!$D$30*(COUNTIF($AB23:$AG23, "&gt;="&amp;Options!$D$37) + 0.5*(COUNTIF($AB23:$AG23, "&gt;="&amp;Options!$D$38) - COUNTIF($AB23:$AG23, "&gt;="&amp;Options!$D$37))) + Options!$D$31*(COUNTIF($AB23:$AG23, "&gt;="&amp;Options!$D$37)) + Options!$D$32*AVERAGE($AB23:$AG23) + Options!$D$33*GEOMEAN($AB23:$AG23+0.0001)</f>
        <v>2</v>
      </c>
      <c r="L23" s="24">
        <f t="shared" si="2"/>
        <v>2</v>
      </c>
      <c r="M23" s="57"/>
      <c r="N23" s="25">
        <f t="shared" si="3"/>
        <v>8.8769364084688593</v>
      </c>
      <c r="O23" s="25">
        <f t="shared" si="4"/>
        <v>3.58851674641148</v>
      </c>
      <c r="P23" s="25">
        <f t="shared" si="5"/>
        <v>2.0982623127920124</v>
      </c>
      <c r="Q23" s="25">
        <f t="shared" si="6"/>
        <v>6.0944940022004364</v>
      </c>
      <c r="R23" s="25">
        <f t="shared" si="7"/>
        <v>1.125</v>
      </c>
      <c r="S23" s="25">
        <f t="shared" si="8"/>
        <v>0</v>
      </c>
      <c r="T23" s="58"/>
      <c r="U23" s="25">
        <f>Health!F23</f>
        <v>7.88</v>
      </c>
      <c r="V23" s="25">
        <f>Food!F23</f>
        <v>3.58851674641148</v>
      </c>
      <c r="W23" s="26">
        <f>Macro!F23</f>
        <v>4.8429752066115697</v>
      </c>
      <c r="X23" s="25">
        <f>Socioeconomic!F23</f>
        <v>3.71428571428571</v>
      </c>
      <c r="Y23" s="25">
        <f>'Natural Hazard'!F23</f>
        <v>1.125</v>
      </c>
      <c r="Z23" s="25">
        <f>Conflict!F23</f>
        <v>0</v>
      </c>
      <c r="AA23" s="58"/>
      <c r="AB23" s="25">
        <f>Health!G23</f>
        <v>10</v>
      </c>
      <c r="AC23" s="25">
        <f>Food!G23</f>
        <v>0</v>
      </c>
      <c r="AD23" s="25">
        <f>Macro!G23</f>
        <v>0.90909090909091705</v>
      </c>
      <c r="AE23" s="25">
        <f>Socioeconomic!G23</f>
        <v>10</v>
      </c>
      <c r="AF23" s="25">
        <f>'Natural Hazard'!G23</f>
        <v>0</v>
      </c>
      <c r="AG23" s="25">
        <f>Conflict!G23</f>
        <v>0</v>
      </c>
      <c r="AH23" s="57"/>
      <c r="AI23" s="27">
        <v>0</v>
      </c>
      <c r="AJ23" s="27">
        <v>0.5</v>
      </c>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row>
    <row r="24" spans="1:70" x14ac:dyDescent="0.2">
      <c r="A24" s="70">
        <v>19</v>
      </c>
      <c r="B24" s="20" t="s">
        <v>44</v>
      </c>
      <c r="C24" s="20" t="s">
        <v>45</v>
      </c>
      <c r="D24" s="20" t="s">
        <v>594</v>
      </c>
      <c r="E24" s="20" t="s">
        <v>591</v>
      </c>
      <c r="F24" s="57"/>
      <c r="G24" s="22" cm="1">
        <f t="array" ref="G24">Options!$D$30*(COUNTIF($N24:$S24, "&gt;="&amp;Options!$D$41) + 0.5*(COUNTIF($N24:$S24, "&gt;="&amp;Options!$D$42) - COUNTIF($N24:$S24, "&gt;="&amp;Options!$D$41))) + Options!$D$31*(COUNTIF($N24:$S24, "&gt;="&amp;Options!$D$41)) + Options!$D$32*AVERAGE($N24:$S24) + Options!$D$33*GEOMEAN($N24:$S24+0.0001)</f>
        <v>1.5</v>
      </c>
      <c r="H24" s="23">
        <f t="shared" si="0"/>
        <v>1.5</v>
      </c>
      <c r="I24" s="22" cm="1">
        <f t="array" ref="I24">Options!$D$30*(COUNTIF($U24:$Z24, "&gt;="&amp;Options!$D$37) + 0.5*(COUNTIF($U24:$Z24, "&gt;="&amp;Options!$D$38) - COUNTIF($U24:$Z24, "&gt;="&amp;Options!$D$37))) + Options!$D$31*(COUNTIF($U24:$Z24, "&gt;="&amp;Options!$D$37)) + Options!$D$32*AVERAGE($U24:$Z24) + Options!$D$33*GEOMEAN($U24:$Z24+0.0001)</f>
        <v>0</v>
      </c>
      <c r="J24" s="24">
        <f t="shared" si="1"/>
        <v>0</v>
      </c>
      <c r="K24" s="21" cm="1">
        <f t="array" ref="K24">Options!$D$30*(COUNTIF($AB24:$AG24, "&gt;="&amp;Options!$D$37) + 0.5*(COUNTIF($AB24:$AG24, "&gt;="&amp;Options!$D$38) - COUNTIF($AB24:$AG24, "&gt;="&amp;Options!$D$37))) + Options!$D$31*(COUNTIF($AB24:$AG24, "&gt;="&amp;Options!$D$37)) + Options!$D$32*AVERAGE($AB24:$AG24) + Options!$D$33*GEOMEAN($AB24:$AG24+0.0001)</f>
        <v>1.5</v>
      </c>
      <c r="L24" s="24">
        <f t="shared" si="2"/>
        <v>1.5</v>
      </c>
      <c r="M24" s="57"/>
      <c r="N24" s="25">
        <f t="shared" si="3"/>
        <v>6.6732181142234515</v>
      </c>
      <c r="O24" s="25">
        <f t="shared" si="4"/>
        <v>3.2296650717703299</v>
      </c>
      <c r="P24" s="25">
        <f t="shared" si="5"/>
        <v>6.9014202743461128</v>
      </c>
      <c r="Q24" s="25">
        <f t="shared" si="6"/>
        <v>5.1961524227066338</v>
      </c>
      <c r="R24" s="25">
        <f t="shared" si="7"/>
        <v>2.5</v>
      </c>
      <c r="S24" s="25">
        <f t="shared" si="8"/>
        <v>1.6952912574300001</v>
      </c>
      <c r="T24" s="58"/>
      <c r="U24" s="25">
        <f>Health!F24</f>
        <v>5.44</v>
      </c>
      <c r="V24" s="25">
        <f>Food!F24</f>
        <v>3.2296650717703299</v>
      </c>
      <c r="W24" s="26">
        <f>Macro!F24</f>
        <v>6.7603305785124004</v>
      </c>
      <c r="X24" s="25">
        <f>Socioeconomic!F24</f>
        <v>3.8571428571428599</v>
      </c>
      <c r="Y24" s="25">
        <f>'Natural Hazard'!F24</f>
        <v>2.5</v>
      </c>
      <c r="Z24" s="25">
        <f>Conflict!F24</f>
        <v>0</v>
      </c>
      <c r="AA24" s="58"/>
      <c r="AB24" s="25">
        <f>Health!G24</f>
        <v>8.1859999999999999</v>
      </c>
      <c r="AC24" s="25">
        <f>Food!G24</f>
        <v>0</v>
      </c>
      <c r="AD24" s="25">
        <f>Macro!G24</f>
        <v>7.0454545454545503</v>
      </c>
      <c r="AE24" s="25">
        <f>Socioeconomic!G24</f>
        <v>7</v>
      </c>
      <c r="AF24" s="25">
        <f>'Natural Hazard'!G24</f>
        <v>0</v>
      </c>
      <c r="AG24" s="25">
        <f>Conflict!G24</f>
        <v>1.6952912574300001</v>
      </c>
      <c r="AH24" s="57"/>
      <c r="AI24" s="27">
        <v>0</v>
      </c>
      <c r="AJ24" s="27">
        <v>0.3</v>
      </c>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row>
    <row r="25" spans="1:70" x14ac:dyDescent="0.2">
      <c r="A25" s="70">
        <v>20</v>
      </c>
      <c r="B25" s="20" t="s">
        <v>46</v>
      </c>
      <c r="C25" s="20" t="s">
        <v>47</v>
      </c>
      <c r="D25" s="20" t="s">
        <v>594</v>
      </c>
      <c r="E25" s="20" t="s">
        <v>591</v>
      </c>
      <c r="F25" s="57"/>
      <c r="G25" s="22" cm="1">
        <f t="array" ref="G25">Options!$D$30*(COUNTIF($N25:$S25, "&gt;="&amp;Options!$D$41) + 0.5*(COUNTIF($N25:$S25, "&gt;="&amp;Options!$D$42) - COUNTIF($N25:$S25, "&gt;="&amp;Options!$D$41))) + Options!$D$31*(COUNTIF($N25:$S25, "&gt;="&amp;Options!$D$41)) + Options!$D$32*AVERAGE($N25:$S25) + Options!$D$33*GEOMEAN($N25:$S25+0.0001)</f>
        <v>2</v>
      </c>
      <c r="H25" s="23">
        <f t="shared" si="0"/>
        <v>2</v>
      </c>
      <c r="I25" s="22" cm="1">
        <f t="array" ref="I25">Options!$D$30*(COUNTIF($U25:$Z25, "&gt;="&amp;Options!$D$37) + 0.5*(COUNTIF($U25:$Z25, "&gt;="&amp;Options!$D$38) - COUNTIF($U25:$Z25, "&gt;="&amp;Options!$D$37))) + Options!$D$31*(COUNTIF($U25:$Z25, "&gt;="&amp;Options!$D$37)) + Options!$D$32*AVERAGE($U25:$Z25) + Options!$D$33*GEOMEAN($U25:$Z25+0.0001)</f>
        <v>0.5</v>
      </c>
      <c r="J25" s="24">
        <f t="shared" si="1"/>
        <v>0.5</v>
      </c>
      <c r="K25" s="21" cm="1">
        <f t="array" ref="K25">Options!$D$30*(COUNTIF($AB25:$AG25, "&gt;="&amp;Options!$D$37) + 0.5*(COUNTIF($AB25:$AG25, "&gt;="&amp;Options!$D$38) - COUNTIF($AB25:$AG25, "&gt;="&amp;Options!$D$37))) + Options!$D$31*(COUNTIF($AB25:$AG25, "&gt;="&amp;Options!$D$37)) + Options!$D$32*AVERAGE($AB25:$AG25) + Options!$D$33*GEOMEAN($AB25:$AG25+0.0001)</f>
        <v>1</v>
      </c>
      <c r="L25" s="24">
        <f t="shared" si="2"/>
        <v>1</v>
      </c>
      <c r="M25" s="57"/>
      <c r="N25" s="25">
        <f t="shared" si="3"/>
        <v>6.8929172120596167</v>
      </c>
      <c r="O25" s="25">
        <f t="shared" si="4"/>
        <v>1.02870813397129</v>
      </c>
      <c r="P25" s="25">
        <f t="shared" si="5"/>
        <v>9.3684894749005458</v>
      </c>
      <c r="Q25" s="25">
        <f t="shared" si="6"/>
        <v>1.71428571428572</v>
      </c>
      <c r="R25" s="25">
        <f t="shared" si="7"/>
        <v>1</v>
      </c>
      <c r="S25" s="25">
        <f t="shared" si="8"/>
        <v>5</v>
      </c>
      <c r="T25" s="58"/>
      <c r="U25" s="25">
        <f>Health!F25</f>
        <v>6.94</v>
      </c>
      <c r="V25" s="25">
        <f>Food!F25</f>
        <v>1.02870813397129</v>
      </c>
      <c r="W25" s="26">
        <f>Macro!F25</f>
        <v>8.7768595041322293</v>
      </c>
      <c r="X25" s="25">
        <f>Socioeconomic!F25</f>
        <v>1.71428571428572</v>
      </c>
      <c r="Y25" s="25">
        <f>'Natural Hazard'!F25</f>
        <v>1</v>
      </c>
      <c r="Z25" s="25">
        <f>Conflict!F25</f>
        <v>0</v>
      </c>
      <c r="AA25" s="58"/>
      <c r="AB25" s="25">
        <f>Health!G25</f>
        <v>6.8461538461538503</v>
      </c>
      <c r="AC25" s="25">
        <f>Food!G25</f>
        <v>0</v>
      </c>
      <c r="AD25" s="25">
        <f>Macro!G25</f>
        <v>10</v>
      </c>
      <c r="AE25" s="25">
        <f>Socioeconomic!G25</f>
        <v>0</v>
      </c>
      <c r="AF25" s="25">
        <f>'Natural Hazard'!G25</f>
        <v>0</v>
      </c>
      <c r="AG25" s="25">
        <f>Conflict!G25</f>
        <v>5</v>
      </c>
      <c r="AH25" s="57"/>
      <c r="AI25" s="27">
        <v>0</v>
      </c>
      <c r="AJ25" s="27">
        <v>0.3</v>
      </c>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row>
    <row r="26" spans="1:70" x14ac:dyDescent="0.2">
      <c r="A26" s="70">
        <v>21</v>
      </c>
      <c r="B26" s="20" t="s">
        <v>48</v>
      </c>
      <c r="C26" s="20" t="s">
        <v>49</v>
      </c>
      <c r="D26" s="20" t="s">
        <v>596</v>
      </c>
      <c r="E26" s="20" t="s">
        <v>591</v>
      </c>
      <c r="F26" s="57"/>
      <c r="G26" s="22" cm="1">
        <f t="array" ref="G26">Options!$D$30*(COUNTIF($N26:$S26, "&gt;="&amp;Options!$D$41) + 0.5*(COUNTIF($N26:$S26, "&gt;="&amp;Options!$D$42) - COUNTIF($N26:$S26, "&gt;="&amp;Options!$D$41))) + Options!$D$31*(COUNTIF($N26:$S26, "&gt;="&amp;Options!$D$41)) + Options!$D$32*AVERAGE($N26:$S26) + Options!$D$33*GEOMEAN($N26:$S26+0.0001)</f>
        <v>2</v>
      </c>
      <c r="H26" s="23">
        <f t="shared" si="0"/>
        <v>2</v>
      </c>
      <c r="I26" s="22" cm="1">
        <f t="array" ref="I26">Options!$D$30*(COUNTIF($U26:$Z26, "&gt;="&amp;Options!$D$37) + 0.5*(COUNTIF($U26:$Z26, "&gt;="&amp;Options!$D$38) - COUNTIF($U26:$Z26, "&gt;="&amp;Options!$D$37))) + Options!$D$31*(COUNTIF($U26:$Z26, "&gt;="&amp;Options!$D$37)) + Options!$D$32*AVERAGE($U26:$Z26) + Options!$D$33*GEOMEAN($U26:$Z26+0.0001)</f>
        <v>1</v>
      </c>
      <c r="J26" s="24">
        <f t="shared" si="1"/>
        <v>1</v>
      </c>
      <c r="K26" s="21" cm="1">
        <f t="array" ref="K26">Options!$D$30*(COUNTIF($AB26:$AG26, "&gt;="&amp;Options!$D$37) + 0.5*(COUNTIF($AB26:$AG26, "&gt;="&amp;Options!$D$38) - COUNTIF($AB26:$AG26, "&gt;="&amp;Options!$D$37))) + Options!$D$31*(COUNTIF($AB26:$AG26, "&gt;="&amp;Options!$D$37)) + Options!$D$32*AVERAGE($AB26:$AG26) + Options!$D$33*GEOMEAN($AB26:$AG26+0.0001)</f>
        <v>2</v>
      </c>
      <c r="L26" s="24">
        <f t="shared" si="2"/>
        <v>2</v>
      </c>
      <c r="M26" s="57"/>
      <c r="N26" s="25">
        <f t="shared" si="3"/>
        <v>8.7407093533648617</v>
      </c>
      <c r="O26" s="25">
        <f t="shared" si="4"/>
        <v>4.6650717703349303</v>
      </c>
      <c r="P26" s="25">
        <f t="shared" si="5"/>
        <v>3.8172962373237596</v>
      </c>
      <c r="Q26" s="25">
        <f t="shared" si="6"/>
        <v>7.2702917999997023</v>
      </c>
      <c r="R26" s="25">
        <f t="shared" si="7"/>
        <v>2.75</v>
      </c>
      <c r="S26" s="25">
        <f t="shared" si="8"/>
        <v>0</v>
      </c>
      <c r="T26" s="58"/>
      <c r="U26" s="25">
        <f>Health!F26</f>
        <v>7.64</v>
      </c>
      <c r="V26" s="25">
        <f>Food!F26</f>
        <v>4.6650717703349303</v>
      </c>
      <c r="W26" s="26">
        <f>Macro!F26</f>
        <v>7.1239669421487601</v>
      </c>
      <c r="X26" s="25">
        <f>Socioeconomic!F26</f>
        <v>5.28571428571429</v>
      </c>
      <c r="Y26" s="25">
        <f>'Natural Hazard'!F26</f>
        <v>2.75</v>
      </c>
      <c r="Z26" s="25">
        <f>Conflict!F26</f>
        <v>0</v>
      </c>
      <c r="AA26" s="58"/>
      <c r="AB26" s="25">
        <f>Health!G26</f>
        <v>10</v>
      </c>
      <c r="AC26" s="25">
        <f>Food!G26</f>
        <v>0</v>
      </c>
      <c r="AD26" s="25">
        <f>Macro!G26</f>
        <v>2.0454545454545499</v>
      </c>
      <c r="AE26" s="25">
        <f>Socioeconomic!G26</f>
        <v>10</v>
      </c>
      <c r="AF26" s="25">
        <f>'Natural Hazard'!G26</f>
        <v>0</v>
      </c>
      <c r="AG26" s="25">
        <f>Conflict!G26</f>
        <v>0</v>
      </c>
      <c r="AH26" s="57"/>
      <c r="AI26" s="27">
        <v>0</v>
      </c>
      <c r="AJ26" s="27">
        <v>0.4</v>
      </c>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row>
    <row r="27" spans="1:70" x14ac:dyDescent="0.2">
      <c r="A27" s="70">
        <v>22</v>
      </c>
      <c r="B27" s="20" t="s">
        <v>50</v>
      </c>
      <c r="C27" s="20" t="s">
        <v>51</v>
      </c>
      <c r="D27" s="20" t="s">
        <v>596</v>
      </c>
      <c r="E27" s="20" t="s">
        <v>591</v>
      </c>
      <c r="F27" s="57"/>
      <c r="G27" s="22" cm="1">
        <f t="array" ref="G27">Options!$D$30*(COUNTIF($N27:$S27, "&gt;="&amp;Options!$D$41) + 0.5*(COUNTIF($N27:$S27, "&gt;="&amp;Options!$D$42) - COUNTIF($N27:$S27, "&gt;="&amp;Options!$D$41))) + Options!$D$31*(COUNTIF($N27:$S27, "&gt;="&amp;Options!$D$41)) + Options!$D$32*AVERAGE($N27:$S27) + Options!$D$33*GEOMEAN($N27:$S27+0.0001)</f>
        <v>3</v>
      </c>
      <c r="H27" s="23">
        <f t="shared" si="0"/>
        <v>3</v>
      </c>
      <c r="I27" s="22" cm="1">
        <f t="array" ref="I27">Options!$D$30*(COUNTIF($U27:$Z27, "&gt;="&amp;Options!$D$37) + 0.5*(COUNTIF($U27:$Z27, "&gt;="&amp;Options!$D$38) - COUNTIF($U27:$Z27, "&gt;="&amp;Options!$D$37))) + Options!$D$31*(COUNTIF($U27:$Z27, "&gt;="&amp;Options!$D$37)) + Options!$D$32*AVERAGE($U27:$Z27) + Options!$D$33*GEOMEAN($U27:$Z27+0.0001)</f>
        <v>1.5</v>
      </c>
      <c r="J27" s="24">
        <f t="shared" si="1"/>
        <v>1.5</v>
      </c>
      <c r="K27" s="21" cm="1">
        <f t="array" ref="K27">Options!$D$30*(COUNTIF($AB27:$AG27, "&gt;="&amp;Options!$D$37) + 0.5*(COUNTIF($AB27:$AG27, "&gt;="&amp;Options!$D$38) - COUNTIF($AB27:$AG27, "&gt;="&amp;Options!$D$37))) + Options!$D$31*(COUNTIF($AB27:$AG27, "&gt;="&amp;Options!$D$37)) + Options!$D$32*AVERAGE($AB27:$AG27) + Options!$D$33*GEOMEAN($AB27:$AG27+0.0001)</f>
        <v>1</v>
      </c>
      <c r="L27" s="24">
        <f t="shared" si="2"/>
        <v>1</v>
      </c>
      <c r="M27" s="57"/>
      <c r="N27" s="25">
        <f t="shared" si="3"/>
        <v>7.4259420536801528</v>
      </c>
      <c r="O27" s="25">
        <f t="shared" si="4"/>
        <v>8.0861244019138798</v>
      </c>
      <c r="P27" s="25">
        <f t="shared" si="5"/>
        <v>5.4338450176124917</v>
      </c>
      <c r="Q27" s="25">
        <f t="shared" si="6"/>
        <v>6.7082039324993694</v>
      </c>
      <c r="R27" s="25">
        <f t="shared" si="7"/>
        <v>3.875</v>
      </c>
      <c r="S27" s="25">
        <f t="shared" si="8"/>
        <v>0</v>
      </c>
      <c r="T27" s="58"/>
      <c r="U27" s="25">
        <f>Health!F27</f>
        <v>7.25</v>
      </c>
      <c r="V27" s="25">
        <f>Food!F27</f>
        <v>8.0861244019138798</v>
      </c>
      <c r="W27" s="26">
        <f>Macro!F27</f>
        <v>8.6611570247933898</v>
      </c>
      <c r="X27" s="25">
        <f>Socioeconomic!F27</f>
        <v>6.4285714285714297</v>
      </c>
      <c r="Y27" s="25">
        <f>'Natural Hazard'!F27</f>
        <v>3.875</v>
      </c>
      <c r="Z27" s="25">
        <f>Conflict!F27</f>
        <v>0</v>
      </c>
      <c r="AA27" s="58"/>
      <c r="AB27" s="25">
        <f>Health!G27</f>
        <v>7.60615384615385</v>
      </c>
      <c r="AC27" s="25">
        <f>Food!G27</f>
        <v>0</v>
      </c>
      <c r="AD27" s="25">
        <f>Macro!G27</f>
        <v>3.4090909090909198</v>
      </c>
      <c r="AE27" s="25">
        <f>Socioeconomic!G27</f>
        <v>7</v>
      </c>
      <c r="AF27" s="25">
        <f>'Natural Hazard'!G27</f>
        <v>0</v>
      </c>
      <c r="AG27" s="25">
        <f>Conflict!G27</f>
        <v>0</v>
      </c>
      <c r="AH27" s="57"/>
      <c r="AI27" s="27">
        <v>0</v>
      </c>
      <c r="AJ27" s="27">
        <v>0.2</v>
      </c>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row>
    <row r="28" spans="1:70" x14ac:dyDescent="0.2">
      <c r="A28" s="70">
        <v>23</v>
      </c>
      <c r="B28" s="20" t="s">
        <v>52</v>
      </c>
      <c r="C28" s="20" t="s">
        <v>53</v>
      </c>
      <c r="D28" s="20" t="s">
        <v>596</v>
      </c>
      <c r="E28" s="20" t="s">
        <v>591</v>
      </c>
      <c r="F28" s="57"/>
      <c r="G28" s="22" cm="1">
        <f t="array" ref="G28">Options!$D$30*(COUNTIF($N28:$S28, "&gt;="&amp;Options!$D$41) + 0.5*(COUNTIF($N28:$S28, "&gt;="&amp;Options!$D$42) - COUNTIF($N28:$S28, "&gt;="&amp;Options!$D$41))) + Options!$D$31*(COUNTIF($N28:$S28, "&gt;="&amp;Options!$D$41)) + Options!$D$32*AVERAGE($N28:$S28) + Options!$D$33*GEOMEAN($N28:$S28+0.0001)</f>
        <v>2.5</v>
      </c>
      <c r="H28" s="23">
        <f t="shared" si="0"/>
        <v>2.5</v>
      </c>
      <c r="I28" s="22" cm="1">
        <f t="array" ref="I28">Options!$D$30*(COUNTIF($U28:$Z28, "&gt;="&amp;Options!$D$37) + 0.5*(COUNTIF($U28:$Z28, "&gt;="&amp;Options!$D$38) - COUNTIF($U28:$Z28, "&gt;="&amp;Options!$D$37))) + Options!$D$31*(COUNTIF($U28:$Z28, "&gt;="&amp;Options!$D$37)) + Options!$D$32*AVERAGE($U28:$Z28) + Options!$D$33*GEOMEAN($U28:$Z28+0.0001)</f>
        <v>0.5</v>
      </c>
      <c r="J28" s="24">
        <f t="shared" si="1"/>
        <v>0.5</v>
      </c>
      <c r="K28" s="21" cm="1">
        <f t="array" ref="K28">Options!$D$30*(COUNTIF($AB28:$AG28, "&gt;="&amp;Options!$D$37) + 0.5*(COUNTIF($AB28:$AG28, "&gt;="&amp;Options!$D$38) - COUNTIF($AB28:$AG28, "&gt;="&amp;Options!$D$37))) + Options!$D$31*(COUNTIF($AB28:$AG28, "&gt;="&amp;Options!$D$37)) + Options!$D$32*AVERAGE($AB28:$AG28) + Options!$D$33*GEOMEAN($AB28:$AG28+0.0001)</f>
        <v>1.5</v>
      </c>
      <c r="L28" s="24">
        <f t="shared" si="2"/>
        <v>1.5</v>
      </c>
      <c r="M28" s="57"/>
      <c r="N28" s="25">
        <f t="shared" si="3"/>
        <v>6.1237243569579451</v>
      </c>
      <c r="O28" s="25">
        <f t="shared" si="4"/>
        <v>3.7320574162679399</v>
      </c>
      <c r="P28" s="25">
        <f t="shared" si="5"/>
        <v>6.4462809917355397</v>
      </c>
      <c r="Q28" s="25">
        <f t="shared" si="6"/>
        <v>5.8309518948453025</v>
      </c>
      <c r="R28" s="25">
        <f t="shared" si="7"/>
        <v>7.75</v>
      </c>
      <c r="S28" s="25">
        <f t="shared" si="8"/>
        <v>0</v>
      </c>
      <c r="T28" s="58"/>
      <c r="U28" s="25">
        <f>Health!F28</f>
        <v>3.75</v>
      </c>
      <c r="V28" s="25">
        <f>Food!F28</f>
        <v>3.7320574162679399</v>
      </c>
      <c r="W28" s="26">
        <f>Macro!F28</f>
        <v>6.4462809917355397</v>
      </c>
      <c r="X28" s="25">
        <f>Socioeconomic!F28</f>
        <v>4.8571428571428603</v>
      </c>
      <c r="Y28" s="25">
        <f>'Natural Hazard'!F28</f>
        <v>7.75</v>
      </c>
      <c r="Z28" s="25">
        <f>Conflict!F28</f>
        <v>0</v>
      </c>
      <c r="AA28" s="58"/>
      <c r="AB28" s="25">
        <f>Health!G28</f>
        <v>10</v>
      </c>
      <c r="AC28" s="25">
        <f>Food!G28</f>
        <v>0</v>
      </c>
      <c r="AD28" s="25">
        <f>Macro!G28</f>
        <v>0</v>
      </c>
      <c r="AE28" s="25">
        <f>Socioeconomic!G28</f>
        <v>7</v>
      </c>
      <c r="AF28" s="25">
        <f>'Natural Hazard'!G28</f>
        <v>0</v>
      </c>
      <c r="AG28" s="25">
        <f>Conflict!G28</f>
        <v>0</v>
      </c>
      <c r="AH28" s="57"/>
      <c r="AI28" s="27">
        <v>0</v>
      </c>
      <c r="AJ28" s="27">
        <v>0.2</v>
      </c>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row>
    <row r="29" spans="1:70" x14ac:dyDescent="0.2">
      <c r="A29" s="70">
        <v>24</v>
      </c>
      <c r="B29" s="20" t="s">
        <v>54</v>
      </c>
      <c r="C29" s="20" t="s">
        <v>55</v>
      </c>
      <c r="D29" s="20" t="s">
        <v>596</v>
      </c>
      <c r="E29" s="20" t="s">
        <v>3</v>
      </c>
      <c r="F29" s="57"/>
      <c r="G29" s="22" cm="1">
        <f t="array" ref="G29">Options!$D$30*(COUNTIF($N29:$S29, "&gt;="&amp;Options!$D$41) + 0.5*(COUNTIF($N29:$S29, "&gt;="&amp;Options!$D$42) - COUNTIF($N29:$S29, "&gt;="&amp;Options!$D$41))) + Options!$D$31*(COUNTIF($N29:$S29, "&gt;="&amp;Options!$D$41)) + Options!$D$32*AVERAGE($N29:$S29) + Options!$D$33*GEOMEAN($N29:$S29+0.0001)</f>
        <v>1</v>
      </c>
      <c r="H29" s="23">
        <f t="shared" si="0"/>
        <v>1</v>
      </c>
      <c r="I29" s="22" cm="1">
        <f t="array" ref="I29">Options!$D$30*(COUNTIF($U29:$Z29, "&gt;="&amp;Options!$D$37) + 0.5*(COUNTIF($U29:$Z29, "&gt;="&amp;Options!$D$38) - COUNTIF($U29:$Z29, "&gt;="&amp;Options!$D$37))) + Options!$D$31*(COUNTIF($U29:$Z29, "&gt;="&amp;Options!$D$37)) + Options!$D$32*AVERAGE($U29:$Z29) + Options!$D$33*GEOMEAN($U29:$Z29+0.0001)</f>
        <v>0.5</v>
      </c>
      <c r="J29" s="24">
        <f t="shared" si="1"/>
        <v>0.5</v>
      </c>
      <c r="K29" s="21" cm="1">
        <f t="array" ref="K29">Options!$D$30*(COUNTIF($AB29:$AG29, "&gt;="&amp;Options!$D$37) + 0.5*(COUNTIF($AB29:$AG29, "&gt;="&amp;Options!$D$38) - COUNTIF($AB29:$AG29, "&gt;="&amp;Options!$D$37))) + Options!$D$31*(COUNTIF($AB29:$AG29, "&gt;="&amp;Options!$D$37)) + Options!$D$32*AVERAGE($AB29:$AG29) + Options!$D$33*GEOMEAN($AB29:$AG29+0.0001)</f>
        <v>1.5</v>
      </c>
      <c r="L29" s="24">
        <f t="shared" si="2"/>
        <v>1.5</v>
      </c>
      <c r="M29" s="57"/>
      <c r="N29" s="25">
        <f t="shared" si="3"/>
        <v>8.7292611371180779</v>
      </c>
      <c r="O29" s="25">
        <f t="shared" si="4"/>
        <v>1.8181818181818199</v>
      </c>
      <c r="P29" s="25">
        <f t="shared" si="5"/>
        <v>4.543801352257308</v>
      </c>
      <c r="Q29" s="25">
        <f t="shared" si="6"/>
        <v>4.7958315233127147</v>
      </c>
      <c r="R29" s="25">
        <f t="shared" si="7"/>
        <v>1.375</v>
      </c>
      <c r="S29" s="25">
        <f t="shared" si="8"/>
        <v>0</v>
      </c>
      <c r="T29" s="58"/>
      <c r="U29" s="25">
        <f>Health!F29</f>
        <v>7.62</v>
      </c>
      <c r="V29" s="25">
        <f>Food!F29</f>
        <v>1.8181818181818199</v>
      </c>
      <c r="W29" s="26">
        <f>Macro!F29</f>
        <v>3.7851239669421499</v>
      </c>
      <c r="X29" s="25">
        <f>Socioeconomic!F29</f>
        <v>3.2857142857142798</v>
      </c>
      <c r="Y29" s="25">
        <f>'Natural Hazard'!F29</f>
        <v>1.375</v>
      </c>
      <c r="Z29" s="25">
        <f>Conflict!F29</f>
        <v>0</v>
      </c>
      <c r="AA29" s="58"/>
      <c r="AB29" s="25">
        <f>Health!G29</f>
        <v>10</v>
      </c>
      <c r="AC29" s="25">
        <f>Food!G29</f>
        <v>0</v>
      </c>
      <c r="AD29" s="25">
        <f>Macro!G29</f>
        <v>5.4545454545454497</v>
      </c>
      <c r="AE29" s="25">
        <f>Socioeconomic!G29</f>
        <v>7</v>
      </c>
      <c r="AF29" s="25">
        <f>'Natural Hazard'!G29</f>
        <v>0</v>
      </c>
      <c r="AG29" s="25">
        <f>Conflict!G29</f>
        <v>0</v>
      </c>
      <c r="AH29" s="57"/>
      <c r="AI29" s="27">
        <v>0</v>
      </c>
      <c r="AJ29" s="27">
        <v>0.5</v>
      </c>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row>
    <row r="30" spans="1:70" x14ac:dyDescent="0.2">
      <c r="A30" s="70">
        <v>25</v>
      </c>
      <c r="B30" s="20" t="s">
        <v>56</v>
      </c>
      <c r="C30" s="20" t="s">
        <v>57</v>
      </c>
      <c r="D30" s="20" t="s">
        <v>597</v>
      </c>
      <c r="E30" s="20" t="s">
        <v>3</v>
      </c>
      <c r="F30" s="57"/>
      <c r="G30" s="22" cm="1">
        <f t="array" ref="G30">Options!$D$30*(COUNTIF($N30:$S30, "&gt;="&amp;Options!$D$41) + 0.5*(COUNTIF($N30:$S30, "&gt;="&amp;Options!$D$42) - COUNTIF($N30:$S30, "&gt;="&amp;Options!$D$41))) + Options!$D$31*(COUNTIF($N30:$S30, "&gt;="&amp;Options!$D$41)) + Options!$D$32*AVERAGE($N30:$S30) + Options!$D$33*GEOMEAN($N30:$S30+0.0001)</f>
        <v>0.5</v>
      </c>
      <c r="H30" s="23">
        <f t="shared" si="0"/>
        <v>0.5</v>
      </c>
      <c r="I30" s="22" cm="1">
        <f t="array" ref="I30">Options!$D$30*(COUNTIF($U30:$Z30, "&gt;="&amp;Options!$D$37) + 0.5*(COUNTIF($U30:$Z30, "&gt;="&amp;Options!$D$38) - COUNTIF($U30:$Z30, "&gt;="&amp;Options!$D$37))) + Options!$D$31*(COUNTIF($U30:$Z30, "&gt;="&amp;Options!$D$37)) + Options!$D$32*AVERAGE($U30:$Z30) + Options!$D$33*GEOMEAN($U30:$Z30+0.0001)</f>
        <v>0.5</v>
      </c>
      <c r="J30" s="24">
        <f t="shared" si="1"/>
        <v>0.5</v>
      </c>
      <c r="K30" s="21" cm="1">
        <f t="array" ref="K30">Options!$D$30*(COUNTIF($AB30:$AG30, "&gt;="&amp;Options!$D$37) + 0.5*(COUNTIF($AB30:$AG30, "&gt;="&amp;Options!$D$38) - COUNTIF($AB30:$AG30, "&gt;="&amp;Options!$D$37))) + Options!$D$31*(COUNTIF($AB30:$AG30, "&gt;="&amp;Options!$D$37)) + Options!$D$32*AVERAGE($AB30:$AG30) + Options!$D$33*GEOMEAN($AB30:$AG30+0.0001)</f>
        <v>0.5</v>
      </c>
      <c r="L30" s="24">
        <f t="shared" si="2"/>
        <v>0.5</v>
      </c>
      <c r="M30" s="57"/>
      <c r="N30" s="25">
        <f t="shared" si="3"/>
        <v>6.3969800567262869</v>
      </c>
      <c r="O30" s="25">
        <f t="shared" si="4"/>
        <v>1.8181818181818199</v>
      </c>
      <c r="P30" s="25">
        <f t="shared" si="5"/>
        <v>2.4297520661157002</v>
      </c>
      <c r="Q30" s="25">
        <f t="shared" si="6"/>
        <v>3.6055512754639922</v>
      </c>
      <c r="R30" s="25">
        <f t="shared" si="7"/>
        <v>0.5</v>
      </c>
      <c r="S30" s="25">
        <f t="shared" si="8"/>
        <v>0</v>
      </c>
      <c r="T30" s="58"/>
      <c r="U30" s="25">
        <f>Health!F30</f>
        <v>7.48</v>
      </c>
      <c r="V30" s="25">
        <f>Food!F30</f>
        <v>1.8181818181818199</v>
      </c>
      <c r="W30" s="26">
        <f>Macro!F30</f>
        <v>2.4297520661157002</v>
      </c>
      <c r="X30" s="25">
        <f>Socioeconomic!F30</f>
        <v>1.8571428571428601</v>
      </c>
      <c r="Y30" s="25">
        <f>'Natural Hazard'!F30</f>
        <v>0.5</v>
      </c>
      <c r="Z30" s="25">
        <f>Conflict!F30</f>
        <v>0</v>
      </c>
      <c r="AA30" s="58"/>
      <c r="AB30" s="25">
        <f>Health!G30</f>
        <v>5.4707692307692302</v>
      </c>
      <c r="AC30" s="25">
        <f>Food!G30</f>
        <v>0</v>
      </c>
      <c r="AD30" s="25">
        <f>Macro!G30</f>
        <v>0</v>
      </c>
      <c r="AE30" s="25">
        <f>Socioeconomic!G30</f>
        <v>7</v>
      </c>
      <c r="AF30" s="25">
        <f>'Natural Hazard'!G30</f>
        <v>0</v>
      </c>
      <c r="AG30" s="25">
        <f>Conflict!G30</f>
        <v>0</v>
      </c>
      <c r="AH30" s="57"/>
      <c r="AI30" s="27">
        <v>0</v>
      </c>
      <c r="AJ30" s="27">
        <v>0.5</v>
      </c>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row>
    <row r="31" spans="1:70" x14ac:dyDescent="0.2">
      <c r="A31" s="70">
        <v>26</v>
      </c>
      <c r="B31" s="20" t="s">
        <v>58</v>
      </c>
      <c r="C31" s="20" t="s">
        <v>59</v>
      </c>
      <c r="D31" s="20" t="s">
        <v>592</v>
      </c>
      <c r="E31" s="20" t="s">
        <v>590</v>
      </c>
      <c r="F31" s="57"/>
      <c r="G31" s="22" cm="1">
        <f t="array" ref="G31">Options!$D$30*(COUNTIF($N31:$S31, "&gt;="&amp;Options!$D$41) + 0.5*(COUNTIF($N31:$S31, "&gt;="&amp;Options!$D$42) - COUNTIF($N31:$S31, "&gt;="&amp;Options!$D$41))) + Options!$D$31*(COUNTIF($N31:$S31, "&gt;="&amp;Options!$D$41)) + Options!$D$32*AVERAGE($N31:$S31) + Options!$D$33*GEOMEAN($N31:$S31+0.0001)</f>
        <v>3</v>
      </c>
      <c r="H31" s="23">
        <f t="shared" si="0"/>
        <v>3</v>
      </c>
      <c r="I31" s="22" cm="1">
        <f t="array" ref="I31">Options!$D$30*(COUNTIF($U31:$Z31, "&gt;="&amp;Options!$D$37) + 0.5*(COUNTIF($U31:$Z31, "&gt;="&amp;Options!$D$38) - COUNTIF($U31:$Z31, "&gt;="&amp;Options!$D$37))) + Options!$D$31*(COUNTIF($U31:$Z31, "&gt;="&amp;Options!$D$37)) + Options!$D$32*AVERAGE($U31:$Z31) + Options!$D$33*GEOMEAN($U31:$Z31+0.0001)</f>
        <v>0.5</v>
      </c>
      <c r="J31" s="24">
        <f t="shared" si="1"/>
        <v>0.5</v>
      </c>
      <c r="K31" s="21" cm="1">
        <f t="array" ref="K31">Options!$D$30*(COUNTIF($AB31:$AG31, "&gt;="&amp;Options!$D$37) + 0.5*(COUNTIF($AB31:$AG31, "&gt;="&amp;Options!$D$38) - COUNTIF($AB31:$AG31, "&gt;="&amp;Options!$D$37))) + Options!$D$31*(COUNTIF($AB31:$AG31, "&gt;="&amp;Options!$D$37)) + Options!$D$32*AVERAGE($AB31:$AG31) + Options!$D$33*GEOMEAN($AB31:$AG31+0.0001)</f>
        <v>1</v>
      </c>
      <c r="L31" s="24">
        <f t="shared" si="2"/>
        <v>1</v>
      </c>
      <c r="M31" s="57"/>
      <c r="N31" s="25">
        <f t="shared" si="3"/>
        <v>7.7071395471990778</v>
      </c>
      <c r="O31" s="25">
        <f t="shared" si="4"/>
        <v>6.9856459330143599</v>
      </c>
      <c r="P31" s="25">
        <f t="shared" si="5"/>
        <v>5.254599788103083</v>
      </c>
      <c r="Q31" s="25">
        <f t="shared" si="6"/>
        <v>7.4285714285714297</v>
      </c>
      <c r="R31" s="25">
        <f t="shared" si="7"/>
        <v>1.25</v>
      </c>
      <c r="S31" s="25">
        <f t="shared" si="8"/>
        <v>0</v>
      </c>
      <c r="T31" s="58"/>
      <c r="U31" s="25">
        <f>Health!F31</f>
        <v>5.94</v>
      </c>
      <c r="V31" s="25">
        <f>Food!F31</f>
        <v>6.9856459330143599</v>
      </c>
      <c r="W31" s="26">
        <f>Macro!F31</f>
        <v>4.0495867768595</v>
      </c>
      <c r="X31" s="25">
        <f>Socioeconomic!F31</f>
        <v>7.4285714285714297</v>
      </c>
      <c r="Y31" s="25">
        <f>'Natural Hazard'!F31</f>
        <v>1.25</v>
      </c>
      <c r="Z31" s="25">
        <f>Conflict!F31</f>
        <v>0</v>
      </c>
      <c r="AA31" s="58"/>
      <c r="AB31" s="25">
        <f>Health!G31</f>
        <v>10</v>
      </c>
      <c r="AC31" s="25">
        <f>Food!G31</f>
        <v>0</v>
      </c>
      <c r="AD31" s="25">
        <f>Macro!G31</f>
        <v>6.8181818181818201</v>
      </c>
      <c r="AE31" s="25">
        <f>Socioeconomic!G31</f>
        <v>0</v>
      </c>
      <c r="AF31" s="25">
        <f>'Natural Hazard'!G31</f>
        <v>0</v>
      </c>
      <c r="AG31" s="25">
        <f>Conflict!G31</f>
        <v>0</v>
      </c>
      <c r="AH31" s="57"/>
      <c r="AI31" s="27">
        <v>0</v>
      </c>
      <c r="AJ31" s="27">
        <v>0.4</v>
      </c>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row>
    <row r="32" spans="1:70" x14ac:dyDescent="0.2">
      <c r="A32" s="70">
        <v>27</v>
      </c>
      <c r="B32" s="20" t="s">
        <v>60</v>
      </c>
      <c r="C32" s="20" t="s">
        <v>61</v>
      </c>
      <c r="D32" s="20" t="s">
        <v>593</v>
      </c>
      <c r="E32" s="20" t="s">
        <v>591</v>
      </c>
      <c r="F32" s="57"/>
      <c r="G32" s="22" cm="1">
        <f t="array" ref="G32">Options!$D$30*(COUNTIF($N32:$S32, "&gt;="&amp;Options!$D$41) + 0.5*(COUNTIF($N32:$S32, "&gt;="&amp;Options!$D$42) - COUNTIF($N32:$S32, "&gt;="&amp;Options!$D$41))) + Options!$D$31*(COUNTIF($N32:$S32, "&gt;="&amp;Options!$D$41)) + Options!$D$32*AVERAGE($N32:$S32) + Options!$D$33*GEOMEAN($N32:$S32+0.0001)</f>
        <v>2</v>
      </c>
      <c r="H32" s="23">
        <f t="shared" si="0"/>
        <v>2</v>
      </c>
      <c r="I32" s="22" cm="1">
        <f t="array" ref="I32">Options!$D$30*(COUNTIF($U32:$Z32, "&gt;="&amp;Options!$D$37) + 0.5*(COUNTIF($U32:$Z32, "&gt;="&amp;Options!$D$38) - COUNTIF($U32:$Z32, "&gt;="&amp;Options!$D$37))) + Options!$D$31*(COUNTIF($U32:$Z32, "&gt;="&amp;Options!$D$37)) + Options!$D$32*AVERAGE($U32:$Z32) + Options!$D$33*GEOMEAN($U32:$Z32+0.0001)</f>
        <v>0.5</v>
      </c>
      <c r="J32" s="24">
        <f t="shared" si="1"/>
        <v>0.5</v>
      </c>
      <c r="K32" s="21" cm="1">
        <f t="array" ref="K32">Options!$D$30*(COUNTIF($AB32:$AG32, "&gt;="&amp;Options!$D$37) + 0.5*(COUNTIF($AB32:$AG32, "&gt;="&amp;Options!$D$38) - COUNTIF($AB32:$AG32, "&gt;="&amp;Options!$D$37))) + Options!$D$31*(COUNTIF($AB32:$AG32, "&gt;="&amp;Options!$D$37)) + Options!$D$32*AVERAGE($AB32:$AG32) + Options!$D$33*GEOMEAN($AB32:$AG32+0.0001)</f>
        <v>0.5</v>
      </c>
      <c r="L32" s="24">
        <f t="shared" si="2"/>
        <v>0.5</v>
      </c>
      <c r="M32" s="57"/>
      <c r="N32" s="25">
        <f t="shared" si="3"/>
        <v>8.6078590889510824</v>
      </c>
      <c r="O32" s="25">
        <f t="shared" si="4"/>
        <v>6.9377990430622001</v>
      </c>
      <c r="P32" s="25">
        <f t="shared" si="5"/>
        <v>3.5016364104106743</v>
      </c>
      <c r="Q32" s="25">
        <f t="shared" si="6"/>
        <v>6.4285714285714297</v>
      </c>
      <c r="R32" s="25">
        <f t="shared" si="7"/>
        <v>0.875</v>
      </c>
      <c r="S32" s="25">
        <f t="shared" si="8"/>
        <v>0</v>
      </c>
      <c r="T32" s="58"/>
      <c r="U32" s="25">
        <f>Health!F32</f>
        <v>7.78</v>
      </c>
      <c r="V32" s="25">
        <f>Food!F32</f>
        <v>6.9377990430622001</v>
      </c>
      <c r="W32" s="26">
        <f>Macro!F32</f>
        <v>3.1735537190082601</v>
      </c>
      <c r="X32" s="25">
        <f>Socioeconomic!F32</f>
        <v>6.4285714285714297</v>
      </c>
      <c r="Y32" s="25">
        <f>'Natural Hazard'!F32</f>
        <v>0.875</v>
      </c>
      <c r="Z32" s="25">
        <f>Conflict!F32</f>
        <v>0</v>
      </c>
      <c r="AA32" s="58"/>
      <c r="AB32" s="25">
        <f>Health!G32</f>
        <v>9.5238095238094793</v>
      </c>
      <c r="AC32" s="25">
        <f>Food!G32</f>
        <v>0</v>
      </c>
      <c r="AD32" s="25">
        <f>Macro!G32</f>
        <v>3.86363636363637</v>
      </c>
      <c r="AE32" s="25">
        <f>Socioeconomic!G32</f>
        <v>0</v>
      </c>
      <c r="AF32" s="25">
        <f>'Natural Hazard'!G32</f>
        <v>0</v>
      </c>
      <c r="AG32" s="25">
        <f>Conflict!G32</f>
        <v>0</v>
      </c>
      <c r="AH32" s="57"/>
      <c r="AI32" s="27">
        <v>0</v>
      </c>
      <c r="AJ32" s="27">
        <v>0.4</v>
      </c>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row>
    <row r="33" spans="1:70" x14ac:dyDescent="0.2">
      <c r="A33" s="70">
        <v>28</v>
      </c>
      <c r="B33" s="20" t="s">
        <v>62</v>
      </c>
      <c r="C33" s="20" t="s">
        <v>63</v>
      </c>
      <c r="D33" s="20" t="s">
        <v>593</v>
      </c>
      <c r="E33" s="20" t="s">
        <v>590</v>
      </c>
      <c r="F33" s="57"/>
      <c r="G33" s="22" cm="1">
        <f t="array" ref="G33">Options!$D$30*(COUNTIF($N33:$S33, "&gt;="&amp;Options!$D$41) + 0.5*(COUNTIF($N33:$S33, "&gt;="&amp;Options!$D$42) - COUNTIF($N33:$S33, "&gt;="&amp;Options!$D$41))) + Options!$D$31*(COUNTIF($N33:$S33, "&gt;="&amp;Options!$D$41)) + Options!$D$32*AVERAGE($N33:$S33) + Options!$D$33*GEOMEAN($N33:$S33+0.0001)</f>
        <v>5.5</v>
      </c>
      <c r="H33" s="23">
        <f t="shared" si="0"/>
        <v>5.5</v>
      </c>
      <c r="I33" s="22" cm="1">
        <f t="array" ref="I33">Options!$D$30*(COUNTIF($U33:$Z33, "&gt;="&amp;Options!$D$37) + 0.5*(COUNTIF($U33:$Z33, "&gt;="&amp;Options!$D$38) - COUNTIF($U33:$Z33, "&gt;="&amp;Options!$D$37))) + Options!$D$31*(COUNTIF($U33:$Z33, "&gt;="&amp;Options!$D$37)) + Options!$D$32*AVERAGE($U33:$Z33) + Options!$D$33*GEOMEAN($U33:$Z33+0.0001)</f>
        <v>5</v>
      </c>
      <c r="J33" s="24">
        <f t="shared" si="1"/>
        <v>5</v>
      </c>
      <c r="K33" s="21" cm="1">
        <f t="array" ref="K33">Options!$D$30*(COUNTIF($AB33:$AG33, "&gt;="&amp;Options!$D$37) + 0.5*(COUNTIF($AB33:$AG33, "&gt;="&amp;Options!$D$38) - COUNTIF($AB33:$AG33, "&gt;="&amp;Options!$D$37))) + Options!$D$31*(COUNTIF($AB33:$AG33, "&gt;="&amp;Options!$D$37)) + Options!$D$32*AVERAGE($AB33:$AG33) + Options!$D$33*GEOMEAN($AB33:$AG33+0.0001)</f>
        <v>3</v>
      </c>
      <c r="L33" s="24">
        <f t="shared" si="2"/>
        <v>3</v>
      </c>
      <c r="M33" s="57"/>
      <c r="N33" s="25">
        <f t="shared" si="3"/>
        <v>10</v>
      </c>
      <c r="O33" s="25">
        <f t="shared" si="4"/>
        <v>10</v>
      </c>
      <c r="P33" s="25">
        <f t="shared" si="5"/>
        <v>7.6870611478580688</v>
      </c>
      <c r="Q33" s="25">
        <f t="shared" si="6"/>
        <v>9.6310746905206948</v>
      </c>
      <c r="R33" s="25">
        <f t="shared" si="7"/>
        <v>6.375</v>
      </c>
      <c r="S33" s="25">
        <f t="shared" si="8"/>
        <v>9.2068226752663165</v>
      </c>
      <c r="T33" s="58"/>
      <c r="U33" s="25">
        <f>Health!F33</f>
        <v>10</v>
      </c>
      <c r="V33" s="25">
        <f>Food!F33</f>
        <v>10</v>
      </c>
      <c r="W33" s="26">
        <f>Macro!F33</f>
        <v>10</v>
      </c>
      <c r="X33" s="25">
        <f>Socioeconomic!F33</f>
        <v>10</v>
      </c>
      <c r="Y33" s="25">
        <f>'Natural Hazard'!F33</f>
        <v>6.375</v>
      </c>
      <c r="Z33" s="25">
        <f>Conflict!F33</f>
        <v>10</v>
      </c>
      <c r="AA33" s="58"/>
      <c r="AB33" s="25">
        <f>Health!G33</f>
        <v>10</v>
      </c>
      <c r="AC33" s="25">
        <f>Food!G33</f>
        <v>10</v>
      </c>
      <c r="AD33" s="25">
        <f>Macro!G33</f>
        <v>5.9090909090909003</v>
      </c>
      <c r="AE33" s="25">
        <f>Socioeconomic!G33</f>
        <v>9.2757599694388304</v>
      </c>
      <c r="AF33" s="25">
        <f>'Natural Hazard'!G33</f>
        <v>0</v>
      </c>
      <c r="AG33" s="25">
        <f>Conflict!G33</f>
        <v>8.4765583773797992</v>
      </c>
      <c r="AH33" s="57"/>
      <c r="AI33" s="27">
        <v>0</v>
      </c>
      <c r="AJ33" s="27">
        <v>0.4</v>
      </c>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row>
    <row r="34" spans="1:70" x14ac:dyDescent="0.2">
      <c r="A34" s="70">
        <v>29</v>
      </c>
      <c r="B34" s="20" t="s">
        <v>64</v>
      </c>
      <c r="C34" s="20" t="s">
        <v>65</v>
      </c>
      <c r="D34" s="20" t="s">
        <v>598</v>
      </c>
      <c r="E34" s="20" t="s">
        <v>3</v>
      </c>
      <c r="F34" s="57"/>
      <c r="G34" s="22" cm="1">
        <f t="array" ref="G34">Options!$D$30*(COUNTIF($N34:$S34, "&gt;="&amp;Options!$D$41) + 0.5*(COUNTIF($N34:$S34, "&gt;="&amp;Options!$D$42) - COUNTIF($N34:$S34, "&gt;="&amp;Options!$D$41))) + Options!$D$31*(COUNTIF($N34:$S34, "&gt;="&amp;Options!$D$41)) + Options!$D$32*AVERAGE($N34:$S34) + Options!$D$33*GEOMEAN($N34:$S34+0.0001)</f>
        <v>0</v>
      </c>
      <c r="H34" s="23">
        <f t="shared" si="0"/>
        <v>0</v>
      </c>
      <c r="I34" s="22" cm="1">
        <f t="array" ref="I34">Options!$D$30*(COUNTIF($U34:$Z34, "&gt;="&amp;Options!$D$37) + 0.5*(COUNTIF($U34:$Z34, "&gt;="&amp;Options!$D$38) - COUNTIF($U34:$Z34, "&gt;="&amp;Options!$D$37))) + Options!$D$31*(COUNTIF($U34:$Z34, "&gt;="&amp;Options!$D$37)) + Options!$D$32*AVERAGE($U34:$Z34) + Options!$D$33*GEOMEAN($U34:$Z34+0.0001)</f>
        <v>0</v>
      </c>
      <c r="J34" s="24">
        <f t="shared" si="1"/>
        <v>0</v>
      </c>
      <c r="K34" s="21" cm="1">
        <f t="array" ref="K34">Options!$D$30*(COUNTIF($AB34:$AG34, "&gt;="&amp;Options!$D$37) + 0.5*(COUNTIF($AB34:$AG34, "&gt;="&amp;Options!$D$38) - COUNTIF($AB34:$AG34, "&gt;="&amp;Options!$D$37))) + Options!$D$31*(COUNTIF($AB34:$AG34, "&gt;="&amp;Options!$D$37)) + Options!$D$32*AVERAGE($AB34:$AG34) + Options!$D$33*GEOMEAN($AB34:$AG34+0.0001)</f>
        <v>0.5</v>
      </c>
      <c r="L34" s="24">
        <f t="shared" si="2"/>
        <v>0.5</v>
      </c>
      <c r="M34" s="57"/>
      <c r="N34" s="25">
        <f t="shared" si="3"/>
        <v>4.7619047619047397</v>
      </c>
      <c r="O34" s="25">
        <f t="shared" si="4"/>
        <v>0.83732057416267802</v>
      </c>
      <c r="P34" s="25">
        <f t="shared" si="5"/>
        <v>1.34700602974794</v>
      </c>
      <c r="Q34" s="25">
        <f t="shared" si="6"/>
        <v>1.9999999999999991</v>
      </c>
      <c r="R34" s="25">
        <f t="shared" si="7"/>
        <v>2</v>
      </c>
      <c r="S34" s="25">
        <f t="shared" si="8"/>
        <v>0</v>
      </c>
      <c r="T34" s="58"/>
      <c r="U34" s="25">
        <f>Health!F34</f>
        <v>0</v>
      </c>
      <c r="V34" s="25">
        <f>Food!F34</f>
        <v>0.83732057416267802</v>
      </c>
      <c r="W34" s="26">
        <f>Macro!F34</f>
        <v>0.34710743801652899</v>
      </c>
      <c r="X34" s="25">
        <f>Socioeconomic!F34</f>
        <v>0.57142857142857095</v>
      </c>
      <c r="Y34" s="25">
        <f>'Natural Hazard'!F34</f>
        <v>2</v>
      </c>
      <c r="Z34" s="25">
        <f>Conflict!F34</f>
        <v>0</v>
      </c>
      <c r="AA34" s="58"/>
      <c r="AB34" s="25">
        <f>Health!G34</f>
        <v>4.7619047619047397</v>
      </c>
      <c r="AC34" s="25">
        <f>Food!G34</f>
        <v>0</v>
      </c>
      <c r="AD34" s="25">
        <f>Macro!G34</f>
        <v>5.2272727272727204</v>
      </c>
      <c r="AE34" s="25">
        <f>Socioeconomic!G34</f>
        <v>7</v>
      </c>
      <c r="AF34" s="25">
        <f>'Natural Hazard'!G34</f>
        <v>0</v>
      </c>
      <c r="AG34" s="25">
        <f>Conflict!G34</f>
        <v>0</v>
      </c>
      <c r="AH34" s="57"/>
      <c r="AI34" s="27">
        <v>0</v>
      </c>
      <c r="AJ34" s="27">
        <v>0.5</v>
      </c>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row>
    <row r="35" spans="1:70" x14ac:dyDescent="0.2">
      <c r="A35" s="70">
        <v>30</v>
      </c>
      <c r="B35" s="20" t="s">
        <v>66</v>
      </c>
      <c r="C35" s="20" t="s">
        <v>67</v>
      </c>
      <c r="D35" s="20" t="s">
        <v>594</v>
      </c>
      <c r="E35" s="20" t="s">
        <v>3</v>
      </c>
      <c r="F35" s="57"/>
      <c r="G35" s="22" cm="1">
        <f t="array" ref="G35">Options!$D$30*(COUNTIF($N35:$S35, "&gt;="&amp;Options!$D$41) + 0.5*(COUNTIF($N35:$S35, "&gt;="&amp;Options!$D$42) - COUNTIF($N35:$S35, "&gt;="&amp;Options!$D$41))) + Options!$D$31*(COUNTIF($N35:$S35, "&gt;="&amp;Options!$D$41)) + Options!$D$32*AVERAGE($N35:$S35) + Options!$D$33*GEOMEAN($N35:$S35+0.0001)</f>
        <v>0</v>
      </c>
      <c r="H35" s="23">
        <f t="shared" si="0"/>
        <v>0</v>
      </c>
      <c r="I35" s="22" cm="1">
        <f t="array" ref="I35">Options!$D$30*(COUNTIF($U35:$Z35, "&gt;="&amp;Options!$D$37) + 0.5*(COUNTIF($U35:$Z35, "&gt;="&amp;Options!$D$38) - COUNTIF($U35:$Z35, "&gt;="&amp;Options!$D$37))) + Options!$D$31*(COUNTIF($U35:$Z35, "&gt;="&amp;Options!$D$37)) + Options!$D$32*AVERAGE($U35:$Z35) + Options!$D$33*GEOMEAN($U35:$Z35+0.0001)</f>
        <v>0</v>
      </c>
      <c r="J35" s="24">
        <f t="shared" si="1"/>
        <v>0</v>
      </c>
      <c r="K35" s="21" cm="1">
        <f t="array" ref="K35">Options!$D$30*(COUNTIF($AB35:$AG35, "&gt;="&amp;Options!$D$37) + 0.5*(COUNTIF($AB35:$AG35, "&gt;="&amp;Options!$D$38) - COUNTIF($AB35:$AG35, "&gt;="&amp;Options!$D$37))) + Options!$D$31*(COUNTIF($AB35:$AG35, "&gt;="&amp;Options!$D$37)) + Options!$D$32*AVERAGE($AB35:$AG35) + Options!$D$33*GEOMEAN($AB35:$AG35+0.0001)</f>
        <v>0</v>
      </c>
      <c r="L35" s="24">
        <f t="shared" si="2"/>
        <v>0</v>
      </c>
      <c r="M35" s="57"/>
      <c r="N35" s="25">
        <f t="shared" si="3"/>
        <v>1.7062239008992943</v>
      </c>
      <c r="O35" s="25">
        <f t="shared" si="4"/>
        <v>0</v>
      </c>
      <c r="P35" s="25">
        <f t="shared" si="5"/>
        <v>0</v>
      </c>
      <c r="Q35" s="25">
        <f t="shared" si="6"/>
        <v>0.42857142857142899</v>
      </c>
      <c r="R35" s="25">
        <f t="shared" si="7"/>
        <v>0.25</v>
      </c>
      <c r="S35" s="25">
        <f t="shared" si="8"/>
        <v>0</v>
      </c>
      <c r="T35" s="58"/>
      <c r="U35" s="25">
        <f>Health!F35</f>
        <v>0.60000000000000098</v>
      </c>
      <c r="V35" s="25">
        <f>Food!F35</f>
        <v>0</v>
      </c>
      <c r="W35" s="26">
        <f>Macro!F35</f>
        <v>0</v>
      </c>
      <c r="X35" s="25">
        <f>Socioeconomic!F35</f>
        <v>0.42857142857142899</v>
      </c>
      <c r="Y35" s="25">
        <f>'Natural Hazard'!F35</f>
        <v>0.25</v>
      </c>
      <c r="Z35" s="25">
        <f>Conflict!F35</f>
        <v>0</v>
      </c>
      <c r="AA35" s="58"/>
      <c r="AB35" s="25">
        <f>Health!G35</f>
        <v>4.8520000000000003</v>
      </c>
      <c r="AC35" s="25">
        <f>Food!G35</f>
        <v>0</v>
      </c>
      <c r="AD35" s="25">
        <f>Macro!G35</f>
        <v>0</v>
      </c>
      <c r="AE35" s="25">
        <f>Socioeconomic!G35</f>
        <v>0</v>
      </c>
      <c r="AF35" s="25">
        <f>'Natural Hazard'!G35</f>
        <v>0</v>
      </c>
      <c r="AG35" s="25">
        <f>Conflict!G35</f>
        <v>0</v>
      </c>
      <c r="AH35" s="57"/>
      <c r="AI35" s="27">
        <v>0</v>
      </c>
      <c r="AJ35" s="27">
        <v>0.4</v>
      </c>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row>
    <row r="36" spans="1:70" x14ac:dyDescent="0.2">
      <c r="A36" s="70">
        <v>31</v>
      </c>
      <c r="B36" s="20" t="s">
        <v>68</v>
      </c>
      <c r="C36" s="20" t="s">
        <v>69</v>
      </c>
      <c r="D36" s="20" t="s">
        <v>596</v>
      </c>
      <c r="E36" s="20" t="s">
        <v>591</v>
      </c>
      <c r="F36" s="57"/>
      <c r="G36" s="22" cm="1">
        <f t="array" ref="G36">Options!$D$30*(COUNTIF($N36:$S36, "&gt;="&amp;Options!$D$41) + 0.5*(COUNTIF($N36:$S36, "&gt;="&amp;Options!$D$42) - COUNTIF($N36:$S36, "&gt;="&amp;Options!$D$41))) + Options!$D$31*(COUNTIF($N36:$S36, "&gt;="&amp;Options!$D$41)) + Options!$D$32*AVERAGE($N36:$S36) + Options!$D$33*GEOMEAN($N36:$S36+0.0001)</f>
        <v>0.5</v>
      </c>
      <c r="H36" s="23">
        <f t="shared" si="0"/>
        <v>0.5</v>
      </c>
      <c r="I36" s="22" cm="1">
        <f t="array" ref="I36">Options!$D$30*(COUNTIF($U36:$Z36, "&gt;="&amp;Options!$D$37) + 0.5*(COUNTIF($U36:$Z36, "&gt;="&amp;Options!$D$38) - COUNTIF($U36:$Z36, "&gt;="&amp;Options!$D$37))) + Options!$D$31*(COUNTIF($U36:$Z36, "&gt;="&amp;Options!$D$37)) + Options!$D$32*AVERAGE($U36:$Z36) + Options!$D$33*GEOMEAN($U36:$Z36+0.0001)</f>
        <v>0</v>
      </c>
      <c r="J36" s="24">
        <f t="shared" si="1"/>
        <v>0</v>
      </c>
      <c r="K36" s="21" cm="1">
        <f t="array" ref="K36">Options!$D$30*(COUNTIF($AB36:$AG36, "&gt;="&amp;Options!$D$37) + 0.5*(COUNTIF($AB36:$AG36, "&gt;="&amp;Options!$D$38) - COUNTIF($AB36:$AG36, "&gt;="&amp;Options!$D$37))) + Options!$D$31*(COUNTIF($AB36:$AG36, "&gt;="&amp;Options!$D$37)) + Options!$D$32*AVERAGE($AB36:$AG36) + Options!$D$33*GEOMEAN($AB36:$AG36+0.0001)</f>
        <v>1.5</v>
      </c>
      <c r="L36" s="24">
        <f t="shared" si="2"/>
        <v>1.5</v>
      </c>
      <c r="M36" s="57"/>
      <c r="N36" s="25">
        <f t="shared" si="3"/>
        <v>5</v>
      </c>
      <c r="O36" s="25">
        <f t="shared" si="4"/>
        <v>3.42105263157895</v>
      </c>
      <c r="P36" s="25">
        <f t="shared" si="5"/>
        <v>3.0151134457776374</v>
      </c>
      <c r="Q36" s="25">
        <f t="shared" si="6"/>
        <v>4.1231056256176615</v>
      </c>
      <c r="R36" s="25">
        <f t="shared" si="7"/>
        <v>4.125</v>
      </c>
      <c r="S36" s="25">
        <f t="shared" si="8"/>
        <v>0</v>
      </c>
      <c r="T36" s="58"/>
      <c r="U36" s="25">
        <f>Health!F36</f>
        <v>2.5</v>
      </c>
      <c r="V36" s="25">
        <f>Food!F36</f>
        <v>3.42105263157895</v>
      </c>
      <c r="W36" s="26">
        <f>Macro!F36</f>
        <v>1.8181818181818199</v>
      </c>
      <c r="X36" s="25">
        <f>Socioeconomic!F36</f>
        <v>2.4285714285714302</v>
      </c>
      <c r="Y36" s="25">
        <f>'Natural Hazard'!F36</f>
        <v>4.125</v>
      </c>
      <c r="Z36" s="25">
        <f>Conflict!F36</f>
        <v>0</v>
      </c>
      <c r="AA36" s="58"/>
      <c r="AB36" s="25">
        <f>Health!G36</f>
        <v>10</v>
      </c>
      <c r="AC36" s="25">
        <f>Food!G36</f>
        <v>0</v>
      </c>
      <c r="AD36" s="25">
        <f>Macro!G36</f>
        <v>5</v>
      </c>
      <c r="AE36" s="25">
        <f>Socioeconomic!G36</f>
        <v>7</v>
      </c>
      <c r="AF36" s="25">
        <f>'Natural Hazard'!G36</f>
        <v>0</v>
      </c>
      <c r="AG36" s="25">
        <f>Conflict!G36</f>
        <v>0</v>
      </c>
      <c r="AH36" s="57"/>
      <c r="AI36" s="27">
        <v>0</v>
      </c>
      <c r="AJ36" s="27">
        <v>0.2</v>
      </c>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row>
    <row r="37" spans="1:70" x14ac:dyDescent="0.2">
      <c r="A37" s="70">
        <v>32</v>
      </c>
      <c r="B37" s="20" t="s">
        <v>70</v>
      </c>
      <c r="C37" s="20" t="s">
        <v>71</v>
      </c>
      <c r="D37" s="20" t="s">
        <v>597</v>
      </c>
      <c r="E37" s="20" t="s">
        <v>591</v>
      </c>
      <c r="F37" s="57"/>
      <c r="G37" s="22" cm="1">
        <f t="array" ref="G37">Options!$D$30*(COUNTIF($N37:$S37, "&gt;="&amp;Options!$D$41) + 0.5*(COUNTIF($N37:$S37, "&gt;="&amp;Options!$D$42) - COUNTIF($N37:$S37, "&gt;="&amp;Options!$D$41))) + Options!$D$31*(COUNTIF($N37:$S37, "&gt;="&amp;Options!$D$41)) + Options!$D$32*AVERAGE($N37:$S37) + Options!$D$33*GEOMEAN($N37:$S37+0.0001)</f>
        <v>2</v>
      </c>
      <c r="H37" s="23">
        <f t="shared" si="0"/>
        <v>2</v>
      </c>
      <c r="I37" s="22" cm="1">
        <f t="array" ref="I37">Options!$D$30*(COUNTIF($U37:$Z37, "&gt;="&amp;Options!$D$37) + 0.5*(COUNTIF($U37:$Z37, "&gt;="&amp;Options!$D$38) - COUNTIF($U37:$Z37, "&gt;="&amp;Options!$D$37))) + Options!$D$31*(COUNTIF($U37:$Z37, "&gt;="&amp;Options!$D$37)) + Options!$D$32*AVERAGE($U37:$Z37) + Options!$D$33*GEOMEAN($U37:$Z37+0.0001)</f>
        <v>0.5</v>
      </c>
      <c r="J37" s="24">
        <f t="shared" si="1"/>
        <v>0.5</v>
      </c>
      <c r="K37" s="21" cm="1">
        <f t="array" ref="K37">Options!$D$30*(COUNTIF($AB37:$AG37, "&gt;="&amp;Options!$D$37) + 0.5*(COUNTIF($AB37:$AG37, "&gt;="&amp;Options!$D$38) - COUNTIF($AB37:$AG37, "&gt;="&amp;Options!$D$37))) + Options!$D$31*(COUNTIF($AB37:$AG37, "&gt;="&amp;Options!$D$37)) + Options!$D$32*AVERAGE($AB37:$AG37) + Options!$D$33*GEOMEAN($AB37:$AG37+0.0001)</f>
        <v>1</v>
      </c>
      <c r="L37" s="24">
        <f t="shared" si="2"/>
        <v>1</v>
      </c>
      <c r="M37" s="57"/>
      <c r="N37" s="25">
        <f t="shared" si="3"/>
        <v>6.6030296076876711</v>
      </c>
      <c r="O37" s="25">
        <f t="shared" si="4"/>
        <v>2.9186602870813401</v>
      </c>
      <c r="P37" s="25">
        <f t="shared" si="5"/>
        <v>5.4214876033057902</v>
      </c>
      <c r="Q37" s="25">
        <f t="shared" si="6"/>
        <v>3.71428571428571</v>
      </c>
      <c r="R37" s="25">
        <f t="shared" si="7"/>
        <v>7.5</v>
      </c>
      <c r="S37" s="25">
        <f t="shared" si="8"/>
        <v>0</v>
      </c>
      <c r="T37" s="58"/>
      <c r="U37" s="25">
        <f>Health!F37</f>
        <v>4.3600000000000003</v>
      </c>
      <c r="V37" s="25">
        <f>Food!F37</f>
        <v>2.9186602870813401</v>
      </c>
      <c r="W37" s="26">
        <f>Macro!F37</f>
        <v>5.4214876033057902</v>
      </c>
      <c r="X37" s="25">
        <f>Socioeconomic!F37</f>
        <v>3.71428571428571</v>
      </c>
      <c r="Y37" s="25">
        <f>'Natural Hazard'!F37</f>
        <v>7.5</v>
      </c>
      <c r="Z37" s="25">
        <f>Conflict!F37</f>
        <v>0</v>
      </c>
      <c r="AA37" s="58"/>
      <c r="AB37" s="25">
        <f>Health!G37</f>
        <v>10</v>
      </c>
      <c r="AC37" s="25">
        <f>Food!G37</f>
        <v>0</v>
      </c>
      <c r="AD37" s="25">
        <f>Macro!G37</f>
        <v>0</v>
      </c>
      <c r="AE37" s="25">
        <f>Socioeconomic!G37</f>
        <v>0</v>
      </c>
      <c r="AF37" s="25">
        <f>'Natural Hazard'!G37</f>
        <v>0</v>
      </c>
      <c r="AG37" s="25">
        <f>Conflict!G37</f>
        <v>0</v>
      </c>
      <c r="AH37" s="57"/>
      <c r="AI37" s="27">
        <v>0</v>
      </c>
      <c r="AJ37" s="27">
        <v>0.2</v>
      </c>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row>
    <row r="38" spans="1:70" x14ac:dyDescent="0.2">
      <c r="A38" s="70">
        <v>33</v>
      </c>
      <c r="B38" s="20" t="s">
        <v>72</v>
      </c>
      <c r="C38" s="20" t="s">
        <v>73</v>
      </c>
      <c r="D38" s="20" t="s">
        <v>593</v>
      </c>
      <c r="E38" s="20" t="s">
        <v>590</v>
      </c>
      <c r="F38" s="57"/>
      <c r="G38" s="22" cm="1">
        <f t="array" ref="G38">Options!$D$30*(COUNTIF($N38:$S38, "&gt;="&amp;Options!$D$41) + 0.5*(COUNTIF($N38:$S38, "&gt;="&amp;Options!$D$42) - COUNTIF($N38:$S38, "&gt;="&amp;Options!$D$41))) + Options!$D$31*(COUNTIF($N38:$S38, "&gt;="&amp;Options!$D$41)) + Options!$D$32*AVERAGE($N38:$S38) + Options!$D$33*GEOMEAN($N38:$S38+0.0001)</f>
        <v>5</v>
      </c>
      <c r="H38" s="23">
        <f t="shared" ref="H38:H69" si="9">G38</f>
        <v>5</v>
      </c>
      <c r="I38" s="22" cm="1">
        <f t="array" ref="I38">Options!$D$30*(COUNTIF($U38:$Z38, "&gt;="&amp;Options!$D$37) + 0.5*(COUNTIF($U38:$Z38, "&gt;="&amp;Options!$D$38) - COUNTIF($U38:$Z38, "&gt;="&amp;Options!$D$37))) + Options!$D$31*(COUNTIF($U38:$Z38, "&gt;="&amp;Options!$D$37)) + Options!$D$32*AVERAGE($U38:$Z38) + Options!$D$33*GEOMEAN($U38:$Z38+0.0001)</f>
        <v>1.5</v>
      </c>
      <c r="J38" s="24">
        <f t="shared" ref="J38:J69" si="10">I38</f>
        <v>1.5</v>
      </c>
      <c r="K38" s="21" cm="1">
        <f t="array" ref="K38">Options!$D$30*(COUNTIF($AB38:$AG38, "&gt;="&amp;Options!$D$37) + 0.5*(COUNTIF($AB38:$AG38, "&gt;="&amp;Options!$D$38) - COUNTIF($AB38:$AG38, "&gt;="&amp;Options!$D$37))) + Options!$D$31*(COUNTIF($AB38:$AG38, "&gt;="&amp;Options!$D$37)) + Options!$D$32*AVERAGE($AB38:$AG38) + Options!$D$33*GEOMEAN($AB38:$AG38+0.0001)</f>
        <v>1</v>
      </c>
      <c r="L38" s="24">
        <f t="shared" ref="L38:L69" si="11">K38</f>
        <v>1</v>
      </c>
      <c r="M38" s="57"/>
      <c r="N38" s="25">
        <f t="shared" ref="N38:N69" si="12">IFERROR(GEOMEAN(U38,AB38), MAX(U38,AB38))</f>
        <v>7.4420840753525042</v>
      </c>
      <c r="O38" s="25">
        <f t="shared" ref="O38:O69" si="13">IFERROR(GEOMEAN(V38,AC38), MAX(V38,AC38))</f>
        <v>7.2966507177033497</v>
      </c>
      <c r="P38" s="25">
        <f t="shared" ref="P38:P69" si="14">IFERROR(GEOMEAN(W38,AD38), MAX(W38,AD38))</f>
        <v>5.8775381364525865</v>
      </c>
      <c r="Q38" s="25">
        <f t="shared" ref="Q38:Q69" si="15">IFERROR(GEOMEAN(X38,AE38), MAX(X38,AE38))</f>
        <v>8.5714285714285694</v>
      </c>
      <c r="R38" s="25">
        <f t="shared" ref="R38:R69" si="16">IFERROR(GEOMEAN(Y38,AF38), MAX(Y38,AF38))</f>
        <v>5.125</v>
      </c>
      <c r="S38" s="25">
        <f t="shared" ref="S38:S69" si="17">IFERROR(GEOMEAN(Z38,AG38), MAX(Z38,AG38))</f>
        <v>10</v>
      </c>
      <c r="T38" s="58"/>
      <c r="U38" s="25">
        <f>Health!F38</f>
        <v>9</v>
      </c>
      <c r="V38" s="25">
        <f>Food!F38</f>
        <v>7.2966507177033497</v>
      </c>
      <c r="W38" s="26">
        <f>Macro!F38</f>
        <v>6.9090909090909101</v>
      </c>
      <c r="X38" s="25">
        <f>Socioeconomic!F38</f>
        <v>8.5714285714285694</v>
      </c>
      <c r="Y38" s="25">
        <f>'Natural Hazard'!F38</f>
        <v>5.125</v>
      </c>
      <c r="Z38" s="25">
        <f>Conflict!F38</f>
        <v>0</v>
      </c>
      <c r="AA38" s="58"/>
      <c r="AB38" s="25">
        <f>Health!G38</f>
        <v>6.1538461538461497</v>
      </c>
      <c r="AC38" s="25">
        <f>Food!G38</f>
        <v>0</v>
      </c>
      <c r="AD38" s="25">
        <f>Macro!G38</f>
        <v>5</v>
      </c>
      <c r="AE38" s="25">
        <f>Socioeconomic!G38</f>
        <v>0</v>
      </c>
      <c r="AF38" s="25">
        <f>'Natural Hazard'!G38</f>
        <v>0</v>
      </c>
      <c r="AG38" s="25">
        <f>Conflict!G38</f>
        <v>10</v>
      </c>
      <c r="AH38" s="57"/>
      <c r="AI38" s="27">
        <v>0</v>
      </c>
      <c r="AJ38" s="27">
        <v>0.3</v>
      </c>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row>
    <row r="39" spans="1:70" x14ac:dyDescent="0.2">
      <c r="A39" s="70">
        <v>34</v>
      </c>
      <c r="B39" s="20" t="s">
        <v>74</v>
      </c>
      <c r="C39" s="20" t="s">
        <v>75</v>
      </c>
      <c r="D39" s="20" t="s">
        <v>593</v>
      </c>
      <c r="E39" s="20" t="s">
        <v>599</v>
      </c>
      <c r="F39" s="57"/>
      <c r="G39" s="22" cm="1">
        <f t="array" ref="G39">Options!$D$30*(COUNTIF($N39:$S39, "&gt;="&amp;Options!$D$41) + 0.5*(COUNTIF($N39:$S39, "&gt;="&amp;Options!$D$42) - COUNTIF($N39:$S39, "&gt;="&amp;Options!$D$41))) + Options!$D$31*(COUNTIF($N39:$S39, "&gt;="&amp;Options!$D$41)) + Options!$D$32*AVERAGE($N39:$S39) + Options!$D$33*GEOMEAN($N39:$S39+0.0001)</f>
        <v>5.5</v>
      </c>
      <c r="H39" s="23">
        <f t="shared" si="9"/>
        <v>5.5</v>
      </c>
      <c r="I39" s="22" cm="1">
        <f t="array" ref="I39">Options!$D$30*(COUNTIF($U39:$Z39, "&gt;="&amp;Options!$D$37) + 0.5*(COUNTIF($U39:$Z39, "&gt;="&amp;Options!$D$38) - COUNTIF($U39:$Z39, "&gt;="&amp;Options!$D$37))) + Options!$D$31*(COUNTIF($U39:$Z39, "&gt;="&amp;Options!$D$37)) + Options!$D$32*AVERAGE($U39:$Z39) + Options!$D$33*GEOMEAN($U39:$Z39+0.0001)</f>
        <v>3.5</v>
      </c>
      <c r="J39" s="24">
        <f t="shared" si="10"/>
        <v>3.5</v>
      </c>
      <c r="K39" s="21" cm="1">
        <f t="array" ref="K39">Options!$D$30*(COUNTIF($AB39:$AG39, "&gt;="&amp;Options!$D$37) + 0.5*(COUNTIF($AB39:$AG39, "&gt;="&amp;Options!$D$38) - COUNTIF($AB39:$AG39, "&gt;="&amp;Options!$D$37))) + Options!$D$31*(COUNTIF($AB39:$AG39, "&gt;="&amp;Options!$D$37)) + Options!$D$32*AVERAGE($AB39:$AG39) + Options!$D$33*GEOMEAN($AB39:$AG39+0.0001)</f>
        <v>3</v>
      </c>
      <c r="L39" s="24">
        <f t="shared" si="11"/>
        <v>3</v>
      </c>
      <c r="M39" s="57"/>
      <c r="N39" s="25">
        <f t="shared" si="12"/>
        <v>9.6176920308356717</v>
      </c>
      <c r="O39" s="25">
        <f t="shared" si="13"/>
        <v>9.0188531930983498</v>
      </c>
      <c r="P39" s="25">
        <f t="shared" si="14"/>
        <v>6.310284022750773</v>
      </c>
      <c r="Q39" s="25">
        <f t="shared" si="15"/>
        <v>8.4285714285714306</v>
      </c>
      <c r="R39" s="25">
        <f t="shared" si="16"/>
        <v>7.625</v>
      </c>
      <c r="S39" s="25">
        <f t="shared" si="17"/>
        <v>10</v>
      </c>
      <c r="T39" s="58"/>
      <c r="U39" s="25">
        <f>Health!F39</f>
        <v>9.25</v>
      </c>
      <c r="V39" s="25">
        <f>Food!F39</f>
        <v>8.1339712918660307</v>
      </c>
      <c r="W39" s="26">
        <f>Macro!F39</f>
        <v>8.7603305785124004</v>
      </c>
      <c r="X39" s="25">
        <f>Socioeconomic!F39</f>
        <v>8.4285714285714306</v>
      </c>
      <c r="Y39" s="25">
        <f>'Natural Hazard'!F39</f>
        <v>7.625</v>
      </c>
      <c r="Z39" s="25">
        <f>Conflict!F39</f>
        <v>10</v>
      </c>
      <c r="AA39" s="58"/>
      <c r="AB39" s="25">
        <f>Health!G39</f>
        <v>10</v>
      </c>
      <c r="AC39" s="25">
        <f>Food!G39</f>
        <v>10</v>
      </c>
      <c r="AD39" s="25">
        <f>Macro!G39</f>
        <v>4.5454545454545503</v>
      </c>
      <c r="AE39" s="25">
        <f>Socioeconomic!G39</f>
        <v>0</v>
      </c>
      <c r="AF39" s="25">
        <f>'Natural Hazard'!G39</f>
        <v>0</v>
      </c>
      <c r="AG39" s="25">
        <f>Conflict!G39</f>
        <v>10</v>
      </c>
      <c r="AH39" s="57"/>
      <c r="AI39" s="27">
        <v>0</v>
      </c>
      <c r="AJ39" s="27">
        <v>0.4</v>
      </c>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row>
    <row r="40" spans="1:70" x14ac:dyDescent="0.2">
      <c r="A40" s="70">
        <v>35</v>
      </c>
      <c r="B40" s="20" t="s">
        <v>76</v>
      </c>
      <c r="C40" s="20" t="s">
        <v>77</v>
      </c>
      <c r="D40" s="20" t="s">
        <v>593</v>
      </c>
      <c r="E40" s="20" t="s">
        <v>590</v>
      </c>
      <c r="F40" s="57"/>
      <c r="G40" s="22" cm="1">
        <f t="array" ref="G40">Options!$D$30*(COUNTIF($N40:$S40, "&gt;="&amp;Options!$D$41) + 0.5*(COUNTIF($N40:$S40, "&gt;="&amp;Options!$D$42) - COUNTIF($N40:$S40, "&gt;="&amp;Options!$D$41))) + Options!$D$31*(COUNTIF($N40:$S40, "&gt;="&amp;Options!$D$41)) + Options!$D$32*AVERAGE($N40:$S40) + Options!$D$33*GEOMEAN($N40:$S40+0.0001)</f>
        <v>6</v>
      </c>
      <c r="H40" s="23">
        <f t="shared" si="9"/>
        <v>6</v>
      </c>
      <c r="I40" s="22" cm="1">
        <f t="array" ref="I40">Options!$D$30*(COUNTIF($U40:$Z40, "&gt;="&amp;Options!$D$37) + 0.5*(COUNTIF($U40:$Z40, "&gt;="&amp;Options!$D$38) - COUNTIF($U40:$Z40, "&gt;="&amp;Options!$D$37))) + Options!$D$31*(COUNTIF($U40:$Z40, "&gt;="&amp;Options!$D$37)) + Options!$D$32*AVERAGE($U40:$Z40) + Options!$D$33*GEOMEAN($U40:$Z40+0.0001)</f>
        <v>5</v>
      </c>
      <c r="J40" s="24">
        <f t="shared" si="10"/>
        <v>5</v>
      </c>
      <c r="K40" s="21" cm="1">
        <f t="array" ref="K40">Options!$D$30*(COUNTIF($AB40:$AG40, "&gt;="&amp;Options!$D$37) + 0.5*(COUNTIF($AB40:$AG40, "&gt;="&amp;Options!$D$38) - COUNTIF($AB40:$AG40, "&gt;="&amp;Options!$D$37))) + Options!$D$31*(COUNTIF($AB40:$AG40, "&gt;="&amp;Options!$D$37)) + Options!$D$32*AVERAGE($AB40:$AG40) + Options!$D$33*GEOMEAN($AB40:$AG40+0.0001)</f>
        <v>4</v>
      </c>
      <c r="L40" s="24">
        <f t="shared" si="11"/>
        <v>4</v>
      </c>
      <c r="M40" s="57"/>
      <c r="N40" s="25">
        <f t="shared" si="12"/>
        <v>10</v>
      </c>
      <c r="O40" s="25">
        <f t="shared" si="13"/>
        <v>10</v>
      </c>
      <c r="P40" s="25">
        <f t="shared" si="14"/>
        <v>7.6870611478580688</v>
      </c>
      <c r="Q40" s="25">
        <f t="shared" si="15"/>
        <v>9.7833678104365323</v>
      </c>
      <c r="R40" s="25">
        <f t="shared" si="16"/>
        <v>8</v>
      </c>
      <c r="S40" s="25">
        <f t="shared" si="17"/>
        <v>10</v>
      </c>
      <c r="T40" s="58"/>
      <c r="U40" s="25">
        <f>Health!F40</f>
        <v>10</v>
      </c>
      <c r="V40" s="25">
        <f>Food!F40</f>
        <v>10</v>
      </c>
      <c r="W40" s="26">
        <f>Macro!F40</f>
        <v>10</v>
      </c>
      <c r="X40" s="25">
        <f>Socioeconomic!F40</f>
        <v>9.5714285714285694</v>
      </c>
      <c r="Y40" s="25">
        <f>'Natural Hazard'!F40</f>
        <v>8</v>
      </c>
      <c r="Z40" s="25">
        <f>Conflict!F40</f>
        <v>10</v>
      </c>
      <c r="AA40" s="58"/>
      <c r="AB40" s="25">
        <f>Health!G40</f>
        <v>10</v>
      </c>
      <c r="AC40" s="25">
        <f>Food!G40</f>
        <v>10</v>
      </c>
      <c r="AD40" s="25">
        <f>Macro!G40</f>
        <v>5.9090909090909003</v>
      </c>
      <c r="AE40" s="25">
        <f>Socioeconomic!G40</f>
        <v>10</v>
      </c>
      <c r="AF40" s="25">
        <f>'Natural Hazard'!G40</f>
        <v>0</v>
      </c>
      <c r="AG40" s="25">
        <f>Conflict!G40</f>
        <v>10</v>
      </c>
      <c r="AH40" s="57"/>
      <c r="AI40" s="27">
        <v>0</v>
      </c>
      <c r="AJ40" s="27">
        <v>0.2</v>
      </c>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row>
    <row r="41" spans="1:70" x14ac:dyDescent="0.2">
      <c r="A41" s="70">
        <v>36</v>
      </c>
      <c r="B41" s="20" t="s">
        <v>78</v>
      </c>
      <c r="C41" s="20" t="s">
        <v>79</v>
      </c>
      <c r="D41" s="20" t="s">
        <v>593</v>
      </c>
      <c r="E41" s="20" t="s">
        <v>599</v>
      </c>
      <c r="F41" s="57"/>
      <c r="G41" s="22" cm="1">
        <f t="array" ref="G41">Options!$D$30*(COUNTIF($N41:$S41, "&gt;="&amp;Options!$D$41) + 0.5*(COUNTIF($N41:$S41, "&gt;="&amp;Options!$D$42) - COUNTIF($N41:$S41, "&gt;="&amp;Options!$D$41))) + Options!$D$31*(COUNTIF($N41:$S41, "&gt;="&amp;Options!$D$41)) + Options!$D$32*AVERAGE($N41:$S41) + Options!$D$33*GEOMEAN($N41:$S41+0.0001)</f>
        <v>5</v>
      </c>
      <c r="H41" s="23">
        <f t="shared" si="9"/>
        <v>5</v>
      </c>
      <c r="I41" s="22" cm="1">
        <f t="array" ref="I41">Options!$D$30*(COUNTIF($U41:$Z41, "&gt;="&amp;Options!$D$37) + 0.5*(COUNTIF($U41:$Z41, "&gt;="&amp;Options!$D$38) - COUNTIF($U41:$Z41, "&gt;="&amp;Options!$D$37))) + Options!$D$31*(COUNTIF($U41:$Z41, "&gt;="&amp;Options!$D$37)) + Options!$D$32*AVERAGE($U41:$Z41) + Options!$D$33*GEOMEAN($U41:$Z41+0.0001)</f>
        <v>3.5</v>
      </c>
      <c r="J41" s="24">
        <f t="shared" si="10"/>
        <v>3.5</v>
      </c>
      <c r="K41" s="21" cm="1">
        <f t="array" ref="K41">Options!$D$30*(COUNTIF($AB41:$AG41, "&gt;="&amp;Options!$D$37) + 0.5*(COUNTIF($AB41:$AG41, "&gt;="&amp;Options!$D$38) - COUNTIF($AB41:$AG41, "&gt;="&amp;Options!$D$37))) + Options!$D$31*(COUNTIF($AB41:$AG41, "&gt;="&amp;Options!$D$37)) + Options!$D$32*AVERAGE($AB41:$AG41) + Options!$D$33*GEOMEAN($AB41:$AG41+0.0001)</f>
        <v>1</v>
      </c>
      <c r="L41" s="24">
        <f t="shared" si="11"/>
        <v>1</v>
      </c>
      <c r="M41" s="57"/>
      <c r="N41" s="25">
        <f t="shared" si="12"/>
        <v>8.0153698508648876</v>
      </c>
      <c r="O41" s="25">
        <f t="shared" si="13"/>
        <v>10</v>
      </c>
      <c r="P41" s="25">
        <f t="shared" si="14"/>
        <v>7.6404947503452041</v>
      </c>
      <c r="Q41" s="25">
        <f t="shared" si="15"/>
        <v>7.5714285714285703</v>
      </c>
      <c r="R41" s="25">
        <f t="shared" si="16"/>
        <v>2.5</v>
      </c>
      <c r="S41" s="25">
        <f t="shared" si="17"/>
        <v>10</v>
      </c>
      <c r="T41" s="58"/>
      <c r="U41" s="25">
        <f>Health!F41</f>
        <v>9.2799999999999994</v>
      </c>
      <c r="V41" s="25">
        <f>Food!F41</f>
        <v>10</v>
      </c>
      <c r="W41" s="26">
        <f>Macro!F41</f>
        <v>9.1735537190082592</v>
      </c>
      <c r="X41" s="25">
        <f>Socioeconomic!F41</f>
        <v>7.5714285714285703</v>
      </c>
      <c r="Y41" s="25">
        <f>'Natural Hazard'!F41</f>
        <v>2.5</v>
      </c>
      <c r="Z41" s="25">
        <f>Conflict!F41</f>
        <v>10</v>
      </c>
      <c r="AA41" s="58"/>
      <c r="AB41" s="25">
        <f>Health!G41</f>
        <v>6.9230769230769198</v>
      </c>
      <c r="AC41" s="25">
        <f>Food!G41</f>
        <v>0</v>
      </c>
      <c r="AD41" s="25">
        <f>Macro!G41</f>
        <v>6.3636363636363704</v>
      </c>
      <c r="AE41" s="25">
        <f>Socioeconomic!G41</f>
        <v>0</v>
      </c>
      <c r="AF41" s="25">
        <f>'Natural Hazard'!G41</f>
        <v>0</v>
      </c>
      <c r="AG41" s="25">
        <f>Conflict!G41</f>
        <v>10</v>
      </c>
      <c r="AH41" s="57"/>
      <c r="AI41" s="27">
        <v>0</v>
      </c>
      <c r="AJ41" s="27">
        <v>0.4</v>
      </c>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row>
    <row r="42" spans="1:70" x14ac:dyDescent="0.2">
      <c r="A42" s="70">
        <v>37</v>
      </c>
      <c r="B42" s="20" t="s">
        <v>80</v>
      </c>
      <c r="C42" s="20" t="s">
        <v>81</v>
      </c>
      <c r="D42" s="20" t="s">
        <v>596</v>
      </c>
      <c r="E42" s="20" t="s">
        <v>591</v>
      </c>
      <c r="F42" s="57"/>
      <c r="G42" s="22" cm="1">
        <f t="array" ref="G42">Options!$D$30*(COUNTIF($N42:$S42, "&gt;="&amp;Options!$D$41) + 0.5*(COUNTIF($N42:$S42, "&gt;="&amp;Options!$D$42) - COUNTIF($N42:$S42, "&gt;="&amp;Options!$D$41))) + Options!$D$31*(COUNTIF($N42:$S42, "&gt;="&amp;Options!$D$41)) + Options!$D$32*AVERAGE($N42:$S42) + Options!$D$33*GEOMEAN($N42:$S42+0.0001)</f>
        <v>3.5</v>
      </c>
      <c r="H42" s="23">
        <f t="shared" si="9"/>
        <v>3.5</v>
      </c>
      <c r="I42" s="22" cm="1">
        <f t="array" ref="I42">Options!$D$30*(COUNTIF($U42:$Z42, "&gt;="&amp;Options!$D$37) + 0.5*(COUNTIF($U42:$Z42, "&gt;="&amp;Options!$D$38) - COUNTIF($U42:$Z42, "&gt;="&amp;Options!$D$37))) + Options!$D$31*(COUNTIF($U42:$Z42, "&gt;="&amp;Options!$D$37)) + Options!$D$32*AVERAGE($U42:$Z42) + Options!$D$33*GEOMEAN($U42:$Z42+0.0001)</f>
        <v>0.5</v>
      </c>
      <c r="J42" s="24">
        <f t="shared" si="10"/>
        <v>0.5</v>
      </c>
      <c r="K42" s="21" cm="1">
        <f t="array" ref="K42">Options!$D$30*(COUNTIF($AB42:$AG42, "&gt;="&amp;Options!$D$37) + 0.5*(COUNTIF($AB42:$AG42, "&gt;="&amp;Options!$D$38) - COUNTIF($AB42:$AG42, "&gt;="&amp;Options!$D$37))) + Options!$D$31*(COUNTIF($AB42:$AG42, "&gt;="&amp;Options!$D$37)) + Options!$D$32*AVERAGE($AB42:$AG42) + Options!$D$33*GEOMEAN($AB42:$AG42+0.0001)</f>
        <v>1.5</v>
      </c>
      <c r="L42" s="24">
        <f t="shared" si="11"/>
        <v>1.5</v>
      </c>
      <c r="M42" s="57"/>
      <c r="N42" s="25">
        <f t="shared" si="12"/>
        <v>6.6045060375473961</v>
      </c>
      <c r="O42" s="25">
        <f t="shared" si="13"/>
        <v>5.0717703349282299</v>
      </c>
      <c r="P42" s="25">
        <f t="shared" si="14"/>
        <v>2.1756110051385513</v>
      </c>
      <c r="Q42" s="25">
        <f t="shared" si="15"/>
        <v>6.082762530298222</v>
      </c>
      <c r="R42" s="25">
        <f t="shared" si="16"/>
        <v>7.375</v>
      </c>
      <c r="S42" s="25">
        <f t="shared" si="17"/>
        <v>9.2561716553139295</v>
      </c>
      <c r="T42" s="58"/>
      <c r="U42" s="25">
        <f>Health!F42</f>
        <v>5.75</v>
      </c>
      <c r="V42" s="25">
        <f>Food!F42</f>
        <v>5.0717703349282299</v>
      </c>
      <c r="W42" s="26">
        <f>Macro!F42</f>
        <v>5.2066115702479303</v>
      </c>
      <c r="X42" s="25">
        <f>Socioeconomic!F42</f>
        <v>5.28571428571429</v>
      </c>
      <c r="Y42" s="25">
        <f>'Natural Hazard'!F42</f>
        <v>7.375</v>
      </c>
      <c r="Z42" s="25">
        <f>Conflict!F42</f>
        <v>0</v>
      </c>
      <c r="AA42" s="58"/>
      <c r="AB42" s="25">
        <f>Health!G42</f>
        <v>7.5860000000000003</v>
      </c>
      <c r="AC42" s="25">
        <f>Food!G42</f>
        <v>0</v>
      </c>
      <c r="AD42" s="25">
        <f>Macro!G42</f>
        <v>0.90909090909091705</v>
      </c>
      <c r="AE42" s="25">
        <f>Socioeconomic!G42</f>
        <v>7</v>
      </c>
      <c r="AF42" s="25">
        <f>'Natural Hazard'!G42</f>
        <v>0</v>
      </c>
      <c r="AG42" s="25">
        <f>Conflict!G42</f>
        <v>9.2561716553139295</v>
      </c>
      <c r="AH42" s="57"/>
      <c r="AI42" s="27">
        <v>0</v>
      </c>
      <c r="AJ42" s="27">
        <v>0.3</v>
      </c>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row>
    <row r="43" spans="1:70" x14ac:dyDescent="0.2">
      <c r="A43" s="70">
        <v>38</v>
      </c>
      <c r="B43" s="20" t="s">
        <v>82</v>
      </c>
      <c r="C43" s="20" t="s">
        <v>83</v>
      </c>
      <c r="D43" s="20" t="s">
        <v>593</v>
      </c>
      <c r="E43" s="20" t="s">
        <v>590</v>
      </c>
      <c r="F43" s="57"/>
      <c r="G43" s="22" cm="1">
        <f t="array" ref="G43">Options!$D$30*(COUNTIF($N43:$S43, "&gt;="&amp;Options!$D$41) + 0.5*(COUNTIF($N43:$S43, "&gt;="&amp;Options!$D$42) - COUNTIF($N43:$S43, "&gt;="&amp;Options!$D$41))) + Options!$D$31*(COUNTIF($N43:$S43, "&gt;="&amp;Options!$D$41)) + Options!$D$32*AVERAGE($N43:$S43) + Options!$D$33*GEOMEAN($N43:$S43+0.0001)</f>
        <v>4</v>
      </c>
      <c r="H43" s="23">
        <f t="shared" si="9"/>
        <v>4</v>
      </c>
      <c r="I43" s="22" cm="1">
        <f t="array" ref="I43">Options!$D$30*(COUNTIF($U43:$Z43, "&gt;="&amp;Options!$D$37) + 0.5*(COUNTIF($U43:$Z43, "&gt;="&amp;Options!$D$38) - COUNTIF($U43:$Z43, "&gt;="&amp;Options!$D$37))) + Options!$D$31*(COUNTIF($U43:$Z43, "&gt;="&amp;Options!$D$37)) + Options!$D$32*AVERAGE($U43:$Z43) + Options!$D$33*GEOMEAN($U43:$Z43+0.0001)</f>
        <v>3</v>
      </c>
      <c r="J43" s="24">
        <f t="shared" si="10"/>
        <v>3</v>
      </c>
      <c r="K43" s="21" cm="1">
        <f t="array" ref="K43">Options!$D$30*(COUNTIF($AB43:$AG43, "&gt;="&amp;Options!$D$37) + 0.5*(COUNTIF($AB43:$AG43, "&gt;="&amp;Options!$D$38) - COUNTIF($AB43:$AG43, "&gt;="&amp;Options!$D$37))) + Options!$D$31*(COUNTIF($AB43:$AG43, "&gt;="&amp;Options!$D$37)) + Options!$D$32*AVERAGE($AB43:$AG43) + Options!$D$33*GEOMEAN($AB43:$AG43+0.0001)</f>
        <v>0</v>
      </c>
      <c r="L43" s="24">
        <f t="shared" si="11"/>
        <v>0</v>
      </c>
      <c r="M43" s="57"/>
      <c r="N43" s="25">
        <f t="shared" si="12"/>
        <v>7.2498275841567441</v>
      </c>
      <c r="O43" s="25">
        <f t="shared" si="13"/>
        <v>8.2296650717703397</v>
      </c>
      <c r="P43" s="25">
        <f t="shared" si="14"/>
        <v>0</v>
      </c>
      <c r="Q43" s="25">
        <f t="shared" si="15"/>
        <v>8.71428571428571</v>
      </c>
      <c r="R43" s="25">
        <f t="shared" si="16"/>
        <v>0.75</v>
      </c>
      <c r="S43" s="25">
        <f t="shared" si="17"/>
        <v>10</v>
      </c>
      <c r="T43" s="58"/>
      <c r="U43" s="25">
        <f>Health!F43</f>
        <v>10</v>
      </c>
      <c r="V43" s="25">
        <f>Food!F43</f>
        <v>8.2296650717703397</v>
      </c>
      <c r="W43" s="26">
        <f>Macro!F43</f>
        <v>0</v>
      </c>
      <c r="X43" s="25">
        <f>Socioeconomic!F43</f>
        <v>8.71428571428571</v>
      </c>
      <c r="Y43" s="25">
        <f>'Natural Hazard'!F43</f>
        <v>0.75</v>
      </c>
      <c r="Z43" s="25">
        <f>Conflict!F43</f>
        <v>10</v>
      </c>
      <c r="AA43" s="58"/>
      <c r="AB43" s="25">
        <f>Health!G43</f>
        <v>5.2560000000000002</v>
      </c>
      <c r="AC43" s="25">
        <f>Food!G43</f>
        <v>0</v>
      </c>
      <c r="AD43" s="25">
        <f>Macro!G43</f>
        <v>0</v>
      </c>
      <c r="AE43" s="25">
        <f>Socioeconomic!G43</f>
        <v>0</v>
      </c>
      <c r="AF43" s="25">
        <f>'Natural Hazard'!G43</f>
        <v>0</v>
      </c>
      <c r="AG43" s="25">
        <f>Conflict!G43</f>
        <v>0</v>
      </c>
      <c r="AH43" s="57"/>
      <c r="AI43" s="27">
        <v>0</v>
      </c>
      <c r="AJ43" s="27">
        <v>0.5</v>
      </c>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row>
    <row r="44" spans="1:70" x14ac:dyDescent="0.2">
      <c r="A44" s="70">
        <v>39</v>
      </c>
      <c r="B44" s="20" t="s">
        <v>84</v>
      </c>
      <c r="C44" s="20" t="s">
        <v>85</v>
      </c>
      <c r="D44" s="20" t="s">
        <v>593</v>
      </c>
      <c r="E44" s="20" t="s">
        <v>599</v>
      </c>
      <c r="F44" s="57"/>
      <c r="G44" s="22" cm="1">
        <f t="array" ref="G44">Options!$D$30*(COUNTIF($N44:$S44, "&gt;="&amp;Options!$D$41) + 0.5*(COUNTIF($N44:$S44, "&gt;="&amp;Options!$D$42) - COUNTIF($N44:$S44, "&gt;="&amp;Options!$D$41))) + Options!$D$31*(COUNTIF($N44:$S44, "&gt;="&amp;Options!$D$41)) + Options!$D$32*AVERAGE($N44:$S44) + Options!$D$33*GEOMEAN($N44:$S44+0.0001)</f>
        <v>1</v>
      </c>
      <c r="H44" s="23">
        <f t="shared" si="9"/>
        <v>1</v>
      </c>
      <c r="I44" s="22" cm="1">
        <f t="array" ref="I44">Options!$D$30*(COUNTIF($U44:$Z44, "&gt;="&amp;Options!$D$37) + 0.5*(COUNTIF($U44:$Z44, "&gt;="&amp;Options!$D$38) - COUNTIF($U44:$Z44, "&gt;="&amp;Options!$D$37))) + Options!$D$31*(COUNTIF($U44:$Z44, "&gt;="&amp;Options!$D$37)) + Options!$D$32*AVERAGE($U44:$Z44) + Options!$D$33*GEOMEAN($U44:$Z44+0.0001)</f>
        <v>0.5</v>
      </c>
      <c r="J44" s="24">
        <f t="shared" si="10"/>
        <v>0.5</v>
      </c>
      <c r="K44" s="21" cm="1">
        <f t="array" ref="K44">Options!$D$30*(COUNTIF($AB44:$AG44, "&gt;="&amp;Options!$D$37) + 0.5*(COUNTIF($AB44:$AG44, "&gt;="&amp;Options!$D$38) - COUNTIF($AB44:$AG44, "&gt;="&amp;Options!$D$37))) + Options!$D$31*(COUNTIF($AB44:$AG44, "&gt;="&amp;Options!$D$37)) + Options!$D$32*AVERAGE($AB44:$AG44) + Options!$D$33*GEOMEAN($AB44:$AG44+0.0001)</f>
        <v>0.5</v>
      </c>
      <c r="L44" s="24">
        <f t="shared" si="11"/>
        <v>0.5</v>
      </c>
      <c r="M44" s="57"/>
      <c r="N44" s="25">
        <f t="shared" si="12"/>
        <v>4.8743905465196367</v>
      </c>
      <c r="O44" s="25">
        <f t="shared" si="13"/>
        <v>6.3636363636363598</v>
      </c>
      <c r="P44" s="25">
        <f t="shared" si="14"/>
        <v>4.0284487956872486</v>
      </c>
      <c r="Q44" s="25">
        <f t="shared" si="15"/>
        <v>6.8556546004010421</v>
      </c>
      <c r="R44" s="25">
        <f t="shared" si="16"/>
        <v>0.375</v>
      </c>
      <c r="S44" s="25">
        <f t="shared" si="17"/>
        <v>0</v>
      </c>
      <c r="T44" s="58"/>
      <c r="U44" s="25">
        <f>Health!F44</f>
        <v>8.14</v>
      </c>
      <c r="V44" s="25">
        <f>Food!F44</f>
        <v>6.3636363636363598</v>
      </c>
      <c r="W44" s="26">
        <f>Macro!F44</f>
        <v>4.4628099173553704</v>
      </c>
      <c r="X44" s="25">
        <f>Socioeconomic!F44</f>
        <v>6.71428571428571</v>
      </c>
      <c r="Y44" s="25">
        <f>'Natural Hazard'!F44</f>
        <v>0.375</v>
      </c>
      <c r="Z44" s="25">
        <f>Conflict!F44</f>
        <v>0</v>
      </c>
      <c r="AA44" s="58"/>
      <c r="AB44" s="25">
        <f>Health!G44</f>
        <v>2.9188800000000001</v>
      </c>
      <c r="AC44" s="25">
        <f>Food!G44</f>
        <v>0</v>
      </c>
      <c r="AD44" s="25">
        <f>Macro!G44</f>
        <v>3.63636363636363</v>
      </c>
      <c r="AE44" s="25">
        <f>Socioeconomic!G44</f>
        <v>7</v>
      </c>
      <c r="AF44" s="25">
        <f>'Natural Hazard'!G44</f>
        <v>0</v>
      </c>
      <c r="AG44" s="25">
        <f>Conflict!G44</f>
        <v>0</v>
      </c>
      <c r="AH44" s="57"/>
      <c r="AI44" s="27">
        <v>0</v>
      </c>
      <c r="AJ44" s="27">
        <v>0.4</v>
      </c>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row>
    <row r="45" spans="1:70" x14ac:dyDescent="0.2">
      <c r="A45" s="70">
        <v>40</v>
      </c>
      <c r="B45" s="20" t="s">
        <v>86</v>
      </c>
      <c r="C45" s="20" t="s">
        <v>87</v>
      </c>
      <c r="D45" s="20" t="s">
        <v>596</v>
      </c>
      <c r="E45" s="20" t="s">
        <v>591</v>
      </c>
      <c r="F45" s="57"/>
      <c r="G45" s="22" cm="1">
        <f t="array" ref="G45">Options!$D$30*(COUNTIF($N45:$S45, "&gt;="&amp;Options!$D$41) + 0.5*(COUNTIF($N45:$S45, "&gt;="&amp;Options!$D$42) - COUNTIF($N45:$S45, "&gt;="&amp;Options!$D$41))) + Options!$D$31*(COUNTIF($N45:$S45, "&gt;="&amp;Options!$D$41)) + Options!$D$32*AVERAGE($N45:$S45) + Options!$D$33*GEOMEAN($N45:$S45+0.0001)</f>
        <v>0.5</v>
      </c>
      <c r="H45" s="23">
        <f t="shared" si="9"/>
        <v>0.5</v>
      </c>
      <c r="I45" s="22" cm="1">
        <f t="array" ref="I45">Options!$D$30*(COUNTIF($U45:$Z45, "&gt;="&amp;Options!$D$37) + 0.5*(COUNTIF($U45:$Z45, "&gt;="&amp;Options!$D$38) - COUNTIF($U45:$Z45, "&gt;="&amp;Options!$D$37))) + Options!$D$31*(COUNTIF($U45:$Z45, "&gt;="&amp;Options!$D$37)) + Options!$D$32*AVERAGE($U45:$Z45) + Options!$D$33*GEOMEAN($U45:$Z45+0.0001)</f>
        <v>0</v>
      </c>
      <c r="J45" s="24">
        <f t="shared" si="10"/>
        <v>0</v>
      </c>
      <c r="K45" s="21" cm="1">
        <f t="array" ref="K45">Options!$D$30*(COUNTIF($AB45:$AG45, "&gt;="&amp;Options!$D$37) + 0.5*(COUNTIF($AB45:$AG45, "&gt;="&amp;Options!$D$38) - COUNTIF($AB45:$AG45, "&gt;="&amp;Options!$D$37))) + Options!$D$31*(COUNTIF($AB45:$AG45, "&gt;="&amp;Options!$D$37)) + Options!$D$32*AVERAGE($AB45:$AG45) + Options!$D$33*GEOMEAN($AB45:$AG45+0.0001)</f>
        <v>1</v>
      </c>
      <c r="L45" s="24">
        <f t="shared" si="11"/>
        <v>1</v>
      </c>
      <c r="M45" s="57"/>
      <c r="N45" s="25">
        <f t="shared" si="12"/>
        <v>4.8697315854455061</v>
      </c>
      <c r="O45" s="25">
        <f t="shared" si="13"/>
        <v>3.3971291866028701</v>
      </c>
      <c r="P45" s="25">
        <f t="shared" si="14"/>
        <v>4.3529483432195475</v>
      </c>
      <c r="Q45" s="25">
        <f t="shared" si="15"/>
        <v>5.7321150422111034</v>
      </c>
      <c r="R45" s="25">
        <f t="shared" si="16"/>
        <v>3.25</v>
      </c>
      <c r="S45" s="25">
        <f t="shared" si="17"/>
        <v>0</v>
      </c>
      <c r="T45" s="58"/>
      <c r="U45" s="25">
        <f>Health!F45</f>
        <v>4.9800000000000004</v>
      </c>
      <c r="V45" s="25">
        <f>Food!F45</f>
        <v>3.3971291866028701</v>
      </c>
      <c r="W45" s="26">
        <f>Macro!F45</f>
        <v>3.2066115702479299</v>
      </c>
      <c r="X45" s="25">
        <f>Socioeconomic!F45</f>
        <v>3.2857142857142798</v>
      </c>
      <c r="Y45" s="25">
        <f>'Natural Hazard'!F45</f>
        <v>3.25</v>
      </c>
      <c r="Z45" s="25">
        <f>Conflict!F45</f>
        <v>0</v>
      </c>
      <c r="AA45" s="58"/>
      <c r="AB45" s="25">
        <f>Health!G45</f>
        <v>4.7619047619047397</v>
      </c>
      <c r="AC45" s="25">
        <f>Food!G45</f>
        <v>0</v>
      </c>
      <c r="AD45" s="25">
        <f>Macro!G45</f>
        <v>5.9090909090909198</v>
      </c>
      <c r="AE45" s="25">
        <f>Socioeconomic!G45</f>
        <v>10</v>
      </c>
      <c r="AF45" s="25">
        <f>'Natural Hazard'!G45</f>
        <v>0</v>
      </c>
      <c r="AG45" s="25">
        <f>Conflict!G45</f>
        <v>0</v>
      </c>
      <c r="AH45" s="57"/>
      <c r="AI45" s="27">
        <v>0</v>
      </c>
      <c r="AJ45" s="27">
        <v>0.2</v>
      </c>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row>
    <row r="46" spans="1:70" x14ac:dyDescent="0.2">
      <c r="A46" s="70">
        <v>41</v>
      </c>
      <c r="B46" s="20" t="s">
        <v>88</v>
      </c>
      <c r="C46" s="20" t="s">
        <v>89</v>
      </c>
      <c r="D46" s="20" t="s">
        <v>596</v>
      </c>
      <c r="E46" s="20" t="s">
        <v>3</v>
      </c>
      <c r="F46" s="57"/>
      <c r="G46" s="22" cm="1">
        <f t="array" ref="G46">Options!$D$30*(COUNTIF($N46:$S46, "&gt;="&amp;Options!$D$41) + 0.5*(COUNTIF($N46:$S46, "&gt;="&amp;Options!$D$42) - COUNTIF($N46:$S46, "&gt;="&amp;Options!$D$41))) + Options!$D$31*(COUNTIF($N46:$S46, "&gt;="&amp;Options!$D$41)) + Options!$D$32*AVERAGE($N46:$S46) + Options!$D$33*GEOMEAN($N46:$S46+0.0001)</f>
        <v>1</v>
      </c>
      <c r="H46" s="23">
        <f t="shared" si="9"/>
        <v>1</v>
      </c>
      <c r="I46" s="22" cm="1">
        <f t="array" ref="I46">Options!$D$30*(COUNTIF($U46:$Z46, "&gt;="&amp;Options!$D$37) + 0.5*(COUNTIF($U46:$Z46, "&gt;="&amp;Options!$D$38) - COUNTIF($U46:$Z46, "&gt;="&amp;Options!$D$37))) + Options!$D$31*(COUNTIF($U46:$Z46, "&gt;="&amp;Options!$D$37)) + Options!$D$32*AVERAGE($U46:$Z46) + Options!$D$33*GEOMEAN($U46:$Z46+0.0001)</f>
        <v>0.5</v>
      </c>
      <c r="J46" s="24">
        <f t="shared" si="10"/>
        <v>0.5</v>
      </c>
      <c r="K46" s="21" cm="1">
        <f t="array" ref="K46">Options!$D$30*(COUNTIF($AB46:$AG46, "&gt;="&amp;Options!$D$37) + 0.5*(COUNTIF($AB46:$AG46, "&gt;="&amp;Options!$D$38) - COUNTIF($AB46:$AG46, "&gt;="&amp;Options!$D$37))) + Options!$D$31*(COUNTIF($AB46:$AG46, "&gt;="&amp;Options!$D$37)) + Options!$D$32*AVERAGE($AB46:$AG46) + Options!$D$33*GEOMEAN($AB46:$AG46+0.0001)</f>
        <v>0</v>
      </c>
      <c r="L46" s="24">
        <f t="shared" si="11"/>
        <v>0</v>
      </c>
      <c r="M46" s="57"/>
      <c r="N46" s="25">
        <f t="shared" si="12"/>
        <v>5.7569833370313823</v>
      </c>
      <c r="O46" s="25">
        <f t="shared" si="13"/>
        <v>4.3301435406698596</v>
      </c>
      <c r="P46" s="25">
        <f t="shared" si="14"/>
        <v>5.7443664625089177</v>
      </c>
      <c r="Q46" s="25">
        <f t="shared" si="15"/>
        <v>3.1428571428571401</v>
      </c>
      <c r="R46" s="25">
        <f t="shared" si="16"/>
        <v>3.5</v>
      </c>
      <c r="S46" s="25">
        <f t="shared" si="17"/>
        <v>0</v>
      </c>
      <c r="T46" s="58"/>
      <c r="U46" s="25">
        <f>Health!F46</f>
        <v>6.96</v>
      </c>
      <c r="V46" s="25">
        <f>Food!F46</f>
        <v>4.3301435406698596</v>
      </c>
      <c r="W46" s="26">
        <f>Macro!F46</f>
        <v>8.0661157024793404</v>
      </c>
      <c r="X46" s="25">
        <f>Socioeconomic!F46</f>
        <v>3.1428571428571401</v>
      </c>
      <c r="Y46" s="25">
        <f>'Natural Hazard'!F46</f>
        <v>3.5</v>
      </c>
      <c r="Z46" s="25">
        <f>Conflict!F46</f>
        <v>0</v>
      </c>
      <c r="AA46" s="58"/>
      <c r="AB46" s="25">
        <f>Health!G46</f>
        <v>4.7619047619047397</v>
      </c>
      <c r="AC46" s="25">
        <f>Food!G46</f>
        <v>0</v>
      </c>
      <c r="AD46" s="25">
        <f>Macro!G46</f>
        <v>4.0909090909090802</v>
      </c>
      <c r="AE46" s="25">
        <f>Socioeconomic!G46</f>
        <v>0</v>
      </c>
      <c r="AF46" s="25">
        <f>'Natural Hazard'!G46</f>
        <v>0</v>
      </c>
      <c r="AG46" s="25">
        <f>Conflict!G46</f>
        <v>0</v>
      </c>
      <c r="AH46" s="57"/>
      <c r="AI46" s="27">
        <v>0</v>
      </c>
      <c r="AJ46" s="27">
        <v>0.5</v>
      </c>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row>
    <row r="47" spans="1:70" x14ac:dyDescent="0.2">
      <c r="A47" s="70">
        <v>42</v>
      </c>
      <c r="B47" s="20" t="s">
        <v>90</v>
      </c>
      <c r="C47" s="20" t="s">
        <v>91</v>
      </c>
      <c r="D47" s="20" t="s">
        <v>594</v>
      </c>
      <c r="E47" s="20" t="s">
        <v>3</v>
      </c>
      <c r="F47" s="57"/>
      <c r="G47" s="22" cm="1">
        <f t="array" ref="G47">Options!$D$30*(COUNTIF($N47:$S47, "&gt;="&amp;Options!$D$41) + 0.5*(COUNTIF($N47:$S47, "&gt;="&amp;Options!$D$42) - COUNTIF($N47:$S47, "&gt;="&amp;Options!$D$41))) + Options!$D$31*(COUNTIF($N47:$S47, "&gt;="&amp;Options!$D$41)) + Options!$D$32*AVERAGE($N47:$S47) + Options!$D$33*GEOMEAN($N47:$S47+0.0001)</f>
        <v>1</v>
      </c>
      <c r="H47" s="23">
        <f t="shared" si="9"/>
        <v>1</v>
      </c>
      <c r="I47" s="22" cm="1">
        <f t="array" ref="I47">Options!$D$30*(COUNTIF($U47:$Z47, "&gt;="&amp;Options!$D$37) + 0.5*(COUNTIF($U47:$Z47, "&gt;="&amp;Options!$D$38) - COUNTIF($U47:$Z47, "&gt;="&amp;Options!$D$37))) + Options!$D$31*(COUNTIF($U47:$Z47, "&gt;="&amp;Options!$D$37)) + Options!$D$32*AVERAGE($U47:$Z47) + Options!$D$33*GEOMEAN($U47:$Z47+0.0001)</f>
        <v>0</v>
      </c>
      <c r="J47" s="24">
        <f t="shared" si="10"/>
        <v>0</v>
      </c>
      <c r="K47" s="21" cm="1">
        <f t="array" ref="K47">Options!$D$30*(COUNTIF($AB47:$AG47, "&gt;="&amp;Options!$D$37) + 0.5*(COUNTIF($AB47:$AG47, "&gt;="&amp;Options!$D$38) - COUNTIF($AB47:$AG47, "&gt;="&amp;Options!$D$37))) + Options!$D$31*(COUNTIF($AB47:$AG47, "&gt;="&amp;Options!$D$37)) + Options!$D$32*AVERAGE($AB47:$AG47) + Options!$D$33*GEOMEAN($AB47:$AG47+0.0001)</f>
        <v>1.5</v>
      </c>
      <c r="L47" s="24">
        <f t="shared" si="11"/>
        <v>1.5</v>
      </c>
      <c r="M47" s="57"/>
      <c r="N47" s="25">
        <f t="shared" si="12"/>
        <v>7.3484692283495345</v>
      </c>
      <c r="O47" s="25">
        <f t="shared" si="13"/>
        <v>2.12918660287081</v>
      </c>
      <c r="P47" s="25">
        <f t="shared" si="14"/>
        <v>4.6208621102152447</v>
      </c>
      <c r="Q47" s="25">
        <f t="shared" si="15"/>
        <v>2.6457513110645907</v>
      </c>
      <c r="R47" s="25">
        <f t="shared" si="16"/>
        <v>1.875</v>
      </c>
      <c r="S47" s="25">
        <f t="shared" si="17"/>
        <v>0</v>
      </c>
      <c r="T47" s="58"/>
      <c r="U47" s="25">
        <f>Health!F47</f>
        <v>5.4</v>
      </c>
      <c r="V47" s="25">
        <f>Food!F47</f>
        <v>2.12918660287081</v>
      </c>
      <c r="W47" s="26">
        <f>Macro!F47</f>
        <v>3.3553719008264502</v>
      </c>
      <c r="X47" s="25">
        <f>Socioeconomic!F47</f>
        <v>1</v>
      </c>
      <c r="Y47" s="25">
        <f>'Natural Hazard'!F47</f>
        <v>1.875</v>
      </c>
      <c r="Z47" s="25">
        <f>Conflict!F47</f>
        <v>0</v>
      </c>
      <c r="AA47" s="58"/>
      <c r="AB47" s="25">
        <f>Health!G47</f>
        <v>10</v>
      </c>
      <c r="AC47" s="25">
        <f>Food!G47</f>
        <v>0</v>
      </c>
      <c r="AD47" s="25">
        <f>Macro!G47</f>
        <v>6.3636363636363704</v>
      </c>
      <c r="AE47" s="25">
        <f>Socioeconomic!G47</f>
        <v>7</v>
      </c>
      <c r="AF47" s="25">
        <f>'Natural Hazard'!G47</f>
        <v>0</v>
      </c>
      <c r="AG47" s="25">
        <f>Conflict!G47</f>
        <v>0</v>
      </c>
      <c r="AH47" s="57"/>
      <c r="AI47" s="27">
        <v>0</v>
      </c>
      <c r="AJ47" s="27">
        <v>0.5</v>
      </c>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row>
    <row r="48" spans="1:70" x14ac:dyDescent="0.2">
      <c r="A48" s="70">
        <v>43</v>
      </c>
      <c r="B48" s="20" t="s">
        <v>92</v>
      </c>
      <c r="C48" s="20" t="s">
        <v>93</v>
      </c>
      <c r="D48" s="20" t="s">
        <v>594</v>
      </c>
      <c r="E48" s="20" t="s">
        <v>3</v>
      </c>
      <c r="F48" s="57"/>
      <c r="G48" s="22" cm="1">
        <f t="array" ref="G48">Options!$D$30*(COUNTIF($N48:$S48, "&gt;="&amp;Options!$D$41) + 0.5*(COUNTIF($N48:$S48, "&gt;="&amp;Options!$D$42) - COUNTIF($N48:$S48, "&gt;="&amp;Options!$D$41))) + Options!$D$31*(COUNTIF($N48:$S48, "&gt;="&amp;Options!$D$41)) + Options!$D$32*AVERAGE($N48:$S48) + Options!$D$33*GEOMEAN($N48:$S48+0.0001)</f>
        <v>0.5</v>
      </c>
      <c r="H48" s="23">
        <f t="shared" si="9"/>
        <v>0.5</v>
      </c>
      <c r="I48" s="22" cm="1">
        <f t="array" ref="I48">Options!$D$30*(COUNTIF($U48:$Z48, "&gt;="&amp;Options!$D$37) + 0.5*(COUNTIF($U48:$Z48, "&gt;="&amp;Options!$D$38) - COUNTIF($U48:$Z48, "&gt;="&amp;Options!$D$37))) + Options!$D$31*(COUNTIF($U48:$Z48, "&gt;="&amp;Options!$D$37)) + Options!$D$32*AVERAGE($U48:$Z48) + Options!$D$33*GEOMEAN($U48:$Z48+0.0001)</f>
        <v>0</v>
      </c>
      <c r="J48" s="24">
        <f t="shared" si="10"/>
        <v>0</v>
      </c>
      <c r="K48" s="21" cm="1">
        <f t="array" ref="K48">Options!$D$30*(COUNTIF($AB48:$AG48, "&gt;="&amp;Options!$D$37) + 0.5*(COUNTIF($AB48:$AG48, "&gt;="&amp;Options!$D$38) - COUNTIF($AB48:$AG48, "&gt;="&amp;Options!$D$37))) + Options!$D$31*(COUNTIF($AB48:$AG48, "&gt;="&amp;Options!$D$37)) + Options!$D$32*AVERAGE($AB48:$AG48) + Options!$D$33*GEOMEAN($AB48:$AG48+0.0001)</f>
        <v>1</v>
      </c>
      <c r="L48" s="24">
        <f t="shared" si="11"/>
        <v>1</v>
      </c>
      <c r="M48" s="57"/>
      <c r="N48" s="25">
        <f t="shared" si="12"/>
        <v>6</v>
      </c>
      <c r="O48" s="25">
        <f t="shared" si="13"/>
        <v>0</v>
      </c>
      <c r="P48" s="25">
        <f t="shared" si="14"/>
        <v>3.0578512396694202</v>
      </c>
      <c r="Q48" s="25">
        <f t="shared" si="15"/>
        <v>0.57142857142857095</v>
      </c>
      <c r="R48" s="25">
        <f t="shared" si="16"/>
        <v>0</v>
      </c>
      <c r="S48" s="25">
        <f t="shared" si="17"/>
        <v>0</v>
      </c>
      <c r="T48" s="58"/>
      <c r="U48" s="25">
        <f>Health!F48</f>
        <v>3.6</v>
      </c>
      <c r="V48" s="25">
        <f>Food!F48</f>
        <v>0</v>
      </c>
      <c r="W48" s="26">
        <f>Macro!F48</f>
        <v>3.0578512396694202</v>
      </c>
      <c r="X48" s="25">
        <f>Socioeconomic!F48</f>
        <v>0.57142857142857095</v>
      </c>
      <c r="Y48" s="25">
        <f>'Natural Hazard'!F48</f>
        <v>0</v>
      </c>
      <c r="Z48" s="25">
        <f>Conflict!F48</f>
        <v>0</v>
      </c>
      <c r="AA48" s="58"/>
      <c r="AB48" s="25">
        <f>Health!G48</f>
        <v>10</v>
      </c>
      <c r="AC48" s="25">
        <f>Food!G48</f>
        <v>0</v>
      </c>
      <c r="AD48" s="25">
        <f>Macro!G48</f>
        <v>0</v>
      </c>
      <c r="AE48" s="25">
        <f>Socioeconomic!G48</f>
        <v>0</v>
      </c>
      <c r="AF48" s="25">
        <f>'Natural Hazard'!G48</f>
        <v>0</v>
      </c>
      <c r="AG48" s="25">
        <f>Conflict!G48</f>
        <v>0</v>
      </c>
      <c r="AH48" s="57"/>
      <c r="AI48" s="27">
        <v>0</v>
      </c>
      <c r="AJ48" s="27">
        <v>0.4</v>
      </c>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row>
    <row r="49" spans="1:70" x14ac:dyDescent="0.2">
      <c r="A49" s="70">
        <v>44</v>
      </c>
      <c r="B49" s="20" t="s">
        <v>94</v>
      </c>
      <c r="C49" s="20" t="s">
        <v>95</v>
      </c>
      <c r="D49" s="20" t="s">
        <v>594</v>
      </c>
      <c r="E49" s="20" t="s">
        <v>3</v>
      </c>
      <c r="F49" s="57"/>
      <c r="G49" s="22" cm="1">
        <f t="array" ref="G49">Options!$D$30*(COUNTIF($N49:$S49, "&gt;="&amp;Options!$D$41) + 0.5*(COUNTIF($N49:$S49, "&gt;="&amp;Options!$D$42) - COUNTIF($N49:$S49, "&gt;="&amp;Options!$D$41))) + Options!$D$31*(COUNTIF($N49:$S49, "&gt;="&amp;Options!$D$41)) + Options!$D$32*AVERAGE($N49:$S49) + Options!$D$33*GEOMEAN($N49:$S49+0.0001)</f>
        <v>0</v>
      </c>
      <c r="H49" s="23">
        <f t="shared" si="9"/>
        <v>0</v>
      </c>
      <c r="I49" s="22" cm="1">
        <f t="array" ref="I49">Options!$D$30*(COUNTIF($U49:$Z49, "&gt;="&amp;Options!$D$37) + 0.5*(COUNTIF($U49:$Z49, "&gt;="&amp;Options!$D$38) - COUNTIF($U49:$Z49, "&gt;="&amp;Options!$D$37))) + Options!$D$31*(COUNTIF($U49:$Z49, "&gt;="&amp;Options!$D$37)) + Options!$D$32*AVERAGE($U49:$Z49) + Options!$D$33*GEOMEAN($U49:$Z49+0.0001)</f>
        <v>0</v>
      </c>
      <c r="J49" s="24">
        <f t="shared" si="10"/>
        <v>0</v>
      </c>
      <c r="K49" s="21" cm="1">
        <f t="array" ref="K49">Options!$D$30*(COUNTIF($AB49:$AG49, "&gt;="&amp;Options!$D$37) + 0.5*(COUNTIF($AB49:$AG49, "&gt;="&amp;Options!$D$38) - COUNTIF($AB49:$AG49, "&gt;="&amp;Options!$D$37))) + Options!$D$31*(COUNTIF($AB49:$AG49, "&gt;="&amp;Options!$D$37)) + Options!$D$32*AVERAGE($AB49:$AG49) + Options!$D$33*GEOMEAN($AB49:$AG49+0.0001)</f>
        <v>1</v>
      </c>
      <c r="L49" s="24">
        <f t="shared" si="11"/>
        <v>1</v>
      </c>
      <c r="M49" s="57"/>
      <c r="N49" s="25">
        <f t="shared" si="12"/>
        <v>2.8284271247461885</v>
      </c>
      <c r="O49" s="25">
        <f t="shared" si="13"/>
        <v>0</v>
      </c>
      <c r="P49" s="25">
        <f t="shared" si="14"/>
        <v>1.2066115702479301</v>
      </c>
      <c r="Q49" s="25">
        <f t="shared" si="15"/>
        <v>0.57142857142857095</v>
      </c>
      <c r="R49" s="25">
        <f t="shared" si="16"/>
        <v>0.375</v>
      </c>
      <c r="S49" s="25">
        <f t="shared" si="17"/>
        <v>0</v>
      </c>
      <c r="T49" s="58"/>
      <c r="U49" s="25">
        <f>Health!F49</f>
        <v>0.79999999999999905</v>
      </c>
      <c r="V49" s="25">
        <f>Food!F49</f>
        <v>0</v>
      </c>
      <c r="W49" s="26">
        <f>Macro!F49</f>
        <v>1.2066115702479301</v>
      </c>
      <c r="X49" s="25">
        <f>Socioeconomic!F49</f>
        <v>0.57142857142857095</v>
      </c>
      <c r="Y49" s="25">
        <f>'Natural Hazard'!F49</f>
        <v>0.375</v>
      </c>
      <c r="Z49" s="25">
        <f>Conflict!F49</f>
        <v>0</v>
      </c>
      <c r="AA49" s="58"/>
      <c r="AB49" s="25">
        <f>Health!G49</f>
        <v>10</v>
      </c>
      <c r="AC49" s="25">
        <f>Food!G49</f>
        <v>0</v>
      </c>
      <c r="AD49" s="25">
        <f>Macro!G49</f>
        <v>0</v>
      </c>
      <c r="AE49" s="25">
        <f>Socioeconomic!G49</f>
        <v>0</v>
      </c>
      <c r="AF49" s="25">
        <f>'Natural Hazard'!G49</f>
        <v>0</v>
      </c>
      <c r="AG49" s="25">
        <f>Conflict!G49</f>
        <v>0</v>
      </c>
      <c r="AH49" s="57"/>
      <c r="AI49" s="27">
        <v>0</v>
      </c>
      <c r="AJ49" s="27">
        <v>0.4</v>
      </c>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row>
    <row r="50" spans="1:70" x14ac:dyDescent="0.2">
      <c r="A50" s="70">
        <v>45</v>
      </c>
      <c r="B50" s="20" t="s">
        <v>96</v>
      </c>
      <c r="C50" s="20" t="s">
        <v>97</v>
      </c>
      <c r="D50" s="20" t="s">
        <v>595</v>
      </c>
      <c r="E50" s="20" t="s">
        <v>590</v>
      </c>
      <c r="F50" s="57"/>
      <c r="G50" s="22" cm="1">
        <f t="array" ref="G50">Options!$D$30*(COUNTIF($N50:$S50, "&gt;="&amp;Options!$D$41) + 0.5*(COUNTIF($N50:$S50, "&gt;="&amp;Options!$D$42) - COUNTIF($N50:$S50, "&gt;="&amp;Options!$D$41))) + Options!$D$31*(COUNTIF($N50:$S50, "&gt;="&amp;Options!$D$41)) + Options!$D$32*AVERAGE($N50:$S50) + Options!$D$33*GEOMEAN($N50:$S50+0.0001)</f>
        <v>3.5</v>
      </c>
      <c r="H50" s="23">
        <f t="shared" si="9"/>
        <v>3.5</v>
      </c>
      <c r="I50" s="22" cm="1">
        <f t="array" ref="I50">Options!$D$30*(COUNTIF($U50:$Z50, "&gt;="&amp;Options!$D$37) + 0.5*(COUNTIF($U50:$Z50, "&gt;="&amp;Options!$D$38) - COUNTIF($U50:$Z50, "&gt;="&amp;Options!$D$37))) + Options!$D$31*(COUNTIF($U50:$Z50, "&gt;="&amp;Options!$D$37)) + Options!$D$32*AVERAGE($U50:$Z50) + Options!$D$33*GEOMEAN($U50:$Z50+0.0001)</f>
        <v>2</v>
      </c>
      <c r="J50" s="24">
        <f t="shared" si="10"/>
        <v>2</v>
      </c>
      <c r="K50" s="21" cm="1">
        <f t="array" ref="K50">Options!$D$30*(COUNTIF($AB50:$AG50, "&gt;="&amp;Options!$D$37) + 0.5*(COUNTIF($AB50:$AG50, "&gt;="&amp;Options!$D$38) - COUNTIF($AB50:$AG50, "&gt;="&amp;Options!$D$37))) + Options!$D$31*(COUNTIF($AB50:$AG50, "&gt;="&amp;Options!$D$37)) + Options!$D$32*AVERAGE($AB50:$AG50) + Options!$D$33*GEOMEAN($AB50:$AG50+0.0001)</f>
        <v>1.5</v>
      </c>
      <c r="L50" s="24">
        <f t="shared" si="11"/>
        <v>1.5</v>
      </c>
      <c r="M50" s="57"/>
      <c r="N50" s="25">
        <f t="shared" si="12"/>
        <v>9.674709297958259</v>
      </c>
      <c r="O50" s="25">
        <f t="shared" si="13"/>
        <v>8.2535885167464098</v>
      </c>
      <c r="P50" s="25">
        <f t="shared" si="14"/>
        <v>5.0482272182006112</v>
      </c>
      <c r="Q50" s="25">
        <f t="shared" si="15"/>
        <v>8.5799861524246204</v>
      </c>
      <c r="R50" s="25">
        <f t="shared" si="16"/>
        <v>3.375</v>
      </c>
      <c r="S50" s="25">
        <f t="shared" si="17"/>
        <v>0</v>
      </c>
      <c r="T50" s="58"/>
      <c r="U50" s="25">
        <f>Health!F50</f>
        <v>9.36</v>
      </c>
      <c r="V50" s="25">
        <f>Food!F50</f>
        <v>8.2535885167464098</v>
      </c>
      <c r="W50" s="26">
        <f>Macro!F50</f>
        <v>7.0082644628099198</v>
      </c>
      <c r="X50" s="25">
        <f>Socioeconomic!F50</f>
        <v>8.2857142857142794</v>
      </c>
      <c r="Y50" s="25">
        <f>'Natural Hazard'!F50</f>
        <v>3.375</v>
      </c>
      <c r="Z50" s="25">
        <f>Conflict!F50</f>
        <v>0</v>
      </c>
      <c r="AA50" s="58"/>
      <c r="AB50" s="25">
        <f>Health!G50</f>
        <v>10</v>
      </c>
      <c r="AC50" s="25">
        <f>Food!G50</f>
        <v>0</v>
      </c>
      <c r="AD50" s="25">
        <f>Macro!G50</f>
        <v>3.63636363636363</v>
      </c>
      <c r="AE50" s="25">
        <f>Socioeconomic!G50</f>
        <v>8.8847092522515201</v>
      </c>
      <c r="AF50" s="25">
        <f>'Natural Hazard'!G50</f>
        <v>0</v>
      </c>
      <c r="AG50" s="25">
        <f>Conflict!G50</f>
        <v>0</v>
      </c>
      <c r="AH50" s="57"/>
      <c r="AI50" s="27">
        <v>0</v>
      </c>
      <c r="AJ50" s="27">
        <v>0.3</v>
      </c>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row>
    <row r="51" spans="1:70" x14ac:dyDescent="0.2">
      <c r="A51" s="70">
        <v>46</v>
      </c>
      <c r="B51" s="20" t="s">
        <v>98</v>
      </c>
      <c r="C51" s="20" t="s">
        <v>99</v>
      </c>
      <c r="D51" s="20" t="s">
        <v>596</v>
      </c>
      <c r="E51" s="20" t="s">
        <v>599</v>
      </c>
      <c r="F51" s="57"/>
      <c r="G51" s="22" cm="1">
        <f t="array" ref="G51">Options!$D$30*(COUNTIF($N51:$S51, "&gt;="&amp;Options!$D$41) + 0.5*(COUNTIF($N51:$S51, "&gt;="&amp;Options!$D$42) - COUNTIF($N51:$S51, "&gt;="&amp;Options!$D$41))) + Options!$D$31*(COUNTIF($N51:$S51, "&gt;="&amp;Options!$D$41)) + Options!$D$32*AVERAGE($N51:$S51) + Options!$D$33*GEOMEAN($N51:$S51+0.0001)</f>
        <v>1.5</v>
      </c>
      <c r="H51" s="23">
        <f t="shared" si="9"/>
        <v>1.5</v>
      </c>
      <c r="I51" s="22" cm="1">
        <f t="array" ref="I51">Options!$D$30*(COUNTIF($U51:$Z51, "&gt;="&amp;Options!$D$37) + 0.5*(COUNTIF($U51:$Z51, "&gt;="&amp;Options!$D$38) - COUNTIF($U51:$Z51, "&gt;="&amp;Options!$D$37))) + Options!$D$31*(COUNTIF($U51:$Z51, "&gt;="&amp;Options!$D$37)) + Options!$D$32*AVERAGE($U51:$Z51) + Options!$D$33*GEOMEAN($U51:$Z51+0.0001)</f>
        <v>0.5</v>
      </c>
      <c r="J51" s="24">
        <f t="shared" si="10"/>
        <v>0.5</v>
      </c>
      <c r="K51" s="21" cm="1">
        <f t="array" ref="K51">Options!$D$30*(COUNTIF($AB51:$AG51, "&gt;="&amp;Options!$D$37) + 0.5*(COUNTIF($AB51:$AG51, "&gt;="&amp;Options!$D$38) - COUNTIF($AB51:$AG51, "&gt;="&amp;Options!$D$37))) + Options!$D$31*(COUNTIF($AB51:$AG51, "&gt;="&amp;Options!$D$37)) + Options!$D$32*AVERAGE($AB51:$AG51) + Options!$D$33*GEOMEAN($AB51:$AG51+0.0001)</f>
        <v>0.5</v>
      </c>
      <c r="L51" s="24">
        <f t="shared" si="11"/>
        <v>0.5</v>
      </c>
      <c r="M51" s="57"/>
      <c r="N51" s="25">
        <f t="shared" si="12"/>
        <v>9.3605046668994945</v>
      </c>
      <c r="O51" s="25">
        <f t="shared" si="13"/>
        <v>5.5023923444976104</v>
      </c>
      <c r="P51" s="25">
        <f t="shared" si="14"/>
        <v>0</v>
      </c>
      <c r="Q51" s="25">
        <f t="shared" si="15"/>
        <v>4.71428571428571</v>
      </c>
      <c r="R51" s="25">
        <f t="shared" si="16"/>
        <v>2.25</v>
      </c>
      <c r="S51" s="25">
        <f t="shared" si="17"/>
        <v>0</v>
      </c>
      <c r="T51" s="58"/>
      <c r="U51" s="25">
        <f>Health!F51</f>
        <v>9.1999999999999993</v>
      </c>
      <c r="V51" s="25">
        <f>Food!F51</f>
        <v>5.5023923444976104</v>
      </c>
      <c r="W51" s="26">
        <f>Macro!F51</f>
        <v>0</v>
      </c>
      <c r="X51" s="25">
        <f>Socioeconomic!F51</f>
        <v>4.71428571428571</v>
      </c>
      <c r="Y51" s="25">
        <f>'Natural Hazard'!F51</f>
        <v>2.25</v>
      </c>
      <c r="Z51" s="25">
        <f>Conflict!F51</f>
        <v>0</v>
      </c>
      <c r="AA51" s="58"/>
      <c r="AB51" s="25">
        <f>Health!G51</f>
        <v>9.5238095238094793</v>
      </c>
      <c r="AC51" s="25">
        <f>Food!G51</f>
        <v>0</v>
      </c>
      <c r="AD51" s="25">
        <f>Macro!G51</f>
        <v>0</v>
      </c>
      <c r="AE51" s="25">
        <f>Socioeconomic!G51</f>
        <v>0</v>
      </c>
      <c r="AF51" s="25">
        <f>'Natural Hazard'!G51</f>
        <v>0</v>
      </c>
      <c r="AG51" s="25">
        <f>Conflict!G51</f>
        <v>0</v>
      </c>
      <c r="AH51" s="57"/>
      <c r="AI51" s="27">
        <v>0.2</v>
      </c>
      <c r="AJ51" s="27">
        <v>0.6</v>
      </c>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row>
    <row r="52" spans="1:70" x14ac:dyDescent="0.2">
      <c r="A52" s="70">
        <v>47</v>
      </c>
      <c r="B52" s="20" t="s">
        <v>100</v>
      </c>
      <c r="C52" s="20" t="s">
        <v>101</v>
      </c>
      <c r="D52" s="20" t="s">
        <v>594</v>
      </c>
      <c r="E52" s="20" t="s">
        <v>3</v>
      </c>
      <c r="F52" s="57"/>
      <c r="G52" s="22" cm="1">
        <f t="array" ref="G52">Options!$D$30*(COUNTIF($N52:$S52, "&gt;="&amp;Options!$D$41) + 0.5*(COUNTIF($N52:$S52, "&gt;="&amp;Options!$D$42) - COUNTIF($N52:$S52, "&gt;="&amp;Options!$D$41))) + Options!$D$31*(COUNTIF($N52:$S52, "&gt;="&amp;Options!$D$41)) + Options!$D$32*AVERAGE($N52:$S52) + Options!$D$33*GEOMEAN($N52:$S52+0.0001)</f>
        <v>0</v>
      </c>
      <c r="H52" s="23">
        <f t="shared" si="9"/>
        <v>0</v>
      </c>
      <c r="I52" s="22" cm="1">
        <f t="array" ref="I52">Options!$D$30*(COUNTIF($U52:$Z52, "&gt;="&amp;Options!$D$37) + 0.5*(COUNTIF($U52:$Z52, "&gt;="&amp;Options!$D$38) - COUNTIF($U52:$Z52, "&gt;="&amp;Options!$D$37))) + Options!$D$31*(COUNTIF($U52:$Z52, "&gt;="&amp;Options!$D$37)) + Options!$D$32*AVERAGE($U52:$Z52) + Options!$D$33*GEOMEAN($U52:$Z52+0.0001)</f>
        <v>0</v>
      </c>
      <c r="J52" s="24">
        <f t="shared" si="10"/>
        <v>0</v>
      </c>
      <c r="K52" s="21" cm="1">
        <f t="array" ref="K52">Options!$D$30*(COUNTIF($AB52:$AG52, "&gt;="&amp;Options!$D$37) + 0.5*(COUNTIF($AB52:$AG52, "&gt;="&amp;Options!$D$38) - COUNTIF($AB52:$AG52, "&gt;="&amp;Options!$D$37))) + Options!$D$31*(COUNTIF($AB52:$AG52, "&gt;="&amp;Options!$D$37)) + Options!$D$32*AVERAGE($AB52:$AG52) + Options!$D$33*GEOMEAN($AB52:$AG52+0.0001)</f>
        <v>1.5</v>
      </c>
      <c r="L52" s="24">
        <f t="shared" si="11"/>
        <v>1.5</v>
      </c>
      <c r="M52" s="57"/>
      <c r="N52" s="25">
        <f t="shared" si="12"/>
        <v>1.5811388300841898</v>
      </c>
      <c r="O52" s="25">
        <f t="shared" si="13"/>
        <v>0</v>
      </c>
      <c r="P52" s="25">
        <f t="shared" si="14"/>
        <v>0.72520366837951067</v>
      </c>
      <c r="Q52" s="25">
        <f t="shared" si="15"/>
        <v>1.4142135623730956</v>
      </c>
      <c r="R52" s="25">
        <f t="shared" si="16"/>
        <v>0</v>
      </c>
      <c r="S52" s="25">
        <f t="shared" si="17"/>
        <v>0</v>
      </c>
      <c r="T52" s="58"/>
      <c r="U52" s="25">
        <f>Health!F52</f>
        <v>0.25</v>
      </c>
      <c r="V52" s="25">
        <f>Food!F52</f>
        <v>0</v>
      </c>
      <c r="W52" s="26">
        <f>Macro!F52</f>
        <v>8.2644628099172807E-2</v>
      </c>
      <c r="X52" s="25">
        <f>Socioeconomic!F52</f>
        <v>0.28571428571428598</v>
      </c>
      <c r="Y52" s="25">
        <f>'Natural Hazard'!F52</f>
        <v>0</v>
      </c>
      <c r="Z52" s="25">
        <f>Conflict!F52</f>
        <v>0</v>
      </c>
      <c r="AA52" s="58"/>
      <c r="AB52" s="25">
        <f>Health!G52</f>
        <v>10</v>
      </c>
      <c r="AC52" s="25">
        <f>Food!G52</f>
        <v>0</v>
      </c>
      <c r="AD52" s="25">
        <f>Macro!G52</f>
        <v>6.3636363636363598</v>
      </c>
      <c r="AE52" s="25">
        <f>Socioeconomic!G52</f>
        <v>7</v>
      </c>
      <c r="AF52" s="25">
        <f>'Natural Hazard'!G52</f>
        <v>0</v>
      </c>
      <c r="AG52" s="25">
        <f>Conflict!G52</f>
        <v>0</v>
      </c>
      <c r="AH52" s="57"/>
      <c r="AI52" s="27">
        <v>0</v>
      </c>
      <c r="AJ52" s="27">
        <v>0.5</v>
      </c>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row>
    <row r="53" spans="1:70" x14ac:dyDescent="0.2">
      <c r="A53" s="70">
        <v>48</v>
      </c>
      <c r="B53" s="20" t="s">
        <v>102</v>
      </c>
      <c r="C53" s="20" t="s">
        <v>103</v>
      </c>
      <c r="D53" s="20" t="s">
        <v>596</v>
      </c>
      <c r="E53" s="20" t="s">
        <v>591</v>
      </c>
      <c r="F53" s="57"/>
      <c r="G53" s="22" cm="1">
        <f t="array" ref="G53">Options!$D$30*(COUNTIF($N53:$S53, "&gt;="&amp;Options!$D$41) + 0.5*(COUNTIF($N53:$S53, "&gt;="&amp;Options!$D$42) - COUNTIF($N53:$S53, "&gt;="&amp;Options!$D$41))) + Options!$D$31*(COUNTIF($N53:$S53, "&gt;="&amp;Options!$D$41)) + Options!$D$32*AVERAGE($N53:$S53) + Options!$D$33*GEOMEAN($N53:$S53+0.0001)</f>
        <v>1</v>
      </c>
      <c r="H53" s="23">
        <f t="shared" si="9"/>
        <v>1</v>
      </c>
      <c r="I53" s="22" cm="1">
        <f t="array" ref="I53">Options!$D$30*(COUNTIF($U53:$Z53, "&gt;="&amp;Options!$D$37) + 0.5*(COUNTIF($U53:$Z53, "&gt;="&amp;Options!$D$38) - COUNTIF($U53:$Z53, "&gt;="&amp;Options!$D$37))) + Options!$D$31*(COUNTIF($U53:$Z53, "&gt;="&amp;Options!$D$37)) + Options!$D$32*AVERAGE($U53:$Z53) + Options!$D$33*GEOMEAN($U53:$Z53+0.0001)</f>
        <v>0</v>
      </c>
      <c r="J53" s="24">
        <f t="shared" si="10"/>
        <v>0</v>
      </c>
      <c r="K53" s="21" cm="1">
        <f t="array" ref="K53">Options!$D$30*(COUNTIF($AB53:$AG53, "&gt;="&amp;Options!$D$37) + 0.5*(COUNTIF($AB53:$AG53, "&gt;="&amp;Options!$D$38) - COUNTIF($AB53:$AG53, "&gt;="&amp;Options!$D$37))) + Options!$D$31*(COUNTIF($AB53:$AG53, "&gt;="&amp;Options!$D$37)) + Options!$D$32*AVERAGE($AB53:$AG53) + Options!$D$33*GEOMEAN($AB53:$AG53+0.0001)</f>
        <v>0.5</v>
      </c>
      <c r="L53" s="24">
        <f t="shared" si="11"/>
        <v>0.5</v>
      </c>
      <c r="M53" s="57"/>
      <c r="N53" s="25">
        <f t="shared" si="12"/>
        <v>4.5974541450007509</v>
      </c>
      <c r="O53" s="25">
        <f t="shared" si="13"/>
        <v>4.5933014354067003</v>
      </c>
      <c r="P53" s="25">
        <f t="shared" si="14"/>
        <v>6.0327182062211779</v>
      </c>
      <c r="Q53" s="25">
        <f t="shared" si="15"/>
        <v>5.9160797830996161</v>
      </c>
      <c r="R53" s="25">
        <f t="shared" si="16"/>
        <v>4.75</v>
      </c>
      <c r="S53" s="25">
        <f t="shared" si="17"/>
        <v>0</v>
      </c>
      <c r="T53" s="58"/>
      <c r="U53" s="25">
        <f>Health!F53</f>
        <v>6.34</v>
      </c>
      <c r="V53" s="25">
        <f>Food!F53</f>
        <v>4.5933014354067003</v>
      </c>
      <c r="W53" s="26">
        <f>Macro!F53</f>
        <v>5.7190082644628104</v>
      </c>
      <c r="X53" s="25">
        <f>Socioeconomic!F53</f>
        <v>5</v>
      </c>
      <c r="Y53" s="25">
        <f>'Natural Hazard'!F53</f>
        <v>4.75</v>
      </c>
      <c r="Z53" s="25">
        <f>Conflict!F53</f>
        <v>0</v>
      </c>
      <c r="AA53" s="58"/>
      <c r="AB53" s="25">
        <f>Health!G53</f>
        <v>3.3338461538461499</v>
      </c>
      <c r="AC53" s="25">
        <f>Food!G53</f>
        <v>0</v>
      </c>
      <c r="AD53" s="25">
        <f>Macro!G53</f>
        <v>6.3636363636363704</v>
      </c>
      <c r="AE53" s="25">
        <f>Socioeconomic!G53</f>
        <v>7</v>
      </c>
      <c r="AF53" s="25">
        <f>'Natural Hazard'!G53</f>
        <v>0</v>
      </c>
      <c r="AG53" s="25">
        <f>Conflict!G53</f>
        <v>0</v>
      </c>
      <c r="AH53" s="57"/>
      <c r="AI53" s="27">
        <v>0</v>
      </c>
      <c r="AJ53" s="27">
        <v>0.4</v>
      </c>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row>
    <row r="54" spans="1:70" x14ac:dyDescent="0.2">
      <c r="A54" s="70">
        <v>49</v>
      </c>
      <c r="B54" s="20" t="s">
        <v>104</v>
      </c>
      <c r="C54" s="20" t="s">
        <v>105</v>
      </c>
      <c r="D54" s="20" t="s">
        <v>595</v>
      </c>
      <c r="E54" s="20" t="s">
        <v>591</v>
      </c>
      <c r="F54" s="57"/>
      <c r="G54" s="22" cm="1">
        <f t="array" ref="G54">Options!$D$30*(COUNTIF($N54:$S54, "&gt;="&amp;Options!$D$41) + 0.5*(COUNTIF($N54:$S54, "&gt;="&amp;Options!$D$42) - COUNTIF($N54:$S54, "&gt;="&amp;Options!$D$41))) + Options!$D$31*(COUNTIF($N54:$S54, "&gt;="&amp;Options!$D$41)) + Options!$D$32*AVERAGE($N54:$S54) + Options!$D$33*GEOMEAN($N54:$S54+0.0001)</f>
        <v>1</v>
      </c>
      <c r="H54" s="23">
        <f t="shared" si="9"/>
        <v>1</v>
      </c>
      <c r="I54" s="22" cm="1">
        <f t="array" ref="I54">Options!$D$30*(COUNTIF($U54:$Z54, "&gt;="&amp;Options!$D$37) + 0.5*(COUNTIF($U54:$Z54, "&gt;="&amp;Options!$D$38) - COUNTIF($U54:$Z54, "&gt;="&amp;Options!$D$37))) + Options!$D$31*(COUNTIF($U54:$Z54, "&gt;="&amp;Options!$D$37)) + Options!$D$32*AVERAGE($U54:$Z54) + Options!$D$33*GEOMEAN($U54:$Z54+0.0001)</f>
        <v>1</v>
      </c>
      <c r="J54" s="24">
        <f t="shared" si="10"/>
        <v>1</v>
      </c>
      <c r="K54" s="21" cm="1">
        <f t="array" ref="K54">Options!$D$30*(COUNTIF($AB54:$AG54, "&gt;="&amp;Options!$D$37) + 0.5*(COUNTIF($AB54:$AG54, "&gt;="&amp;Options!$D$38) - COUNTIF($AB54:$AG54, "&gt;="&amp;Options!$D$37))) + Options!$D$31*(COUNTIF($AB54:$AG54, "&gt;="&amp;Options!$D$37)) + Options!$D$32*AVERAGE($AB54:$AG54) + Options!$D$33*GEOMEAN($AB54:$AG54+0.0001)</f>
        <v>0.5</v>
      </c>
      <c r="L54" s="24">
        <f t="shared" si="11"/>
        <v>0.5</v>
      </c>
      <c r="M54" s="57"/>
      <c r="N54" s="25">
        <f t="shared" si="12"/>
        <v>5.2682386488786221</v>
      </c>
      <c r="O54" s="25">
        <f t="shared" si="13"/>
        <v>2.9665071770334901</v>
      </c>
      <c r="P54" s="25">
        <f t="shared" si="14"/>
        <v>6.8872534405901709</v>
      </c>
      <c r="Q54" s="25">
        <f t="shared" si="15"/>
        <v>4.8989794855663575</v>
      </c>
      <c r="R54" s="25">
        <f t="shared" si="16"/>
        <v>4.875</v>
      </c>
      <c r="S54" s="25">
        <f t="shared" si="17"/>
        <v>0</v>
      </c>
      <c r="T54" s="58"/>
      <c r="U54" s="25">
        <f>Health!F54</f>
        <v>9.2799999999999994</v>
      </c>
      <c r="V54" s="25">
        <f>Food!F54</f>
        <v>2.9665071770334901</v>
      </c>
      <c r="W54" s="26">
        <f>Macro!F54</f>
        <v>9.0743801652892593</v>
      </c>
      <c r="X54" s="25">
        <f>Socioeconomic!F54</f>
        <v>3.4285714285714302</v>
      </c>
      <c r="Y54" s="25">
        <f>'Natural Hazard'!F54</f>
        <v>4.875</v>
      </c>
      <c r="Z54" s="25">
        <f>Conflict!F54</f>
        <v>0</v>
      </c>
      <c r="AA54" s="58"/>
      <c r="AB54" s="25">
        <f>Health!G54</f>
        <v>2.9907692307692302</v>
      </c>
      <c r="AC54" s="25">
        <f>Food!G54</f>
        <v>0</v>
      </c>
      <c r="AD54" s="25">
        <f>Macro!G54</f>
        <v>5.2272727272727302</v>
      </c>
      <c r="AE54" s="25">
        <f>Socioeconomic!G54</f>
        <v>7</v>
      </c>
      <c r="AF54" s="25">
        <f>'Natural Hazard'!G54</f>
        <v>0</v>
      </c>
      <c r="AG54" s="25">
        <f>Conflict!G54</f>
        <v>0</v>
      </c>
      <c r="AH54" s="57"/>
      <c r="AI54" s="27">
        <v>0</v>
      </c>
      <c r="AJ54" s="27">
        <v>0.2</v>
      </c>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row>
    <row r="55" spans="1:70" x14ac:dyDescent="0.2">
      <c r="A55" s="70">
        <v>50</v>
      </c>
      <c r="B55" s="20" t="s">
        <v>106</v>
      </c>
      <c r="C55" s="20" t="s">
        <v>107</v>
      </c>
      <c r="D55" s="20" t="s">
        <v>596</v>
      </c>
      <c r="E55" s="20" t="s">
        <v>591</v>
      </c>
      <c r="F55" s="57"/>
      <c r="G55" s="22" cm="1">
        <f t="array" ref="G55">Options!$D$30*(COUNTIF($N55:$S55, "&gt;="&amp;Options!$D$41) + 0.5*(COUNTIF($N55:$S55, "&gt;="&amp;Options!$D$42) - COUNTIF($N55:$S55, "&gt;="&amp;Options!$D$41))) + Options!$D$31*(COUNTIF($N55:$S55, "&gt;="&amp;Options!$D$41)) + Options!$D$32*AVERAGE($N55:$S55) + Options!$D$33*GEOMEAN($N55:$S55+0.0001)</f>
        <v>1.5</v>
      </c>
      <c r="H55" s="23">
        <f t="shared" si="9"/>
        <v>1.5</v>
      </c>
      <c r="I55" s="22" cm="1">
        <f t="array" ref="I55">Options!$D$30*(COUNTIF($U55:$Z55, "&gt;="&amp;Options!$D$37) + 0.5*(COUNTIF($U55:$Z55, "&gt;="&amp;Options!$D$38) - COUNTIF($U55:$Z55, "&gt;="&amp;Options!$D$37))) + Options!$D$31*(COUNTIF($U55:$Z55, "&gt;="&amp;Options!$D$37)) + Options!$D$32*AVERAGE($U55:$Z55) + Options!$D$33*GEOMEAN($U55:$Z55+0.0001)</f>
        <v>0.5</v>
      </c>
      <c r="J55" s="24">
        <f t="shared" si="10"/>
        <v>0.5</v>
      </c>
      <c r="K55" s="21" cm="1">
        <f t="array" ref="K55">Options!$D$30*(COUNTIF($AB55:$AG55, "&gt;="&amp;Options!$D$37) + 0.5*(COUNTIF($AB55:$AG55, "&gt;="&amp;Options!$D$38) - COUNTIF($AB55:$AG55, "&gt;="&amp;Options!$D$37))) + Options!$D$31*(COUNTIF($AB55:$AG55, "&gt;="&amp;Options!$D$37)) + Options!$D$32*AVERAGE($AB55:$AG55) + Options!$D$33*GEOMEAN($AB55:$AG55+0.0001)</f>
        <v>0.5</v>
      </c>
      <c r="L55" s="24">
        <f t="shared" si="11"/>
        <v>0.5</v>
      </c>
      <c r="M55" s="57"/>
      <c r="N55" s="25">
        <f t="shared" si="12"/>
        <v>4.7559486560566979</v>
      </c>
      <c r="O55" s="25">
        <f t="shared" si="13"/>
        <v>5.1435406698564599</v>
      </c>
      <c r="P55" s="25">
        <f t="shared" si="14"/>
        <v>5.1132919994241339</v>
      </c>
      <c r="Q55" s="25">
        <f t="shared" si="15"/>
        <v>5.8309518948453025</v>
      </c>
      <c r="R55" s="25">
        <f t="shared" si="16"/>
        <v>4.5</v>
      </c>
      <c r="S55" s="25">
        <f t="shared" si="17"/>
        <v>0</v>
      </c>
      <c r="T55" s="58"/>
      <c r="U55" s="25">
        <f>Health!F55</f>
        <v>4.75</v>
      </c>
      <c r="V55" s="25">
        <f>Food!F55</f>
        <v>5.1435406698564599</v>
      </c>
      <c r="W55" s="26">
        <f>Macro!F55</f>
        <v>7.1900826446280997</v>
      </c>
      <c r="X55" s="25">
        <f>Socioeconomic!F55</f>
        <v>4.8571428571428603</v>
      </c>
      <c r="Y55" s="25">
        <f>'Natural Hazard'!F55</f>
        <v>4.5</v>
      </c>
      <c r="Z55" s="25">
        <f>Conflict!F55</f>
        <v>0</v>
      </c>
      <c r="AA55" s="58"/>
      <c r="AB55" s="25">
        <f>Health!G55</f>
        <v>4.7619047619047397</v>
      </c>
      <c r="AC55" s="25">
        <f>Food!G55</f>
        <v>0</v>
      </c>
      <c r="AD55" s="25">
        <f>Macro!G55</f>
        <v>3.63636363636363</v>
      </c>
      <c r="AE55" s="25">
        <f>Socioeconomic!G55</f>
        <v>7</v>
      </c>
      <c r="AF55" s="25">
        <f>'Natural Hazard'!G55</f>
        <v>0</v>
      </c>
      <c r="AG55" s="25">
        <f>Conflict!G55</f>
        <v>0</v>
      </c>
      <c r="AH55" s="57"/>
      <c r="AI55" s="27">
        <v>0</v>
      </c>
      <c r="AJ55" s="27">
        <v>0.3</v>
      </c>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row>
    <row r="56" spans="1:70" x14ac:dyDescent="0.2">
      <c r="A56" s="70">
        <v>51</v>
      </c>
      <c r="B56" s="20" t="s">
        <v>108</v>
      </c>
      <c r="C56" s="20" t="s">
        <v>109</v>
      </c>
      <c r="D56" s="20" t="s">
        <v>595</v>
      </c>
      <c r="E56" s="20" t="s">
        <v>591</v>
      </c>
      <c r="F56" s="57"/>
      <c r="G56" s="22" cm="1">
        <f t="array" ref="G56">Options!$D$30*(COUNTIF($N56:$S56, "&gt;="&amp;Options!$D$41) + 0.5*(COUNTIF($N56:$S56, "&gt;="&amp;Options!$D$42) - COUNTIF($N56:$S56, "&gt;="&amp;Options!$D$41))) + Options!$D$31*(COUNTIF($N56:$S56, "&gt;="&amp;Options!$D$41)) + Options!$D$32*AVERAGE($N56:$S56) + Options!$D$33*GEOMEAN($N56:$S56+0.0001)</f>
        <v>2</v>
      </c>
      <c r="H56" s="23">
        <f t="shared" si="9"/>
        <v>2</v>
      </c>
      <c r="I56" s="22" cm="1">
        <f t="array" ref="I56">Options!$D$30*(COUNTIF($U56:$Z56, "&gt;="&amp;Options!$D$37) + 0.5*(COUNTIF($U56:$Z56, "&gt;="&amp;Options!$D$38) - COUNTIF($U56:$Z56, "&gt;="&amp;Options!$D$37))) + Options!$D$31*(COUNTIF($U56:$Z56, "&gt;="&amp;Options!$D$37)) + Options!$D$32*AVERAGE($U56:$Z56) + Options!$D$33*GEOMEAN($U56:$Z56+0.0001)</f>
        <v>0.5</v>
      </c>
      <c r="J56" s="24">
        <f t="shared" si="10"/>
        <v>0.5</v>
      </c>
      <c r="K56" s="21" cm="1">
        <f t="array" ref="K56">Options!$D$30*(COUNTIF($AB56:$AG56, "&gt;="&amp;Options!$D$37) + 0.5*(COUNTIF($AB56:$AG56, "&gt;="&amp;Options!$D$38) - COUNTIF($AB56:$AG56, "&gt;="&amp;Options!$D$37))) + Options!$D$31*(COUNTIF($AB56:$AG56, "&gt;="&amp;Options!$D$37)) + Options!$D$32*AVERAGE($AB56:$AG56) + Options!$D$33*GEOMEAN($AB56:$AG56+0.0001)</f>
        <v>0.5</v>
      </c>
      <c r="L56" s="24">
        <f t="shared" si="11"/>
        <v>0.5</v>
      </c>
      <c r="M56" s="57"/>
      <c r="N56" s="25">
        <f t="shared" si="12"/>
        <v>4.0954421194598973</v>
      </c>
      <c r="O56" s="25">
        <f t="shared" si="13"/>
        <v>1.79425837320574</v>
      </c>
      <c r="P56" s="25">
        <f t="shared" si="14"/>
        <v>5.0604905877523692</v>
      </c>
      <c r="Q56" s="25">
        <f t="shared" si="15"/>
        <v>6.7470972995184004</v>
      </c>
      <c r="R56" s="25">
        <f t="shared" si="16"/>
        <v>8.125</v>
      </c>
      <c r="S56" s="25">
        <f t="shared" si="17"/>
        <v>0</v>
      </c>
      <c r="T56" s="58"/>
      <c r="U56" s="25">
        <f>Health!F56</f>
        <v>6.02</v>
      </c>
      <c r="V56" s="25">
        <f>Food!F56</f>
        <v>1.79425837320574</v>
      </c>
      <c r="W56" s="26">
        <f>Macro!F56</f>
        <v>6.6280991735537196</v>
      </c>
      <c r="X56" s="25">
        <f>Socioeconomic!F56</f>
        <v>5</v>
      </c>
      <c r="Y56" s="25">
        <f>'Natural Hazard'!F56</f>
        <v>8.125</v>
      </c>
      <c r="Z56" s="25">
        <f>Conflict!F56</f>
        <v>0</v>
      </c>
      <c r="AA56" s="58"/>
      <c r="AB56" s="25">
        <f>Health!G56</f>
        <v>2.7861538461538502</v>
      </c>
      <c r="AC56" s="25">
        <f>Food!G56</f>
        <v>0</v>
      </c>
      <c r="AD56" s="25">
        <f>Macro!G56</f>
        <v>3.86363636363637</v>
      </c>
      <c r="AE56" s="25">
        <f>Socioeconomic!G56</f>
        <v>9.1046643938336995</v>
      </c>
      <c r="AF56" s="25">
        <f>'Natural Hazard'!G56</f>
        <v>0</v>
      </c>
      <c r="AG56" s="25">
        <f>Conflict!G56</f>
        <v>0</v>
      </c>
      <c r="AH56" s="57"/>
      <c r="AI56" s="27">
        <v>0</v>
      </c>
      <c r="AJ56" s="27">
        <v>0.3</v>
      </c>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row>
    <row r="57" spans="1:70" x14ac:dyDescent="0.2">
      <c r="A57" s="70">
        <v>52</v>
      </c>
      <c r="B57" s="20" t="s">
        <v>110</v>
      </c>
      <c r="C57" s="20" t="s">
        <v>111</v>
      </c>
      <c r="D57" s="20" t="s">
        <v>593</v>
      </c>
      <c r="E57" s="20" t="s">
        <v>590</v>
      </c>
      <c r="F57" s="57"/>
      <c r="G57" s="22" cm="1">
        <f t="array" ref="G57">Options!$D$30*(COUNTIF($N57:$S57, "&gt;="&amp;Options!$D$41) + 0.5*(COUNTIF($N57:$S57, "&gt;="&amp;Options!$D$42) - COUNTIF($N57:$S57, "&gt;="&amp;Options!$D$41))) + Options!$D$31*(COUNTIF($N57:$S57, "&gt;="&amp;Options!$D$41)) + Options!$D$32*AVERAGE($N57:$S57) + Options!$D$33*GEOMEAN($N57:$S57+0.0001)</f>
        <v>4.5</v>
      </c>
      <c r="H57" s="23">
        <f t="shared" si="9"/>
        <v>4.5</v>
      </c>
      <c r="I57" s="22" cm="1">
        <f t="array" ref="I57">Options!$D$30*(COUNTIF($U57:$Z57, "&gt;="&amp;Options!$D$37) + 0.5*(COUNTIF($U57:$Z57, "&gt;="&amp;Options!$D$38) - COUNTIF($U57:$Z57, "&gt;="&amp;Options!$D$37))) + Options!$D$31*(COUNTIF($U57:$Z57, "&gt;="&amp;Options!$D$37)) + Options!$D$32*AVERAGE($U57:$Z57) + Options!$D$33*GEOMEAN($U57:$Z57+0.0001)</f>
        <v>4</v>
      </c>
      <c r="J57" s="24">
        <f t="shared" si="10"/>
        <v>4</v>
      </c>
      <c r="K57" s="21" cm="1">
        <f t="array" ref="K57">Options!$D$30*(COUNTIF($AB57:$AG57, "&gt;="&amp;Options!$D$37) + 0.5*(COUNTIF($AB57:$AG57, "&gt;="&amp;Options!$D$38) - COUNTIF($AB57:$AG57, "&gt;="&amp;Options!$D$37))) + Options!$D$31*(COUNTIF($AB57:$AG57, "&gt;="&amp;Options!$D$37)) + Options!$D$32*AVERAGE($AB57:$AG57) + Options!$D$33*GEOMEAN($AB57:$AG57+0.0001)</f>
        <v>0.5</v>
      </c>
      <c r="L57" s="24">
        <f t="shared" si="11"/>
        <v>0.5</v>
      </c>
      <c r="M57" s="57"/>
      <c r="N57" s="25">
        <f t="shared" si="12"/>
        <v>9.6362411165942934</v>
      </c>
      <c r="O57" s="25">
        <f t="shared" si="13"/>
        <v>10</v>
      </c>
      <c r="P57" s="25">
        <f t="shared" si="14"/>
        <v>6.0302268915552677</v>
      </c>
      <c r="Q57" s="25">
        <f t="shared" si="15"/>
        <v>9</v>
      </c>
      <c r="R57" s="25">
        <f t="shared" si="16"/>
        <v>3</v>
      </c>
      <c r="S57" s="25">
        <f t="shared" si="17"/>
        <v>10</v>
      </c>
      <c r="T57" s="58"/>
      <c r="U57" s="25">
        <f>Health!F57</f>
        <v>9.75</v>
      </c>
      <c r="V57" s="25">
        <f>Food!F57</f>
        <v>10</v>
      </c>
      <c r="W57" s="26">
        <f>Macro!F57</f>
        <v>10</v>
      </c>
      <c r="X57" s="25">
        <f>Socioeconomic!F57</f>
        <v>9</v>
      </c>
      <c r="Y57" s="25">
        <f>'Natural Hazard'!F57</f>
        <v>3</v>
      </c>
      <c r="Z57" s="25">
        <f>Conflict!F57</f>
        <v>10</v>
      </c>
      <c r="AA57" s="58"/>
      <c r="AB57" s="25">
        <f>Health!G57</f>
        <v>9.5238095238094793</v>
      </c>
      <c r="AC57" s="25">
        <f>Food!G57</f>
        <v>0</v>
      </c>
      <c r="AD57" s="25">
        <f>Macro!G57</f>
        <v>3.63636363636363</v>
      </c>
      <c r="AE57" s="25">
        <f>Socioeconomic!G57</f>
        <v>0</v>
      </c>
      <c r="AF57" s="25">
        <f>'Natural Hazard'!G57</f>
        <v>0</v>
      </c>
      <c r="AG57" s="25">
        <f>Conflict!G57</f>
        <v>0</v>
      </c>
      <c r="AH57" s="57"/>
      <c r="AI57" s="27">
        <v>0.1</v>
      </c>
      <c r="AJ57" s="27">
        <v>0.4</v>
      </c>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row>
    <row r="58" spans="1:70" x14ac:dyDescent="0.2">
      <c r="A58" s="70">
        <v>53</v>
      </c>
      <c r="B58" s="20" t="s">
        <v>112</v>
      </c>
      <c r="C58" s="20" t="s">
        <v>113</v>
      </c>
      <c r="D58" s="20" t="s">
        <v>594</v>
      </c>
      <c r="E58" s="20" t="s">
        <v>3</v>
      </c>
      <c r="F58" s="57"/>
      <c r="G58" s="22" cm="1">
        <f t="array" ref="G58">Options!$D$30*(COUNTIF($N58:$S58, "&gt;="&amp;Options!$D$41) + 0.5*(COUNTIF($N58:$S58, "&gt;="&amp;Options!$D$42) - COUNTIF($N58:$S58, "&gt;="&amp;Options!$D$41))) + Options!$D$31*(COUNTIF($N58:$S58, "&gt;="&amp;Options!$D$41)) + Options!$D$32*AVERAGE($N58:$S58) + Options!$D$33*GEOMEAN($N58:$S58+0.0001)</f>
        <v>0.5</v>
      </c>
      <c r="H58" s="23">
        <f t="shared" si="9"/>
        <v>0.5</v>
      </c>
      <c r="I58" s="22" cm="1">
        <f t="array" ref="I58">Options!$D$30*(COUNTIF($U58:$Z58, "&gt;="&amp;Options!$D$37) + 0.5*(COUNTIF($U58:$Z58, "&gt;="&amp;Options!$D$38) - COUNTIF($U58:$Z58, "&gt;="&amp;Options!$D$37))) + Options!$D$31*(COUNTIF($U58:$Z58, "&gt;="&amp;Options!$D$37)) + Options!$D$32*AVERAGE($U58:$Z58) + Options!$D$33*GEOMEAN($U58:$Z58+0.0001)</f>
        <v>0</v>
      </c>
      <c r="J58" s="24">
        <f t="shared" si="10"/>
        <v>0</v>
      </c>
      <c r="K58" s="21" cm="1">
        <f t="array" ref="K58">Options!$D$30*(COUNTIF($AB58:$AG58, "&gt;="&amp;Options!$D$37) + 0.5*(COUNTIF($AB58:$AG58, "&gt;="&amp;Options!$D$38) - COUNTIF($AB58:$AG58, "&gt;="&amp;Options!$D$37))) + Options!$D$31*(COUNTIF($AB58:$AG58, "&gt;="&amp;Options!$D$37)) + Options!$D$32*AVERAGE($AB58:$AG58) + Options!$D$33*GEOMEAN($AB58:$AG58+0.0001)</f>
        <v>2.5</v>
      </c>
      <c r="L58" s="24">
        <f t="shared" si="11"/>
        <v>2.5</v>
      </c>
      <c r="M58" s="57"/>
      <c r="N58" s="25">
        <f t="shared" si="12"/>
        <v>4.4721359549995796</v>
      </c>
      <c r="O58" s="25">
        <f t="shared" si="13"/>
        <v>0</v>
      </c>
      <c r="P58" s="25">
        <f t="shared" si="14"/>
        <v>5.2223296786709374</v>
      </c>
      <c r="Q58" s="25">
        <f t="shared" si="15"/>
        <v>2.2360679774997894</v>
      </c>
      <c r="R58" s="25">
        <f t="shared" si="16"/>
        <v>1.75</v>
      </c>
      <c r="S58" s="25">
        <f t="shared" si="17"/>
        <v>0</v>
      </c>
      <c r="T58" s="58"/>
      <c r="U58" s="25">
        <f>Health!F58</f>
        <v>2</v>
      </c>
      <c r="V58" s="25">
        <f>Food!F58</f>
        <v>0</v>
      </c>
      <c r="W58" s="26">
        <f>Macro!F58</f>
        <v>2.7272727272727302</v>
      </c>
      <c r="X58" s="25">
        <f>Socioeconomic!F58</f>
        <v>0.71428571428571397</v>
      </c>
      <c r="Y58" s="25">
        <f>'Natural Hazard'!F58</f>
        <v>1.75</v>
      </c>
      <c r="Z58" s="25">
        <f>Conflict!F58</f>
        <v>0</v>
      </c>
      <c r="AA58" s="58"/>
      <c r="AB58" s="25">
        <f>Health!G58</f>
        <v>10</v>
      </c>
      <c r="AC58" s="25">
        <f>Food!G58</f>
        <v>0</v>
      </c>
      <c r="AD58" s="25">
        <f>Macro!G58</f>
        <v>10</v>
      </c>
      <c r="AE58" s="25">
        <f>Socioeconomic!G58</f>
        <v>7</v>
      </c>
      <c r="AF58" s="25">
        <f>'Natural Hazard'!G58</f>
        <v>0</v>
      </c>
      <c r="AG58" s="25">
        <f>Conflict!G58</f>
        <v>0</v>
      </c>
      <c r="AH58" s="57"/>
      <c r="AI58" s="27">
        <v>0</v>
      </c>
      <c r="AJ58" s="27">
        <v>0.3</v>
      </c>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row>
    <row r="59" spans="1:70" x14ac:dyDescent="0.2">
      <c r="A59" s="70">
        <v>54</v>
      </c>
      <c r="B59" s="20" t="s">
        <v>114</v>
      </c>
      <c r="C59" s="20" t="s">
        <v>115</v>
      </c>
      <c r="D59" s="20" t="s">
        <v>594</v>
      </c>
      <c r="E59" s="20" t="s">
        <v>3</v>
      </c>
      <c r="F59" s="57"/>
      <c r="G59" s="22" cm="1">
        <f t="array" ref="G59">Options!$D$30*(COUNTIF($N59:$S59, "&gt;="&amp;Options!$D$41) + 0.5*(COUNTIF($N59:$S59, "&gt;="&amp;Options!$D$42) - COUNTIF($N59:$S59, "&gt;="&amp;Options!$D$41))) + Options!$D$31*(COUNTIF($N59:$S59, "&gt;="&amp;Options!$D$41)) + Options!$D$32*AVERAGE($N59:$S59) + Options!$D$33*GEOMEAN($N59:$S59+0.0001)</f>
        <v>0.5</v>
      </c>
      <c r="H59" s="23">
        <f t="shared" si="9"/>
        <v>0.5</v>
      </c>
      <c r="I59" s="22" cm="1">
        <f t="array" ref="I59">Options!$D$30*(COUNTIF($U59:$Z59, "&gt;="&amp;Options!$D$37) + 0.5*(COUNTIF($U59:$Z59, "&gt;="&amp;Options!$D$38) - COUNTIF($U59:$Z59, "&gt;="&amp;Options!$D$37))) + Options!$D$31*(COUNTIF($U59:$Z59, "&gt;="&amp;Options!$D$37)) + Options!$D$32*AVERAGE($U59:$Z59) + Options!$D$33*GEOMEAN($U59:$Z59+0.0001)</f>
        <v>0</v>
      </c>
      <c r="J59" s="24">
        <f t="shared" si="10"/>
        <v>0</v>
      </c>
      <c r="K59" s="21" cm="1">
        <f t="array" ref="K59">Options!$D$30*(COUNTIF($AB59:$AG59, "&gt;="&amp;Options!$D$37) + 0.5*(COUNTIF($AB59:$AG59, "&gt;="&amp;Options!$D$38) - COUNTIF($AB59:$AG59, "&gt;="&amp;Options!$D$37))) + Options!$D$31*(COUNTIF($AB59:$AG59, "&gt;="&amp;Options!$D$37)) + Options!$D$32*AVERAGE($AB59:$AG59) + Options!$D$33*GEOMEAN($AB59:$AG59+0.0001)</f>
        <v>1.5</v>
      </c>
      <c r="L59" s="24">
        <f t="shared" si="11"/>
        <v>1.5</v>
      </c>
      <c r="M59" s="57"/>
      <c r="N59" s="25">
        <f t="shared" si="12"/>
        <v>5.0990195135927845</v>
      </c>
      <c r="O59" s="25">
        <f t="shared" si="13"/>
        <v>2.2488038277512001</v>
      </c>
      <c r="P59" s="25">
        <f t="shared" si="14"/>
        <v>1.7314000276069359</v>
      </c>
      <c r="Q59" s="25">
        <f t="shared" si="15"/>
        <v>2.4494897427831765</v>
      </c>
      <c r="R59" s="25">
        <f t="shared" si="16"/>
        <v>0</v>
      </c>
      <c r="S59" s="25">
        <f t="shared" si="17"/>
        <v>0</v>
      </c>
      <c r="T59" s="58"/>
      <c r="U59" s="25">
        <f>Health!F59</f>
        <v>2.6</v>
      </c>
      <c r="V59" s="25">
        <f>Food!F59</f>
        <v>2.2488038277512001</v>
      </c>
      <c r="W59" s="26">
        <f>Macro!F59</f>
        <v>1.8842975206611601</v>
      </c>
      <c r="X59" s="25">
        <f>Socioeconomic!F59</f>
        <v>0.85714285714285599</v>
      </c>
      <c r="Y59" s="25">
        <f>'Natural Hazard'!F59</f>
        <v>0</v>
      </c>
      <c r="Z59" s="25">
        <f>Conflict!F59</f>
        <v>0</v>
      </c>
      <c r="AA59" s="58"/>
      <c r="AB59" s="25">
        <f>Health!G59</f>
        <v>10</v>
      </c>
      <c r="AC59" s="25">
        <f>Food!G59</f>
        <v>0</v>
      </c>
      <c r="AD59" s="25">
        <f>Macro!G59</f>
        <v>1.5909090909090899</v>
      </c>
      <c r="AE59" s="25">
        <f>Socioeconomic!G59</f>
        <v>7</v>
      </c>
      <c r="AF59" s="25">
        <f>'Natural Hazard'!G59</f>
        <v>0</v>
      </c>
      <c r="AG59" s="25">
        <f>Conflict!G59</f>
        <v>0</v>
      </c>
      <c r="AH59" s="57"/>
      <c r="AI59" s="27">
        <v>0</v>
      </c>
      <c r="AJ59" s="27">
        <v>0.4</v>
      </c>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row>
    <row r="60" spans="1:70" x14ac:dyDescent="0.2">
      <c r="A60" s="70">
        <v>55</v>
      </c>
      <c r="B60" s="20" t="s">
        <v>116</v>
      </c>
      <c r="C60" s="20" t="s">
        <v>117</v>
      </c>
      <c r="D60" s="20" t="s">
        <v>593</v>
      </c>
      <c r="E60" s="20" t="s">
        <v>590</v>
      </c>
      <c r="F60" s="57"/>
      <c r="G60" s="22" cm="1">
        <f t="array" ref="G60">Options!$D$30*(COUNTIF($N60:$S60, "&gt;="&amp;Options!$D$41) + 0.5*(COUNTIF($N60:$S60, "&gt;="&amp;Options!$D$42) - COUNTIF($N60:$S60, "&gt;="&amp;Options!$D$41))) + Options!$D$31*(COUNTIF($N60:$S60, "&gt;="&amp;Options!$D$41)) + Options!$D$32*AVERAGE($N60:$S60) + Options!$D$33*GEOMEAN($N60:$S60+0.0001)</f>
        <v>5.5</v>
      </c>
      <c r="H60" s="23">
        <f t="shared" si="9"/>
        <v>5.5</v>
      </c>
      <c r="I60" s="22" cm="1">
        <f t="array" ref="I60">Options!$D$30*(COUNTIF($U60:$Z60, "&gt;="&amp;Options!$D$37) + 0.5*(COUNTIF($U60:$Z60, "&gt;="&amp;Options!$D$38) - COUNTIF($U60:$Z60, "&gt;="&amp;Options!$D$37))) + Options!$D$31*(COUNTIF($U60:$Z60, "&gt;="&amp;Options!$D$37)) + Options!$D$32*AVERAGE($U60:$Z60) + Options!$D$33*GEOMEAN($U60:$Z60+0.0001)</f>
        <v>2.5</v>
      </c>
      <c r="J60" s="24">
        <f t="shared" si="10"/>
        <v>2.5</v>
      </c>
      <c r="K60" s="21" cm="1">
        <f t="array" ref="K60">Options!$D$30*(COUNTIF($AB60:$AG60, "&gt;="&amp;Options!$D$37) + 0.5*(COUNTIF($AB60:$AG60, "&gt;="&amp;Options!$D$38) - COUNTIF($AB60:$AG60, "&gt;="&amp;Options!$D$37))) + Options!$D$31*(COUNTIF($AB60:$AG60, "&gt;="&amp;Options!$D$37)) + Options!$D$32*AVERAGE($AB60:$AG60) + Options!$D$33*GEOMEAN($AB60:$AG60+0.0001)</f>
        <v>4.5</v>
      </c>
      <c r="L60" s="24">
        <f t="shared" si="11"/>
        <v>4.5</v>
      </c>
      <c r="M60" s="57"/>
      <c r="N60" s="25">
        <f t="shared" si="12"/>
        <v>9.8742088290657488</v>
      </c>
      <c r="O60" s="25">
        <f t="shared" si="13"/>
        <v>10</v>
      </c>
      <c r="P60" s="25">
        <f t="shared" si="14"/>
        <v>8.1742389136959925</v>
      </c>
      <c r="Q60" s="25">
        <f t="shared" si="15"/>
        <v>9.4868329805051381</v>
      </c>
      <c r="R60" s="25">
        <f t="shared" si="16"/>
        <v>5.875</v>
      </c>
      <c r="S60" s="25">
        <f t="shared" si="17"/>
        <v>10</v>
      </c>
      <c r="T60" s="58"/>
      <c r="U60" s="25">
        <f>Health!F60</f>
        <v>9.75</v>
      </c>
      <c r="V60" s="25">
        <f>Food!F60</f>
        <v>10</v>
      </c>
      <c r="W60" s="26">
        <f>Macro!F60</f>
        <v>8.9090909090909101</v>
      </c>
      <c r="X60" s="25">
        <f>Socioeconomic!F60</f>
        <v>9</v>
      </c>
      <c r="Y60" s="25">
        <f>'Natural Hazard'!F60</f>
        <v>5.875</v>
      </c>
      <c r="Z60" s="25">
        <f>Conflict!F60</f>
        <v>0</v>
      </c>
      <c r="AA60" s="58"/>
      <c r="AB60" s="25">
        <f>Health!G60</f>
        <v>10</v>
      </c>
      <c r="AC60" s="25">
        <f>Food!G60</f>
        <v>10</v>
      </c>
      <c r="AD60" s="25">
        <f>Macro!G60</f>
        <v>7.5</v>
      </c>
      <c r="AE60" s="25">
        <f>Socioeconomic!G60</f>
        <v>10</v>
      </c>
      <c r="AF60" s="25">
        <f>'Natural Hazard'!G60</f>
        <v>0</v>
      </c>
      <c r="AG60" s="25">
        <f>Conflict!G60</f>
        <v>10</v>
      </c>
      <c r="AH60" s="57"/>
      <c r="AI60" s="27">
        <v>0</v>
      </c>
      <c r="AJ60" s="27">
        <v>0.2</v>
      </c>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row>
    <row r="61" spans="1:70" x14ac:dyDescent="0.2">
      <c r="A61" s="70">
        <v>56</v>
      </c>
      <c r="B61" s="20" t="s">
        <v>118</v>
      </c>
      <c r="C61" s="20" t="s">
        <v>119</v>
      </c>
      <c r="D61" s="20" t="s">
        <v>594</v>
      </c>
      <c r="E61" s="20" t="s">
        <v>3</v>
      </c>
      <c r="F61" s="57"/>
      <c r="G61" s="22" cm="1">
        <f t="array" ref="G61">Options!$D$30*(COUNTIF($N61:$S61, "&gt;="&amp;Options!$D$41) + 0.5*(COUNTIF($N61:$S61, "&gt;="&amp;Options!$D$42) - COUNTIF($N61:$S61, "&gt;="&amp;Options!$D$41))) + Options!$D$31*(COUNTIF($N61:$S61, "&gt;="&amp;Options!$D$41)) + Options!$D$32*AVERAGE($N61:$S61) + Options!$D$33*GEOMEAN($N61:$S61+0.0001)</f>
        <v>0.5</v>
      </c>
      <c r="H61" s="23">
        <f t="shared" si="9"/>
        <v>0.5</v>
      </c>
      <c r="I61" s="22" cm="1">
        <f t="array" ref="I61">Options!$D$30*(COUNTIF($U61:$Z61, "&gt;="&amp;Options!$D$37) + 0.5*(COUNTIF($U61:$Z61, "&gt;="&amp;Options!$D$38) - COUNTIF($U61:$Z61, "&gt;="&amp;Options!$D$37))) + Options!$D$31*(COUNTIF($U61:$Z61, "&gt;="&amp;Options!$D$37)) + Options!$D$32*AVERAGE($U61:$Z61) + Options!$D$33*GEOMEAN($U61:$Z61+0.0001)</f>
        <v>0</v>
      </c>
      <c r="J61" s="24">
        <f t="shared" si="10"/>
        <v>0</v>
      </c>
      <c r="K61" s="21" cm="1">
        <f t="array" ref="K61">Options!$D$30*(COUNTIF($AB61:$AG61, "&gt;="&amp;Options!$D$37) + 0.5*(COUNTIF($AB61:$AG61, "&gt;="&amp;Options!$D$38) - COUNTIF($AB61:$AG61, "&gt;="&amp;Options!$D$37))) + Options!$D$31*(COUNTIF($AB61:$AG61, "&gt;="&amp;Options!$D$37)) + Options!$D$32*AVERAGE($AB61:$AG61) + Options!$D$33*GEOMEAN($AB61:$AG61+0.0001)</f>
        <v>1.5</v>
      </c>
      <c r="L61" s="24">
        <f t="shared" si="11"/>
        <v>1.5</v>
      </c>
      <c r="M61" s="57"/>
      <c r="N61" s="25">
        <f t="shared" si="12"/>
        <v>1.5735915849388826</v>
      </c>
      <c r="O61" s="25">
        <f t="shared" si="13"/>
        <v>0.88516746411483305</v>
      </c>
      <c r="P61" s="25">
        <f t="shared" si="14"/>
        <v>1.6377404676012104</v>
      </c>
      <c r="Q61" s="25">
        <f t="shared" si="15"/>
        <v>1.4142135623730956</v>
      </c>
      <c r="R61" s="25">
        <f t="shared" si="16"/>
        <v>0</v>
      </c>
      <c r="S61" s="25">
        <f t="shared" si="17"/>
        <v>5</v>
      </c>
      <c r="T61" s="58"/>
      <c r="U61" s="25">
        <f>Health!F61</f>
        <v>0.26</v>
      </c>
      <c r="V61" s="25">
        <f>Food!F61</f>
        <v>0.88516746411483305</v>
      </c>
      <c r="W61" s="26">
        <f>Macro!F61</f>
        <v>0.34710743801652899</v>
      </c>
      <c r="X61" s="25">
        <f>Socioeconomic!F61</f>
        <v>0.28571428571428598</v>
      </c>
      <c r="Y61" s="25">
        <f>'Natural Hazard'!F61</f>
        <v>0</v>
      </c>
      <c r="Z61" s="25">
        <f>Conflict!F61</f>
        <v>0</v>
      </c>
      <c r="AA61" s="58"/>
      <c r="AB61" s="25">
        <f>Health!G61</f>
        <v>9.5238095238094793</v>
      </c>
      <c r="AC61" s="25">
        <f>Food!G61</f>
        <v>0</v>
      </c>
      <c r="AD61" s="25">
        <f>Macro!G61</f>
        <v>7.7272727272727204</v>
      </c>
      <c r="AE61" s="25">
        <f>Socioeconomic!G61</f>
        <v>7</v>
      </c>
      <c r="AF61" s="25">
        <f>'Natural Hazard'!G61</f>
        <v>0</v>
      </c>
      <c r="AG61" s="25">
        <f>Conflict!G61</f>
        <v>5</v>
      </c>
      <c r="AH61" s="57"/>
      <c r="AI61" s="27">
        <v>0</v>
      </c>
      <c r="AJ61" s="27">
        <v>0.5</v>
      </c>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row>
    <row r="62" spans="1:70" x14ac:dyDescent="0.2">
      <c r="A62" s="70">
        <v>57</v>
      </c>
      <c r="B62" s="20" t="s">
        <v>120</v>
      </c>
      <c r="C62" s="20" t="s">
        <v>121</v>
      </c>
      <c r="D62" s="20" t="s">
        <v>597</v>
      </c>
      <c r="E62" s="20" t="s">
        <v>599</v>
      </c>
      <c r="F62" s="57"/>
      <c r="G62" s="22" cm="1">
        <f t="array" ref="G62">Options!$D$30*(COUNTIF($N62:$S62, "&gt;="&amp;Options!$D$41) + 0.5*(COUNTIF($N62:$S62, "&gt;="&amp;Options!$D$42) - COUNTIF($N62:$S62, "&gt;="&amp;Options!$D$41))) + Options!$D$31*(COUNTIF($N62:$S62, "&gt;="&amp;Options!$D$41)) + Options!$D$32*AVERAGE($N62:$S62) + Options!$D$33*GEOMEAN($N62:$S62+0.0001)</f>
        <v>1.5</v>
      </c>
      <c r="H62" s="23">
        <f t="shared" si="9"/>
        <v>1.5</v>
      </c>
      <c r="I62" s="22" cm="1">
        <f t="array" ref="I62">Options!$D$30*(COUNTIF($U62:$Z62, "&gt;="&amp;Options!$D$37) + 0.5*(COUNTIF($U62:$Z62, "&gt;="&amp;Options!$D$38) - COUNTIF($U62:$Z62, "&gt;="&amp;Options!$D$37))) + Options!$D$31*(COUNTIF($U62:$Z62, "&gt;="&amp;Options!$D$37)) + Options!$D$32*AVERAGE($U62:$Z62) + Options!$D$33*GEOMEAN($U62:$Z62+0.0001)</f>
        <v>0.5</v>
      </c>
      <c r="J62" s="24">
        <f t="shared" si="10"/>
        <v>0.5</v>
      </c>
      <c r="K62" s="21" cm="1">
        <f t="array" ref="K62">Options!$D$30*(COUNTIF($AB62:$AG62, "&gt;="&amp;Options!$D$37) + 0.5*(COUNTIF($AB62:$AG62, "&gt;="&amp;Options!$D$38) - COUNTIF($AB62:$AG62, "&gt;="&amp;Options!$D$37))) + Options!$D$31*(COUNTIF($AB62:$AG62, "&gt;="&amp;Options!$D$37)) + Options!$D$32*AVERAGE($AB62:$AG62) + Options!$D$33*GEOMEAN($AB62:$AG62+0.0001)</f>
        <v>1.5</v>
      </c>
      <c r="L62" s="24">
        <f t="shared" si="11"/>
        <v>1.5</v>
      </c>
      <c r="M62" s="57"/>
      <c r="N62" s="25">
        <f t="shared" si="12"/>
        <v>9.4127573006000738</v>
      </c>
      <c r="O62" s="25">
        <f t="shared" si="13"/>
        <v>4.9043062200956902</v>
      </c>
      <c r="P62" s="25">
        <f t="shared" si="14"/>
        <v>0</v>
      </c>
      <c r="Q62" s="25">
        <f t="shared" si="15"/>
        <v>5.8309518948453025</v>
      </c>
      <c r="R62" s="25">
        <f t="shared" si="16"/>
        <v>1.5</v>
      </c>
      <c r="S62" s="25">
        <f t="shared" si="17"/>
        <v>0</v>
      </c>
      <c r="T62" s="58"/>
      <c r="U62" s="25">
        <f>Health!F62</f>
        <v>8.86</v>
      </c>
      <c r="V62" s="25">
        <f>Food!F62</f>
        <v>4.9043062200956902</v>
      </c>
      <c r="W62" s="26">
        <f>Macro!F62</f>
        <v>0</v>
      </c>
      <c r="X62" s="25">
        <f>Socioeconomic!F62</f>
        <v>4.8571428571428603</v>
      </c>
      <c r="Y62" s="25">
        <f>'Natural Hazard'!F62</f>
        <v>1.5</v>
      </c>
      <c r="Z62" s="25">
        <f>Conflict!F62</f>
        <v>0</v>
      </c>
      <c r="AA62" s="58"/>
      <c r="AB62" s="25">
        <f>Health!G62</f>
        <v>10</v>
      </c>
      <c r="AC62" s="25">
        <f>Food!G62</f>
        <v>0</v>
      </c>
      <c r="AD62" s="25">
        <f>Macro!G62</f>
        <v>0</v>
      </c>
      <c r="AE62" s="25">
        <f>Socioeconomic!G62</f>
        <v>7</v>
      </c>
      <c r="AF62" s="25">
        <f>'Natural Hazard'!G62</f>
        <v>0</v>
      </c>
      <c r="AG62" s="25">
        <f>Conflict!G62</f>
        <v>0</v>
      </c>
      <c r="AH62" s="57"/>
      <c r="AI62" s="27">
        <v>0</v>
      </c>
      <c r="AJ62" s="27">
        <v>0.3</v>
      </c>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row>
    <row r="63" spans="1:70" x14ac:dyDescent="0.2">
      <c r="A63" s="70">
        <v>58</v>
      </c>
      <c r="B63" s="20" t="s">
        <v>122</v>
      </c>
      <c r="C63" s="20" t="s">
        <v>123</v>
      </c>
      <c r="D63" s="20" t="s">
        <v>594</v>
      </c>
      <c r="E63" s="20" t="s">
        <v>3</v>
      </c>
      <c r="F63" s="57"/>
      <c r="G63" s="22" cm="1">
        <f t="array" ref="G63">Options!$D$30*(COUNTIF($N63:$S63, "&gt;="&amp;Options!$D$41) + 0.5*(COUNTIF($N63:$S63, "&gt;="&amp;Options!$D$42) - COUNTIF($N63:$S63, "&gt;="&amp;Options!$D$41))) + Options!$D$31*(COUNTIF($N63:$S63, "&gt;="&amp;Options!$D$41)) + Options!$D$32*AVERAGE($N63:$S63) + Options!$D$33*GEOMEAN($N63:$S63+0.0001)</f>
        <v>0.5</v>
      </c>
      <c r="H63" s="23">
        <f t="shared" si="9"/>
        <v>0.5</v>
      </c>
      <c r="I63" s="22" cm="1">
        <f t="array" ref="I63">Options!$D$30*(COUNTIF($U63:$Z63, "&gt;="&amp;Options!$D$37) + 0.5*(COUNTIF($U63:$Z63, "&gt;="&amp;Options!$D$38) - COUNTIF($U63:$Z63, "&gt;="&amp;Options!$D$37))) + Options!$D$31*(COUNTIF($U63:$Z63, "&gt;="&amp;Options!$D$37)) + Options!$D$32*AVERAGE($U63:$Z63) + Options!$D$33*GEOMEAN($U63:$Z63+0.0001)</f>
        <v>0</v>
      </c>
      <c r="J63" s="24">
        <f t="shared" si="10"/>
        <v>0</v>
      </c>
      <c r="K63" s="21" cm="1">
        <f t="array" ref="K63">Options!$D$30*(COUNTIF($AB63:$AG63, "&gt;="&amp;Options!$D$37) + 0.5*(COUNTIF($AB63:$AG63, "&gt;="&amp;Options!$D$38) - COUNTIF($AB63:$AG63, "&gt;="&amp;Options!$D$37))) + Options!$D$31*(COUNTIF($AB63:$AG63, "&gt;="&amp;Options!$D$37)) + Options!$D$32*AVERAGE($AB63:$AG63) + Options!$D$33*GEOMEAN($AB63:$AG63+0.0001)</f>
        <v>1.5</v>
      </c>
      <c r="L63" s="24">
        <f t="shared" si="11"/>
        <v>1.5</v>
      </c>
      <c r="M63" s="57"/>
      <c r="N63" s="25">
        <f t="shared" si="12"/>
        <v>5</v>
      </c>
      <c r="O63" s="25">
        <f t="shared" si="13"/>
        <v>0</v>
      </c>
      <c r="P63" s="25">
        <f t="shared" si="14"/>
        <v>1.7314000276069359</v>
      </c>
      <c r="Q63" s="25">
        <f t="shared" si="15"/>
        <v>2.2360679774997894</v>
      </c>
      <c r="R63" s="25">
        <f t="shared" si="16"/>
        <v>1.375</v>
      </c>
      <c r="S63" s="25">
        <f t="shared" si="17"/>
        <v>0</v>
      </c>
      <c r="T63" s="58"/>
      <c r="U63" s="25">
        <f>Health!F63</f>
        <v>2.5</v>
      </c>
      <c r="V63" s="25">
        <f>Food!F63</f>
        <v>0</v>
      </c>
      <c r="W63" s="26">
        <f>Macro!F63</f>
        <v>1.8842975206611601</v>
      </c>
      <c r="X63" s="25">
        <f>Socioeconomic!F63</f>
        <v>0.71428571428571397</v>
      </c>
      <c r="Y63" s="25">
        <f>'Natural Hazard'!F63</f>
        <v>1.375</v>
      </c>
      <c r="Z63" s="25">
        <f>Conflict!F63</f>
        <v>0</v>
      </c>
      <c r="AA63" s="58"/>
      <c r="AB63" s="25">
        <f>Health!G63</f>
        <v>10</v>
      </c>
      <c r="AC63" s="25">
        <f>Food!G63</f>
        <v>0</v>
      </c>
      <c r="AD63" s="25">
        <f>Macro!G63</f>
        <v>1.5909090909090899</v>
      </c>
      <c r="AE63" s="25">
        <f>Socioeconomic!G63</f>
        <v>7</v>
      </c>
      <c r="AF63" s="25">
        <f>'Natural Hazard'!G63</f>
        <v>0</v>
      </c>
      <c r="AG63" s="25">
        <f>Conflict!G63</f>
        <v>0</v>
      </c>
      <c r="AH63" s="57"/>
      <c r="AI63" s="27">
        <v>0</v>
      </c>
      <c r="AJ63" s="27">
        <v>0.3</v>
      </c>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row>
    <row r="64" spans="1:70" x14ac:dyDescent="0.2">
      <c r="A64" s="70">
        <v>59</v>
      </c>
      <c r="B64" s="20" t="s">
        <v>124</v>
      </c>
      <c r="C64" s="20" t="s">
        <v>125</v>
      </c>
      <c r="D64" s="20" t="s">
        <v>597</v>
      </c>
      <c r="E64" s="20" t="s">
        <v>590</v>
      </c>
      <c r="F64" s="57"/>
      <c r="G64" s="22" cm="1">
        <f t="array" ref="G64">Options!$D$30*(COUNTIF($N64:$S64, "&gt;="&amp;Options!$D$41) + 0.5*(COUNTIF($N64:$S64, "&gt;="&amp;Options!$D$42) - COUNTIF($N64:$S64, "&gt;="&amp;Options!$D$41))) + Options!$D$31*(COUNTIF($N64:$S64, "&gt;="&amp;Options!$D$41)) + Options!$D$32*AVERAGE($N64:$S64) + Options!$D$33*GEOMEAN($N64:$S64+0.0001)</f>
        <v>3</v>
      </c>
      <c r="H64" s="23">
        <f t="shared" si="9"/>
        <v>3</v>
      </c>
      <c r="I64" s="22" cm="1">
        <f t="array" ref="I64">Options!$D$30*(COUNTIF($U64:$Z64, "&gt;="&amp;Options!$D$37) + 0.5*(COUNTIF($U64:$Z64, "&gt;="&amp;Options!$D$38) - COUNTIF($U64:$Z64, "&gt;="&amp;Options!$D$37))) + Options!$D$31*(COUNTIF($U64:$Z64, "&gt;="&amp;Options!$D$37)) + Options!$D$32*AVERAGE($U64:$Z64) + Options!$D$33*GEOMEAN($U64:$Z64+0.0001)</f>
        <v>2</v>
      </c>
      <c r="J64" s="24">
        <f t="shared" si="10"/>
        <v>2</v>
      </c>
      <c r="K64" s="21" cm="1">
        <f t="array" ref="K64">Options!$D$30*(COUNTIF($AB64:$AG64, "&gt;="&amp;Options!$D$37) + 0.5*(COUNTIF($AB64:$AG64, "&gt;="&amp;Options!$D$38) - COUNTIF($AB64:$AG64, "&gt;="&amp;Options!$D$37))) + Options!$D$31*(COUNTIF($AB64:$AG64, "&gt;="&amp;Options!$D$37)) + Options!$D$32*AVERAGE($AB64:$AG64) + Options!$D$33*GEOMEAN($AB64:$AG64+0.0001)</f>
        <v>0</v>
      </c>
      <c r="L64" s="24">
        <f t="shared" si="11"/>
        <v>0</v>
      </c>
      <c r="M64" s="57"/>
      <c r="N64" s="25">
        <f t="shared" si="12"/>
        <v>7.44</v>
      </c>
      <c r="O64" s="25">
        <f t="shared" si="13"/>
        <v>0</v>
      </c>
      <c r="P64" s="25">
        <f t="shared" si="14"/>
        <v>0</v>
      </c>
      <c r="Q64" s="25">
        <f t="shared" si="15"/>
        <v>8</v>
      </c>
      <c r="R64" s="25">
        <f t="shared" si="16"/>
        <v>1.75</v>
      </c>
      <c r="S64" s="25">
        <f t="shared" si="17"/>
        <v>10</v>
      </c>
      <c r="T64" s="58"/>
      <c r="U64" s="25">
        <f>Health!F64</f>
        <v>7.44</v>
      </c>
      <c r="V64" s="25">
        <f>Food!F64</f>
        <v>0</v>
      </c>
      <c r="W64" s="26">
        <f>Macro!F64</f>
        <v>0</v>
      </c>
      <c r="X64" s="25">
        <f>Socioeconomic!F64</f>
        <v>8</v>
      </c>
      <c r="Y64" s="25">
        <f>'Natural Hazard'!F64</f>
        <v>1.75</v>
      </c>
      <c r="Z64" s="25">
        <f>Conflict!F64</f>
        <v>10</v>
      </c>
      <c r="AA64" s="58"/>
      <c r="AB64" s="25">
        <f>Health!G64</f>
        <v>0</v>
      </c>
      <c r="AC64" s="25">
        <f>Food!G64</f>
        <v>0</v>
      </c>
      <c r="AD64" s="25">
        <f>Macro!G64</f>
        <v>0</v>
      </c>
      <c r="AE64" s="25">
        <f>Socioeconomic!G64</f>
        <v>0</v>
      </c>
      <c r="AF64" s="25">
        <f>'Natural Hazard'!G64</f>
        <v>0</v>
      </c>
      <c r="AG64" s="25">
        <f>Conflict!G64</f>
        <v>0</v>
      </c>
      <c r="AH64" s="57"/>
      <c r="AI64" s="27">
        <v>0.2</v>
      </c>
      <c r="AJ64" s="27">
        <v>0.8</v>
      </c>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row>
    <row r="65" spans="1:70" x14ac:dyDescent="0.2">
      <c r="A65" s="70">
        <v>60</v>
      </c>
      <c r="B65" s="20" t="s">
        <v>126</v>
      </c>
      <c r="C65" s="20" t="s">
        <v>127</v>
      </c>
      <c r="D65" s="20" t="s">
        <v>593</v>
      </c>
      <c r="E65" s="20" t="s">
        <v>591</v>
      </c>
      <c r="F65" s="57"/>
      <c r="G65" s="22" cm="1">
        <f t="array" ref="G65">Options!$D$30*(COUNTIF($N65:$S65, "&gt;="&amp;Options!$D$41) + 0.5*(COUNTIF($N65:$S65, "&gt;="&amp;Options!$D$42) - COUNTIF($N65:$S65, "&gt;="&amp;Options!$D$41))) + Options!$D$31*(COUNTIF($N65:$S65, "&gt;="&amp;Options!$D$41)) + Options!$D$32*AVERAGE($N65:$S65) + Options!$D$33*GEOMEAN($N65:$S65+0.0001)</f>
        <v>2.5</v>
      </c>
      <c r="H65" s="23">
        <f t="shared" si="9"/>
        <v>2.5</v>
      </c>
      <c r="I65" s="22" cm="1">
        <f t="array" ref="I65">Options!$D$30*(COUNTIF($U65:$Z65, "&gt;="&amp;Options!$D$37) + 0.5*(COUNTIF($U65:$Z65, "&gt;="&amp;Options!$D$38) - COUNTIF($U65:$Z65, "&gt;="&amp;Options!$D$37))) + Options!$D$31*(COUNTIF($U65:$Z65, "&gt;="&amp;Options!$D$37)) + Options!$D$32*AVERAGE($U65:$Z65) + Options!$D$33*GEOMEAN($U65:$Z65+0.0001)</f>
        <v>1.5</v>
      </c>
      <c r="J65" s="24">
        <f t="shared" si="10"/>
        <v>1.5</v>
      </c>
      <c r="K65" s="21" cm="1">
        <f t="array" ref="K65">Options!$D$30*(COUNTIF($AB65:$AG65, "&gt;="&amp;Options!$D$37) + 0.5*(COUNTIF($AB65:$AG65, "&gt;="&amp;Options!$D$38) - COUNTIF($AB65:$AG65, "&gt;="&amp;Options!$D$37))) + Options!$D$31*(COUNTIF($AB65:$AG65, "&gt;="&amp;Options!$D$37)) + Options!$D$32*AVERAGE($AB65:$AG65) + Options!$D$33*GEOMEAN($AB65:$AG65+0.0001)</f>
        <v>2</v>
      </c>
      <c r="L65" s="24">
        <f t="shared" si="11"/>
        <v>2</v>
      </c>
      <c r="M65" s="57"/>
      <c r="N65" s="25">
        <f t="shared" si="12"/>
        <v>10</v>
      </c>
      <c r="O65" s="25">
        <f t="shared" si="13"/>
        <v>6.6028708133971303</v>
      </c>
      <c r="P65" s="25">
        <f t="shared" si="14"/>
        <v>4.2197346813949528</v>
      </c>
      <c r="Q65" s="25">
        <f t="shared" si="15"/>
        <v>7.8376381281972565</v>
      </c>
      <c r="R65" s="25">
        <f t="shared" si="16"/>
        <v>3</v>
      </c>
      <c r="S65" s="25">
        <f t="shared" si="17"/>
        <v>0</v>
      </c>
      <c r="T65" s="58"/>
      <c r="U65" s="25">
        <f>Health!F65</f>
        <v>10</v>
      </c>
      <c r="V65" s="25">
        <f>Food!F65</f>
        <v>6.6028708133971303</v>
      </c>
      <c r="W65" s="26">
        <f>Macro!F65</f>
        <v>7.8347107438016499</v>
      </c>
      <c r="X65" s="25">
        <f>Socioeconomic!F65</f>
        <v>6.1428571428571397</v>
      </c>
      <c r="Y65" s="25">
        <f>'Natural Hazard'!F65</f>
        <v>3</v>
      </c>
      <c r="Z65" s="25">
        <f>Conflict!F65</f>
        <v>0</v>
      </c>
      <c r="AA65" s="58"/>
      <c r="AB65" s="25">
        <f>Health!G65</f>
        <v>10</v>
      </c>
      <c r="AC65" s="25">
        <f>Food!G65</f>
        <v>0</v>
      </c>
      <c r="AD65" s="25">
        <f>Macro!G65</f>
        <v>2.2727272727272698</v>
      </c>
      <c r="AE65" s="25">
        <f>Socioeconomic!G65</f>
        <v>10</v>
      </c>
      <c r="AF65" s="25">
        <f>'Natural Hazard'!G65</f>
        <v>0</v>
      </c>
      <c r="AG65" s="25">
        <f>Conflict!G65</f>
        <v>0</v>
      </c>
      <c r="AH65" s="57"/>
      <c r="AI65" s="27">
        <v>0</v>
      </c>
      <c r="AJ65" s="27">
        <v>0.4</v>
      </c>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row>
    <row r="66" spans="1:70" x14ac:dyDescent="0.2">
      <c r="A66" s="70">
        <v>61</v>
      </c>
      <c r="B66" s="20" t="s">
        <v>128</v>
      </c>
      <c r="C66" s="20" t="s">
        <v>129</v>
      </c>
      <c r="D66" s="20" t="s">
        <v>594</v>
      </c>
      <c r="E66" s="20" t="s">
        <v>3</v>
      </c>
      <c r="F66" s="57"/>
      <c r="G66" s="22" cm="1">
        <f t="array" ref="G66">Options!$D$30*(COUNTIF($N66:$S66, "&gt;="&amp;Options!$D$41) + 0.5*(COUNTIF($N66:$S66, "&gt;="&amp;Options!$D$42) - COUNTIF($N66:$S66, "&gt;="&amp;Options!$D$41))) + Options!$D$31*(COUNTIF($N66:$S66, "&gt;="&amp;Options!$D$41)) + Options!$D$32*AVERAGE($N66:$S66) + Options!$D$33*GEOMEAN($N66:$S66+0.0001)</f>
        <v>0</v>
      </c>
      <c r="H66" s="23">
        <f t="shared" si="9"/>
        <v>0</v>
      </c>
      <c r="I66" s="22" cm="1">
        <f t="array" ref="I66">Options!$D$30*(COUNTIF($U66:$Z66, "&gt;="&amp;Options!$D$37) + 0.5*(COUNTIF($U66:$Z66, "&gt;="&amp;Options!$D$38) - COUNTIF($U66:$Z66, "&gt;="&amp;Options!$D$37))) + Options!$D$31*(COUNTIF($U66:$Z66, "&gt;="&amp;Options!$D$37)) + Options!$D$32*AVERAGE($U66:$Z66) + Options!$D$33*GEOMEAN($U66:$Z66+0.0001)</f>
        <v>0</v>
      </c>
      <c r="J66" s="24">
        <f t="shared" si="10"/>
        <v>0</v>
      </c>
      <c r="K66" s="21" cm="1">
        <f t="array" ref="K66">Options!$D$30*(COUNTIF($AB66:$AG66, "&gt;="&amp;Options!$D$37) + 0.5*(COUNTIF($AB66:$AG66, "&gt;="&amp;Options!$D$38) - COUNTIF($AB66:$AG66, "&gt;="&amp;Options!$D$37))) + Options!$D$31*(COUNTIF($AB66:$AG66, "&gt;="&amp;Options!$D$37)) + Options!$D$32*AVERAGE($AB66:$AG66) + Options!$D$33*GEOMEAN($AB66:$AG66+0.0001)</f>
        <v>1.5</v>
      </c>
      <c r="L66" s="24">
        <f t="shared" si="11"/>
        <v>1.5</v>
      </c>
      <c r="M66" s="57"/>
      <c r="N66" s="25">
        <f t="shared" si="12"/>
        <v>3.872983346207417</v>
      </c>
      <c r="O66" s="25">
        <f t="shared" si="13"/>
        <v>0</v>
      </c>
      <c r="P66" s="25">
        <f t="shared" si="14"/>
        <v>3.2024126892557976</v>
      </c>
      <c r="Q66" s="25">
        <f t="shared" si="15"/>
        <v>2.2360679774997894</v>
      </c>
      <c r="R66" s="25">
        <f t="shared" si="16"/>
        <v>2.625</v>
      </c>
      <c r="S66" s="25">
        <f t="shared" si="17"/>
        <v>0</v>
      </c>
      <c r="T66" s="58"/>
      <c r="U66" s="25">
        <f>Health!F66</f>
        <v>1.5</v>
      </c>
      <c r="V66" s="25">
        <f>Food!F66</f>
        <v>0</v>
      </c>
      <c r="W66" s="26">
        <f>Macro!F66</f>
        <v>1.5041322314049601</v>
      </c>
      <c r="X66" s="25">
        <f>Socioeconomic!F66</f>
        <v>0.71428571428571397</v>
      </c>
      <c r="Y66" s="25">
        <f>'Natural Hazard'!F66</f>
        <v>2.625</v>
      </c>
      <c r="Z66" s="25">
        <f>Conflict!F66</f>
        <v>0</v>
      </c>
      <c r="AA66" s="58"/>
      <c r="AB66" s="25">
        <f>Health!G66</f>
        <v>10</v>
      </c>
      <c r="AC66" s="25">
        <f>Food!G66</f>
        <v>0</v>
      </c>
      <c r="AD66" s="25">
        <f>Macro!G66</f>
        <v>6.8181818181818201</v>
      </c>
      <c r="AE66" s="25">
        <f>Socioeconomic!G66</f>
        <v>7</v>
      </c>
      <c r="AF66" s="25">
        <f>'Natural Hazard'!G66</f>
        <v>0</v>
      </c>
      <c r="AG66" s="25">
        <f>Conflict!G66</f>
        <v>0</v>
      </c>
      <c r="AH66" s="57"/>
      <c r="AI66" s="27">
        <v>0</v>
      </c>
      <c r="AJ66" s="27">
        <v>0.5</v>
      </c>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row>
    <row r="67" spans="1:70" x14ac:dyDescent="0.2">
      <c r="A67" s="70">
        <v>62</v>
      </c>
      <c r="B67" s="20" t="s">
        <v>130</v>
      </c>
      <c r="C67" s="20" t="s">
        <v>131</v>
      </c>
      <c r="D67" s="20" t="s">
        <v>594</v>
      </c>
      <c r="E67" s="20" t="s">
        <v>591</v>
      </c>
      <c r="F67" s="57"/>
      <c r="G67" s="22" cm="1">
        <f t="array" ref="G67">Options!$D$30*(COUNTIF($N67:$S67, "&gt;="&amp;Options!$D$41) + 0.5*(COUNTIF($N67:$S67, "&gt;="&amp;Options!$D$42) - COUNTIF($N67:$S67, "&gt;="&amp;Options!$D$41))) + Options!$D$31*(COUNTIF($N67:$S67, "&gt;="&amp;Options!$D$41)) + Options!$D$32*AVERAGE($N67:$S67) + Options!$D$33*GEOMEAN($N67:$S67+0.0001)</f>
        <v>1.5</v>
      </c>
      <c r="H67" s="23">
        <f t="shared" si="9"/>
        <v>1.5</v>
      </c>
      <c r="I67" s="22" cm="1">
        <f t="array" ref="I67">Options!$D$30*(COUNTIF($U67:$Z67, "&gt;="&amp;Options!$D$37) + 0.5*(COUNTIF($U67:$Z67, "&gt;="&amp;Options!$D$38) - COUNTIF($U67:$Z67, "&gt;="&amp;Options!$D$37))) + Options!$D$31*(COUNTIF($U67:$Z67, "&gt;="&amp;Options!$D$37)) + Options!$D$32*AVERAGE($U67:$Z67) + Options!$D$33*GEOMEAN($U67:$Z67+0.0001)</f>
        <v>0</v>
      </c>
      <c r="J67" s="24">
        <f t="shared" si="10"/>
        <v>0</v>
      </c>
      <c r="K67" s="21" cm="1">
        <f t="array" ref="K67">Options!$D$30*(COUNTIF($AB67:$AG67, "&gt;="&amp;Options!$D$37) + 0.5*(COUNTIF($AB67:$AG67, "&gt;="&amp;Options!$D$38) - COUNTIF($AB67:$AG67, "&gt;="&amp;Options!$D$37))) + Options!$D$31*(COUNTIF($AB67:$AG67, "&gt;="&amp;Options!$D$37)) + Options!$D$32*AVERAGE($AB67:$AG67) + Options!$D$33*GEOMEAN($AB67:$AG67+0.0001)</f>
        <v>1.5</v>
      </c>
      <c r="L67" s="24">
        <f t="shared" si="11"/>
        <v>1.5</v>
      </c>
      <c r="M67" s="57"/>
      <c r="N67" s="25">
        <f t="shared" si="12"/>
        <v>6.9006555934235259</v>
      </c>
      <c r="O67" s="25">
        <f t="shared" si="13"/>
        <v>4.9282296650717701</v>
      </c>
      <c r="P67" s="25">
        <f t="shared" si="14"/>
        <v>1.9343080696956956</v>
      </c>
      <c r="Q67" s="25">
        <f t="shared" si="15"/>
        <v>3.4285714285714302</v>
      </c>
      <c r="R67" s="25">
        <f t="shared" si="16"/>
        <v>3.5</v>
      </c>
      <c r="S67" s="25">
        <f t="shared" si="17"/>
        <v>10</v>
      </c>
      <c r="T67" s="58"/>
      <c r="U67" s="25">
        <f>Health!F67</f>
        <v>5</v>
      </c>
      <c r="V67" s="25">
        <f>Food!F67</f>
        <v>4.9282296650717701</v>
      </c>
      <c r="W67" s="26">
        <f>Macro!F67</f>
        <v>4.1157024793388404</v>
      </c>
      <c r="X67" s="25">
        <f>Socioeconomic!F67</f>
        <v>3.4285714285714302</v>
      </c>
      <c r="Y67" s="25">
        <f>'Natural Hazard'!F67</f>
        <v>3.5</v>
      </c>
      <c r="Z67" s="25">
        <f>Conflict!F67</f>
        <v>0</v>
      </c>
      <c r="AA67" s="58"/>
      <c r="AB67" s="25">
        <f>Health!G67</f>
        <v>9.5238095238094793</v>
      </c>
      <c r="AC67" s="25">
        <f>Food!G67</f>
        <v>0</v>
      </c>
      <c r="AD67" s="25">
        <f>Macro!G67</f>
        <v>0.90909090909091705</v>
      </c>
      <c r="AE67" s="25">
        <f>Socioeconomic!G67</f>
        <v>0</v>
      </c>
      <c r="AF67" s="25">
        <f>'Natural Hazard'!G67</f>
        <v>0</v>
      </c>
      <c r="AG67" s="25">
        <f>Conflict!G67</f>
        <v>10</v>
      </c>
      <c r="AH67" s="57"/>
      <c r="AI67" s="27">
        <v>0</v>
      </c>
      <c r="AJ67" s="27">
        <v>0.3</v>
      </c>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row>
    <row r="68" spans="1:70" x14ac:dyDescent="0.2">
      <c r="A68" s="70">
        <v>63</v>
      </c>
      <c r="B68" s="20" t="s">
        <v>132</v>
      </c>
      <c r="C68" s="20" t="s">
        <v>133</v>
      </c>
      <c r="D68" s="20" t="s">
        <v>593</v>
      </c>
      <c r="E68" s="20" t="s">
        <v>590</v>
      </c>
      <c r="F68" s="57"/>
      <c r="G68" s="22" cm="1">
        <f t="array" ref="G68">Options!$D$30*(COUNTIF($N68:$S68, "&gt;="&amp;Options!$D$41) + 0.5*(COUNTIF($N68:$S68, "&gt;="&amp;Options!$D$42) - COUNTIF($N68:$S68, "&gt;="&amp;Options!$D$41))) + Options!$D$31*(COUNTIF($N68:$S68, "&gt;="&amp;Options!$D$41)) + Options!$D$32*AVERAGE($N68:$S68) + Options!$D$33*GEOMEAN($N68:$S68+0.0001)</f>
        <v>3</v>
      </c>
      <c r="H68" s="23">
        <f t="shared" si="9"/>
        <v>3</v>
      </c>
      <c r="I68" s="22" cm="1">
        <f t="array" ref="I68">Options!$D$30*(COUNTIF($U68:$Z68, "&gt;="&amp;Options!$D$37) + 0.5*(COUNTIF($U68:$Z68, "&gt;="&amp;Options!$D$38) - COUNTIF($U68:$Z68, "&gt;="&amp;Options!$D$37))) + Options!$D$31*(COUNTIF($U68:$Z68, "&gt;="&amp;Options!$D$37)) + Options!$D$32*AVERAGE($U68:$Z68) + Options!$D$33*GEOMEAN($U68:$Z68+0.0001)</f>
        <v>1</v>
      </c>
      <c r="J68" s="24">
        <f t="shared" si="10"/>
        <v>1</v>
      </c>
      <c r="K68" s="21" cm="1">
        <f t="array" ref="K68">Options!$D$30*(COUNTIF($AB68:$AG68, "&gt;="&amp;Options!$D$37) + 0.5*(COUNTIF($AB68:$AG68, "&gt;="&amp;Options!$D$38) - COUNTIF($AB68:$AG68, "&gt;="&amp;Options!$D$37))) + Options!$D$31*(COUNTIF($AB68:$AG68, "&gt;="&amp;Options!$D$37)) + Options!$D$32*AVERAGE($AB68:$AG68) + Options!$D$33*GEOMEAN($AB68:$AG68+0.0001)</f>
        <v>1.5</v>
      </c>
      <c r="L68" s="24">
        <f t="shared" si="11"/>
        <v>1.5</v>
      </c>
      <c r="M68" s="57"/>
      <c r="N68" s="25">
        <f t="shared" si="12"/>
        <v>6.2391197604001301</v>
      </c>
      <c r="O68" s="25">
        <f t="shared" si="13"/>
        <v>7.1770334928229698</v>
      </c>
      <c r="P68" s="25">
        <f t="shared" si="14"/>
        <v>6.799699467438475</v>
      </c>
      <c r="Q68" s="25">
        <f t="shared" si="15"/>
        <v>8.7013956187663197</v>
      </c>
      <c r="R68" s="25">
        <f t="shared" si="16"/>
        <v>2.375</v>
      </c>
      <c r="S68" s="25">
        <f t="shared" si="17"/>
        <v>0</v>
      </c>
      <c r="T68" s="58"/>
      <c r="U68" s="25">
        <f>Health!F68</f>
        <v>6.9</v>
      </c>
      <c r="V68" s="25">
        <f>Food!F68</f>
        <v>7.1770334928229698</v>
      </c>
      <c r="W68" s="26">
        <f>Macro!F68</f>
        <v>5.9834710743801596</v>
      </c>
      <c r="X68" s="25">
        <f>Socioeconomic!F68</f>
        <v>7.5714285714285703</v>
      </c>
      <c r="Y68" s="25">
        <f>'Natural Hazard'!F68</f>
        <v>2.375</v>
      </c>
      <c r="Z68" s="25">
        <f>Conflict!F68</f>
        <v>0</v>
      </c>
      <c r="AA68" s="58"/>
      <c r="AB68" s="25">
        <f>Health!G68</f>
        <v>5.6415384615384596</v>
      </c>
      <c r="AC68" s="25">
        <f>Food!G68</f>
        <v>0</v>
      </c>
      <c r="AD68" s="25">
        <f>Macro!G68</f>
        <v>7.7272727272727302</v>
      </c>
      <c r="AE68" s="25">
        <f>Socioeconomic!G68</f>
        <v>10</v>
      </c>
      <c r="AF68" s="25">
        <f>'Natural Hazard'!G68</f>
        <v>0</v>
      </c>
      <c r="AG68" s="25">
        <f>Conflict!G68</f>
        <v>0</v>
      </c>
      <c r="AH68" s="57"/>
      <c r="AI68" s="27">
        <v>0</v>
      </c>
      <c r="AJ68" s="27">
        <v>0.3</v>
      </c>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row>
    <row r="69" spans="1:70" x14ac:dyDescent="0.2">
      <c r="A69" s="70">
        <v>64</v>
      </c>
      <c r="B69" s="20" t="s">
        <v>134</v>
      </c>
      <c r="C69" s="20" t="s">
        <v>135</v>
      </c>
      <c r="D69" s="20" t="s">
        <v>593</v>
      </c>
      <c r="E69" s="20" t="s">
        <v>590</v>
      </c>
      <c r="F69" s="57"/>
      <c r="G69" s="22" cm="1">
        <f t="array" ref="G69">Options!$D$30*(COUNTIF($N69:$S69, "&gt;="&amp;Options!$D$41) + 0.5*(COUNTIF($N69:$S69, "&gt;="&amp;Options!$D$42) - COUNTIF($N69:$S69, "&gt;="&amp;Options!$D$41))) + Options!$D$31*(COUNTIF($N69:$S69, "&gt;="&amp;Options!$D$41)) + Options!$D$32*AVERAGE($N69:$S69) + Options!$D$33*GEOMEAN($N69:$S69+0.0001)</f>
        <v>3</v>
      </c>
      <c r="H69" s="23">
        <f t="shared" si="9"/>
        <v>3</v>
      </c>
      <c r="I69" s="22" cm="1">
        <f t="array" ref="I69">Options!$D$30*(COUNTIF($U69:$Z69, "&gt;="&amp;Options!$D$37) + 0.5*(COUNTIF($U69:$Z69, "&gt;="&amp;Options!$D$38) - COUNTIF($U69:$Z69, "&gt;="&amp;Options!$D$37))) + Options!$D$31*(COUNTIF($U69:$Z69, "&gt;="&amp;Options!$D$37)) + Options!$D$32*AVERAGE($U69:$Z69) + Options!$D$33*GEOMEAN($U69:$Z69+0.0001)</f>
        <v>3</v>
      </c>
      <c r="J69" s="24">
        <f t="shared" si="10"/>
        <v>3</v>
      </c>
      <c r="K69" s="21" cm="1">
        <f t="array" ref="K69">Options!$D$30*(COUNTIF($AB69:$AG69, "&gt;="&amp;Options!$D$37) + 0.5*(COUNTIF($AB69:$AG69, "&gt;="&amp;Options!$D$38) - COUNTIF($AB69:$AG69, "&gt;="&amp;Options!$D$37))) + Options!$D$31*(COUNTIF($AB69:$AG69, "&gt;="&amp;Options!$D$37)) + Options!$D$32*AVERAGE($AB69:$AG69) + Options!$D$33*GEOMEAN($AB69:$AG69+0.0001)</f>
        <v>1</v>
      </c>
      <c r="L69" s="24">
        <f t="shared" si="11"/>
        <v>1</v>
      </c>
      <c r="M69" s="57"/>
      <c r="N69" s="25">
        <f t="shared" si="12"/>
        <v>10</v>
      </c>
      <c r="O69" s="25">
        <f t="shared" si="13"/>
        <v>8.8277511961722492</v>
      </c>
      <c r="P69" s="25">
        <f t="shared" si="14"/>
        <v>3.9886201760873394</v>
      </c>
      <c r="Q69" s="25">
        <f t="shared" si="15"/>
        <v>7.8571428571428603</v>
      </c>
      <c r="R69" s="25">
        <f t="shared" si="16"/>
        <v>3.875</v>
      </c>
      <c r="S69" s="25">
        <f t="shared" si="17"/>
        <v>0</v>
      </c>
      <c r="T69" s="58"/>
      <c r="U69" s="25">
        <f>Health!F69</f>
        <v>10</v>
      </c>
      <c r="V69" s="25">
        <f>Food!F69</f>
        <v>8.8277511961722492</v>
      </c>
      <c r="W69" s="26">
        <f>Macro!F69</f>
        <v>10</v>
      </c>
      <c r="X69" s="25">
        <f>Socioeconomic!F69</f>
        <v>7.8571428571428603</v>
      </c>
      <c r="Y69" s="25">
        <f>'Natural Hazard'!F69</f>
        <v>3.875</v>
      </c>
      <c r="Z69" s="25">
        <f>Conflict!F69</f>
        <v>0</v>
      </c>
      <c r="AA69" s="58"/>
      <c r="AB69" s="25">
        <f>Health!G69</f>
        <v>10</v>
      </c>
      <c r="AC69" s="25">
        <f>Food!G69</f>
        <v>0</v>
      </c>
      <c r="AD69" s="25">
        <f>Macro!G69</f>
        <v>1.5909090909090999</v>
      </c>
      <c r="AE69" s="25">
        <f>Socioeconomic!G69</f>
        <v>0</v>
      </c>
      <c r="AF69" s="25">
        <f>'Natural Hazard'!G69</f>
        <v>0</v>
      </c>
      <c r="AG69" s="25">
        <f>Conflict!G69</f>
        <v>0</v>
      </c>
      <c r="AH69" s="57"/>
      <c r="AI69" s="27">
        <v>0</v>
      </c>
      <c r="AJ69" s="27">
        <v>0.3</v>
      </c>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row>
    <row r="70" spans="1:70" x14ac:dyDescent="0.2">
      <c r="A70" s="70">
        <v>65</v>
      </c>
      <c r="B70" s="20" t="s">
        <v>136</v>
      </c>
      <c r="C70" s="20" t="s">
        <v>137</v>
      </c>
      <c r="D70" s="20" t="s">
        <v>593</v>
      </c>
      <c r="E70" s="20" t="s">
        <v>590</v>
      </c>
      <c r="F70" s="57"/>
      <c r="G70" s="22" cm="1">
        <f t="array" ref="G70">Options!$D$30*(COUNTIF($N70:$S70, "&gt;="&amp;Options!$D$41) + 0.5*(COUNTIF($N70:$S70, "&gt;="&amp;Options!$D$42) - COUNTIF($N70:$S70, "&gt;="&amp;Options!$D$41))) + Options!$D$31*(COUNTIF($N70:$S70, "&gt;="&amp;Options!$D$41)) + Options!$D$32*AVERAGE($N70:$S70) + Options!$D$33*GEOMEAN($N70:$S70+0.0001)</f>
        <v>4.5</v>
      </c>
      <c r="H70" s="23">
        <f t="shared" ref="H70:H101" si="18">G70</f>
        <v>4.5</v>
      </c>
      <c r="I70" s="22" cm="1">
        <f t="array" ref="I70">Options!$D$30*(COUNTIF($U70:$Z70, "&gt;="&amp;Options!$D$37) + 0.5*(COUNTIF($U70:$Z70, "&gt;="&amp;Options!$D$38) - COUNTIF($U70:$Z70, "&gt;="&amp;Options!$D$37))) + Options!$D$31*(COUNTIF($U70:$Z70, "&gt;="&amp;Options!$D$37)) + Options!$D$32*AVERAGE($U70:$Z70) + Options!$D$33*GEOMEAN($U70:$Z70+0.0001)</f>
        <v>3.5</v>
      </c>
      <c r="J70" s="24">
        <f t="shared" ref="J70:J101" si="19">I70</f>
        <v>3.5</v>
      </c>
      <c r="K70" s="21" cm="1">
        <f t="array" ref="K70">Options!$D$30*(COUNTIF($AB70:$AG70, "&gt;="&amp;Options!$D$37) + 0.5*(COUNTIF($AB70:$AG70, "&gt;="&amp;Options!$D$38) - COUNTIF($AB70:$AG70, "&gt;="&amp;Options!$D$37))) + Options!$D$31*(COUNTIF($AB70:$AG70, "&gt;="&amp;Options!$D$37)) + Options!$D$32*AVERAGE($AB70:$AG70) + Options!$D$33*GEOMEAN($AB70:$AG70+0.0001)</f>
        <v>1.5</v>
      </c>
      <c r="L70" s="24">
        <f t="shared" ref="L70:L101" si="20">K70</f>
        <v>1.5</v>
      </c>
      <c r="M70" s="57"/>
      <c r="N70" s="25">
        <f t="shared" ref="N70:N101" si="21">IFERROR(GEOMEAN(U70,AB70), MAX(U70,AB70))</f>
        <v>9.3859063544890375</v>
      </c>
      <c r="O70" s="25">
        <f t="shared" ref="O70:O101" si="22">IFERROR(GEOMEAN(V70,AC70), MAX(V70,AC70))</f>
        <v>7.5119617224880404</v>
      </c>
      <c r="P70" s="25">
        <f t="shared" ref="P70:P101" si="23">IFERROR(GEOMEAN(W70,AD70), MAX(W70,AD70))</f>
        <v>6.44283654532786</v>
      </c>
      <c r="Q70" s="25">
        <f t="shared" ref="Q70:Q101" si="24">IFERROR(GEOMEAN(X70,AE70), MAX(X70,AE70))</f>
        <v>10</v>
      </c>
      <c r="R70" s="25">
        <f t="shared" ref="R70:R101" si="25">IFERROR(GEOMEAN(Y70,AF70), MAX(Y70,AF70))</f>
        <v>1.375</v>
      </c>
      <c r="S70" s="25">
        <f t="shared" ref="S70:S101" si="26">IFERROR(GEOMEAN(Z70,AG70), MAX(Z70,AG70))</f>
        <v>10</v>
      </c>
      <c r="T70" s="58"/>
      <c r="U70" s="25">
        <f>Health!F70</f>
        <v>9.25</v>
      </c>
      <c r="V70" s="25">
        <f>Food!F70</f>
        <v>7.5119617224880404</v>
      </c>
      <c r="W70" s="26">
        <f>Macro!F70</f>
        <v>7.0247933884297504</v>
      </c>
      <c r="X70" s="25">
        <f>Socioeconomic!F70</f>
        <v>10</v>
      </c>
      <c r="Y70" s="25">
        <f>'Natural Hazard'!F70</f>
        <v>1.375</v>
      </c>
      <c r="Z70" s="25">
        <f>Conflict!F70</f>
        <v>10</v>
      </c>
      <c r="AA70" s="58"/>
      <c r="AB70" s="25">
        <f>Health!G70</f>
        <v>9.5238095238094793</v>
      </c>
      <c r="AC70" s="25">
        <f>Food!G70</f>
        <v>0</v>
      </c>
      <c r="AD70" s="25">
        <f>Macro!G70</f>
        <v>5.9090909090909198</v>
      </c>
      <c r="AE70" s="25">
        <f>Socioeconomic!G70</f>
        <v>0</v>
      </c>
      <c r="AF70" s="25">
        <f>'Natural Hazard'!G70</f>
        <v>0</v>
      </c>
      <c r="AG70" s="25">
        <f>Conflict!G70</f>
        <v>10</v>
      </c>
      <c r="AH70" s="57"/>
      <c r="AI70" s="27">
        <v>0</v>
      </c>
      <c r="AJ70" s="27">
        <v>0.4</v>
      </c>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row>
    <row r="71" spans="1:70" x14ac:dyDescent="0.2">
      <c r="A71" s="70">
        <v>66</v>
      </c>
      <c r="B71" s="20" t="s">
        <v>138</v>
      </c>
      <c r="C71" s="20" t="s">
        <v>139</v>
      </c>
      <c r="D71" s="20" t="s">
        <v>593</v>
      </c>
      <c r="E71" s="20" t="s">
        <v>590</v>
      </c>
      <c r="F71" s="57"/>
      <c r="G71" s="22" cm="1">
        <f t="array" ref="G71">Options!$D$30*(COUNTIF($N71:$S71, "&gt;="&amp;Options!$D$41) + 0.5*(COUNTIF($N71:$S71, "&gt;="&amp;Options!$D$42) - COUNTIF($N71:$S71, "&gt;="&amp;Options!$D$41))) + Options!$D$31*(COUNTIF($N71:$S71, "&gt;="&amp;Options!$D$41)) + Options!$D$32*AVERAGE($N71:$S71) + Options!$D$33*GEOMEAN($N71:$S71+0.0001)</f>
        <v>3</v>
      </c>
      <c r="H71" s="23">
        <f t="shared" si="18"/>
        <v>3</v>
      </c>
      <c r="I71" s="22" cm="1">
        <f t="array" ref="I71">Options!$D$30*(COUNTIF($U71:$Z71, "&gt;="&amp;Options!$D$37) + 0.5*(COUNTIF($U71:$Z71, "&gt;="&amp;Options!$D$38) - COUNTIF($U71:$Z71, "&gt;="&amp;Options!$D$37))) + Options!$D$31*(COUNTIF($U71:$Z71, "&gt;="&amp;Options!$D$37)) + Options!$D$32*AVERAGE($U71:$Z71) + Options!$D$33*GEOMEAN($U71:$Z71+0.0001)</f>
        <v>3.5</v>
      </c>
      <c r="J71" s="24">
        <f t="shared" si="19"/>
        <v>3.5</v>
      </c>
      <c r="K71" s="21" cm="1">
        <f t="array" ref="K71">Options!$D$30*(COUNTIF($AB71:$AG71, "&gt;="&amp;Options!$D$37) + 0.5*(COUNTIF($AB71:$AG71, "&gt;="&amp;Options!$D$38) - COUNTIF($AB71:$AG71, "&gt;="&amp;Options!$D$37))) + Options!$D$31*(COUNTIF($AB71:$AG71, "&gt;="&amp;Options!$D$37)) + Options!$D$32*AVERAGE($AB71:$AG71) + Options!$D$33*GEOMEAN($AB71:$AG71+0.0001)</f>
        <v>0</v>
      </c>
      <c r="L71" s="24">
        <f t="shared" si="20"/>
        <v>0</v>
      </c>
      <c r="M71" s="57"/>
      <c r="N71" s="25">
        <f t="shared" si="21"/>
        <v>3.7847624916234044</v>
      </c>
      <c r="O71" s="25">
        <f t="shared" si="22"/>
        <v>8.6602870813397104</v>
      </c>
      <c r="P71" s="25">
        <f t="shared" si="23"/>
        <v>0</v>
      </c>
      <c r="Q71" s="25">
        <f t="shared" si="24"/>
        <v>10</v>
      </c>
      <c r="R71" s="25">
        <f t="shared" si="25"/>
        <v>1.75</v>
      </c>
      <c r="S71" s="25">
        <f t="shared" si="26"/>
        <v>10</v>
      </c>
      <c r="T71" s="58"/>
      <c r="U71" s="25">
        <f>Health!F71</f>
        <v>10</v>
      </c>
      <c r="V71" s="25">
        <f>Food!F71</f>
        <v>8.6602870813397104</v>
      </c>
      <c r="W71" s="26">
        <f>Macro!F71</f>
        <v>0</v>
      </c>
      <c r="X71" s="25">
        <f>Socioeconomic!F71</f>
        <v>10</v>
      </c>
      <c r="Y71" s="25">
        <f>'Natural Hazard'!F71</f>
        <v>1.75</v>
      </c>
      <c r="Z71" s="25">
        <f>Conflict!F71</f>
        <v>10</v>
      </c>
      <c r="AA71" s="58"/>
      <c r="AB71" s="25">
        <f>Health!G71</f>
        <v>1.4324427117999401</v>
      </c>
      <c r="AC71" s="25">
        <f>Food!G71</f>
        <v>0</v>
      </c>
      <c r="AD71" s="25">
        <f>Macro!G71</f>
        <v>0</v>
      </c>
      <c r="AE71" s="25">
        <f>Socioeconomic!G71</f>
        <v>0</v>
      </c>
      <c r="AF71" s="25">
        <f>'Natural Hazard'!G71</f>
        <v>0</v>
      </c>
      <c r="AG71" s="25">
        <f>Conflict!G71</f>
        <v>0</v>
      </c>
      <c r="AH71" s="57"/>
      <c r="AI71" s="27">
        <v>0</v>
      </c>
      <c r="AJ71" s="27">
        <v>0.4</v>
      </c>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row>
    <row r="72" spans="1:70" x14ac:dyDescent="0.2">
      <c r="A72" s="70">
        <v>67</v>
      </c>
      <c r="B72" s="20" t="s">
        <v>140</v>
      </c>
      <c r="C72" s="20" t="s">
        <v>141</v>
      </c>
      <c r="D72" s="20" t="s">
        <v>593</v>
      </c>
      <c r="E72" s="20" t="s">
        <v>591</v>
      </c>
      <c r="F72" s="57"/>
      <c r="G72" s="22" cm="1">
        <f t="array" ref="G72">Options!$D$30*(COUNTIF($N72:$S72, "&gt;="&amp;Options!$D$41) + 0.5*(COUNTIF($N72:$S72, "&gt;="&amp;Options!$D$42) - COUNTIF($N72:$S72, "&gt;="&amp;Options!$D$41))) + Options!$D$31*(COUNTIF($N72:$S72, "&gt;="&amp;Options!$D$41)) + Options!$D$32*AVERAGE($N72:$S72) + Options!$D$33*GEOMEAN($N72:$S72+0.0001)</f>
        <v>2</v>
      </c>
      <c r="H72" s="23">
        <f t="shared" si="18"/>
        <v>2</v>
      </c>
      <c r="I72" s="22" cm="1">
        <f t="array" ref="I72">Options!$D$30*(COUNTIF($U72:$Z72, "&gt;="&amp;Options!$D$37) + 0.5*(COUNTIF($U72:$Z72, "&gt;="&amp;Options!$D$38) - COUNTIF($U72:$Z72, "&gt;="&amp;Options!$D$37))) + Options!$D$31*(COUNTIF($U72:$Z72, "&gt;="&amp;Options!$D$37)) + Options!$D$32*AVERAGE($U72:$Z72) + Options!$D$33*GEOMEAN($U72:$Z72+0.0001)</f>
        <v>1.5</v>
      </c>
      <c r="J72" s="24">
        <f t="shared" si="19"/>
        <v>1.5</v>
      </c>
      <c r="K72" s="21" cm="1">
        <f t="array" ref="K72">Options!$D$30*(COUNTIF($AB72:$AG72, "&gt;="&amp;Options!$D$37) + 0.5*(COUNTIF($AB72:$AG72, "&gt;="&amp;Options!$D$38) - COUNTIF($AB72:$AG72, "&gt;="&amp;Options!$D$37))) + Options!$D$31*(COUNTIF($AB72:$AG72, "&gt;="&amp;Options!$D$37)) + Options!$D$32*AVERAGE($AB72:$AG72) + Options!$D$33*GEOMEAN($AB72:$AG72+0.0001)</f>
        <v>0.5</v>
      </c>
      <c r="L72" s="24">
        <f t="shared" si="20"/>
        <v>0.5</v>
      </c>
      <c r="M72" s="57"/>
      <c r="N72" s="25">
        <f t="shared" si="21"/>
        <v>1.8496486152780478</v>
      </c>
      <c r="O72" s="25">
        <f t="shared" si="22"/>
        <v>5.4066985645932997</v>
      </c>
      <c r="P72" s="25">
        <f t="shared" si="23"/>
        <v>8.0176364575315358</v>
      </c>
      <c r="Q72" s="25">
        <f t="shared" si="24"/>
        <v>6</v>
      </c>
      <c r="R72" s="25">
        <f t="shared" si="25"/>
        <v>1.875</v>
      </c>
      <c r="S72" s="25">
        <f t="shared" si="26"/>
        <v>0</v>
      </c>
      <c r="T72" s="58"/>
      <c r="U72" s="25">
        <f>Health!F72</f>
        <v>10</v>
      </c>
      <c r="V72" s="25">
        <f>Food!F72</f>
        <v>5.4066985645932997</v>
      </c>
      <c r="W72" s="26">
        <f>Macro!F72</f>
        <v>9.1239669421487601</v>
      </c>
      <c r="X72" s="25">
        <f>Socioeconomic!F72</f>
        <v>6</v>
      </c>
      <c r="Y72" s="25">
        <f>'Natural Hazard'!F72</f>
        <v>1.875</v>
      </c>
      <c r="Z72" s="25">
        <f>Conflict!F72</f>
        <v>0</v>
      </c>
      <c r="AA72" s="58"/>
      <c r="AB72" s="25">
        <f>Health!G72</f>
        <v>0.34211999999999998</v>
      </c>
      <c r="AC72" s="25">
        <f>Food!G72</f>
        <v>0</v>
      </c>
      <c r="AD72" s="25">
        <f>Macro!G72</f>
        <v>7.0454545454545299</v>
      </c>
      <c r="AE72" s="25">
        <f>Socioeconomic!G72</f>
        <v>0</v>
      </c>
      <c r="AF72" s="25">
        <f>'Natural Hazard'!G72</f>
        <v>0</v>
      </c>
      <c r="AG72" s="25">
        <f>Conflict!G72</f>
        <v>0</v>
      </c>
      <c r="AH72" s="57"/>
      <c r="AI72" s="27">
        <v>0</v>
      </c>
      <c r="AJ72" s="27">
        <v>0.5</v>
      </c>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row>
    <row r="73" spans="1:70" x14ac:dyDescent="0.2">
      <c r="A73" s="70">
        <v>68</v>
      </c>
      <c r="B73" s="20" t="s">
        <v>142</v>
      </c>
      <c r="C73" s="20" t="s">
        <v>143</v>
      </c>
      <c r="D73" s="20" t="s">
        <v>594</v>
      </c>
      <c r="E73" s="20" t="s">
        <v>3</v>
      </c>
      <c r="F73" s="57"/>
      <c r="G73" s="22" cm="1">
        <f t="array" ref="G73">Options!$D$30*(COUNTIF($N73:$S73, "&gt;="&amp;Options!$D$41) + 0.5*(COUNTIF($N73:$S73, "&gt;="&amp;Options!$D$42) - COUNTIF($N73:$S73, "&gt;="&amp;Options!$D$41))) + Options!$D$31*(COUNTIF($N73:$S73, "&gt;="&amp;Options!$D$41)) + Options!$D$32*AVERAGE($N73:$S73) + Options!$D$33*GEOMEAN($N73:$S73+0.0001)</f>
        <v>0</v>
      </c>
      <c r="H73" s="23">
        <f t="shared" si="18"/>
        <v>0</v>
      </c>
      <c r="I73" s="22" cm="1">
        <f t="array" ref="I73">Options!$D$30*(COUNTIF($U73:$Z73, "&gt;="&amp;Options!$D$37) + 0.5*(COUNTIF($U73:$Z73, "&gt;="&amp;Options!$D$38) - COUNTIF($U73:$Z73, "&gt;="&amp;Options!$D$37))) + Options!$D$31*(COUNTIF($U73:$Z73, "&gt;="&amp;Options!$D$37)) + Options!$D$32*AVERAGE($U73:$Z73) + Options!$D$33*GEOMEAN($U73:$Z73+0.0001)</f>
        <v>0</v>
      </c>
      <c r="J73" s="24">
        <f t="shared" si="19"/>
        <v>0</v>
      </c>
      <c r="K73" s="21" cm="1">
        <f t="array" ref="K73">Options!$D$30*(COUNTIF($AB73:$AG73, "&gt;="&amp;Options!$D$37) + 0.5*(COUNTIF($AB73:$AG73, "&gt;="&amp;Options!$D$38) - COUNTIF($AB73:$AG73, "&gt;="&amp;Options!$D$37))) + Options!$D$31*(COUNTIF($AB73:$AG73, "&gt;="&amp;Options!$D$37)) + Options!$D$32*AVERAGE($AB73:$AG73) + Options!$D$33*GEOMEAN($AB73:$AG73+0.0001)</f>
        <v>0.5</v>
      </c>
      <c r="L73" s="24">
        <f t="shared" si="20"/>
        <v>0.5</v>
      </c>
      <c r="M73" s="57"/>
      <c r="N73" s="25">
        <f t="shared" si="21"/>
        <v>3.9339789623472066</v>
      </c>
      <c r="O73" s="25">
        <f t="shared" si="22"/>
        <v>0.119617224880383</v>
      </c>
      <c r="P73" s="25">
        <f t="shared" si="23"/>
        <v>2.8133790053062651</v>
      </c>
      <c r="Q73" s="25">
        <f t="shared" si="24"/>
        <v>3.0000000000000049</v>
      </c>
      <c r="R73" s="25">
        <f t="shared" si="25"/>
        <v>3.375</v>
      </c>
      <c r="S73" s="25">
        <f t="shared" si="26"/>
        <v>0</v>
      </c>
      <c r="T73" s="58"/>
      <c r="U73" s="25">
        <f>Health!F73</f>
        <v>3.25</v>
      </c>
      <c r="V73" s="25">
        <f>Food!F73</f>
        <v>0.119617224880383</v>
      </c>
      <c r="W73" s="26">
        <f>Macro!F73</f>
        <v>4.9752066115702496</v>
      </c>
      <c r="X73" s="25">
        <f>Socioeconomic!F73</f>
        <v>1.28571428571429</v>
      </c>
      <c r="Y73" s="25">
        <f>'Natural Hazard'!F73</f>
        <v>3.375</v>
      </c>
      <c r="Z73" s="25">
        <f>Conflict!F73</f>
        <v>0</v>
      </c>
      <c r="AA73" s="58"/>
      <c r="AB73" s="25">
        <f>Health!G73</f>
        <v>4.7619047619047397</v>
      </c>
      <c r="AC73" s="25">
        <f>Food!G73</f>
        <v>0</v>
      </c>
      <c r="AD73" s="25">
        <f>Macro!G73</f>
        <v>1.5909090909090799</v>
      </c>
      <c r="AE73" s="25">
        <f>Socioeconomic!G73</f>
        <v>7</v>
      </c>
      <c r="AF73" s="25">
        <f>'Natural Hazard'!G73</f>
        <v>0</v>
      </c>
      <c r="AG73" s="25">
        <f>Conflict!G73</f>
        <v>0</v>
      </c>
      <c r="AH73" s="57"/>
      <c r="AI73" s="27">
        <v>0</v>
      </c>
      <c r="AJ73" s="27">
        <v>0.3</v>
      </c>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row>
    <row r="74" spans="1:70" x14ac:dyDescent="0.2">
      <c r="A74" s="70">
        <v>69</v>
      </c>
      <c r="B74" s="20" t="s">
        <v>144</v>
      </c>
      <c r="C74" s="20" t="s">
        <v>145</v>
      </c>
      <c r="D74" s="20" t="s">
        <v>596</v>
      </c>
      <c r="E74" s="20" t="s">
        <v>599</v>
      </c>
      <c r="F74" s="57"/>
      <c r="G74" s="22" cm="1">
        <f t="array" ref="G74">Options!$D$30*(COUNTIF($N74:$S74, "&gt;="&amp;Options!$D$41) + 0.5*(COUNTIF($N74:$S74, "&gt;="&amp;Options!$D$42) - COUNTIF($N74:$S74, "&gt;="&amp;Options!$D$41))) + Options!$D$31*(COUNTIF($N74:$S74, "&gt;="&amp;Options!$D$41)) + Options!$D$32*AVERAGE($N74:$S74) + Options!$D$33*GEOMEAN($N74:$S74+0.0001)</f>
        <v>0</v>
      </c>
      <c r="H74" s="23">
        <f t="shared" si="18"/>
        <v>0</v>
      </c>
      <c r="I74" s="22" cm="1">
        <f t="array" ref="I74">Options!$D$30*(COUNTIF($U74:$Z74, "&gt;="&amp;Options!$D$37) + 0.5*(COUNTIF($U74:$Z74, "&gt;="&amp;Options!$D$38) - COUNTIF($U74:$Z74, "&gt;="&amp;Options!$D$37))) + Options!$D$31*(COUNTIF($U74:$Z74, "&gt;="&amp;Options!$D$37)) + Options!$D$32*AVERAGE($U74:$Z74) + Options!$D$33*GEOMEAN($U74:$Z74+0.0001)</f>
        <v>0.5</v>
      </c>
      <c r="J74" s="24">
        <f t="shared" si="19"/>
        <v>0.5</v>
      </c>
      <c r="K74" s="21" cm="1">
        <f t="array" ref="K74">Options!$D$30*(COUNTIF($AB74:$AG74, "&gt;="&amp;Options!$D$37) + 0.5*(COUNTIF($AB74:$AG74, "&gt;="&amp;Options!$D$38) - COUNTIF($AB74:$AG74, "&gt;="&amp;Options!$D$37))) + Options!$D$31*(COUNTIF($AB74:$AG74, "&gt;="&amp;Options!$D$37)) + Options!$D$32*AVERAGE($AB74:$AG74) + Options!$D$33*GEOMEAN($AB74:$AG74+0.0001)</f>
        <v>0</v>
      </c>
      <c r="L74" s="24">
        <f t="shared" si="20"/>
        <v>0</v>
      </c>
      <c r="M74" s="57"/>
      <c r="N74" s="25">
        <f t="shared" si="21"/>
        <v>7.5277265270954075E-2</v>
      </c>
      <c r="O74" s="25">
        <f t="shared" si="22"/>
        <v>0</v>
      </c>
      <c r="P74" s="25">
        <f t="shared" si="23"/>
        <v>0</v>
      </c>
      <c r="Q74" s="25">
        <f t="shared" si="24"/>
        <v>3.1428571428571401</v>
      </c>
      <c r="R74" s="25">
        <f t="shared" si="25"/>
        <v>0</v>
      </c>
      <c r="S74" s="25">
        <f t="shared" si="26"/>
        <v>0</v>
      </c>
      <c r="T74" s="58"/>
      <c r="U74" s="25">
        <f>Health!F74</f>
        <v>8.5</v>
      </c>
      <c r="V74" s="25">
        <f>Food!F74</f>
        <v>0</v>
      </c>
      <c r="W74" s="26">
        <f>Macro!F74</f>
        <v>0</v>
      </c>
      <c r="X74" s="25">
        <f>Socioeconomic!F74</f>
        <v>3.1428571428571401</v>
      </c>
      <c r="Y74" s="25">
        <f>'Natural Hazard'!F74</f>
        <v>0</v>
      </c>
      <c r="Z74" s="25">
        <f>Conflict!F74</f>
        <v>0</v>
      </c>
      <c r="AA74" s="58"/>
      <c r="AB74" s="25">
        <f>Health!G74</f>
        <v>6.6666666666748099E-4</v>
      </c>
      <c r="AC74" s="25">
        <f>Food!G74</f>
        <v>0</v>
      </c>
      <c r="AD74" s="25">
        <f>Macro!G74</f>
        <v>0</v>
      </c>
      <c r="AE74" s="25">
        <f>Socioeconomic!G74</f>
        <v>0</v>
      </c>
      <c r="AF74" s="25">
        <f>'Natural Hazard'!G74</f>
        <v>0</v>
      </c>
      <c r="AG74" s="25">
        <f>Conflict!G74</f>
        <v>0</v>
      </c>
      <c r="AH74" s="57"/>
      <c r="AI74" s="27">
        <v>0.2</v>
      </c>
      <c r="AJ74" s="27">
        <v>0.5</v>
      </c>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row>
    <row r="75" spans="1:70" x14ac:dyDescent="0.2">
      <c r="A75" s="70">
        <v>70</v>
      </c>
      <c r="B75" s="20" t="s">
        <v>146</v>
      </c>
      <c r="C75" s="20" t="s">
        <v>147</v>
      </c>
      <c r="D75" s="20" t="s">
        <v>596</v>
      </c>
      <c r="E75" s="20" t="s">
        <v>591</v>
      </c>
      <c r="F75" s="57"/>
      <c r="G75" s="22" cm="1">
        <f t="array" ref="G75">Options!$D$30*(COUNTIF($N75:$S75, "&gt;="&amp;Options!$D$41) + 0.5*(COUNTIF($N75:$S75, "&gt;="&amp;Options!$D$42) - COUNTIF($N75:$S75, "&gt;="&amp;Options!$D$41))) + Options!$D$31*(COUNTIF($N75:$S75, "&gt;="&amp;Options!$D$41)) + Options!$D$32*AVERAGE($N75:$S75) + Options!$D$33*GEOMEAN($N75:$S75+0.0001)</f>
        <v>2</v>
      </c>
      <c r="H75" s="23">
        <f t="shared" si="18"/>
        <v>2</v>
      </c>
      <c r="I75" s="22" cm="1">
        <f t="array" ref="I75">Options!$D$30*(COUNTIF($U75:$Z75, "&gt;="&amp;Options!$D$37) + 0.5*(COUNTIF($U75:$Z75, "&gt;="&amp;Options!$D$38) - COUNTIF($U75:$Z75, "&gt;="&amp;Options!$D$37))) + Options!$D$31*(COUNTIF($U75:$Z75, "&gt;="&amp;Options!$D$37)) + Options!$D$32*AVERAGE($U75:$Z75) + Options!$D$33*GEOMEAN($U75:$Z75+0.0001)</f>
        <v>1.5</v>
      </c>
      <c r="J75" s="24">
        <f t="shared" si="19"/>
        <v>1.5</v>
      </c>
      <c r="K75" s="21" cm="1">
        <f t="array" ref="K75">Options!$D$30*(COUNTIF($AB75:$AG75, "&gt;="&amp;Options!$D$37) + 0.5*(COUNTIF($AB75:$AG75, "&gt;="&amp;Options!$D$38) - COUNTIF($AB75:$AG75, "&gt;="&amp;Options!$D$37))) + Options!$D$31*(COUNTIF($AB75:$AG75, "&gt;="&amp;Options!$D$37)) + Options!$D$32*AVERAGE($AB75:$AG75) + Options!$D$33*GEOMEAN($AB75:$AG75+0.0001)</f>
        <v>0</v>
      </c>
      <c r="L75" s="24">
        <f t="shared" si="20"/>
        <v>0</v>
      </c>
      <c r="M75" s="57"/>
      <c r="N75" s="25">
        <f t="shared" si="21"/>
        <v>6.3125174790313974</v>
      </c>
      <c r="O75" s="25">
        <f t="shared" si="22"/>
        <v>6.5071770334928196</v>
      </c>
      <c r="P75" s="25">
        <f t="shared" si="23"/>
        <v>5.4109830706752735</v>
      </c>
      <c r="Q75" s="25">
        <f t="shared" si="24"/>
        <v>4.9789029323189018</v>
      </c>
      <c r="R75" s="25">
        <f t="shared" si="25"/>
        <v>5.75</v>
      </c>
      <c r="S75" s="25">
        <f t="shared" si="26"/>
        <v>0</v>
      </c>
      <c r="T75" s="58"/>
      <c r="U75" s="25">
        <f>Health!F75</f>
        <v>7.46</v>
      </c>
      <c r="V75" s="25">
        <f>Food!F75</f>
        <v>6.5071770334928196</v>
      </c>
      <c r="W75" s="26">
        <f>Macro!F75</f>
        <v>7.1570247933884303</v>
      </c>
      <c r="X75" s="25">
        <f>Socioeconomic!F75</f>
        <v>7.7142857142857197</v>
      </c>
      <c r="Y75" s="25">
        <f>'Natural Hazard'!F75</f>
        <v>5.75</v>
      </c>
      <c r="Z75" s="25">
        <f>Conflict!F75</f>
        <v>0</v>
      </c>
      <c r="AA75" s="58"/>
      <c r="AB75" s="25">
        <f>Health!G75</f>
        <v>5.3415384615384598</v>
      </c>
      <c r="AC75" s="25">
        <f>Food!G75</f>
        <v>0</v>
      </c>
      <c r="AD75" s="25">
        <f>Macro!G75</f>
        <v>4.0909090909090802</v>
      </c>
      <c r="AE75" s="25">
        <f>Socioeconomic!G75</f>
        <v>3.21345038641067</v>
      </c>
      <c r="AF75" s="25">
        <f>'Natural Hazard'!G75</f>
        <v>0</v>
      </c>
      <c r="AG75" s="25">
        <f>Conflict!G75</f>
        <v>0</v>
      </c>
      <c r="AH75" s="57"/>
      <c r="AI75" s="27">
        <v>0</v>
      </c>
      <c r="AJ75" s="27">
        <v>0.2</v>
      </c>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row>
    <row r="76" spans="1:70" x14ac:dyDescent="0.2">
      <c r="A76" s="70">
        <v>71</v>
      </c>
      <c r="B76" s="20" t="s">
        <v>148</v>
      </c>
      <c r="C76" s="20" t="s">
        <v>149</v>
      </c>
      <c r="D76" s="20" t="s">
        <v>596</v>
      </c>
      <c r="E76" s="20" t="s">
        <v>590</v>
      </c>
      <c r="F76" s="57"/>
      <c r="G76" s="22" cm="1">
        <f t="array" ref="G76">Options!$D$30*(COUNTIF($N76:$S76, "&gt;="&amp;Options!$D$41) + 0.5*(COUNTIF($N76:$S76, "&gt;="&amp;Options!$D$42) - COUNTIF($N76:$S76, "&gt;="&amp;Options!$D$41))) + Options!$D$31*(COUNTIF($N76:$S76, "&gt;="&amp;Options!$D$41)) + Options!$D$32*AVERAGE($N76:$S76) + Options!$D$33*GEOMEAN($N76:$S76+0.0001)</f>
        <v>1.5</v>
      </c>
      <c r="H76" s="23">
        <f t="shared" si="18"/>
        <v>1.5</v>
      </c>
      <c r="I76" s="22" cm="1">
        <f t="array" ref="I76">Options!$D$30*(COUNTIF($U76:$Z76, "&gt;="&amp;Options!$D$37) + 0.5*(COUNTIF($U76:$Z76, "&gt;="&amp;Options!$D$38) - COUNTIF($U76:$Z76, "&gt;="&amp;Options!$D$37))) + Options!$D$31*(COUNTIF($U76:$Z76, "&gt;="&amp;Options!$D$37)) + Options!$D$32*AVERAGE($U76:$Z76) + Options!$D$33*GEOMEAN($U76:$Z76+0.0001)</f>
        <v>0.5</v>
      </c>
      <c r="J76" s="24">
        <f t="shared" si="19"/>
        <v>0.5</v>
      </c>
      <c r="K76" s="21" cm="1">
        <f t="array" ref="K76">Options!$D$30*(COUNTIF($AB76:$AG76, "&gt;="&amp;Options!$D$37) + 0.5*(COUNTIF($AB76:$AG76, "&gt;="&amp;Options!$D$38) - COUNTIF($AB76:$AG76, "&gt;="&amp;Options!$D$37))) + Options!$D$31*(COUNTIF($AB76:$AG76, "&gt;="&amp;Options!$D$37)) + Options!$D$32*AVERAGE($AB76:$AG76) + Options!$D$33*GEOMEAN($AB76:$AG76+0.0001)</f>
        <v>1</v>
      </c>
      <c r="L76" s="24">
        <f t="shared" si="20"/>
        <v>1</v>
      </c>
      <c r="M76" s="57"/>
      <c r="N76" s="25">
        <f t="shared" si="21"/>
        <v>8.7521425948164264</v>
      </c>
      <c r="O76" s="25">
        <f t="shared" si="22"/>
        <v>4.6650717703349303</v>
      </c>
      <c r="P76" s="25">
        <f t="shared" si="23"/>
        <v>4.6334458490158958</v>
      </c>
      <c r="Q76" s="25">
        <f t="shared" si="24"/>
        <v>6.28571428571429</v>
      </c>
      <c r="R76" s="25">
        <f t="shared" si="25"/>
        <v>1.625</v>
      </c>
      <c r="S76" s="25">
        <f t="shared" si="26"/>
        <v>0</v>
      </c>
      <c r="T76" s="58"/>
      <c r="U76" s="25">
        <f>Health!F76</f>
        <v>7.66</v>
      </c>
      <c r="V76" s="25">
        <f>Food!F76</f>
        <v>4.6650717703349303</v>
      </c>
      <c r="W76" s="26">
        <f>Macro!F76</f>
        <v>6.2975206611570202</v>
      </c>
      <c r="X76" s="25">
        <f>Socioeconomic!F76</f>
        <v>6.28571428571429</v>
      </c>
      <c r="Y76" s="25">
        <f>'Natural Hazard'!F76</f>
        <v>1.625</v>
      </c>
      <c r="Z76" s="25">
        <f>Conflict!F76</f>
        <v>0</v>
      </c>
      <c r="AA76" s="58"/>
      <c r="AB76" s="25">
        <f>Health!G76</f>
        <v>10</v>
      </c>
      <c r="AC76" s="25">
        <f>Food!G76</f>
        <v>0</v>
      </c>
      <c r="AD76" s="25">
        <f>Macro!G76</f>
        <v>3.4090909090909198</v>
      </c>
      <c r="AE76" s="25">
        <f>Socioeconomic!G76</f>
        <v>0</v>
      </c>
      <c r="AF76" s="25">
        <f>'Natural Hazard'!G76</f>
        <v>0</v>
      </c>
      <c r="AG76" s="25">
        <f>Conflict!G76</f>
        <v>0</v>
      </c>
      <c r="AH76" s="57"/>
      <c r="AI76" s="27">
        <v>0</v>
      </c>
      <c r="AJ76" s="27">
        <v>0.4</v>
      </c>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row>
    <row r="77" spans="1:70" x14ac:dyDescent="0.2">
      <c r="A77" s="70">
        <v>72</v>
      </c>
      <c r="B77" s="20" t="s">
        <v>150</v>
      </c>
      <c r="C77" s="20" t="s">
        <v>151</v>
      </c>
      <c r="D77" s="20" t="s">
        <v>596</v>
      </c>
      <c r="E77" s="20" t="s">
        <v>590</v>
      </c>
      <c r="F77" s="57"/>
      <c r="G77" s="22" cm="1">
        <f t="array" ref="G77">Options!$D$30*(COUNTIF($N77:$S77, "&gt;="&amp;Options!$D$41) + 0.5*(COUNTIF($N77:$S77, "&gt;="&amp;Options!$D$42) - COUNTIF($N77:$S77, "&gt;="&amp;Options!$D$41))) + Options!$D$31*(COUNTIF($N77:$S77, "&gt;="&amp;Options!$D$41)) + Options!$D$32*AVERAGE($N77:$S77) + Options!$D$33*GEOMEAN($N77:$S77+0.0001)</f>
        <v>4</v>
      </c>
      <c r="H77" s="23">
        <f t="shared" si="18"/>
        <v>4</v>
      </c>
      <c r="I77" s="22" cm="1">
        <f t="array" ref="I77">Options!$D$30*(COUNTIF($U77:$Z77, "&gt;="&amp;Options!$D$37) + 0.5*(COUNTIF($U77:$Z77, "&gt;="&amp;Options!$D$38) - COUNTIF($U77:$Z77, "&gt;="&amp;Options!$D$37))) + Options!$D$31*(COUNTIF($U77:$Z77, "&gt;="&amp;Options!$D$37)) + Options!$D$32*AVERAGE($U77:$Z77) + Options!$D$33*GEOMEAN($U77:$Z77+0.0001)</f>
        <v>1.5</v>
      </c>
      <c r="J77" s="24">
        <f t="shared" si="19"/>
        <v>1.5</v>
      </c>
      <c r="K77" s="21" cm="1">
        <f t="array" ref="K77">Options!$D$30*(COUNTIF($AB77:$AG77, "&gt;="&amp;Options!$D$37) + 0.5*(COUNTIF($AB77:$AG77, "&gt;="&amp;Options!$D$38) - COUNTIF($AB77:$AG77, "&gt;="&amp;Options!$D$37))) + Options!$D$31*(COUNTIF($AB77:$AG77, "&gt;="&amp;Options!$D$37)) + Options!$D$32*AVERAGE($AB77:$AG77) + Options!$D$33*GEOMEAN($AB77:$AG77+0.0001)</f>
        <v>2</v>
      </c>
      <c r="L77" s="24">
        <f t="shared" si="20"/>
        <v>2</v>
      </c>
      <c r="M77" s="57"/>
      <c r="N77" s="25">
        <f t="shared" si="21"/>
        <v>7.7827648410721171</v>
      </c>
      <c r="O77" s="25">
        <f t="shared" si="22"/>
        <v>6.14832535885167</v>
      </c>
      <c r="P77" s="25">
        <f t="shared" si="23"/>
        <v>6.6882944945389502</v>
      </c>
      <c r="Q77" s="25">
        <f t="shared" si="24"/>
        <v>7.5498344352707489</v>
      </c>
      <c r="R77" s="25">
        <f t="shared" si="25"/>
        <v>4.875</v>
      </c>
      <c r="S77" s="25">
        <f t="shared" si="26"/>
        <v>10</v>
      </c>
      <c r="T77" s="58"/>
      <c r="U77" s="25">
        <f>Health!F77</f>
        <v>8.48</v>
      </c>
      <c r="V77" s="25">
        <f>Food!F77</f>
        <v>6.14832535885167</v>
      </c>
      <c r="W77" s="26">
        <f>Macro!F77</f>
        <v>7.5702479338842998</v>
      </c>
      <c r="X77" s="25">
        <f>Socioeconomic!F77</f>
        <v>8.1428571428571406</v>
      </c>
      <c r="Y77" s="25">
        <f>'Natural Hazard'!F77</f>
        <v>4.875</v>
      </c>
      <c r="Z77" s="25">
        <f>Conflict!F77</f>
        <v>0</v>
      </c>
      <c r="AA77" s="58"/>
      <c r="AB77" s="25">
        <f>Health!G77</f>
        <v>7.1428571428571104</v>
      </c>
      <c r="AC77" s="25">
        <f>Food!G77</f>
        <v>0</v>
      </c>
      <c r="AD77" s="25">
        <f>Macro!G77</f>
        <v>5.9090909090909198</v>
      </c>
      <c r="AE77" s="25">
        <f>Socioeconomic!G77</f>
        <v>7</v>
      </c>
      <c r="AF77" s="25">
        <f>'Natural Hazard'!G77</f>
        <v>0</v>
      </c>
      <c r="AG77" s="25">
        <f>Conflict!G77</f>
        <v>10</v>
      </c>
      <c r="AH77" s="57"/>
      <c r="AI77" s="27">
        <v>0</v>
      </c>
      <c r="AJ77" s="27">
        <v>0.2</v>
      </c>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row>
    <row r="78" spans="1:70" x14ac:dyDescent="0.2">
      <c r="A78" s="70">
        <v>73</v>
      </c>
      <c r="B78" s="20" t="s">
        <v>152</v>
      </c>
      <c r="C78" s="20" t="s">
        <v>153</v>
      </c>
      <c r="D78" s="20" t="s">
        <v>594</v>
      </c>
      <c r="E78" s="20" t="s">
        <v>591</v>
      </c>
      <c r="F78" s="57"/>
      <c r="G78" s="22" cm="1">
        <f t="array" ref="G78">Options!$D$30*(COUNTIF($N78:$S78, "&gt;="&amp;Options!$D$41) + 0.5*(COUNTIF($N78:$S78, "&gt;="&amp;Options!$D$42) - COUNTIF($N78:$S78, "&gt;="&amp;Options!$D$41))) + Options!$D$31*(COUNTIF($N78:$S78, "&gt;="&amp;Options!$D$41)) + Options!$D$32*AVERAGE($N78:$S78) + Options!$D$33*GEOMEAN($N78:$S78+0.0001)</f>
        <v>1</v>
      </c>
      <c r="H78" s="23">
        <f t="shared" si="18"/>
        <v>1</v>
      </c>
      <c r="I78" s="22" cm="1">
        <f t="array" ref="I78">Options!$D$30*(COUNTIF($U78:$Z78, "&gt;="&amp;Options!$D$37) + 0.5*(COUNTIF($U78:$Z78, "&gt;="&amp;Options!$D$38) - COUNTIF($U78:$Z78, "&gt;="&amp;Options!$D$37))) + Options!$D$31*(COUNTIF($U78:$Z78, "&gt;="&amp;Options!$D$37)) + Options!$D$32*AVERAGE($U78:$Z78) + Options!$D$33*GEOMEAN($U78:$Z78+0.0001)</f>
        <v>0</v>
      </c>
      <c r="J78" s="24">
        <f t="shared" si="19"/>
        <v>0</v>
      </c>
      <c r="K78" s="21" cm="1">
        <f t="array" ref="K78">Options!$D$30*(COUNTIF($AB78:$AG78, "&gt;="&amp;Options!$D$37) + 0.5*(COUNTIF($AB78:$AG78, "&gt;="&amp;Options!$D$38) - COUNTIF($AB78:$AG78, "&gt;="&amp;Options!$D$37))) + Options!$D$31*(COUNTIF($AB78:$AG78, "&gt;="&amp;Options!$D$37)) + Options!$D$32*AVERAGE($AB78:$AG78) + Options!$D$33*GEOMEAN($AB78:$AG78+0.0001)</f>
        <v>2</v>
      </c>
      <c r="L78" s="24">
        <f t="shared" si="20"/>
        <v>2</v>
      </c>
      <c r="M78" s="57"/>
      <c r="N78" s="25">
        <f t="shared" si="21"/>
        <v>5.9579778448732084</v>
      </c>
      <c r="O78" s="25">
        <f t="shared" si="22"/>
        <v>1.2200956937798999</v>
      </c>
      <c r="P78" s="25">
        <f t="shared" si="23"/>
        <v>5.6170690812791157</v>
      </c>
      <c r="Q78" s="25">
        <f t="shared" si="24"/>
        <v>4.3094580368566771</v>
      </c>
      <c r="R78" s="25">
        <f t="shared" si="25"/>
        <v>2.375</v>
      </c>
      <c r="S78" s="25">
        <f t="shared" si="26"/>
        <v>0</v>
      </c>
      <c r="T78" s="58"/>
      <c r="U78" s="25">
        <f>Health!F78</f>
        <v>3.75</v>
      </c>
      <c r="V78" s="25">
        <f>Food!F78</f>
        <v>1.2200956937798999</v>
      </c>
      <c r="W78" s="26">
        <f>Macro!F78</f>
        <v>3.7520661157024802</v>
      </c>
      <c r="X78" s="25">
        <f>Socioeconomic!F78</f>
        <v>1.8571428571428601</v>
      </c>
      <c r="Y78" s="25">
        <f>'Natural Hazard'!F78</f>
        <v>2.375</v>
      </c>
      <c r="Z78" s="25">
        <f>Conflict!F78</f>
        <v>0</v>
      </c>
      <c r="AA78" s="58"/>
      <c r="AB78" s="25">
        <f>Health!G78</f>
        <v>9.4659999999999993</v>
      </c>
      <c r="AC78" s="25">
        <f>Food!G78</f>
        <v>0</v>
      </c>
      <c r="AD78" s="25">
        <f>Macro!G78</f>
        <v>8.4090909090909207</v>
      </c>
      <c r="AE78" s="25">
        <f>Socioeconomic!G78</f>
        <v>10</v>
      </c>
      <c r="AF78" s="25">
        <f>'Natural Hazard'!G78</f>
        <v>0</v>
      </c>
      <c r="AG78" s="25">
        <f>Conflict!G78</f>
        <v>0</v>
      </c>
      <c r="AH78" s="57"/>
      <c r="AI78" s="27">
        <v>0</v>
      </c>
      <c r="AJ78" s="27">
        <v>0.3</v>
      </c>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row>
    <row r="79" spans="1:70" x14ac:dyDescent="0.2">
      <c r="A79" s="70">
        <v>74</v>
      </c>
      <c r="B79" s="20" t="s">
        <v>154</v>
      </c>
      <c r="C79" s="20" t="s">
        <v>155</v>
      </c>
      <c r="D79" s="20" t="s">
        <v>596</v>
      </c>
      <c r="E79" s="20" t="s">
        <v>590</v>
      </c>
      <c r="F79" s="57"/>
      <c r="G79" s="22" cm="1">
        <f t="array" ref="G79">Options!$D$30*(COUNTIF($N79:$S79, "&gt;="&amp;Options!$D$41) + 0.5*(COUNTIF($N79:$S79, "&gt;="&amp;Options!$D$42) - COUNTIF($N79:$S79, "&gt;="&amp;Options!$D$41))) + Options!$D$31*(COUNTIF($N79:$S79, "&gt;="&amp;Options!$D$41)) + Options!$D$32*AVERAGE($N79:$S79) + Options!$D$33*GEOMEAN($N79:$S79+0.0001)</f>
        <v>4.5</v>
      </c>
      <c r="H79" s="23">
        <f t="shared" si="18"/>
        <v>4.5</v>
      </c>
      <c r="I79" s="22" cm="1">
        <f t="array" ref="I79">Options!$D$30*(COUNTIF($U79:$Z79, "&gt;="&amp;Options!$D$37) + 0.5*(COUNTIF($U79:$Z79, "&gt;="&amp;Options!$D$38) - COUNTIF($U79:$Z79, "&gt;="&amp;Options!$D$37))) + Options!$D$31*(COUNTIF($U79:$Z79, "&gt;="&amp;Options!$D$37)) + Options!$D$32*AVERAGE($U79:$Z79) + Options!$D$33*GEOMEAN($U79:$Z79+0.0001)</f>
        <v>4.5</v>
      </c>
      <c r="J79" s="24">
        <f t="shared" si="19"/>
        <v>4.5</v>
      </c>
      <c r="K79" s="21" cm="1">
        <f t="array" ref="K79">Options!$D$30*(COUNTIF($AB79:$AG79, "&gt;="&amp;Options!$D$37) + 0.5*(COUNTIF($AB79:$AG79, "&gt;="&amp;Options!$D$38) - COUNTIF($AB79:$AG79, "&gt;="&amp;Options!$D$37))) + Options!$D$31*(COUNTIF($AB79:$AG79, "&gt;="&amp;Options!$D$37)) + Options!$D$32*AVERAGE($AB79:$AG79) + Options!$D$33*GEOMEAN($AB79:$AG79+0.0001)</f>
        <v>1</v>
      </c>
      <c r="L79" s="24">
        <f t="shared" si="20"/>
        <v>1</v>
      </c>
      <c r="M79" s="57"/>
      <c r="N79" s="25">
        <f t="shared" si="21"/>
        <v>7.735035179672372</v>
      </c>
      <c r="O79" s="25">
        <f t="shared" si="22"/>
        <v>10</v>
      </c>
      <c r="P79" s="25">
        <f t="shared" si="23"/>
        <v>5.834236630001052</v>
      </c>
      <c r="Q79" s="25">
        <f t="shared" si="24"/>
        <v>10</v>
      </c>
      <c r="R79" s="25">
        <f t="shared" si="25"/>
        <v>5.875</v>
      </c>
      <c r="S79" s="25">
        <f t="shared" si="26"/>
        <v>5.3463315160032403</v>
      </c>
      <c r="T79" s="58"/>
      <c r="U79" s="25">
        <f>Health!F79</f>
        <v>10</v>
      </c>
      <c r="V79" s="25">
        <f>Food!F79</f>
        <v>10</v>
      </c>
      <c r="W79" s="26">
        <f>Macro!F79</f>
        <v>8.8099173553718995</v>
      </c>
      <c r="X79" s="25">
        <f>Socioeconomic!F79</f>
        <v>10</v>
      </c>
      <c r="Y79" s="25">
        <f>'Natural Hazard'!F79</f>
        <v>5.875</v>
      </c>
      <c r="Z79" s="25">
        <f>Conflict!F79</f>
        <v>10</v>
      </c>
      <c r="AA79" s="58"/>
      <c r="AB79" s="25">
        <f>Health!G79</f>
        <v>5.9830769230769203</v>
      </c>
      <c r="AC79" s="25">
        <f>Food!G79</f>
        <v>10</v>
      </c>
      <c r="AD79" s="25">
        <f>Macro!G79</f>
        <v>3.86363636363637</v>
      </c>
      <c r="AE79" s="25">
        <f>Socioeconomic!G79</f>
        <v>0</v>
      </c>
      <c r="AF79" s="25">
        <f>'Natural Hazard'!G79</f>
        <v>0</v>
      </c>
      <c r="AG79" s="25">
        <f>Conflict!G79</f>
        <v>2.8583260679009501</v>
      </c>
      <c r="AH79" s="57"/>
      <c r="AI79" s="27">
        <v>0</v>
      </c>
      <c r="AJ79" s="27">
        <v>0.2</v>
      </c>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row>
    <row r="80" spans="1:70" x14ac:dyDescent="0.2">
      <c r="A80" s="70">
        <v>75</v>
      </c>
      <c r="B80" s="20" t="s">
        <v>156</v>
      </c>
      <c r="C80" s="20" t="s">
        <v>157</v>
      </c>
      <c r="D80" s="20" t="s">
        <v>594</v>
      </c>
      <c r="E80" s="20" t="s">
        <v>3</v>
      </c>
      <c r="F80" s="57"/>
      <c r="G80" s="22" cm="1">
        <f t="array" ref="G80">Options!$D$30*(COUNTIF($N80:$S80, "&gt;="&amp;Options!$D$41) + 0.5*(COUNTIF($N80:$S80, "&gt;="&amp;Options!$D$42) - COUNTIF($N80:$S80, "&gt;="&amp;Options!$D$41))) + Options!$D$31*(COUNTIF($N80:$S80, "&gt;="&amp;Options!$D$41)) + Options!$D$32*AVERAGE($N80:$S80) + Options!$D$33*GEOMEAN($N80:$S80+0.0001)</f>
        <v>0.5</v>
      </c>
      <c r="H80" s="23">
        <f t="shared" si="18"/>
        <v>0.5</v>
      </c>
      <c r="I80" s="22" cm="1">
        <f t="array" ref="I80">Options!$D$30*(COUNTIF($U80:$Z80, "&gt;="&amp;Options!$D$37) + 0.5*(COUNTIF($U80:$Z80, "&gt;="&amp;Options!$D$38) - COUNTIF($U80:$Z80, "&gt;="&amp;Options!$D$37))) + Options!$D$31*(COUNTIF($U80:$Z80, "&gt;="&amp;Options!$D$37)) + Options!$D$32*AVERAGE($U80:$Z80) + Options!$D$33*GEOMEAN($U80:$Z80+0.0001)</f>
        <v>0</v>
      </c>
      <c r="J80" s="24">
        <f t="shared" si="19"/>
        <v>0</v>
      </c>
      <c r="K80" s="21" cm="1">
        <f t="array" ref="K80">Options!$D$30*(COUNTIF($AB80:$AG80, "&gt;="&amp;Options!$D$37) + 0.5*(COUNTIF($AB80:$AG80, "&gt;="&amp;Options!$D$38) - COUNTIF($AB80:$AG80, "&gt;="&amp;Options!$D$37))) + Options!$D$31*(COUNTIF($AB80:$AG80, "&gt;="&amp;Options!$D$37)) + Options!$D$32*AVERAGE($AB80:$AG80) + Options!$D$33*GEOMEAN($AB80:$AG80+0.0001)</f>
        <v>1.5</v>
      </c>
      <c r="L80" s="24">
        <f t="shared" si="20"/>
        <v>1.5</v>
      </c>
      <c r="M80" s="57"/>
      <c r="N80" s="25">
        <f t="shared" si="21"/>
        <v>5.9160797830996161</v>
      </c>
      <c r="O80" s="25">
        <f t="shared" si="22"/>
        <v>0.93301435406698596</v>
      </c>
      <c r="P80" s="25">
        <f t="shared" si="23"/>
        <v>2.6709050965095127</v>
      </c>
      <c r="Q80" s="25">
        <f t="shared" si="24"/>
        <v>3.6055512754639922</v>
      </c>
      <c r="R80" s="25">
        <f t="shared" si="25"/>
        <v>1.25</v>
      </c>
      <c r="S80" s="25">
        <f t="shared" si="26"/>
        <v>0</v>
      </c>
      <c r="T80" s="58"/>
      <c r="U80" s="25">
        <f>Health!F80</f>
        <v>3.5</v>
      </c>
      <c r="V80" s="25">
        <f>Food!F80</f>
        <v>0.93301435406698596</v>
      </c>
      <c r="W80" s="26">
        <f>Macro!F80</f>
        <v>3.4876033057851199</v>
      </c>
      <c r="X80" s="25">
        <f>Socioeconomic!F80</f>
        <v>1.8571428571428601</v>
      </c>
      <c r="Y80" s="25">
        <f>'Natural Hazard'!F80</f>
        <v>1.25</v>
      </c>
      <c r="Z80" s="25">
        <f>Conflict!F80</f>
        <v>0</v>
      </c>
      <c r="AA80" s="58"/>
      <c r="AB80" s="25">
        <f>Health!G80</f>
        <v>10</v>
      </c>
      <c r="AC80" s="25">
        <f>Food!G80</f>
        <v>0</v>
      </c>
      <c r="AD80" s="25">
        <f>Macro!G80</f>
        <v>2.0454545454545499</v>
      </c>
      <c r="AE80" s="25">
        <f>Socioeconomic!G80</f>
        <v>7</v>
      </c>
      <c r="AF80" s="25">
        <f>'Natural Hazard'!G80</f>
        <v>0</v>
      </c>
      <c r="AG80" s="25">
        <f>Conflict!G80</f>
        <v>0</v>
      </c>
      <c r="AH80" s="57"/>
      <c r="AI80" s="27">
        <v>0</v>
      </c>
      <c r="AJ80" s="27">
        <v>0.3</v>
      </c>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row>
    <row r="81" spans="1:70" x14ac:dyDescent="0.2">
      <c r="A81" s="70">
        <v>76</v>
      </c>
      <c r="B81" s="20" t="s">
        <v>158</v>
      </c>
      <c r="C81" s="20" t="s">
        <v>159</v>
      </c>
      <c r="D81" s="20" t="s">
        <v>597</v>
      </c>
      <c r="E81" s="20" t="s">
        <v>591</v>
      </c>
      <c r="F81" s="57"/>
      <c r="G81" s="22" cm="1">
        <f t="array" ref="G81">Options!$D$30*(COUNTIF($N81:$S81, "&gt;="&amp;Options!$D$41) + 0.5*(COUNTIF($N81:$S81, "&gt;="&amp;Options!$D$42) - COUNTIF($N81:$S81, "&gt;="&amp;Options!$D$41))) + Options!$D$31*(COUNTIF($N81:$S81, "&gt;="&amp;Options!$D$41)) + Options!$D$32*AVERAGE($N81:$S81) + Options!$D$33*GEOMEAN($N81:$S81+0.0001)</f>
        <v>2.5</v>
      </c>
      <c r="H81" s="23">
        <f t="shared" si="18"/>
        <v>2.5</v>
      </c>
      <c r="I81" s="22" cm="1">
        <f t="array" ref="I81">Options!$D$30*(COUNTIF($U81:$Z81, "&gt;="&amp;Options!$D$37) + 0.5*(COUNTIF($U81:$Z81, "&gt;="&amp;Options!$D$38) - COUNTIF($U81:$Z81, "&gt;="&amp;Options!$D$37))) + Options!$D$31*(COUNTIF($U81:$Z81, "&gt;="&amp;Options!$D$37)) + Options!$D$32*AVERAGE($U81:$Z81) + Options!$D$33*GEOMEAN($U81:$Z81+0.0001)</f>
        <v>0.5</v>
      </c>
      <c r="J81" s="24">
        <f t="shared" si="19"/>
        <v>0.5</v>
      </c>
      <c r="K81" s="21" cm="1">
        <f t="array" ref="K81">Options!$D$30*(COUNTIF($AB81:$AG81, "&gt;="&amp;Options!$D$37) + 0.5*(COUNTIF($AB81:$AG81, "&gt;="&amp;Options!$D$38) - COUNTIF($AB81:$AG81, "&gt;="&amp;Options!$D$37))) + Options!$D$31*(COUNTIF($AB81:$AG81, "&gt;="&amp;Options!$D$37)) + Options!$D$32*AVERAGE($AB81:$AG81) + Options!$D$33*GEOMEAN($AB81:$AG81+0.0001)</f>
        <v>0.5</v>
      </c>
      <c r="L81" s="24">
        <f t="shared" si="20"/>
        <v>0.5</v>
      </c>
      <c r="M81" s="57"/>
      <c r="N81" s="25">
        <f t="shared" si="21"/>
        <v>5.3452248382484751</v>
      </c>
      <c r="O81" s="25">
        <f t="shared" si="22"/>
        <v>5.2392344497607697</v>
      </c>
      <c r="P81" s="25">
        <f t="shared" si="23"/>
        <v>2.6326562704456915</v>
      </c>
      <c r="Q81" s="25">
        <f t="shared" si="24"/>
        <v>5.744562646538026</v>
      </c>
      <c r="R81" s="25">
        <f t="shared" si="25"/>
        <v>8</v>
      </c>
      <c r="S81" s="25">
        <f t="shared" si="26"/>
        <v>0</v>
      </c>
      <c r="T81" s="58"/>
      <c r="U81" s="25">
        <f>Health!F81</f>
        <v>6</v>
      </c>
      <c r="V81" s="25">
        <f>Food!F81</f>
        <v>5.2392344497607697</v>
      </c>
      <c r="W81" s="26">
        <f>Macro!F81</f>
        <v>6.0991735537190097</v>
      </c>
      <c r="X81" s="25">
        <f>Socioeconomic!F81</f>
        <v>4.71428571428571</v>
      </c>
      <c r="Y81" s="25">
        <f>'Natural Hazard'!F81</f>
        <v>8</v>
      </c>
      <c r="Z81" s="25">
        <f>Conflict!F81</f>
        <v>0</v>
      </c>
      <c r="AA81" s="58"/>
      <c r="AB81" s="25">
        <f>Health!G81</f>
        <v>4.7619047619047397</v>
      </c>
      <c r="AC81" s="25">
        <f>Food!G81</f>
        <v>0</v>
      </c>
      <c r="AD81" s="25">
        <f>Macro!G81</f>
        <v>1.13636363636363</v>
      </c>
      <c r="AE81" s="25">
        <f>Socioeconomic!G81</f>
        <v>7</v>
      </c>
      <c r="AF81" s="25">
        <f>'Natural Hazard'!G81</f>
        <v>0</v>
      </c>
      <c r="AG81" s="25">
        <f>Conflict!G81</f>
        <v>0</v>
      </c>
      <c r="AH81" s="57"/>
      <c r="AI81" s="27">
        <v>0</v>
      </c>
      <c r="AJ81" s="27">
        <v>0.2</v>
      </c>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row>
    <row r="82" spans="1:70" x14ac:dyDescent="0.2">
      <c r="A82" s="70">
        <v>77</v>
      </c>
      <c r="B82" s="20" t="s">
        <v>160</v>
      </c>
      <c r="C82" s="20" t="s">
        <v>161</v>
      </c>
      <c r="D82" s="20" t="s">
        <v>592</v>
      </c>
      <c r="E82" s="20" t="s">
        <v>591</v>
      </c>
      <c r="F82" s="57"/>
      <c r="G82" s="22" cm="1">
        <f t="array" ref="G82">Options!$D$30*(COUNTIF($N82:$S82, "&gt;="&amp;Options!$D$41) + 0.5*(COUNTIF($N82:$S82, "&gt;="&amp;Options!$D$42) - COUNTIF($N82:$S82, "&gt;="&amp;Options!$D$41))) + Options!$D$31*(COUNTIF($N82:$S82, "&gt;="&amp;Options!$D$41)) + Options!$D$32*AVERAGE($N82:$S82) + Options!$D$33*GEOMEAN($N82:$S82+0.0001)</f>
        <v>3.5</v>
      </c>
      <c r="H82" s="23">
        <f t="shared" si="18"/>
        <v>3.5</v>
      </c>
      <c r="I82" s="22" cm="1">
        <f t="array" ref="I82">Options!$D$30*(COUNTIF($U82:$Z82, "&gt;="&amp;Options!$D$37) + 0.5*(COUNTIF($U82:$Z82, "&gt;="&amp;Options!$D$38) - COUNTIF($U82:$Z82, "&gt;="&amp;Options!$D$37))) + Options!$D$31*(COUNTIF($U82:$Z82, "&gt;="&amp;Options!$D$37)) + Options!$D$32*AVERAGE($U82:$Z82) + Options!$D$33*GEOMEAN($U82:$Z82+0.0001)</f>
        <v>1</v>
      </c>
      <c r="J82" s="24">
        <f t="shared" si="19"/>
        <v>1</v>
      </c>
      <c r="K82" s="21" cm="1">
        <f t="array" ref="K82">Options!$D$30*(COUNTIF($AB82:$AG82, "&gt;="&amp;Options!$D$37) + 0.5*(COUNTIF($AB82:$AG82, "&gt;="&amp;Options!$D$38) - COUNTIF($AB82:$AG82, "&gt;="&amp;Options!$D$37))) + Options!$D$31*(COUNTIF($AB82:$AG82, "&gt;="&amp;Options!$D$37)) + Options!$D$32*AVERAGE($AB82:$AG82) + Options!$D$33*GEOMEAN($AB82:$AG82+0.0001)</f>
        <v>0.5</v>
      </c>
      <c r="L82" s="24">
        <f t="shared" si="20"/>
        <v>0.5</v>
      </c>
      <c r="M82" s="57"/>
      <c r="N82" s="25">
        <f t="shared" si="21"/>
        <v>6.8138514386924536</v>
      </c>
      <c r="O82" s="25">
        <f t="shared" si="22"/>
        <v>7.1770334928229698</v>
      </c>
      <c r="P82" s="25">
        <f t="shared" si="23"/>
        <v>6.0991735537190097</v>
      </c>
      <c r="Q82" s="25">
        <f t="shared" si="24"/>
        <v>6.71428571428571</v>
      </c>
      <c r="R82" s="25">
        <f t="shared" si="25"/>
        <v>8</v>
      </c>
      <c r="S82" s="25">
        <f t="shared" si="26"/>
        <v>0</v>
      </c>
      <c r="T82" s="58"/>
      <c r="U82" s="25">
        <f>Health!F82</f>
        <v>6.5</v>
      </c>
      <c r="V82" s="25">
        <f>Food!F82</f>
        <v>7.1770334928229698</v>
      </c>
      <c r="W82" s="26">
        <f>Macro!F82</f>
        <v>6.0991735537190097</v>
      </c>
      <c r="X82" s="25">
        <f>Socioeconomic!F82</f>
        <v>6.71428571428571</v>
      </c>
      <c r="Y82" s="25">
        <f>'Natural Hazard'!F82</f>
        <v>8</v>
      </c>
      <c r="Z82" s="25">
        <f>Conflict!F82</f>
        <v>0</v>
      </c>
      <c r="AA82" s="58"/>
      <c r="AB82" s="25">
        <f>Health!G82</f>
        <v>7.1428571428571104</v>
      </c>
      <c r="AC82" s="25">
        <f>Food!G82</f>
        <v>0</v>
      </c>
      <c r="AD82" s="25">
        <f>Macro!G82</f>
        <v>0</v>
      </c>
      <c r="AE82" s="25">
        <f>Socioeconomic!G82</f>
        <v>0</v>
      </c>
      <c r="AF82" s="25">
        <f>'Natural Hazard'!G82</f>
        <v>0</v>
      </c>
      <c r="AG82" s="25">
        <f>Conflict!G82</f>
        <v>0</v>
      </c>
      <c r="AH82" s="57"/>
      <c r="AI82" s="27">
        <v>0</v>
      </c>
      <c r="AJ82" s="27">
        <v>0.2</v>
      </c>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row>
    <row r="83" spans="1:70" x14ac:dyDescent="0.2">
      <c r="A83" s="70">
        <v>78</v>
      </c>
      <c r="B83" s="20" t="s">
        <v>162</v>
      </c>
      <c r="C83" s="20" t="s">
        <v>163</v>
      </c>
      <c r="D83" s="20" t="s">
        <v>594</v>
      </c>
      <c r="E83" s="20" t="s">
        <v>3</v>
      </c>
      <c r="F83" s="57"/>
      <c r="G83" s="22" cm="1">
        <f t="array" ref="G83">Options!$D$30*(COUNTIF($N83:$S83, "&gt;="&amp;Options!$D$41) + 0.5*(COUNTIF($N83:$S83, "&gt;="&amp;Options!$D$42) - COUNTIF($N83:$S83, "&gt;="&amp;Options!$D$41))) + Options!$D$31*(COUNTIF($N83:$S83, "&gt;="&amp;Options!$D$41)) + Options!$D$32*AVERAGE($N83:$S83) + Options!$D$33*GEOMEAN($N83:$S83+0.0001)</f>
        <v>0.5</v>
      </c>
      <c r="H83" s="23">
        <f t="shared" si="18"/>
        <v>0.5</v>
      </c>
      <c r="I83" s="22" cm="1">
        <f t="array" ref="I83">Options!$D$30*(COUNTIF($U83:$Z83, "&gt;="&amp;Options!$D$37) + 0.5*(COUNTIF($U83:$Z83, "&gt;="&amp;Options!$D$38) - COUNTIF($U83:$Z83, "&gt;="&amp;Options!$D$37))) + Options!$D$31*(COUNTIF($U83:$Z83, "&gt;="&amp;Options!$D$37)) + Options!$D$32*AVERAGE($U83:$Z83) + Options!$D$33*GEOMEAN($U83:$Z83+0.0001)</f>
        <v>0</v>
      </c>
      <c r="J83" s="24">
        <f t="shared" si="19"/>
        <v>0</v>
      </c>
      <c r="K83" s="21" cm="1">
        <f t="array" ref="K83">Options!$D$30*(COUNTIF($AB83:$AG83, "&gt;="&amp;Options!$D$37) + 0.5*(COUNTIF($AB83:$AG83, "&gt;="&amp;Options!$D$38) - COUNTIF($AB83:$AG83, "&gt;="&amp;Options!$D$37))) + Options!$D$31*(COUNTIF($AB83:$AG83, "&gt;="&amp;Options!$D$37)) + Options!$D$32*AVERAGE($AB83:$AG83) + Options!$D$33*GEOMEAN($AB83:$AG83+0.0001)</f>
        <v>1.5</v>
      </c>
      <c r="L83" s="24">
        <f t="shared" si="20"/>
        <v>1.5</v>
      </c>
      <c r="M83" s="57"/>
      <c r="N83" s="25">
        <f t="shared" si="21"/>
        <v>5</v>
      </c>
      <c r="O83" s="25">
        <f t="shared" si="22"/>
        <v>0</v>
      </c>
      <c r="P83" s="25">
        <f t="shared" si="23"/>
        <v>2.1764741716097773</v>
      </c>
      <c r="Q83" s="25">
        <f t="shared" si="24"/>
        <v>1.9999999999999991</v>
      </c>
      <c r="R83" s="25">
        <f t="shared" si="25"/>
        <v>0.25</v>
      </c>
      <c r="S83" s="25">
        <f t="shared" si="26"/>
        <v>0</v>
      </c>
      <c r="T83" s="58"/>
      <c r="U83" s="25">
        <f>Health!F83</f>
        <v>2.5</v>
      </c>
      <c r="V83" s="25">
        <f>Food!F83</f>
        <v>0</v>
      </c>
      <c r="W83" s="26">
        <f>Macro!F83</f>
        <v>1.60330578512397</v>
      </c>
      <c r="X83" s="25">
        <f>Socioeconomic!F83</f>
        <v>0.57142857142857095</v>
      </c>
      <c r="Y83" s="25">
        <f>'Natural Hazard'!F83</f>
        <v>0.25</v>
      </c>
      <c r="Z83" s="25">
        <f>Conflict!F83</f>
        <v>0</v>
      </c>
      <c r="AA83" s="58"/>
      <c r="AB83" s="25">
        <f>Health!G83</f>
        <v>10</v>
      </c>
      <c r="AC83" s="25">
        <f>Food!G83</f>
        <v>0</v>
      </c>
      <c r="AD83" s="25">
        <f>Macro!G83</f>
        <v>2.9545454545454599</v>
      </c>
      <c r="AE83" s="25">
        <f>Socioeconomic!G83</f>
        <v>7</v>
      </c>
      <c r="AF83" s="25">
        <f>'Natural Hazard'!G83</f>
        <v>0</v>
      </c>
      <c r="AG83" s="25">
        <f>Conflict!G83</f>
        <v>0</v>
      </c>
      <c r="AH83" s="57"/>
      <c r="AI83" s="27">
        <v>0</v>
      </c>
      <c r="AJ83" s="27">
        <v>0.5</v>
      </c>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row>
    <row r="84" spans="1:70" x14ac:dyDescent="0.2">
      <c r="A84" s="70">
        <v>79</v>
      </c>
      <c r="B84" s="20" t="s">
        <v>164</v>
      </c>
      <c r="C84" s="20" t="s">
        <v>165</v>
      </c>
      <c r="D84" s="20" t="s">
        <v>595</v>
      </c>
      <c r="E84" s="20" t="s">
        <v>591</v>
      </c>
      <c r="F84" s="57"/>
      <c r="G84" s="22" cm="1">
        <f t="array" ref="G84">Options!$D$30*(COUNTIF($N84:$S84, "&gt;="&amp;Options!$D$41) + 0.5*(COUNTIF($N84:$S84, "&gt;="&amp;Options!$D$42) - COUNTIF($N84:$S84, "&gt;="&amp;Options!$D$41))) + Options!$D$31*(COUNTIF($N84:$S84, "&gt;="&amp;Options!$D$41)) + Options!$D$32*AVERAGE($N84:$S84) + Options!$D$33*GEOMEAN($N84:$S84+0.0001)</f>
        <v>1.5</v>
      </c>
      <c r="H84" s="23">
        <f t="shared" si="18"/>
        <v>1.5</v>
      </c>
      <c r="I84" s="22" cm="1">
        <f t="array" ref="I84">Options!$D$30*(COUNTIF($U84:$Z84, "&gt;="&amp;Options!$D$37) + 0.5*(COUNTIF($U84:$Z84, "&gt;="&amp;Options!$D$38) - COUNTIF($U84:$Z84, "&gt;="&amp;Options!$D$37))) + Options!$D$31*(COUNTIF($U84:$Z84, "&gt;="&amp;Options!$D$37)) + Options!$D$32*AVERAGE($U84:$Z84) + Options!$D$33*GEOMEAN($U84:$Z84+0.0001)</f>
        <v>1</v>
      </c>
      <c r="J84" s="24">
        <f t="shared" si="19"/>
        <v>1</v>
      </c>
      <c r="K84" s="21" cm="1">
        <f t="array" ref="K84">Options!$D$30*(COUNTIF($AB84:$AG84, "&gt;="&amp;Options!$D$37) + 0.5*(COUNTIF($AB84:$AG84, "&gt;="&amp;Options!$D$38) - COUNTIF($AB84:$AG84, "&gt;="&amp;Options!$D$37))) + Options!$D$31*(COUNTIF($AB84:$AG84, "&gt;="&amp;Options!$D$37)) + Options!$D$32*AVERAGE($AB84:$AG84) + Options!$D$33*GEOMEAN($AB84:$AG84+0.0001)</f>
        <v>1.5</v>
      </c>
      <c r="L84" s="24">
        <f t="shared" si="20"/>
        <v>1.5</v>
      </c>
      <c r="M84" s="57"/>
      <c r="N84" s="25">
        <f t="shared" si="21"/>
        <v>4.8574706175127815</v>
      </c>
      <c r="O84" s="25">
        <f t="shared" si="22"/>
        <v>2.9665071770334901</v>
      </c>
      <c r="P84" s="25">
        <f t="shared" si="23"/>
        <v>10</v>
      </c>
      <c r="Q84" s="25">
        <f t="shared" si="24"/>
        <v>4.8989794855663575</v>
      </c>
      <c r="R84" s="25">
        <f t="shared" si="25"/>
        <v>6.5</v>
      </c>
      <c r="S84" s="25">
        <f t="shared" si="26"/>
        <v>1.45422691536203</v>
      </c>
      <c r="T84" s="58"/>
      <c r="U84" s="25">
        <f>Health!F84</f>
        <v>6.46</v>
      </c>
      <c r="V84" s="25">
        <f>Food!F84</f>
        <v>2.9665071770334901</v>
      </c>
      <c r="W84" s="26">
        <f>Macro!F84</f>
        <v>10</v>
      </c>
      <c r="X84" s="25">
        <f>Socioeconomic!F84</f>
        <v>3.4285714285714302</v>
      </c>
      <c r="Y84" s="25">
        <f>'Natural Hazard'!F84</f>
        <v>6.5</v>
      </c>
      <c r="Z84" s="25">
        <f>Conflict!F84</f>
        <v>0</v>
      </c>
      <c r="AA84" s="58"/>
      <c r="AB84" s="25">
        <f>Health!G84</f>
        <v>3.6524800000000002</v>
      </c>
      <c r="AC84" s="25">
        <f>Food!G84</f>
        <v>0</v>
      </c>
      <c r="AD84" s="25">
        <f>Macro!G84</f>
        <v>10</v>
      </c>
      <c r="AE84" s="25">
        <f>Socioeconomic!G84</f>
        <v>7</v>
      </c>
      <c r="AF84" s="25">
        <f>'Natural Hazard'!G84</f>
        <v>0</v>
      </c>
      <c r="AG84" s="25">
        <f>Conflict!G84</f>
        <v>1.45422691536203</v>
      </c>
      <c r="AH84" s="57"/>
      <c r="AI84" s="27">
        <v>0</v>
      </c>
      <c r="AJ84" s="27">
        <v>0.2</v>
      </c>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row>
    <row r="85" spans="1:70" x14ac:dyDescent="0.2">
      <c r="A85" s="70">
        <v>80</v>
      </c>
      <c r="B85" s="20" t="s">
        <v>166</v>
      </c>
      <c r="C85" s="20" t="s">
        <v>167</v>
      </c>
      <c r="D85" s="20" t="s">
        <v>595</v>
      </c>
      <c r="E85" s="20" t="s">
        <v>591</v>
      </c>
      <c r="F85" s="57"/>
      <c r="G85" s="22" cm="1">
        <f t="array" ref="G85">Options!$D$30*(COUNTIF($N85:$S85, "&gt;="&amp;Options!$D$41) + 0.5*(COUNTIF($N85:$S85, "&gt;="&amp;Options!$D$42) - COUNTIF($N85:$S85, "&gt;="&amp;Options!$D$41))) + Options!$D$31*(COUNTIF($N85:$S85, "&gt;="&amp;Options!$D$41)) + Options!$D$32*AVERAGE($N85:$S85) + Options!$D$33*GEOMEAN($N85:$S85+0.0001)</f>
        <v>4.5</v>
      </c>
      <c r="H85" s="23">
        <f t="shared" si="18"/>
        <v>4.5</v>
      </c>
      <c r="I85" s="22" cm="1">
        <f t="array" ref="I85">Options!$D$30*(COUNTIF($U85:$Z85, "&gt;="&amp;Options!$D$37) + 0.5*(COUNTIF($U85:$Z85, "&gt;="&amp;Options!$D$38) - COUNTIF($U85:$Z85, "&gt;="&amp;Options!$D$37))) + Options!$D$31*(COUNTIF($U85:$Z85, "&gt;="&amp;Options!$D$37)) + Options!$D$32*AVERAGE($U85:$Z85) + Options!$D$33*GEOMEAN($U85:$Z85+0.0001)</f>
        <v>3</v>
      </c>
      <c r="J85" s="24">
        <f t="shared" si="19"/>
        <v>3</v>
      </c>
      <c r="K85" s="21" cm="1">
        <f t="array" ref="K85">Options!$D$30*(COUNTIF($AB85:$AG85, "&gt;="&amp;Options!$D$37) + 0.5*(COUNTIF($AB85:$AG85, "&gt;="&amp;Options!$D$38) - COUNTIF($AB85:$AG85, "&gt;="&amp;Options!$D$37))) + Options!$D$31*(COUNTIF($AB85:$AG85, "&gt;="&amp;Options!$D$37)) + Options!$D$32*AVERAGE($AB85:$AG85) + Options!$D$33*GEOMEAN($AB85:$AG85+0.0001)</f>
        <v>1.5</v>
      </c>
      <c r="L85" s="24">
        <f t="shared" si="20"/>
        <v>1.5</v>
      </c>
      <c r="M85" s="57"/>
      <c r="N85" s="25">
        <f t="shared" si="21"/>
        <v>9.396404732233572</v>
      </c>
      <c r="O85" s="25">
        <f t="shared" si="22"/>
        <v>5.9090909090909101</v>
      </c>
      <c r="P85" s="25">
        <f t="shared" si="23"/>
        <v>6.215815605080615</v>
      </c>
      <c r="Q85" s="25">
        <f t="shared" si="24"/>
        <v>5.5714285714285703</v>
      </c>
      <c r="R85" s="25">
        <f t="shared" si="25"/>
        <v>8.25</v>
      </c>
      <c r="S85" s="25">
        <f t="shared" si="26"/>
        <v>10</v>
      </c>
      <c r="T85" s="58"/>
      <c r="U85" s="25">
        <f>Health!F85</f>
        <v>8.84</v>
      </c>
      <c r="V85" s="25">
        <f>Food!F85</f>
        <v>5.9090909090909101</v>
      </c>
      <c r="W85" s="26">
        <f>Macro!F85</f>
        <v>10</v>
      </c>
      <c r="X85" s="25">
        <f>Socioeconomic!F85</f>
        <v>5.5714285714285703</v>
      </c>
      <c r="Y85" s="25">
        <f>'Natural Hazard'!F85</f>
        <v>8.25</v>
      </c>
      <c r="Z85" s="25">
        <f>Conflict!F85</f>
        <v>10</v>
      </c>
      <c r="AA85" s="58"/>
      <c r="AB85" s="25">
        <f>Health!G85</f>
        <v>9.9878305307626096</v>
      </c>
      <c r="AC85" s="25">
        <f>Food!G85</f>
        <v>0</v>
      </c>
      <c r="AD85" s="25">
        <f>Macro!G85</f>
        <v>3.86363636363637</v>
      </c>
      <c r="AE85" s="25">
        <f>Socioeconomic!G85</f>
        <v>0</v>
      </c>
      <c r="AF85" s="25">
        <f>'Natural Hazard'!G85</f>
        <v>0</v>
      </c>
      <c r="AG85" s="25">
        <f>Conflict!G85</f>
        <v>10</v>
      </c>
      <c r="AH85" s="57"/>
      <c r="AI85" s="27">
        <v>0</v>
      </c>
      <c r="AJ85" s="27">
        <v>0.4</v>
      </c>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row>
    <row r="86" spans="1:70" x14ac:dyDescent="0.2">
      <c r="A86" s="70">
        <v>81</v>
      </c>
      <c r="B86" s="20" t="s">
        <v>168</v>
      </c>
      <c r="C86" s="20" t="s">
        <v>169</v>
      </c>
      <c r="D86" s="20" t="s">
        <v>594</v>
      </c>
      <c r="E86" s="20" t="s">
        <v>3</v>
      </c>
      <c r="F86" s="57"/>
      <c r="G86" s="22" cm="1">
        <f t="array" ref="G86">Options!$D$30*(COUNTIF($N86:$S86, "&gt;="&amp;Options!$D$41) + 0.5*(COUNTIF($N86:$S86, "&gt;="&amp;Options!$D$42) - COUNTIF($N86:$S86, "&gt;="&amp;Options!$D$41))) + Options!$D$31*(COUNTIF($N86:$S86, "&gt;="&amp;Options!$D$41)) + Options!$D$32*AVERAGE($N86:$S86) + Options!$D$33*GEOMEAN($N86:$S86+0.0001)</f>
        <v>0.5</v>
      </c>
      <c r="H86" s="23">
        <f t="shared" si="18"/>
        <v>0.5</v>
      </c>
      <c r="I86" s="22" cm="1">
        <f t="array" ref="I86">Options!$D$30*(COUNTIF($U86:$Z86, "&gt;="&amp;Options!$D$37) + 0.5*(COUNTIF($U86:$Z86, "&gt;="&amp;Options!$D$38) - COUNTIF($U86:$Z86, "&gt;="&amp;Options!$D$37))) + Options!$D$31*(COUNTIF($U86:$Z86, "&gt;="&amp;Options!$D$37)) + Options!$D$32*AVERAGE($U86:$Z86) + Options!$D$33*GEOMEAN($U86:$Z86+0.0001)</f>
        <v>0</v>
      </c>
      <c r="J86" s="24">
        <f t="shared" si="19"/>
        <v>0</v>
      </c>
      <c r="K86" s="21" cm="1">
        <f t="array" ref="K86">Options!$D$30*(COUNTIF($AB86:$AG86, "&gt;="&amp;Options!$D$37) + 0.5*(COUNTIF($AB86:$AG86, "&gt;="&amp;Options!$D$38) - COUNTIF($AB86:$AG86, "&gt;="&amp;Options!$D$37))) + Options!$D$31*(COUNTIF($AB86:$AG86, "&gt;="&amp;Options!$D$37)) + Options!$D$32*AVERAGE($AB86:$AG86) + Options!$D$33*GEOMEAN($AB86:$AG86+0.0001)</f>
        <v>1</v>
      </c>
      <c r="L86" s="24">
        <f t="shared" si="20"/>
        <v>1</v>
      </c>
      <c r="M86" s="57"/>
      <c r="N86" s="25">
        <f t="shared" si="21"/>
        <v>5.8186891012617874</v>
      </c>
      <c r="O86" s="25">
        <f t="shared" si="22"/>
        <v>0.55023923444975997</v>
      </c>
      <c r="P86" s="25">
        <f t="shared" si="23"/>
        <v>2.0420081158026191</v>
      </c>
      <c r="Q86" s="25">
        <f t="shared" si="24"/>
        <v>1.4142135623730956</v>
      </c>
      <c r="R86" s="25">
        <f t="shared" si="25"/>
        <v>0.25</v>
      </c>
      <c r="S86" s="25">
        <f t="shared" si="26"/>
        <v>0</v>
      </c>
      <c r="T86" s="58"/>
      <c r="U86" s="25">
        <f>Health!F86</f>
        <v>4.74</v>
      </c>
      <c r="V86" s="25">
        <f>Food!F86</f>
        <v>0.55023923444975997</v>
      </c>
      <c r="W86" s="26">
        <f>Macro!F86</f>
        <v>1.8347107438016499</v>
      </c>
      <c r="X86" s="25">
        <f>Socioeconomic!F86</f>
        <v>0.28571428571428598</v>
      </c>
      <c r="Y86" s="25">
        <f>'Natural Hazard'!F86</f>
        <v>0.25</v>
      </c>
      <c r="Z86" s="25">
        <f>Conflict!F86</f>
        <v>0</v>
      </c>
      <c r="AA86" s="58"/>
      <c r="AB86" s="25">
        <f>Health!G86</f>
        <v>7.1428571428571104</v>
      </c>
      <c r="AC86" s="25">
        <f>Food!G86</f>
        <v>0</v>
      </c>
      <c r="AD86" s="25">
        <f>Macro!G86</f>
        <v>2.27272727272728</v>
      </c>
      <c r="AE86" s="25">
        <f>Socioeconomic!G86</f>
        <v>7</v>
      </c>
      <c r="AF86" s="25">
        <f>'Natural Hazard'!G86</f>
        <v>0</v>
      </c>
      <c r="AG86" s="25">
        <f>Conflict!G86</f>
        <v>0</v>
      </c>
      <c r="AH86" s="57"/>
      <c r="AI86" s="27">
        <v>0</v>
      </c>
      <c r="AJ86" s="27">
        <v>0.5</v>
      </c>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row>
    <row r="87" spans="1:70" x14ac:dyDescent="0.2">
      <c r="A87" s="70">
        <v>82</v>
      </c>
      <c r="B87" s="20" t="s">
        <v>170</v>
      </c>
      <c r="C87" s="20" t="s">
        <v>171</v>
      </c>
      <c r="D87" s="20" t="s">
        <v>595</v>
      </c>
      <c r="E87" s="20" t="s">
        <v>3</v>
      </c>
      <c r="F87" s="57"/>
      <c r="G87" s="22" cm="1">
        <f t="array" ref="G87">Options!$D$30*(COUNTIF($N87:$S87, "&gt;="&amp;Options!$D$41) + 0.5*(COUNTIF($N87:$S87, "&gt;="&amp;Options!$D$42) - COUNTIF($N87:$S87, "&gt;="&amp;Options!$D$41))) + Options!$D$31*(COUNTIF($N87:$S87, "&gt;="&amp;Options!$D$41)) + Options!$D$32*AVERAGE($N87:$S87) + Options!$D$33*GEOMEAN($N87:$S87+0.0001)</f>
        <v>1</v>
      </c>
      <c r="H87" s="23">
        <f t="shared" si="18"/>
        <v>1</v>
      </c>
      <c r="I87" s="22" cm="1">
        <f t="array" ref="I87">Options!$D$30*(COUNTIF($U87:$Z87, "&gt;="&amp;Options!$D$37) + 0.5*(COUNTIF($U87:$Z87, "&gt;="&amp;Options!$D$38) - COUNTIF($U87:$Z87, "&gt;="&amp;Options!$D$37))) + Options!$D$31*(COUNTIF($U87:$Z87, "&gt;="&amp;Options!$D$37)) + Options!$D$32*AVERAGE($U87:$Z87) + Options!$D$33*GEOMEAN($U87:$Z87+0.0001)</f>
        <v>0</v>
      </c>
      <c r="J87" s="24">
        <f t="shared" si="19"/>
        <v>0</v>
      </c>
      <c r="K87" s="21" cm="1">
        <f t="array" ref="K87">Options!$D$30*(COUNTIF($AB87:$AG87, "&gt;="&amp;Options!$D$37) + 0.5*(COUNTIF($AB87:$AG87, "&gt;="&amp;Options!$D$38) - COUNTIF($AB87:$AG87, "&gt;="&amp;Options!$D$37))) + Options!$D$31*(COUNTIF($AB87:$AG87, "&gt;="&amp;Options!$D$37)) + Options!$D$32*AVERAGE($AB87:$AG87) + Options!$D$33*GEOMEAN($AB87:$AG87+0.0001)</f>
        <v>1.5</v>
      </c>
      <c r="L87" s="24">
        <f t="shared" si="20"/>
        <v>1.5</v>
      </c>
      <c r="M87" s="57"/>
      <c r="N87" s="25">
        <f t="shared" si="21"/>
        <v>6.7379522111692065</v>
      </c>
      <c r="O87" s="25">
        <f t="shared" si="22"/>
        <v>0</v>
      </c>
      <c r="P87" s="25">
        <f t="shared" si="23"/>
        <v>2.657509948894798</v>
      </c>
      <c r="Q87" s="25">
        <f t="shared" si="24"/>
        <v>2.4494897427831765</v>
      </c>
      <c r="R87" s="25">
        <f t="shared" si="25"/>
        <v>5.375</v>
      </c>
      <c r="S87" s="25">
        <f t="shared" si="26"/>
        <v>0</v>
      </c>
      <c r="T87" s="58"/>
      <c r="U87" s="25">
        <f>Health!F87</f>
        <v>4.54</v>
      </c>
      <c r="V87" s="25">
        <f>Food!F87</f>
        <v>0</v>
      </c>
      <c r="W87" s="26">
        <f>Macro!F87</f>
        <v>3.1074380165289299</v>
      </c>
      <c r="X87" s="25">
        <f>Socioeconomic!F87</f>
        <v>0.85714285714285599</v>
      </c>
      <c r="Y87" s="25">
        <f>'Natural Hazard'!F87</f>
        <v>5.375</v>
      </c>
      <c r="Z87" s="25">
        <f>Conflict!F87</f>
        <v>0</v>
      </c>
      <c r="AA87" s="58"/>
      <c r="AB87" s="25">
        <f>Health!G87</f>
        <v>10</v>
      </c>
      <c r="AC87" s="25">
        <f>Food!G87</f>
        <v>0</v>
      </c>
      <c r="AD87" s="25">
        <f>Macro!G87</f>
        <v>2.2727272727272698</v>
      </c>
      <c r="AE87" s="25">
        <f>Socioeconomic!G87</f>
        <v>7</v>
      </c>
      <c r="AF87" s="25">
        <f>'Natural Hazard'!G87</f>
        <v>0</v>
      </c>
      <c r="AG87" s="25">
        <f>Conflict!G87</f>
        <v>0</v>
      </c>
      <c r="AH87" s="57"/>
      <c r="AI87" s="27">
        <v>0</v>
      </c>
      <c r="AJ87" s="27">
        <v>0.4</v>
      </c>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row>
    <row r="88" spans="1:70" x14ac:dyDescent="0.2">
      <c r="A88" s="70">
        <v>83</v>
      </c>
      <c r="B88" s="20" t="s">
        <v>172</v>
      </c>
      <c r="C88" s="20" t="s">
        <v>173</v>
      </c>
      <c r="D88" s="20" t="s">
        <v>594</v>
      </c>
      <c r="E88" s="20" t="s">
        <v>3</v>
      </c>
      <c r="F88" s="57"/>
      <c r="G88" s="22" cm="1">
        <f t="array" ref="G88">Options!$D$30*(COUNTIF($N88:$S88, "&gt;="&amp;Options!$D$41) + 0.5*(COUNTIF($N88:$S88, "&gt;="&amp;Options!$D$42) - COUNTIF($N88:$S88, "&gt;="&amp;Options!$D$41))) + Options!$D$31*(COUNTIF($N88:$S88, "&gt;="&amp;Options!$D$41)) + Options!$D$32*AVERAGE($N88:$S88) + Options!$D$33*GEOMEAN($N88:$S88+0.0001)</f>
        <v>0.5</v>
      </c>
      <c r="H88" s="23">
        <f t="shared" si="18"/>
        <v>0.5</v>
      </c>
      <c r="I88" s="22" cm="1">
        <f t="array" ref="I88">Options!$D$30*(COUNTIF($U88:$Z88, "&gt;="&amp;Options!$D$37) + 0.5*(COUNTIF($U88:$Z88, "&gt;="&amp;Options!$D$38) - COUNTIF($U88:$Z88, "&gt;="&amp;Options!$D$37))) + Options!$D$31*(COUNTIF($U88:$Z88, "&gt;="&amp;Options!$D$37)) + Options!$D$32*AVERAGE($U88:$Z88) + Options!$D$33*GEOMEAN($U88:$Z88+0.0001)</f>
        <v>0</v>
      </c>
      <c r="J88" s="24">
        <f t="shared" si="19"/>
        <v>0</v>
      </c>
      <c r="K88" s="21" cm="1">
        <f t="array" ref="K88">Options!$D$30*(COUNTIF($AB88:$AG88, "&gt;="&amp;Options!$D$37) + 0.5*(COUNTIF($AB88:$AG88, "&gt;="&amp;Options!$D$38) - COUNTIF($AB88:$AG88, "&gt;="&amp;Options!$D$37))) + Options!$D$31*(COUNTIF($AB88:$AG88, "&gt;="&amp;Options!$D$37)) + Options!$D$32*AVERAGE($AB88:$AG88) + Options!$D$33*GEOMEAN($AB88:$AG88+0.0001)</f>
        <v>1.5</v>
      </c>
      <c r="L88" s="24">
        <f t="shared" si="20"/>
        <v>1.5</v>
      </c>
      <c r="M88" s="57"/>
      <c r="N88" s="25">
        <f t="shared" si="21"/>
        <v>5.4772255750516612</v>
      </c>
      <c r="O88" s="25">
        <f t="shared" si="22"/>
        <v>0</v>
      </c>
      <c r="P88" s="25">
        <f t="shared" si="23"/>
        <v>3.5764695560495694</v>
      </c>
      <c r="Q88" s="25">
        <f t="shared" si="24"/>
        <v>2.4494897427831765</v>
      </c>
      <c r="R88" s="25">
        <f t="shared" si="25"/>
        <v>2.625</v>
      </c>
      <c r="S88" s="25">
        <f t="shared" si="26"/>
        <v>0</v>
      </c>
      <c r="T88" s="58"/>
      <c r="U88" s="25">
        <f>Health!F88</f>
        <v>3</v>
      </c>
      <c r="V88" s="25">
        <f>Food!F88</f>
        <v>0</v>
      </c>
      <c r="W88" s="26">
        <f>Macro!F88</f>
        <v>3.7520661157024802</v>
      </c>
      <c r="X88" s="25">
        <f>Socioeconomic!F88</f>
        <v>0.85714285714285599</v>
      </c>
      <c r="Y88" s="25">
        <f>'Natural Hazard'!F88</f>
        <v>2.625</v>
      </c>
      <c r="Z88" s="25">
        <f>Conflict!F88</f>
        <v>0</v>
      </c>
      <c r="AA88" s="58"/>
      <c r="AB88" s="25">
        <f>Health!G88</f>
        <v>10</v>
      </c>
      <c r="AC88" s="25">
        <f>Food!G88</f>
        <v>0</v>
      </c>
      <c r="AD88" s="25">
        <f>Macro!G88</f>
        <v>3.4090909090909198</v>
      </c>
      <c r="AE88" s="25">
        <f>Socioeconomic!G88</f>
        <v>7</v>
      </c>
      <c r="AF88" s="25">
        <f>'Natural Hazard'!G88</f>
        <v>0</v>
      </c>
      <c r="AG88" s="25">
        <f>Conflict!G88</f>
        <v>0</v>
      </c>
      <c r="AH88" s="57"/>
      <c r="AI88" s="27">
        <v>0</v>
      </c>
      <c r="AJ88" s="27">
        <v>0.3</v>
      </c>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row>
    <row r="89" spans="1:70" x14ac:dyDescent="0.2">
      <c r="A89" s="70">
        <v>84</v>
      </c>
      <c r="B89" s="20" t="s">
        <v>174</v>
      </c>
      <c r="C89" s="20" t="s">
        <v>175</v>
      </c>
      <c r="D89" s="20" t="s">
        <v>596</v>
      </c>
      <c r="E89" s="20" t="s">
        <v>591</v>
      </c>
      <c r="F89" s="57"/>
      <c r="G89" s="22" cm="1">
        <f t="array" ref="G89">Options!$D$30*(COUNTIF($N89:$S89, "&gt;="&amp;Options!$D$41) + 0.5*(COUNTIF($N89:$S89, "&gt;="&amp;Options!$D$42) - COUNTIF($N89:$S89, "&gt;="&amp;Options!$D$41))) + Options!$D$31*(COUNTIF($N89:$S89, "&gt;="&amp;Options!$D$41)) + Options!$D$32*AVERAGE($N89:$S89) + Options!$D$33*GEOMEAN($N89:$S89+0.0001)</f>
        <v>2</v>
      </c>
      <c r="H89" s="23">
        <f t="shared" si="18"/>
        <v>2</v>
      </c>
      <c r="I89" s="22" cm="1">
        <f t="array" ref="I89">Options!$D$30*(COUNTIF($U89:$Z89, "&gt;="&amp;Options!$D$37) + 0.5*(COUNTIF($U89:$Z89, "&gt;="&amp;Options!$D$38) - COUNTIF($U89:$Z89, "&gt;="&amp;Options!$D$37))) + Options!$D$31*(COUNTIF($U89:$Z89, "&gt;="&amp;Options!$D$37)) + Options!$D$32*AVERAGE($U89:$Z89) + Options!$D$33*GEOMEAN($U89:$Z89+0.0001)</f>
        <v>0.5</v>
      </c>
      <c r="J89" s="24">
        <f t="shared" si="19"/>
        <v>0.5</v>
      </c>
      <c r="K89" s="21" cm="1">
        <f t="array" ref="K89">Options!$D$30*(COUNTIF($AB89:$AG89, "&gt;="&amp;Options!$D$37) + 0.5*(COUNTIF($AB89:$AG89, "&gt;="&amp;Options!$D$38) - COUNTIF($AB89:$AG89, "&gt;="&amp;Options!$D$37))) + Options!$D$31*(COUNTIF($AB89:$AG89, "&gt;="&amp;Options!$D$37)) + Options!$D$32*AVERAGE($AB89:$AG89) + Options!$D$33*GEOMEAN($AB89:$AG89+0.0001)</f>
        <v>0.5</v>
      </c>
      <c r="L89" s="24">
        <f t="shared" si="20"/>
        <v>0.5</v>
      </c>
      <c r="M89" s="57"/>
      <c r="N89" s="25">
        <f t="shared" si="21"/>
        <v>8.114049623184167</v>
      </c>
      <c r="O89" s="25">
        <f t="shared" si="22"/>
        <v>4.2105263157894699</v>
      </c>
      <c r="P89" s="25">
        <f t="shared" si="23"/>
        <v>5.1239669421487601</v>
      </c>
      <c r="Q89" s="25">
        <f t="shared" si="24"/>
        <v>5.5714285714285703</v>
      </c>
      <c r="R89" s="25">
        <f t="shared" si="25"/>
        <v>2.875</v>
      </c>
      <c r="S89" s="25">
        <f t="shared" si="26"/>
        <v>0</v>
      </c>
      <c r="T89" s="58"/>
      <c r="U89" s="25">
        <f>Health!F89</f>
        <v>8.1999999999999993</v>
      </c>
      <c r="V89" s="25">
        <f>Food!F89</f>
        <v>4.2105263157894699</v>
      </c>
      <c r="W89" s="26">
        <f>Macro!F89</f>
        <v>5.1239669421487601</v>
      </c>
      <c r="X89" s="25">
        <f>Socioeconomic!F89</f>
        <v>5.5714285714285703</v>
      </c>
      <c r="Y89" s="25">
        <f>'Natural Hazard'!F89</f>
        <v>2.875</v>
      </c>
      <c r="Z89" s="25">
        <f>Conflict!F89</f>
        <v>0</v>
      </c>
      <c r="AA89" s="58"/>
      <c r="AB89" s="25">
        <f>Health!G89</f>
        <v>8.0290001570116001</v>
      </c>
      <c r="AC89" s="25">
        <f>Food!G89</f>
        <v>0</v>
      </c>
      <c r="AD89" s="25">
        <f>Macro!G89</f>
        <v>0</v>
      </c>
      <c r="AE89" s="25">
        <f>Socioeconomic!G89</f>
        <v>0</v>
      </c>
      <c r="AF89" s="25">
        <f>'Natural Hazard'!G89</f>
        <v>0</v>
      </c>
      <c r="AG89" s="25">
        <f>Conflict!G89</f>
        <v>0</v>
      </c>
      <c r="AH89" s="57"/>
      <c r="AI89" s="27">
        <v>0</v>
      </c>
      <c r="AJ89" s="27">
        <v>0.4</v>
      </c>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row>
    <row r="90" spans="1:70" x14ac:dyDescent="0.2">
      <c r="A90" s="70">
        <v>85</v>
      </c>
      <c r="B90" s="20" t="s">
        <v>176</v>
      </c>
      <c r="C90" s="20" t="s">
        <v>177</v>
      </c>
      <c r="D90" s="20" t="s">
        <v>595</v>
      </c>
      <c r="E90" s="20" t="s">
        <v>591</v>
      </c>
      <c r="F90" s="57"/>
      <c r="G90" s="22" cm="1">
        <f t="array" ref="G90">Options!$D$30*(COUNTIF($N90:$S90, "&gt;="&amp;Options!$D$41) + 0.5*(COUNTIF($N90:$S90, "&gt;="&amp;Options!$D$42) - COUNTIF($N90:$S90, "&gt;="&amp;Options!$D$41))) + Options!$D$31*(COUNTIF($N90:$S90, "&gt;="&amp;Options!$D$41)) + Options!$D$32*AVERAGE($N90:$S90) + Options!$D$33*GEOMEAN($N90:$S90+0.0001)</f>
        <v>2</v>
      </c>
      <c r="H90" s="23">
        <f t="shared" si="18"/>
        <v>2</v>
      </c>
      <c r="I90" s="22" cm="1">
        <f t="array" ref="I90">Options!$D$30*(COUNTIF($U90:$Z90, "&gt;="&amp;Options!$D$37) + 0.5*(COUNTIF($U90:$Z90, "&gt;="&amp;Options!$D$38) - COUNTIF($U90:$Z90, "&gt;="&amp;Options!$D$37))) + Options!$D$31*(COUNTIF($U90:$Z90, "&gt;="&amp;Options!$D$37)) + Options!$D$32*AVERAGE($U90:$Z90) + Options!$D$33*GEOMEAN($U90:$Z90+0.0001)</f>
        <v>0</v>
      </c>
      <c r="J90" s="24">
        <f t="shared" si="19"/>
        <v>0</v>
      </c>
      <c r="K90" s="21" cm="1">
        <f t="array" ref="K90">Options!$D$30*(COUNTIF($AB90:$AG90, "&gt;="&amp;Options!$D$37) + 0.5*(COUNTIF($AB90:$AG90, "&gt;="&amp;Options!$D$38) - COUNTIF($AB90:$AG90, "&gt;="&amp;Options!$D$37))) + Options!$D$31*(COUNTIF($AB90:$AG90, "&gt;="&amp;Options!$D$37)) + Options!$D$32*AVERAGE($AB90:$AG90) + Options!$D$33*GEOMEAN($AB90:$AG90+0.0001)</f>
        <v>1</v>
      </c>
      <c r="L90" s="24">
        <f t="shared" si="20"/>
        <v>1</v>
      </c>
      <c r="M90" s="57"/>
      <c r="N90" s="25">
        <f t="shared" si="21"/>
        <v>7.5828754440515498</v>
      </c>
      <c r="O90" s="25">
        <f t="shared" si="22"/>
        <v>2.5358851674641101</v>
      </c>
      <c r="P90" s="25">
        <f t="shared" si="23"/>
        <v>5.830049879099434</v>
      </c>
      <c r="Q90" s="25">
        <f t="shared" si="24"/>
        <v>5.1428571428571397</v>
      </c>
      <c r="R90" s="25">
        <f t="shared" si="25"/>
        <v>3</v>
      </c>
      <c r="S90" s="25">
        <f t="shared" si="26"/>
        <v>0</v>
      </c>
      <c r="T90" s="58"/>
      <c r="U90" s="25">
        <f>Health!F90</f>
        <v>5.75</v>
      </c>
      <c r="V90" s="25">
        <f>Food!F90</f>
        <v>2.5358851674641101</v>
      </c>
      <c r="W90" s="26">
        <f>Macro!F90</f>
        <v>5.1570247933884303</v>
      </c>
      <c r="X90" s="25">
        <f>Socioeconomic!F90</f>
        <v>5.1428571428571397</v>
      </c>
      <c r="Y90" s="25">
        <f>'Natural Hazard'!F90</f>
        <v>3</v>
      </c>
      <c r="Z90" s="25">
        <f>Conflict!F90</f>
        <v>0</v>
      </c>
      <c r="AA90" s="58"/>
      <c r="AB90" s="25">
        <f>Health!G90</f>
        <v>10</v>
      </c>
      <c r="AC90" s="25">
        <f>Food!G90</f>
        <v>0</v>
      </c>
      <c r="AD90" s="25">
        <f>Macro!G90</f>
        <v>6.5909090909090802</v>
      </c>
      <c r="AE90" s="25">
        <f>Socioeconomic!G90</f>
        <v>0</v>
      </c>
      <c r="AF90" s="25">
        <f>'Natural Hazard'!G90</f>
        <v>0</v>
      </c>
      <c r="AG90" s="25">
        <f>Conflict!G90</f>
        <v>0</v>
      </c>
      <c r="AH90" s="57"/>
      <c r="AI90" s="27">
        <v>0</v>
      </c>
      <c r="AJ90" s="27">
        <v>0.3</v>
      </c>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row>
    <row r="91" spans="1:70" x14ac:dyDescent="0.2">
      <c r="A91" s="70">
        <v>86</v>
      </c>
      <c r="B91" s="20" t="s">
        <v>178</v>
      </c>
      <c r="C91" s="20" t="s">
        <v>179</v>
      </c>
      <c r="D91" s="20" t="s">
        <v>597</v>
      </c>
      <c r="E91" s="20" t="s">
        <v>3</v>
      </c>
      <c r="F91" s="57"/>
      <c r="G91" s="22" cm="1">
        <f t="array" ref="G91">Options!$D$30*(COUNTIF($N91:$S91, "&gt;="&amp;Options!$D$41) + 0.5*(COUNTIF($N91:$S91, "&gt;="&amp;Options!$D$42) - COUNTIF($N91:$S91, "&gt;="&amp;Options!$D$41))) + Options!$D$31*(COUNTIF($N91:$S91, "&gt;="&amp;Options!$D$41)) + Options!$D$32*AVERAGE($N91:$S91) + Options!$D$33*GEOMEAN($N91:$S91+0.0001)</f>
        <v>0.5</v>
      </c>
      <c r="H91" s="23">
        <f t="shared" si="18"/>
        <v>0.5</v>
      </c>
      <c r="I91" s="22" cm="1">
        <f t="array" ref="I91">Options!$D$30*(COUNTIF($U91:$Z91, "&gt;="&amp;Options!$D$37) + 0.5*(COUNTIF($U91:$Z91, "&gt;="&amp;Options!$D$38) - COUNTIF($U91:$Z91, "&gt;="&amp;Options!$D$37))) + Options!$D$31*(COUNTIF($U91:$Z91, "&gt;="&amp;Options!$D$37)) + Options!$D$32*AVERAGE($U91:$Z91) + Options!$D$33*GEOMEAN($U91:$Z91+0.0001)</f>
        <v>0</v>
      </c>
      <c r="J91" s="24">
        <f t="shared" si="19"/>
        <v>0</v>
      </c>
      <c r="K91" s="21" cm="1">
        <f t="array" ref="K91">Options!$D$30*(COUNTIF($AB91:$AG91, "&gt;="&amp;Options!$D$37) + 0.5*(COUNTIF($AB91:$AG91, "&gt;="&amp;Options!$D$38) - COUNTIF($AB91:$AG91, "&gt;="&amp;Options!$D$37))) + Options!$D$31*(COUNTIF($AB91:$AG91, "&gt;="&amp;Options!$D$37)) + Options!$D$32*AVERAGE($AB91:$AG91) + Options!$D$33*GEOMEAN($AB91:$AG91+0.0001)</f>
        <v>0</v>
      </c>
      <c r="L91" s="24">
        <f t="shared" si="20"/>
        <v>0</v>
      </c>
      <c r="M91" s="57"/>
      <c r="N91" s="25">
        <f t="shared" si="21"/>
        <v>2.865894946810482</v>
      </c>
      <c r="O91" s="25">
        <f t="shared" si="22"/>
        <v>2.1770334928229702</v>
      </c>
      <c r="P91" s="25">
        <f t="shared" si="23"/>
        <v>1.27272727272727</v>
      </c>
      <c r="Q91" s="25">
        <f t="shared" si="24"/>
        <v>0.57142857142857095</v>
      </c>
      <c r="R91" s="25">
        <f t="shared" si="25"/>
        <v>5.625</v>
      </c>
      <c r="S91" s="25">
        <f t="shared" si="26"/>
        <v>0</v>
      </c>
      <c r="T91" s="58"/>
      <c r="U91" s="25">
        <f>Health!F91</f>
        <v>2.04</v>
      </c>
      <c r="V91" s="25">
        <f>Food!F91</f>
        <v>2.1770334928229702</v>
      </c>
      <c r="W91" s="26">
        <f>Macro!F91</f>
        <v>1.27272727272727</v>
      </c>
      <c r="X91" s="25">
        <f>Socioeconomic!F91</f>
        <v>0.57142857142857095</v>
      </c>
      <c r="Y91" s="25">
        <f>'Natural Hazard'!F91</f>
        <v>5.625</v>
      </c>
      <c r="Z91" s="25">
        <f>Conflict!F91</f>
        <v>0</v>
      </c>
      <c r="AA91" s="58"/>
      <c r="AB91" s="25">
        <f>Health!G91</f>
        <v>4.02615384615385</v>
      </c>
      <c r="AC91" s="25">
        <f>Food!G91</f>
        <v>0</v>
      </c>
      <c r="AD91" s="25">
        <f>Macro!G91</f>
        <v>0</v>
      </c>
      <c r="AE91" s="25">
        <f>Socioeconomic!G91</f>
        <v>0</v>
      </c>
      <c r="AF91" s="25">
        <f>'Natural Hazard'!G91</f>
        <v>0</v>
      </c>
      <c r="AG91" s="25">
        <f>Conflict!G91</f>
        <v>0</v>
      </c>
      <c r="AH91" s="57"/>
      <c r="AI91" s="27">
        <v>0</v>
      </c>
      <c r="AJ91" s="27">
        <v>0.3</v>
      </c>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row>
    <row r="92" spans="1:70" x14ac:dyDescent="0.2">
      <c r="A92" s="70">
        <v>87</v>
      </c>
      <c r="B92" s="20" t="s">
        <v>180</v>
      </c>
      <c r="C92" s="20" t="s">
        <v>181</v>
      </c>
      <c r="D92" s="20" t="s">
        <v>594</v>
      </c>
      <c r="E92" s="20" t="s">
        <v>591</v>
      </c>
      <c r="F92" s="57"/>
      <c r="G92" s="22" cm="1">
        <f t="array" ref="G92">Options!$D$30*(COUNTIF($N92:$S92, "&gt;="&amp;Options!$D$41) + 0.5*(COUNTIF($N92:$S92, "&gt;="&amp;Options!$D$42) - COUNTIF($N92:$S92, "&gt;="&amp;Options!$D$41))) + Options!$D$31*(COUNTIF($N92:$S92, "&gt;="&amp;Options!$D$41)) + Options!$D$32*AVERAGE($N92:$S92) + Options!$D$33*GEOMEAN($N92:$S92+0.0001)</f>
        <v>1</v>
      </c>
      <c r="H92" s="23">
        <f t="shared" si="18"/>
        <v>1</v>
      </c>
      <c r="I92" s="22" cm="1">
        <f t="array" ref="I92">Options!$D$30*(COUNTIF($U92:$Z92, "&gt;="&amp;Options!$D$37) + 0.5*(COUNTIF($U92:$Z92, "&gt;="&amp;Options!$D$38) - COUNTIF($U92:$Z92, "&gt;="&amp;Options!$D$37))) + Options!$D$31*(COUNTIF($U92:$Z92, "&gt;="&amp;Options!$D$37)) + Options!$D$32*AVERAGE($U92:$Z92) + Options!$D$33*GEOMEAN($U92:$Z92+0.0001)</f>
        <v>0</v>
      </c>
      <c r="J92" s="24">
        <f t="shared" si="19"/>
        <v>0</v>
      </c>
      <c r="K92" s="21" cm="1">
        <f t="array" ref="K92">Options!$D$30*(COUNTIF($AB92:$AG92, "&gt;="&amp;Options!$D$37) + 0.5*(COUNTIF($AB92:$AG92, "&gt;="&amp;Options!$D$38) - COUNTIF($AB92:$AG92, "&gt;="&amp;Options!$D$37))) + Options!$D$31*(COUNTIF($AB92:$AG92, "&gt;="&amp;Options!$D$37)) + Options!$D$32*AVERAGE($AB92:$AG92) + Options!$D$33*GEOMEAN($AB92:$AG92+0.0001)</f>
        <v>1</v>
      </c>
      <c r="L92" s="24">
        <f t="shared" si="20"/>
        <v>1</v>
      </c>
      <c r="M92" s="57"/>
      <c r="N92" s="25">
        <f t="shared" si="21"/>
        <v>6.4697096424138438</v>
      </c>
      <c r="O92" s="25">
        <f t="shared" si="22"/>
        <v>1.2679425837320599</v>
      </c>
      <c r="P92" s="25">
        <f t="shared" si="23"/>
        <v>6.159658874120356</v>
      </c>
      <c r="Q92" s="25">
        <f t="shared" si="24"/>
        <v>3.3166247903553985</v>
      </c>
      <c r="R92" s="25">
        <f t="shared" si="25"/>
        <v>1.625</v>
      </c>
      <c r="S92" s="25">
        <f t="shared" si="26"/>
        <v>0</v>
      </c>
      <c r="T92" s="58"/>
      <c r="U92" s="25">
        <f>Health!F92</f>
        <v>5.86</v>
      </c>
      <c r="V92" s="25">
        <f>Food!F92</f>
        <v>1.2679425837320599</v>
      </c>
      <c r="W92" s="26">
        <f>Macro!F92</f>
        <v>6.6776859504132204</v>
      </c>
      <c r="X92" s="25">
        <f>Socioeconomic!F92</f>
        <v>1.5714285714285701</v>
      </c>
      <c r="Y92" s="25">
        <f>'Natural Hazard'!F92</f>
        <v>1.625</v>
      </c>
      <c r="Z92" s="25">
        <f>Conflict!F92</f>
        <v>0</v>
      </c>
      <c r="AA92" s="58"/>
      <c r="AB92" s="25">
        <f>Health!G92</f>
        <v>7.1428571428571104</v>
      </c>
      <c r="AC92" s="25">
        <f>Food!G92</f>
        <v>0</v>
      </c>
      <c r="AD92" s="25">
        <f>Macro!G92</f>
        <v>5.6818181818181799</v>
      </c>
      <c r="AE92" s="25">
        <f>Socioeconomic!G92</f>
        <v>7</v>
      </c>
      <c r="AF92" s="25">
        <f>'Natural Hazard'!G92</f>
        <v>0</v>
      </c>
      <c r="AG92" s="25">
        <f>Conflict!G92</f>
        <v>0</v>
      </c>
      <c r="AH92" s="57"/>
      <c r="AI92" s="27">
        <v>0</v>
      </c>
      <c r="AJ92" s="27">
        <v>0.3</v>
      </c>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row>
    <row r="93" spans="1:70" x14ac:dyDescent="0.2">
      <c r="A93" s="70">
        <v>88</v>
      </c>
      <c r="B93" s="20" t="s">
        <v>182</v>
      </c>
      <c r="C93" s="20" t="s">
        <v>183</v>
      </c>
      <c r="D93" s="20" t="s">
        <v>593</v>
      </c>
      <c r="E93" s="20" t="s">
        <v>599</v>
      </c>
      <c r="F93" s="57"/>
      <c r="G93" s="22" cm="1">
        <f t="array" ref="G93">Options!$D$30*(COUNTIF($N93:$S93, "&gt;="&amp;Options!$D$41) + 0.5*(COUNTIF($N93:$S93, "&gt;="&amp;Options!$D$42) - COUNTIF($N93:$S93, "&gt;="&amp;Options!$D$41))) + Options!$D$31*(COUNTIF($N93:$S93, "&gt;="&amp;Options!$D$41)) + Options!$D$32*AVERAGE($N93:$S93) + Options!$D$33*GEOMEAN($N93:$S93+0.0001)</f>
        <v>3.5</v>
      </c>
      <c r="H93" s="23">
        <f t="shared" si="18"/>
        <v>3.5</v>
      </c>
      <c r="I93" s="22" cm="1">
        <f t="array" ref="I93">Options!$D$30*(COUNTIF($U93:$Z93, "&gt;="&amp;Options!$D$37) + 0.5*(COUNTIF($U93:$Z93, "&gt;="&amp;Options!$D$38) - COUNTIF($U93:$Z93, "&gt;="&amp;Options!$D$37))) + Options!$D$31*(COUNTIF($U93:$Z93, "&gt;="&amp;Options!$D$37)) + Options!$D$32*AVERAGE($U93:$Z93) + Options!$D$33*GEOMEAN($U93:$Z93+0.0001)</f>
        <v>2.5</v>
      </c>
      <c r="J93" s="24">
        <f t="shared" si="19"/>
        <v>2.5</v>
      </c>
      <c r="K93" s="21" cm="1">
        <f t="array" ref="K93">Options!$D$30*(COUNTIF($AB93:$AG93, "&gt;="&amp;Options!$D$37) + 0.5*(COUNTIF($AB93:$AG93, "&gt;="&amp;Options!$D$38) - COUNTIF($AB93:$AG93, "&gt;="&amp;Options!$D$37))) + Options!$D$31*(COUNTIF($AB93:$AG93, "&gt;="&amp;Options!$D$37)) + Options!$D$32*AVERAGE($AB93:$AG93) + Options!$D$33*GEOMEAN($AB93:$AG93+0.0001)</f>
        <v>1</v>
      </c>
      <c r="L93" s="24">
        <f t="shared" si="20"/>
        <v>1</v>
      </c>
      <c r="M93" s="57"/>
      <c r="N93" s="25">
        <f t="shared" si="21"/>
        <v>6.4450338663548994</v>
      </c>
      <c r="O93" s="25">
        <f t="shared" si="22"/>
        <v>10</v>
      </c>
      <c r="P93" s="25">
        <f t="shared" si="23"/>
        <v>6.0274229317010617</v>
      </c>
      <c r="Q93" s="25">
        <f t="shared" si="24"/>
        <v>8.8640526042791841</v>
      </c>
      <c r="R93" s="25">
        <f t="shared" si="25"/>
        <v>6.125</v>
      </c>
      <c r="S93" s="25">
        <f t="shared" si="26"/>
        <v>0</v>
      </c>
      <c r="T93" s="58"/>
      <c r="U93" s="25">
        <f>Health!F93</f>
        <v>9</v>
      </c>
      <c r="V93" s="25">
        <f>Food!F93</f>
        <v>10</v>
      </c>
      <c r="W93" s="26">
        <f>Macro!F93</f>
        <v>8.4132231404958695</v>
      </c>
      <c r="X93" s="25">
        <f>Socioeconomic!F93</f>
        <v>7.8571428571428603</v>
      </c>
      <c r="Y93" s="25">
        <f>'Natural Hazard'!F93</f>
        <v>6.125</v>
      </c>
      <c r="Z93" s="25">
        <f>Conflict!F93</f>
        <v>0</v>
      </c>
      <c r="AA93" s="58"/>
      <c r="AB93" s="25">
        <f>Health!G93</f>
        <v>4.6153846153846203</v>
      </c>
      <c r="AC93" s="25">
        <f>Food!G93</f>
        <v>0</v>
      </c>
      <c r="AD93" s="25">
        <f>Macro!G93</f>
        <v>4.3181818181818201</v>
      </c>
      <c r="AE93" s="25">
        <f>Socioeconomic!G93</f>
        <v>10</v>
      </c>
      <c r="AF93" s="25">
        <f>'Natural Hazard'!G93</f>
        <v>0</v>
      </c>
      <c r="AG93" s="25">
        <f>Conflict!G93</f>
        <v>0</v>
      </c>
      <c r="AH93" s="57"/>
      <c r="AI93" s="27">
        <v>0</v>
      </c>
      <c r="AJ93" s="27">
        <v>0.1</v>
      </c>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row>
    <row r="94" spans="1:70" x14ac:dyDescent="0.2">
      <c r="A94" s="70">
        <v>89</v>
      </c>
      <c r="B94" s="20" t="s">
        <v>184</v>
      </c>
      <c r="C94" s="20" t="s">
        <v>185</v>
      </c>
      <c r="D94" s="20" t="s">
        <v>594</v>
      </c>
      <c r="E94" s="20" t="s">
        <v>590</v>
      </c>
      <c r="F94" s="57"/>
      <c r="G94" s="22" cm="1">
        <f t="array" ref="G94">Options!$D$30*(COUNTIF($N94:$S94, "&gt;="&amp;Options!$D$41) + 0.5*(COUNTIF($N94:$S94, "&gt;="&amp;Options!$D$42) - COUNTIF($N94:$S94, "&gt;="&amp;Options!$D$41))) + Options!$D$31*(COUNTIF($N94:$S94, "&gt;="&amp;Options!$D$41)) + Options!$D$32*AVERAGE($N94:$S94) + Options!$D$33*GEOMEAN($N94:$S94+0.0001)</f>
        <v>1.5</v>
      </c>
      <c r="H94" s="23">
        <f t="shared" si="18"/>
        <v>1.5</v>
      </c>
      <c r="I94" s="22" cm="1">
        <f t="array" ref="I94">Options!$D$30*(COUNTIF($U94:$Z94, "&gt;="&amp;Options!$D$37) + 0.5*(COUNTIF($U94:$Z94, "&gt;="&amp;Options!$D$38) - COUNTIF($U94:$Z94, "&gt;="&amp;Options!$D$37))) + Options!$D$31*(COUNTIF($U94:$Z94, "&gt;="&amp;Options!$D$37)) + Options!$D$32*AVERAGE($U94:$Z94) + Options!$D$33*GEOMEAN($U94:$Z94+0.0001)</f>
        <v>0.5</v>
      </c>
      <c r="J94" s="24">
        <f t="shared" si="19"/>
        <v>0.5</v>
      </c>
      <c r="K94" s="21" cm="1">
        <f t="array" ref="K94">Options!$D$30*(COUNTIF($AB94:$AG94, "&gt;="&amp;Options!$D$37) + 0.5*(COUNTIF($AB94:$AG94, "&gt;="&amp;Options!$D$38) - COUNTIF($AB94:$AG94, "&gt;="&amp;Options!$D$37))) + Options!$D$31*(COUNTIF($AB94:$AG94, "&gt;="&amp;Options!$D$37)) + Options!$D$32*AVERAGE($AB94:$AG94) + Options!$D$33*GEOMEAN($AB94:$AG94+0.0001)</f>
        <v>0.5</v>
      </c>
      <c r="L94" s="24">
        <f t="shared" si="20"/>
        <v>0.5</v>
      </c>
      <c r="M94" s="57"/>
      <c r="N94" s="25">
        <f t="shared" si="21"/>
        <v>5.5467246052200805</v>
      </c>
      <c r="O94" s="25">
        <f t="shared" si="22"/>
        <v>3.7320574162679399</v>
      </c>
      <c r="P94" s="25">
        <f t="shared" si="23"/>
        <v>5.4610842350020734</v>
      </c>
      <c r="Q94" s="25">
        <f t="shared" si="24"/>
        <v>5.744562646538026</v>
      </c>
      <c r="R94" s="25">
        <f t="shared" si="25"/>
        <v>4.625</v>
      </c>
      <c r="S94" s="25">
        <f t="shared" si="26"/>
        <v>0</v>
      </c>
      <c r="T94" s="58"/>
      <c r="U94" s="25">
        <f>Health!F94</f>
        <v>4.5</v>
      </c>
      <c r="V94" s="25">
        <f>Food!F94</f>
        <v>3.7320574162679399</v>
      </c>
      <c r="W94" s="26">
        <f>Macro!F94</f>
        <v>7.7190082644628104</v>
      </c>
      <c r="X94" s="25">
        <f>Socioeconomic!F94</f>
        <v>4.71428571428571</v>
      </c>
      <c r="Y94" s="25">
        <f>'Natural Hazard'!F94</f>
        <v>4.625</v>
      </c>
      <c r="Z94" s="25">
        <f>Conflict!F94</f>
        <v>0</v>
      </c>
      <c r="AA94" s="58"/>
      <c r="AB94" s="25">
        <f>Health!G94</f>
        <v>6.83692307692308</v>
      </c>
      <c r="AC94" s="25">
        <f>Food!G94</f>
        <v>0</v>
      </c>
      <c r="AD94" s="25">
        <f>Macro!G94</f>
        <v>3.86363636363637</v>
      </c>
      <c r="AE94" s="25">
        <f>Socioeconomic!G94</f>
        <v>7</v>
      </c>
      <c r="AF94" s="25">
        <f>'Natural Hazard'!G94</f>
        <v>0</v>
      </c>
      <c r="AG94" s="25">
        <f>Conflict!G94</f>
        <v>0</v>
      </c>
      <c r="AH94" s="57"/>
      <c r="AI94" s="27">
        <v>0</v>
      </c>
      <c r="AJ94" s="27">
        <v>0.2</v>
      </c>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row>
    <row r="95" spans="1:70" x14ac:dyDescent="0.2">
      <c r="A95" s="70">
        <v>90</v>
      </c>
      <c r="B95" s="20" t="s">
        <v>186</v>
      </c>
      <c r="C95" s="20" t="s">
        <v>187</v>
      </c>
      <c r="D95" s="20" t="s">
        <v>597</v>
      </c>
      <c r="E95" s="20" t="s">
        <v>590</v>
      </c>
      <c r="F95" s="57"/>
      <c r="G95" s="22" cm="1">
        <f t="array" ref="G95">Options!$D$30*(COUNTIF($N95:$S95, "&gt;="&amp;Options!$D$41) + 0.5*(COUNTIF($N95:$S95, "&gt;="&amp;Options!$D$42) - COUNTIF($N95:$S95, "&gt;="&amp;Options!$D$41))) + Options!$D$31*(COUNTIF($N95:$S95, "&gt;="&amp;Options!$D$41)) + Options!$D$32*AVERAGE($N95:$S95) + Options!$D$33*GEOMEAN($N95:$S95+0.0001)</f>
        <v>3.5</v>
      </c>
      <c r="H95" s="23">
        <f t="shared" si="18"/>
        <v>3.5</v>
      </c>
      <c r="I95" s="22" cm="1">
        <f t="array" ref="I95">Options!$D$30*(COUNTIF($U95:$Z95, "&gt;="&amp;Options!$D$37) + 0.5*(COUNTIF($U95:$Z95, "&gt;="&amp;Options!$D$38) - COUNTIF($U95:$Z95, "&gt;="&amp;Options!$D$37))) + Options!$D$31*(COUNTIF($U95:$Z95, "&gt;="&amp;Options!$D$37)) + Options!$D$32*AVERAGE($U95:$Z95) + Options!$D$33*GEOMEAN($U95:$Z95+0.0001)</f>
        <v>2</v>
      </c>
      <c r="J95" s="24">
        <f t="shared" si="19"/>
        <v>2</v>
      </c>
      <c r="K95" s="21" cm="1">
        <f t="array" ref="K95">Options!$D$30*(COUNTIF($AB95:$AG95, "&gt;="&amp;Options!$D$37) + 0.5*(COUNTIF($AB95:$AG95, "&gt;="&amp;Options!$D$38) - COUNTIF($AB95:$AG95, "&gt;="&amp;Options!$D$37))) + Options!$D$31*(COUNTIF($AB95:$AG95, "&gt;="&amp;Options!$D$37)) + Options!$D$32*AVERAGE($AB95:$AG95) + Options!$D$33*GEOMEAN($AB95:$AG95+0.0001)</f>
        <v>1</v>
      </c>
      <c r="L95" s="24">
        <f t="shared" si="20"/>
        <v>1</v>
      </c>
      <c r="M95" s="57"/>
      <c r="N95" s="25">
        <f t="shared" si="21"/>
        <v>7.1962291712892279</v>
      </c>
      <c r="O95" s="25">
        <f t="shared" si="22"/>
        <v>9.3301435406698605</v>
      </c>
      <c r="P95" s="25">
        <f t="shared" si="23"/>
        <v>5.2409988667201244</v>
      </c>
      <c r="Q95" s="25">
        <f t="shared" si="24"/>
        <v>7.7814764127403064</v>
      </c>
      <c r="R95" s="25">
        <f t="shared" si="25"/>
        <v>4</v>
      </c>
      <c r="S95" s="25">
        <f t="shared" si="26"/>
        <v>0</v>
      </c>
      <c r="T95" s="58"/>
      <c r="U95" s="25">
        <f>Health!F95</f>
        <v>7.25</v>
      </c>
      <c r="V95" s="25">
        <f>Food!F95</f>
        <v>9.3301435406698605</v>
      </c>
      <c r="W95" s="26">
        <f>Macro!F95</f>
        <v>7.5537190082644603</v>
      </c>
      <c r="X95" s="25">
        <f>Socioeconomic!F95</f>
        <v>8.2857142857142794</v>
      </c>
      <c r="Y95" s="25">
        <f>'Natural Hazard'!F95</f>
        <v>4</v>
      </c>
      <c r="Z95" s="25">
        <f>Conflict!F95</f>
        <v>0</v>
      </c>
      <c r="AA95" s="58"/>
      <c r="AB95" s="25">
        <f>Health!G95</f>
        <v>7.1428571428571104</v>
      </c>
      <c r="AC95" s="25">
        <f>Food!G95</f>
        <v>0</v>
      </c>
      <c r="AD95" s="25">
        <f>Macro!G95</f>
        <v>3.63636363636363</v>
      </c>
      <c r="AE95" s="25">
        <f>Socioeconomic!G95</f>
        <v>7.3079245885213204</v>
      </c>
      <c r="AF95" s="25">
        <f>'Natural Hazard'!G95</f>
        <v>0</v>
      </c>
      <c r="AG95" s="25">
        <f>Conflict!G95</f>
        <v>0</v>
      </c>
      <c r="AH95" s="57"/>
      <c r="AI95" s="27">
        <v>0</v>
      </c>
      <c r="AJ95" s="27">
        <v>0.4</v>
      </c>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row>
    <row r="96" spans="1:70" x14ac:dyDescent="0.2">
      <c r="A96" s="70">
        <v>91</v>
      </c>
      <c r="B96" s="20" t="s">
        <v>188</v>
      </c>
      <c r="C96" s="20" t="s">
        <v>189</v>
      </c>
      <c r="D96" s="20" t="s">
        <v>597</v>
      </c>
      <c r="E96" s="20" t="s">
        <v>590</v>
      </c>
      <c r="F96" s="57"/>
      <c r="G96" s="22" cm="1">
        <f t="array" ref="G96">Options!$D$30*(COUNTIF($N96:$S96, "&gt;="&amp;Options!$D$41) + 0.5*(COUNTIF($N96:$S96, "&gt;="&amp;Options!$D$42) - COUNTIF($N96:$S96, "&gt;="&amp;Options!$D$41))) + Options!$D$31*(COUNTIF($N96:$S96, "&gt;="&amp;Options!$D$41)) + Options!$D$32*AVERAGE($N96:$S96) + Options!$D$33*GEOMEAN($N96:$S96+0.0001)</f>
        <v>3.5</v>
      </c>
      <c r="H96" s="23">
        <f t="shared" si="18"/>
        <v>3.5</v>
      </c>
      <c r="I96" s="22" cm="1">
        <f t="array" ref="I96">Options!$D$30*(COUNTIF($U96:$Z96, "&gt;="&amp;Options!$D$37) + 0.5*(COUNTIF($U96:$Z96, "&gt;="&amp;Options!$D$38) - COUNTIF($U96:$Z96, "&gt;="&amp;Options!$D$37))) + Options!$D$31*(COUNTIF($U96:$Z96, "&gt;="&amp;Options!$D$37)) + Options!$D$32*AVERAGE($U96:$Z96) + Options!$D$33*GEOMEAN($U96:$Z96+0.0001)</f>
        <v>2.5</v>
      </c>
      <c r="J96" s="24">
        <f t="shared" si="19"/>
        <v>2.5</v>
      </c>
      <c r="K96" s="21" cm="1">
        <f t="array" ref="K96">Options!$D$30*(COUNTIF($AB96:$AG96, "&gt;="&amp;Options!$D$37) + 0.5*(COUNTIF($AB96:$AG96, "&gt;="&amp;Options!$D$38) - COUNTIF($AB96:$AG96, "&gt;="&amp;Options!$D$37))) + Options!$D$31*(COUNTIF($AB96:$AG96, "&gt;="&amp;Options!$D$37)) + Options!$D$32*AVERAGE($AB96:$AG96) + Options!$D$33*GEOMEAN($AB96:$AG96+0.0001)</f>
        <v>0.5</v>
      </c>
      <c r="L96" s="24">
        <f t="shared" si="20"/>
        <v>0.5</v>
      </c>
      <c r="M96" s="57"/>
      <c r="N96" s="25">
        <f t="shared" si="21"/>
        <v>9.9568298940205615</v>
      </c>
      <c r="O96" s="25">
        <f t="shared" si="22"/>
        <v>5.7655502392344502</v>
      </c>
      <c r="P96" s="25">
        <f t="shared" si="23"/>
        <v>0</v>
      </c>
      <c r="Q96" s="25">
        <f t="shared" si="24"/>
        <v>8.4285714285714306</v>
      </c>
      <c r="R96" s="25">
        <f t="shared" si="25"/>
        <v>1.375</v>
      </c>
      <c r="S96" s="25">
        <f t="shared" si="26"/>
        <v>10</v>
      </c>
      <c r="T96" s="58"/>
      <c r="U96" s="25">
        <f>Health!F96</f>
        <v>10</v>
      </c>
      <c r="V96" s="25">
        <f>Food!F96</f>
        <v>5.7655502392344502</v>
      </c>
      <c r="W96" s="26">
        <f>Macro!F96</f>
        <v>0</v>
      </c>
      <c r="X96" s="25">
        <f>Socioeconomic!F96</f>
        <v>8.4285714285714306</v>
      </c>
      <c r="Y96" s="25">
        <f>'Natural Hazard'!F96</f>
        <v>1.375</v>
      </c>
      <c r="Z96" s="25">
        <f>Conflict!F96</f>
        <v>10</v>
      </c>
      <c r="AA96" s="58"/>
      <c r="AB96" s="25">
        <f>Health!G96</f>
        <v>9.9138461538461495</v>
      </c>
      <c r="AC96" s="25">
        <f>Food!G96</f>
        <v>0</v>
      </c>
      <c r="AD96" s="25">
        <f>Macro!G96</f>
        <v>0</v>
      </c>
      <c r="AE96" s="25">
        <f>Socioeconomic!G96</f>
        <v>0</v>
      </c>
      <c r="AF96" s="25">
        <f>'Natural Hazard'!G96</f>
        <v>0</v>
      </c>
      <c r="AG96" s="25">
        <f>Conflict!G96</f>
        <v>0</v>
      </c>
      <c r="AH96" s="57"/>
      <c r="AI96" s="27">
        <v>0.2</v>
      </c>
      <c r="AJ96" s="27">
        <v>0.8</v>
      </c>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row>
    <row r="97" spans="1:70" x14ac:dyDescent="0.2">
      <c r="A97" s="70">
        <v>92</v>
      </c>
      <c r="B97" s="20" t="s">
        <v>190</v>
      </c>
      <c r="C97" s="20" t="s">
        <v>191</v>
      </c>
      <c r="D97" s="20" t="s">
        <v>596</v>
      </c>
      <c r="E97" s="20" t="s">
        <v>591</v>
      </c>
      <c r="F97" s="57"/>
      <c r="G97" s="22" cm="1">
        <f t="array" ref="G97">Options!$D$30*(COUNTIF($N97:$S97, "&gt;="&amp;Options!$D$41) + 0.5*(COUNTIF($N97:$S97, "&gt;="&amp;Options!$D$42) - COUNTIF($N97:$S97, "&gt;="&amp;Options!$D$41))) + Options!$D$31*(COUNTIF($N97:$S97, "&gt;="&amp;Options!$D$41)) + Options!$D$32*AVERAGE($N97:$S97) + Options!$D$33*GEOMEAN($N97:$S97+0.0001)</f>
        <v>0</v>
      </c>
      <c r="H97" s="23">
        <f t="shared" si="18"/>
        <v>0</v>
      </c>
      <c r="I97" s="22" cm="1">
        <f t="array" ref="I97">Options!$D$30*(COUNTIF($U97:$Z97, "&gt;="&amp;Options!$D$37) + 0.5*(COUNTIF($U97:$Z97, "&gt;="&amp;Options!$D$38) - COUNTIF($U97:$Z97, "&gt;="&amp;Options!$D$37))) + Options!$D$31*(COUNTIF($U97:$Z97, "&gt;="&amp;Options!$D$37)) + Options!$D$32*AVERAGE($U97:$Z97) + Options!$D$33*GEOMEAN($U97:$Z97+0.0001)</f>
        <v>0.5</v>
      </c>
      <c r="J97" s="24">
        <f t="shared" si="19"/>
        <v>0.5</v>
      </c>
      <c r="K97" s="21" cm="1">
        <f t="array" ref="K97">Options!$D$30*(COUNTIF($AB97:$AG97, "&gt;="&amp;Options!$D$37) + 0.5*(COUNTIF($AB97:$AG97, "&gt;="&amp;Options!$D$38) - COUNTIF($AB97:$AG97, "&gt;="&amp;Options!$D$37))) + Options!$D$31*(COUNTIF($AB97:$AG97, "&gt;="&amp;Options!$D$37)) + Options!$D$32*AVERAGE($AB97:$AG97) + Options!$D$33*GEOMEAN($AB97:$AG97+0.0001)</f>
        <v>0</v>
      </c>
      <c r="L97" s="24">
        <f t="shared" si="20"/>
        <v>0</v>
      </c>
      <c r="M97" s="57"/>
      <c r="N97" s="25">
        <f t="shared" si="21"/>
        <v>0.97014143298799482</v>
      </c>
      <c r="O97" s="25">
        <f t="shared" si="22"/>
        <v>4.01913875598086</v>
      </c>
      <c r="P97" s="25">
        <f t="shared" si="23"/>
        <v>0</v>
      </c>
      <c r="Q97" s="25">
        <f t="shared" si="24"/>
        <v>2.5714285714285698</v>
      </c>
      <c r="R97" s="25">
        <f t="shared" si="25"/>
        <v>0.625</v>
      </c>
      <c r="S97" s="25">
        <f t="shared" si="26"/>
        <v>0</v>
      </c>
      <c r="T97" s="58"/>
      <c r="U97" s="25">
        <f>Health!F97</f>
        <v>8.76</v>
      </c>
      <c r="V97" s="25">
        <f>Food!F97</f>
        <v>4.01913875598086</v>
      </c>
      <c r="W97" s="26">
        <f>Macro!F97</f>
        <v>0</v>
      </c>
      <c r="X97" s="25">
        <f>Socioeconomic!F97</f>
        <v>2.5714285714285698</v>
      </c>
      <c r="Y97" s="25">
        <f>'Natural Hazard'!F97</f>
        <v>0.625</v>
      </c>
      <c r="Z97" s="25">
        <f>Conflict!F97</f>
        <v>0</v>
      </c>
      <c r="AA97" s="58"/>
      <c r="AB97" s="25">
        <f>Health!G97</f>
        <v>0.10743999999999999</v>
      </c>
      <c r="AC97" s="25">
        <f>Food!G97</f>
        <v>0</v>
      </c>
      <c r="AD97" s="25">
        <f>Macro!G97</f>
        <v>0</v>
      </c>
      <c r="AE97" s="25">
        <f>Socioeconomic!G97</f>
        <v>0</v>
      </c>
      <c r="AF97" s="25">
        <f>'Natural Hazard'!G97</f>
        <v>0</v>
      </c>
      <c r="AG97" s="25">
        <f>Conflict!G97</f>
        <v>0</v>
      </c>
      <c r="AH97" s="57"/>
      <c r="AI97" s="27">
        <v>0.2</v>
      </c>
      <c r="AJ97" s="27">
        <v>0.7</v>
      </c>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row>
    <row r="98" spans="1:70" x14ac:dyDescent="0.2">
      <c r="A98" s="70">
        <v>93</v>
      </c>
      <c r="B98" s="20" t="s">
        <v>192</v>
      </c>
      <c r="C98" s="20" t="s">
        <v>193</v>
      </c>
      <c r="D98" s="20" t="s">
        <v>597</v>
      </c>
      <c r="E98" s="20" t="s">
        <v>3</v>
      </c>
      <c r="F98" s="57"/>
      <c r="G98" s="22" cm="1">
        <f t="array" ref="G98">Options!$D$30*(COUNTIF($N98:$S98, "&gt;="&amp;Options!$D$41) + 0.5*(COUNTIF($N98:$S98, "&gt;="&amp;Options!$D$42) - COUNTIF($N98:$S98, "&gt;="&amp;Options!$D$41))) + Options!$D$31*(COUNTIF($N98:$S98, "&gt;="&amp;Options!$D$41)) + Options!$D$32*AVERAGE($N98:$S98) + Options!$D$33*GEOMEAN($N98:$S98+0.0001)</f>
        <v>0.5</v>
      </c>
      <c r="H98" s="23">
        <f t="shared" si="18"/>
        <v>0.5</v>
      </c>
      <c r="I98" s="22" cm="1">
        <f t="array" ref="I98">Options!$D$30*(COUNTIF($U98:$Z98, "&gt;="&amp;Options!$D$37) + 0.5*(COUNTIF($U98:$Z98, "&gt;="&amp;Options!$D$38) - COUNTIF($U98:$Z98, "&gt;="&amp;Options!$D$37))) + Options!$D$31*(COUNTIF($U98:$Z98, "&gt;="&amp;Options!$D$37)) + Options!$D$32*AVERAGE($U98:$Z98) + Options!$D$33*GEOMEAN($U98:$Z98+0.0001)</f>
        <v>1</v>
      </c>
      <c r="J98" s="24">
        <f t="shared" si="19"/>
        <v>1</v>
      </c>
      <c r="K98" s="21" cm="1">
        <f t="array" ref="K98">Options!$D$30*(COUNTIF($AB98:$AG98, "&gt;="&amp;Options!$D$37) + 0.5*(COUNTIF($AB98:$AG98, "&gt;="&amp;Options!$D$38) - COUNTIF($AB98:$AG98, "&gt;="&amp;Options!$D$37))) + Options!$D$31*(COUNTIF($AB98:$AG98, "&gt;="&amp;Options!$D$37)) + Options!$D$32*AVERAGE($AB98:$AG98) + Options!$D$33*GEOMEAN($AB98:$AG98+0.0001)</f>
        <v>0</v>
      </c>
      <c r="L98" s="24">
        <f t="shared" si="20"/>
        <v>0</v>
      </c>
      <c r="M98" s="57"/>
      <c r="N98" s="25">
        <f t="shared" si="21"/>
        <v>5.3908754819174316</v>
      </c>
      <c r="O98" s="25">
        <f t="shared" si="22"/>
        <v>0.47846889952152999</v>
      </c>
      <c r="P98" s="25">
        <f t="shared" si="23"/>
        <v>2.9256198347107398</v>
      </c>
      <c r="Q98" s="25">
        <f t="shared" si="24"/>
        <v>0.57142857142857095</v>
      </c>
      <c r="R98" s="25">
        <f t="shared" si="25"/>
        <v>3.375</v>
      </c>
      <c r="S98" s="25">
        <f t="shared" si="26"/>
        <v>0</v>
      </c>
      <c r="T98" s="58"/>
      <c r="U98" s="25">
        <f>Health!F98</f>
        <v>10</v>
      </c>
      <c r="V98" s="25">
        <f>Food!F98</f>
        <v>0.47846889952152999</v>
      </c>
      <c r="W98" s="26">
        <f>Macro!F98</f>
        <v>2.9256198347107398</v>
      </c>
      <c r="X98" s="25">
        <f>Socioeconomic!F98</f>
        <v>0.57142857142857095</v>
      </c>
      <c r="Y98" s="25">
        <f>'Natural Hazard'!F98</f>
        <v>3.375</v>
      </c>
      <c r="Z98" s="25">
        <f>Conflict!F98</f>
        <v>0</v>
      </c>
      <c r="AA98" s="58"/>
      <c r="AB98" s="25">
        <f>Health!G98</f>
        <v>2.9061538461538499</v>
      </c>
      <c r="AC98" s="25">
        <f>Food!G98</f>
        <v>0</v>
      </c>
      <c r="AD98" s="25">
        <f>Macro!G98</f>
        <v>0</v>
      </c>
      <c r="AE98" s="25">
        <f>Socioeconomic!G98</f>
        <v>0</v>
      </c>
      <c r="AF98" s="25">
        <f>'Natural Hazard'!G98</f>
        <v>0</v>
      </c>
      <c r="AG98" s="25">
        <f>Conflict!G98</f>
        <v>0</v>
      </c>
      <c r="AH98" s="57"/>
      <c r="AI98" s="27">
        <v>0</v>
      </c>
      <c r="AJ98" s="27">
        <v>0.4</v>
      </c>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row>
    <row r="99" spans="1:70" x14ac:dyDescent="0.2">
      <c r="A99" s="70">
        <v>94</v>
      </c>
      <c r="B99" s="20" t="s">
        <v>194</v>
      </c>
      <c r="C99" s="20" t="s">
        <v>195</v>
      </c>
      <c r="D99" s="20" t="s">
        <v>595</v>
      </c>
      <c r="E99" s="20" t="s">
        <v>3</v>
      </c>
      <c r="F99" s="57"/>
      <c r="G99" s="22" cm="1">
        <f t="array" ref="G99">Options!$D$30*(COUNTIF($N99:$S99, "&gt;="&amp;Options!$D$41) + 0.5*(COUNTIF($N99:$S99, "&gt;="&amp;Options!$D$42) - COUNTIF($N99:$S99, "&gt;="&amp;Options!$D$41))) + Options!$D$31*(COUNTIF($N99:$S99, "&gt;="&amp;Options!$D$41)) + Options!$D$32*AVERAGE($N99:$S99) + Options!$D$33*GEOMEAN($N99:$S99+0.0001)</f>
        <v>0.5</v>
      </c>
      <c r="H99" s="23">
        <f t="shared" si="18"/>
        <v>0.5</v>
      </c>
      <c r="I99" s="22" cm="1">
        <f t="array" ref="I99">Options!$D$30*(COUNTIF($U99:$Z99, "&gt;="&amp;Options!$D$37) + 0.5*(COUNTIF($U99:$Z99, "&gt;="&amp;Options!$D$38) - COUNTIF($U99:$Z99, "&gt;="&amp;Options!$D$37))) + Options!$D$31*(COUNTIF($U99:$Z99, "&gt;="&amp;Options!$D$37)) + Options!$D$32*AVERAGE($U99:$Z99) + Options!$D$33*GEOMEAN($U99:$Z99+0.0001)</f>
        <v>0</v>
      </c>
      <c r="J99" s="24">
        <f t="shared" si="19"/>
        <v>0</v>
      </c>
      <c r="K99" s="21" cm="1">
        <f t="array" ref="K99">Options!$D$30*(COUNTIF($AB99:$AG99, "&gt;="&amp;Options!$D$37) + 0.5*(COUNTIF($AB99:$AG99, "&gt;="&amp;Options!$D$38) - COUNTIF($AB99:$AG99, "&gt;="&amp;Options!$D$37))) + Options!$D$31*(COUNTIF($AB99:$AG99, "&gt;="&amp;Options!$D$37)) + Options!$D$32*AVERAGE($AB99:$AG99) + Options!$D$33*GEOMEAN($AB99:$AG99+0.0001)</f>
        <v>1</v>
      </c>
      <c r="L99" s="24">
        <f t="shared" si="20"/>
        <v>1</v>
      </c>
      <c r="M99" s="57"/>
      <c r="N99" s="25">
        <f t="shared" si="21"/>
        <v>6.9137544069774419</v>
      </c>
      <c r="O99" s="25">
        <f t="shared" si="22"/>
        <v>0.64593301435406603</v>
      </c>
      <c r="P99" s="25">
        <f t="shared" si="23"/>
        <v>2.4114677188339564</v>
      </c>
      <c r="Q99" s="25">
        <f t="shared" si="24"/>
        <v>2.4285714285714302</v>
      </c>
      <c r="R99" s="25">
        <f t="shared" si="25"/>
        <v>0.25</v>
      </c>
      <c r="S99" s="25">
        <f t="shared" si="26"/>
        <v>0</v>
      </c>
      <c r="T99" s="58"/>
      <c r="U99" s="25">
        <f>Health!F99</f>
        <v>4.78</v>
      </c>
      <c r="V99" s="25">
        <f>Food!F99</f>
        <v>0.64593301435406603</v>
      </c>
      <c r="W99" s="26">
        <f>Macro!F99</f>
        <v>4.2644628099173598</v>
      </c>
      <c r="X99" s="25">
        <f>Socioeconomic!F99</f>
        <v>2.4285714285714302</v>
      </c>
      <c r="Y99" s="25">
        <f>'Natural Hazard'!F99</f>
        <v>0.25</v>
      </c>
      <c r="Z99" s="25">
        <f>Conflict!F99</f>
        <v>0</v>
      </c>
      <c r="AA99" s="58"/>
      <c r="AB99" s="25">
        <f>Health!G99</f>
        <v>10</v>
      </c>
      <c r="AC99" s="25">
        <f>Food!G99</f>
        <v>0</v>
      </c>
      <c r="AD99" s="25">
        <f>Macro!G99</f>
        <v>1.36363636363637</v>
      </c>
      <c r="AE99" s="25">
        <f>Socioeconomic!G99</f>
        <v>0</v>
      </c>
      <c r="AF99" s="25">
        <f>'Natural Hazard'!G99</f>
        <v>0</v>
      </c>
      <c r="AG99" s="25">
        <f>Conflict!G99</f>
        <v>0</v>
      </c>
      <c r="AH99" s="57"/>
      <c r="AI99" s="27">
        <v>0</v>
      </c>
      <c r="AJ99" s="27">
        <v>0.4</v>
      </c>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row>
    <row r="100" spans="1:70" x14ac:dyDescent="0.2">
      <c r="A100" s="70">
        <v>95</v>
      </c>
      <c r="B100" s="20" t="s">
        <v>196</v>
      </c>
      <c r="C100" s="20" t="s">
        <v>197</v>
      </c>
      <c r="D100" s="20" t="s">
        <v>597</v>
      </c>
      <c r="E100" s="20" t="s">
        <v>590</v>
      </c>
      <c r="F100" s="57"/>
      <c r="G100" s="22" cm="1">
        <f t="array" ref="G100">Options!$D$30*(COUNTIF($N100:$S100, "&gt;="&amp;Options!$D$41) + 0.5*(COUNTIF($N100:$S100, "&gt;="&amp;Options!$D$42) - COUNTIF($N100:$S100, "&gt;="&amp;Options!$D$41))) + Options!$D$31*(COUNTIF($N100:$S100, "&gt;="&amp;Options!$D$41)) + Options!$D$32*AVERAGE($N100:$S100) + Options!$D$33*GEOMEAN($N100:$S100+0.0001)</f>
        <v>5</v>
      </c>
      <c r="H100" s="23">
        <f t="shared" si="18"/>
        <v>5</v>
      </c>
      <c r="I100" s="22" cm="1">
        <f t="array" ref="I100">Options!$D$30*(COUNTIF($U100:$Z100, "&gt;="&amp;Options!$D$37) + 0.5*(COUNTIF($U100:$Z100, "&gt;="&amp;Options!$D$38) - COUNTIF($U100:$Z100, "&gt;="&amp;Options!$D$37))) + Options!$D$31*(COUNTIF($U100:$Z100, "&gt;="&amp;Options!$D$37)) + Options!$D$32*AVERAGE($U100:$Z100) + Options!$D$33*GEOMEAN($U100:$Z100+0.0001)</f>
        <v>2.5</v>
      </c>
      <c r="J100" s="24">
        <f t="shared" si="19"/>
        <v>2.5</v>
      </c>
      <c r="K100" s="21" cm="1">
        <f t="array" ref="K100">Options!$D$30*(COUNTIF($AB100:$AG100, "&gt;="&amp;Options!$D$37) + 0.5*(COUNTIF($AB100:$AG100, "&gt;="&amp;Options!$D$38) - COUNTIF($AB100:$AG100, "&gt;="&amp;Options!$D$37))) + Options!$D$31*(COUNTIF($AB100:$AG100, "&gt;="&amp;Options!$D$37)) + Options!$D$32*AVERAGE($AB100:$AG100) + Options!$D$33*GEOMEAN($AB100:$AG100+0.0001)</f>
        <v>3</v>
      </c>
      <c r="L100" s="24">
        <f t="shared" si="20"/>
        <v>3</v>
      </c>
      <c r="M100" s="57"/>
      <c r="N100" s="25">
        <f t="shared" si="21"/>
        <v>8.0622577482985491</v>
      </c>
      <c r="O100" s="25">
        <f t="shared" si="22"/>
        <v>8.6602870813397104</v>
      </c>
      <c r="P100" s="25">
        <f t="shared" si="23"/>
        <v>7.6574384513598055</v>
      </c>
      <c r="Q100" s="25">
        <f t="shared" si="24"/>
        <v>7.1576933051666893</v>
      </c>
      <c r="R100" s="25">
        <f t="shared" si="25"/>
        <v>2.5</v>
      </c>
      <c r="S100" s="25">
        <f t="shared" si="26"/>
        <v>10</v>
      </c>
      <c r="T100" s="58"/>
      <c r="U100" s="25">
        <f>Health!F100</f>
        <v>6.5</v>
      </c>
      <c r="V100" s="25">
        <f>Food!F100</f>
        <v>8.6602870813397104</v>
      </c>
      <c r="W100" s="26">
        <f>Macro!F100</f>
        <v>7.8181818181818201</v>
      </c>
      <c r="X100" s="25">
        <f>Socioeconomic!F100</f>
        <v>7.1428571428571397</v>
      </c>
      <c r="Y100" s="25">
        <f>'Natural Hazard'!F100</f>
        <v>2.5</v>
      </c>
      <c r="Z100" s="25">
        <f>Conflict!F100</f>
        <v>10</v>
      </c>
      <c r="AA100" s="58"/>
      <c r="AB100" s="25">
        <f>Health!G100</f>
        <v>10</v>
      </c>
      <c r="AC100" s="25">
        <f>Food!G100</f>
        <v>0</v>
      </c>
      <c r="AD100" s="25">
        <f>Macro!G100</f>
        <v>7.5</v>
      </c>
      <c r="AE100" s="25">
        <f>Socioeconomic!G100</f>
        <v>7.1725602831159296</v>
      </c>
      <c r="AF100" s="25">
        <f>'Natural Hazard'!G100</f>
        <v>0</v>
      </c>
      <c r="AG100" s="25">
        <f>Conflict!G100</f>
        <v>10</v>
      </c>
      <c r="AH100" s="57"/>
      <c r="AI100" s="27">
        <v>0</v>
      </c>
      <c r="AJ100" s="27">
        <v>0.5</v>
      </c>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row>
    <row r="101" spans="1:70" x14ac:dyDescent="0.2">
      <c r="A101" s="70">
        <v>96</v>
      </c>
      <c r="B101" s="20" t="s">
        <v>198</v>
      </c>
      <c r="C101" s="20" t="s">
        <v>199</v>
      </c>
      <c r="D101" s="20" t="s">
        <v>595</v>
      </c>
      <c r="E101" s="20" t="s">
        <v>591</v>
      </c>
      <c r="F101" s="57"/>
      <c r="G101" s="22" cm="1">
        <f t="array" ref="G101">Options!$D$30*(COUNTIF($N101:$S101, "&gt;="&amp;Options!$D$41) + 0.5*(COUNTIF($N101:$S101, "&gt;="&amp;Options!$D$42) - COUNTIF($N101:$S101, "&gt;="&amp;Options!$D$41))) + Options!$D$31*(COUNTIF($N101:$S101, "&gt;="&amp;Options!$D$41)) + Options!$D$32*AVERAGE($N101:$S101) + Options!$D$33*GEOMEAN($N101:$S101+0.0001)</f>
        <v>4</v>
      </c>
      <c r="H101" s="23">
        <f t="shared" si="18"/>
        <v>4</v>
      </c>
      <c r="I101" s="22" cm="1">
        <f t="array" ref="I101">Options!$D$30*(COUNTIF($U101:$Z101, "&gt;="&amp;Options!$D$37) + 0.5*(COUNTIF($U101:$Z101, "&gt;="&amp;Options!$D$38) - COUNTIF($U101:$Z101, "&gt;="&amp;Options!$D$37))) + Options!$D$31*(COUNTIF($U101:$Z101, "&gt;="&amp;Options!$D$37)) + Options!$D$32*AVERAGE($U101:$Z101) + Options!$D$33*GEOMEAN($U101:$Z101+0.0001)</f>
        <v>2</v>
      </c>
      <c r="J101" s="24">
        <f t="shared" si="19"/>
        <v>2</v>
      </c>
      <c r="K101" s="21" cm="1">
        <f t="array" ref="K101">Options!$D$30*(COUNTIF($AB101:$AG101, "&gt;="&amp;Options!$D$37) + 0.5*(COUNTIF($AB101:$AG101, "&gt;="&amp;Options!$D$38) - COUNTIF($AB101:$AG101, "&gt;="&amp;Options!$D$37))) + Options!$D$31*(COUNTIF($AB101:$AG101, "&gt;="&amp;Options!$D$37)) + Options!$D$32*AVERAGE($AB101:$AG101) + Options!$D$33*GEOMEAN($AB101:$AG101+0.0001)</f>
        <v>3</v>
      </c>
      <c r="L101" s="24">
        <f t="shared" si="20"/>
        <v>3</v>
      </c>
      <c r="M101" s="57"/>
      <c r="N101" s="25">
        <f t="shared" si="21"/>
        <v>8.6602540378443873</v>
      </c>
      <c r="O101" s="25">
        <f t="shared" si="22"/>
        <v>5.8079305622801565</v>
      </c>
      <c r="P101" s="25">
        <f t="shared" si="23"/>
        <v>9.663768920667863</v>
      </c>
      <c r="Q101" s="25">
        <f t="shared" si="24"/>
        <v>5.5714285714285703</v>
      </c>
      <c r="R101" s="25">
        <f t="shared" si="25"/>
        <v>4.625</v>
      </c>
      <c r="S101" s="25">
        <f t="shared" si="26"/>
        <v>7.2287690978134105</v>
      </c>
      <c r="T101" s="58"/>
      <c r="U101" s="25">
        <f>Health!F101</f>
        <v>7.5</v>
      </c>
      <c r="V101" s="25">
        <f>Food!F101</f>
        <v>3.3732057416267902</v>
      </c>
      <c r="W101" s="26">
        <f>Macro!F101</f>
        <v>9.3388429752066102</v>
      </c>
      <c r="X101" s="25">
        <f>Socioeconomic!F101</f>
        <v>5.5714285714285703</v>
      </c>
      <c r="Y101" s="25">
        <f>'Natural Hazard'!F101</f>
        <v>4.625</v>
      </c>
      <c r="Z101" s="25">
        <f>Conflict!F101</f>
        <v>10</v>
      </c>
      <c r="AA101" s="58"/>
      <c r="AB101" s="25">
        <f>Health!G101</f>
        <v>10</v>
      </c>
      <c r="AC101" s="25">
        <f>Food!G101</f>
        <v>10</v>
      </c>
      <c r="AD101" s="25">
        <f>Macro!G101</f>
        <v>10</v>
      </c>
      <c r="AE101" s="25">
        <f>Socioeconomic!G101</f>
        <v>0</v>
      </c>
      <c r="AF101" s="25">
        <f>'Natural Hazard'!G101</f>
        <v>0</v>
      </c>
      <c r="AG101" s="25">
        <f>Conflict!G101</f>
        <v>5.2255102669502103</v>
      </c>
      <c r="AH101" s="57"/>
      <c r="AI101" s="27">
        <v>0</v>
      </c>
      <c r="AJ101" s="27">
        <v>0.3</v>
      </c>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row>
    <row r="102" spans="1:70" x14ac:dyDescent="0.2">
      <c r="A102" s="70">
        <v>97</v>
      </c>
      <c r="B102" s="20" t="s">
        <v>200</v>
      </c>
      <c r="C102" s="20" t="s">
        <v>201</v>
      </c>
      <c r="D102" s="20" t="s">
        <v>593</v>
      </c>
      <c r="E102" s="20" t="s">
        <v>590</v>
      </c>
      <c r="F102" s="57"/>
      <c r="G102" s="22" cm="1">
        <f t="array" ref="G102">Options!$D$30*(COUNTIF($N102:$S102, "&gt;="&amp;Options!$D$41) + 0.5*(COUNTIF($N102:$S102, "&gt;="&amp;Options!$D$42) - COUNTIF($N102:$S102, "&gt;="&amp;Options!$D$41))) + Options!$D$31*(COUNTIF($N102:$S102, "&gt;="&amp;Options!$D$41)) + Options!$D$32*AVERAGE($N102:$S102) + Options!$D$33*GEOMEAN($N102:$S102+0.0001)</f>
        <v>5</v>
      </c>
      <c r="H102" s="23">
        <f t="shared" ref="H102:H133" si="27">G102</f>
        <v>5</v>
      </c>
      <c r="I102" s="22" cm="1">
        <f t="array" ref="I102">Options!$D$30*(COUNTIF($U102:$Z102, "&gt;="&amp;Options!$D$37) + 0.5*(COUNTIF($U102:$Z102, "&gt;="&amp;Options!$D$38) - COUNTIF($U102:$Z102, "&gt;="&amp;Options!$D$37))) + Options!$D$31*(COUNTIF($U102:$Z102, "&gt;="&amp;Options!$D$37)) + Options!$D$32*AVERAGE($U102:$Z102) + Options!$D$33*GEOMEAN($U102:$Z102+0.0001)</f>
        <v>4</v>
      </c>
      <c r="J102" s="24">
        <f t="shared" ref="J102:J133" si="28">I102</f>
        <v>4</v>
      </c>
      <c r="K102" s="21" cm="1">
        <f t="array" ref="K102">Options!$D$30*(COUNTIF($AB102:$AG102, "&gt;="&amp;Options!$D$37) + 0.5*(COUNTIF($AB102:$AG102, "&gt;="&amp;Options!$D$38) - COUNTIF($AB102:$AG102, "&gt;="&amp;Options!$D$37))) + Options!$D$31*(COUNTIF($AB102:$AG102, "&gt;="&amp;Options!$D$37)) + Options!$D$32*AVERAGE($AB102:$AG102) + Options!$D$33*GEOMEAN($AB102:$AG102+0.0001)</f>
        <v>0</v>
      </c>
      <c r="L102" s="24">
        <f t="shared" ref="L102:L133" si="29">K102</f>
        <v>0</v>
      </c>
      <c r="M102" s="57"/>
      <c r="N102" s="25">
        <f t="shared" ref="N102:N133" si="30">IFERROR(GEOMEAN(U102,AB102), MAX(U102,AB102))</f>
        <v>7.5671354197964833</v>
      </c>
      <c r="O102" s="25">
        <f t="shared" ref="O102:O133" si="31">IFERROR(GEOMEAN(V102,AC102), MAX(V102,AC102))</f>
        <v>9.7368421052631593</v>
      </c>
      <c r="P102" s="25">
        <f t="shared" ref="P102:P133" si="32">IFERROR(GEOMEAN(W102,AD102), MAX(W102,AD102))</f>
        <v>7.5095731540262909</v>
      </c>
      <c r="Q102" s="25">
        <f t="shared" ref="Q102:Q133" si="33">IFERROR(GEOMEAN(X102,AE102), MAX(X102,AE102))</f>
        <v>10</v>
      </c>
      <c r="R102" s="25">
        <f t="shared" ref="R102:R133" si="34">IFERROR(GEOMEAN(Y102,AF102), MAX(Y102,AF102))</f>
        <v>2.25</v>
      </c>
      <c r="S102" s="25">
        <f t="shared" ref="S102:S133" si="35">IFERROR(GEOMEAN(Z102,AG102), MAX(Z102,AG102))</f>
        <v>10</v>
      </c>
      <c r="T102" s="58"/>
      <c r="U102" s="25">
        <f>Health!F102</f>
        <v>10</v>
      </c>
      <c r="V102" s="25">
        <f>Food!F102</f>
        <v>9.7368421052631593</v>
      </c>
      <c r="W102" s="26">
        <f>Macro!F102</f>
        <v>9.1900826446281005</v>
      </c>
      <c r="X102" s="25">
        <f>Socioeconomic!F102</f>
        <v>10</v>
      </c>
      <c r="Y102" s="25">
        <f>'Natural Hazard'!F102</f>
        <v>2.25</v>
      </c>
      <c r="Z102" s="25">
        <f>Conflict!F102</f>
        <v>10</v>
      </c>
      <c r="AA102" s="58"/>
      <c r="AB102" s="25">
        <f>Health!G102</f>
        <v>5.7261538461538501</v>
      </c>
      <c r="AC102" s="25">
        <f>Food!G102</f>
        <v>0</v>
      </c>
      <c r="AD102" s="25">
        <f>Macro!G102</f>
        <v>6.1363636363636296</v>
      </c>
      <c r="AE102" s="25">
        <f>Socioeconomic!G102</f>
        <v>0</v>
      </c>
      <c r="AF102" s="25">
        <f>'Natural Hazard'!G102</f>
        <v>0</v>
      </c>
      <c r="AG102" s="25">
        <f>Conflict!G102</f>
        <v>0</v>
      </c>
      <c r="AH102" s="57"/>
      <c r="AI102" s="27">
        <v>0</v>
      </c>
      <c r="AJ102" s="27">
        <v>0.3</v>
      </c>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row>
    <row r="103" spans="1:70" x14ac:dyDescent="0.2">
      <c r="A103" s="70">
        <v>98</v>
      </c>
      <c r="B103" s="20" t="s">
        <v>202</v>
      </c>
      <c r="C103" s="20" t="s">
        <v>203</v>
      </c>
      <c r="D103" s="20" t="s">
        <v>595</v>
      </c>
      <c r="E103" s="20" t="s">
        <v>591</v>
      </c>
      <c r="F103" s="57"/>
      <c r="G103" s="22" cm="1">
        <f t="array" ref="G103">Options!$D$30*(COUNTIF($N103:$S103, "&gt;="&amp;Options!$D$41) + 0.5*(COUNTIF($N103:$S103, "&gt;="&amp;Options!$D$42) - COUNTIF($N103:$S103, "&gt;="&amp;Options!$D$41))) + Options!$D$31*(COUNTIF($N103:$S103, "&gt;="&amp;Options!$D$41)) + Options!$D$32*AVERAGE($N103:$S103) + Options!$D$33*GEOMEAN($N103:$S103+0.0001)</f>
        <v>2.5</v>
      </c>
      <c r="H103" s="23">
        <f t="shared" si="27"/>
        <v>2.5</v>
      </c>
      <c r="I103" s="22" cm="1">
        <f t="array" ref="I103">Options!$D$30*(COUNTIF($U103:$Z103, "&gt;="&amp;Options!$D$37) + 0.5*(COUNTIF($U103:$Z103, "&gt;="&amp;Options!$D$38) - COUNTIF($U103:$Z103, "&gt;="&amp;Options!$D$37))) + Options!$D$31*(COUNTIF($U103:$Z103, "&gt;="&amp;Options!$D$37)) + Options!$D$32*AVERAGE($U103:$Z103) + Options!$D$33*GEOMEAN($U103:$Z103+0.0001)</f>
        <v>3</v>
      </c>
      <c r="J103" s="24">
        <f t="shared" si="28"/>
        <v>3</v>
      </c>
      <c r="K103" s="21" cm="1">
        <f t="array" ref="K103">Options!$D$30*(COUNTIF($AB103:$AG103, "&gt;="&amp;Options!$D$37) + 0.5*(COUNTIF($AB103:$AG103, "&gt;="&amp;Options!$D$38) - COUNTIF($AB103:$AG103, "&gt;="&amp;Options!$D$37))) + Options!$D$31*(COUNTIF($AB103:$AG103, "&gt;="&amp;Options!$D$37)) + Options!$D$32*AVERAGE($AB103:$AG103) + Options!$D$33*GEOMEAN($AB103:$AG103+0.0001)</f>
        <v>0</v>
      </c>
      <c r="L103" s="24">
        <f t="shared" si="29"/>
        <v>0</v>
      </c>
      <c r="M103" s="57"/>
      <c r="N103" s="25">
        <f t="shared" si="30"/>
        <v>6.0293665951293347</v>
      </c>
      <c r="O103" s="25">
        <f t="shared" si="31"/>
        <v>3.42105263157895</v>
      </c>
      <c r="P103" s="25">
        <f t="shared" si="32"/>
        <v>4.7673129462279586</v>
      </c>
      <c r="Q103" s="25">
        <f t="shared" si="33"/>
        <v>3.8571428571428599</v>
      </c>
      <c r="R103" s="25">
        <f t="shared" si="34"/>
        <v>9</v>
      </c>
      <c r="S103" s="25">
        <f t="shared" si="35"/>
        <v>8.0142206048408919</v>
      </c>
      <c r="T103" s="58"/>
      <c r="U103" s="25">
        <f>Health!F103</f>
        <v>8.86</v>
      </c>
      <c r="V103" s="25">
        <f>Food!F103</f>
        <v>3.42105263157895</v>
      </c>
      <c r="W103" s="26">
        <f>Macro!F103</f>
        <v>10</v>
      </c>
      <c r="X103" s="25">
        <f>Socioeconomic!F103</f>
        <v>3.8571428571428599</v>
      </c>
      <c r="Y103" s="25">
        <f>'Natural Hazard'!F103</f>
        <v>9</v>
      </c>
      <c r="Z103" s="25">
        <f>Conflict!F103</f>
        <v>10</v>
      </c>
      <c r="AA103" s="58"/>
      <c r="AB103" s="25">
        <f>Health!G103</f>
        <v>4.1030769230769204</v>
      </c>
      <c r="AC103" s="25">
        <f>Food!G103</f>
        <v>0</v>
      </c>
      <c r="AD103" s="25">
        <f>Macro!G103</f>
        <v>2.2727272727272698</v>
      </c>
      <c r="AE103" s="25">
        <f>Socioeconomic!G103</f>
        <v>0</v>
      </c>
      <c r="AF103" s="25">
        <f>'Natural Hazard'!G103</f>
        <v>0</v>
      </c>
      <c r="AG103" s="25">
        <f>Conflict!G103</f>
        <v>6.4227731903056302</v>
      </c>
      <c r="AH103" s="57"/>
      <c r="AI103" s="27">
        <v>0</v>
      </c>
      <c r="AJ103" s="27">
        <v>0.4</v>
      </c>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row>
    <row r="104" spans="1:70" x14ac:dyDescent="0.2">
      <c r="A104" s="70">
        <v>99</v>
      </c>
      <c r="B104" s="20" t="s">
        <v>204</v>
      </c>
      <c r="C104" s="20" t="s">
        <v>205</v>
      </c>
      <c r="D104" s="20" t="s">
        <v>596</v>
      </c>
      <c r="E104" s="20" t="s">
        <v>599</v>
      </c>
      <c r="F104" s="57"/>
      <c r="G104" s="22" cm="1">
        <f t="array" ref="G104">Options!$D$30*(COUNTIF($N104:$S104, "&gt;="&amp;Options!$D$41) + 0.5*(COUNTIF($N104:$S104, "&gt;="&amp;Options!$D$42) - COUNTIF($N104:$S104, "&gt;="&amp;Options!$D$41))) + Options!$D$31*(COUNTIF($N104:$S104, "&gt;="&amp;Options!$D$41)) + Options!$D$32*AVERAGE($N104:$S104) + Options!$D$33*GEOMEAN($N104:$S104+0.0001)</f>
        <v>0.5</v>
      </c>
      <c r="H104" s="23">
        <f t="shared" si="27"/>
        <v>0.5</v>
      </c>
      <c r="I104" s="22" cm="1">
        <f t="array" ref="I104">Options!$D$30*(COUNTIF($U104:$Z104, "&gt;="&amp;Options!$D$37) + 0.5*(COUNTIF($U104:$Z104, "&gt;="&amp;Options!$D$38) - COUNTIF($U104:$Z104, "&gt;="&amp;Options!$D$37))) + Options!$D$31*(COUNTIF($U104:$Z104, "&gt;="&amp;Options!$D$37)) + Options!$D$32*AVERAGE($U104:$Z104) + Options!$D$33*GEOMEAN($U104:$Z104+0.0001)</f>
        <v>0</v>
      </c>
      <c r="J104" s="24">
        <f t="shared" si="28"/>
        <v>0</v>
      </c>
      <c r="K104" s="21" cm="1">
        <f t="array" ref="K104">Options!$D$30*(COUNTIF($AB104:$AG104, "&gt;="&amp;Options!$D$37) + 0.5*(COUNTIF($AB104:$AG104, "&gt;="&amp;Options!$D$38) - COUNTIF($AB104:$AG104, "&gt;="&amp;Options!$D$37))) + Options!$D$31*(COUNTIF($AB104:$AG104, "&gt;="&amp;Options!$D$37)) + Options!$D$32*AVERAGE($AB104:$AG104) + Options!$D$33*GEOMEAN($AB104:$AG104+0.0001)</f>
        <v>0</v>
      </c>
      <c r="L104" s="24">
        <f t="shared" si="29"/>
        <v>0</v>
      </c>
      <c r="M104" s="57"/>
      <c r="N104" s="25">
        <f t="shared" si="30"/>
        <v>6.6537568936654132</v>
      </c>
      <c r="O104" s="25">
        <f t="shared" si="31"/>
        <v>0</v>
      </c>
      <c r="P104" s="25">
        <f t="shared" si="32"/>
        <v>0</v>
      </c>
      <c r="Q104" s="25">
        <f t="shared" si="33"/>
        <v>4.4285714285714297</v>
      </c>
      <c r="R104" s="25">
        <f t="shared" si="34"/>
        <v>0.5</v>
      </c>
      <c r="S104" s="25">
        <f t="shared" si="35"/>
        <v>0</v>
      </c>
      <c r="T104" s="58"/>
      <c r="U104" s="25">
        <f>Health!F104</f>
        <v>6.94</v>
      </c>
      <c r="V104" s="25">
        <f>Food!F104</f>
        <v>0</v>
      </c>
      <c r="W104" s="26">
        <f>Macro!F104</f>
        <v>0</v>
      </c>
      <c r="X104" s="25">
        <f>Socioeconomic!F104</f>
        <v>4.4285714285714297</v>
      </c>
      <c r="Y104" s="25">
        <f>'Natural Hazard'!F104</f>
        <v>0.5</v>
      </c>
      <c r="Z104" s="25">
        <f>Conflict!F104</f>
        <v>0</v>
      </c>
      <c r="AA104" s="58"/>
      <c r="AB104" s="25">
        <f>Health!G104</f>
        <v>6.3793199999999999</v>
      </c>
      <c r="AC104" s="25">
        <f>Food!G104</f>
        <v>0</v>
      </c>
      <c r="AD104" s="25">
        <f>Macro!G104</f>
        <v>0</v>
      </c>
      <c r="AE104" s="25">
        <f>Socioeconomic!G104</f>
        <v>0</v>
      </c>
      <c r="AF104" s="25">
        <f>'Natural Hazard'!G104</f>
        <v>0</v>
      </c>
      <c r="AG104" s="25">
        <f>Conflict!G104</f>
        <v>0</v>
      </c>
      <c r="AH104" s="57"/>
      <c r="AI104" s="27">
        <v>0.4</v>
      </c>
      <c r="AJ104" s="27">
        <v>0.6</v>
      </c>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row>
    <row r="105" spans="1:70" x14ac:dyDescent="0.2">
      <c r="A105" s="70">
        <v>100</v>
      </c>
      <c r="B105" s="20" t="s">
        <v>206</v>
      </c>
      <c r="C105" s="20" t="s">
        <v>207</v>
      </c>
      <c r="D105" s="20" t="s">
        <v>594</v>
      </c>
      <c r="E105" s="20" t="s">
        <v>3</v>
      </c>
      <c r="F105" s="57"/>
      <c r="G105" s="22" cm="1">
        <f t="array" ref="G105">Options!$D$30*(COUNTIF($N105:$S105, "&gt;="&amp;Options!$D$41) + 0.5*(COUNTIF($N105:$S105, "&gt;="&amp;Options!$D$42) - COUNTIF($N105:$S105, "&gt;="&amp;Options!$D$41))) + Options!$D$31*(COUNTIF($N105:$S105, "&gt;="&amp;Options!$D$41)) + Options!$D$32*AVERAGE($N105:$S105) + Options!$D$33*GEOMEAN($N105:$S105+0.0001)</f>
        <v>1.5</v>
      </c>
      <c r="H105" s="23">
        <f t="shared" si="27"/>
        <v>1.5</v>
      </c>
      <c r="I105" s="22" cm="1">
        <f t="array" ref="I105">Options!$D$30*(COUNTIF($U105:$Z105, "&gt;="&amp;Options!$D$37) + 0.5*(COUNTIF($U105:$Z105, "&gt;="&amp;Options!$D$38) - COUNTIF($U105:$Z105, "&gt;="&amp;Options!$D$37))) + Options!$D$31*(COUNTIF($U105:$Z105, "&gt;="&amp;Options!$D$37)) + Options!$D$32*AVERAGE($U105:$Z105) + Options!$D$33*GEOMEAN($U105:$Z105+0.0001)</f>
        <v>0</v>
      </c>
      <c r="J105" s="24">
        <f t="shared" si="28"/>
        <v>0</v>
      </c>
      <c r="K105" s="21" cm="1">
        <f t="array" ref="K105">Options!$D$30*(COUNTIF($AB105:$AG105, "&gt;="&amp;Options!$D$37) + 0.5*(COUNTIF($AB105:$AG105, "&gt;="&amp;Options!$D$38) - COUNTIF($AB105:$AG105, "&gt;="&amp;Options!$D$37))) + Options!$D$31*(COUNTIF($AB105:$AG105, "&gt;="&amp;Options!$D$37)) + Options!$D$32*AVERAGE($AB105:$AG105) + Options!$D$33*GEOMEAN($AB105:$AG105+0.0001)</f>
        <v>1</v>
      </c>
      <c r="L105" s="24">
        <f t="shared" si="29"/>
        <v>1</v>
      </c>
      <c r="M105" s="57"/>
      <c r="N105" s="25">
        <f t="shared" si="30"/>
        <v>7.2801098892805181</v>
      </c>
      <c r="O105" s="25">
        <f t="shared" si="31"/>
        <v>0</v>
      </c>
      <c r="P105" s="25">
        <f t="shared" si="32"/>
        <v>5.2272727272727302</v>
      </c>
      <c r="Q105" s="25">
        <f t="shared" si="33"/>
        <v>0</v>
      </c>
      <c r="R105" s="25">
        <f t="shared" si="34"/>
        <v>0</v>
      </c>
      <c r="S105" s="25">
        <f t="shared" si="35"/>
        <v>0</v>
      </c>
      <c r="T105" s="58"/>
      <c r="U105" s="25">
        <f>Health!F105</f>
        <v>5.3</v>
      </c>
      <c r="V105" s="25">
        <f>Food!F105</f>
        <v>0</v>
      </c>
      <c r="W105" s="26">
        <f>Macro!F105</f>
        <v>0</v>
      </c>
      <c r="X105" s="25">
        <f>Socioeconomic!F105</f>
        <v>0</v>
      </c>
      <c r="Y105" s="25">
        <f>'Natural Hazard'!F105</f>
        <v>0</v>
      </c>
      <c r="Z105" s="25">
        <f>Conflict!F105</f>
        <v>0</v>
      </c>
      <c r="AA105" s="58"/>
      <c r="AB105" s="25">
        <f>Health!G105</f>
        <v>10</v>
      </c>
      <c r="AC105" s="25">
        <f>Food!G105</f>
        <v>0</v>
      </c>
      <c r="AD105" s="25">
        <f>Macro!G105</f>
        <v>5.2272727272727302</v>
      </c>
      <c r="AE105" s="25">
        <f>Socioeconomic!G105</f>
        <v>0</v>
      </c>
      <c r="AF105" s="25">
        <f>'Natural Hazard'!G105</f>
        <v>0</v>
      </c>
      <c r="AG105" s="25">
        <f>Conflict!G105</f>
        <v>0</v>
      </c>
      <c r="AH105" s="57"/>
      <c r="AI105" s="27">
        <v>0.4</v>
      </c>
      <c r="AJ105" s="27">
        <v>0.8</v>
      </c>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row>
    <row r="106" spans="1:70" x14ac:dyDescent="0.2">
      <c r="A106" s="70">
        <v>101</v>
      </c>
      <c r="B106" s="20" t="s">
        <v>208</v>
      </c>
      <c r="C106" s="20" t="s">
        <v>209</v>
      </c>
      <c r="D106" s="20" t="s">
        <v>592</v>
      </c>
      <c r="E106" s="20" t="s">
        <v>591</v>
      </c>
      <c r="F106" s="57"/>
      <c r="G106" s="22" cm="1">
        <f t="array" ref="G106">Options!$D$30*(COUNTIF($N106:$S106, "&gt;="&amp;Options!$D$41) + 0.5*(COUNTIF($N106:$S106, "&gt;="&amp;Options!$D$42) - COUNTIF($N106:$S106, "&gt;="&amp;Options!$D$41))) + Options!$D$31*(COUNTIF($N106:$S106, "&gt;="&amp;Options!$D$41)) + Options!$D$32*AVERAGE($N106:$S106) + Options!$D$33*GEOMEAN($N106:$S106+0.0001)</f>
        <v>3.5</v>
      </c>
      <c r="H106" s="23">
        <f t="shared" si="27"/>
        <v>3.5</v>
      </c>
      <c r="I106" s="22" cm="1">
        <f t="array" ref="I106">Options!$D$30*(COUNTIF($U106:$Z106, "&gt;="&amp;Options!$D$37) + 0.5*(COUNTIF($U106:$Z106, "&gt;="&amp;Options!$D$38) - COUNTIF($U106:$Z106, "&gt;="&amp;Options!$D$37))) + Options!$D$31*(COUNTIF($U106:$Z106, "&gt;="&amp;Options!$D$37)) + Options!$D$32*AVERAGE($U106:$Z106) + Options!$D$33*GEOMEAN($U106:$Z106+0.0001)</f>
        <v>0.5</v>
      </c>
      <c r="J106" s="24">
        <f t="shared" si="28"/>
        <v>0.5</v>
      </c>
      <c r="K106" s="21" cm="1">
        <f t="array" ref="K106">Options!$D$30*(COUNTIF($AB106:$AG106, "&gt;="&amp;Options!$D$37) + 0.5*(COUNTIF($AB106:$AG106, "&gt;="&amp;Options!$D$38) - COUNTIF($AB106:$AG106, "&gt;="&amp;Options!$D$37))) + Options!$D$31*(COUNTIF($AB106:$AG106, "&gt;="&amp;Options!$D$37)) + Options!$D$32*AVERAGE($AB106:$AG106) + Options!$D$33*GEOMEAN($AB106:$AG106+0.0001)</f>
        <v>2</v>
      </c>
      <c r="L106" s="24">
        <f t="shared" si="29"/>
        <v>2</v>
      </c>
      <c r="M106" s="57"/>
      <c r="N106" s="25">
        <f t="shared" si="30"/>
        <v>8.4970583144992009</v>
      </c>
      <c r="O106" s="25">
        <f t="shared" si="31"/>
        <v>5.6698564593301404</v>
      </c>
      <c r="P106" s="25">
        <f t="shared" si="32"/>
        <v>5.8677685950413201</v>
      </c>
      <c r="Q106" s="25">
        <f t="shared" si="33"/>
        <v>5.4772255750516639</v>
      </c>
      <c r="R106" s="25">
        <f t="shared" si="34"/>
        <v>4.25</v>
      </c>
      <c r="S106" s="25">
        <f t="shared" si="35"/>
        <v>7.2825721468623401</v>
      </c>
      <c r="T106" s="58"/>
      <c r="U106" s="25">
        <f>Health!F106</f>
        <v>7.22</v>
      </c>
      <c r="V106" s="25">
        <f>Food!F106</f>
        <v>5.6698564593301404</v>
      </c>
      <c r="W106" s="26">
        <f>Macro!F106</f>
        <v>5.8677685950413201</v>
      </c>
      <c r="X106" s="25">
        <f>Socioeconomic!F106</f>
        <v>4.28571428571429</v>
      </c>
      <c r="Y106" s="25">
        <f>'Natural Hazard'!F106</f>
        <v>4.25</v>
      </c>
      <c r="Z106" s="25">
        <f>Conflict!F106</f>
        <v>0</v>
      </c>
      <c r="AA106" s="58"/>
      <c r="AB106" s="25">
        <f>Health!G106</f>
        <v>10</v>
      </c>
      <c r="AC106" s="25">
        <f>Food!G106</f>
        <v>0</v>
      </c>
      <c r="AD106" s="25">
        <f>Macro!G106</f>
        <v>0</v>
      </c>
      <c r="AE106" s="25">
        <f>Socioeconomic!G106</f>
        <v>7</v>
      </c>
      <c r="AF106" s="25">
        <f>'Natural Hazard'!G106</f>
        <v>0</v>
      </c>
      <c r="AG106" s="25">
        <f>Conflict!G106</f>
        <v>7.2825721468623401</v>
      </c>
      <c r="AH106" s="57"/>
      <c r="AI106" s="27">
        <v>0</v>
      </c>
      <c r="AJ106" s="27">
        <v>0.3</v>
      </c>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row>
    <row r="107" spans="1:70" x14ac:dyDescent="0.2">
      <c r="A107" s="70">
        <v>102</v>
      </c>
      <c r="B107" s="20" t="s">
        <v>210</v>
      </c>
      <c r="C107" s="20" t="s">
        <v>211</v>
      </c>
      <c r="D107" s="20" t="s">
        <v>593</v>
      </c>
      <c r="E107" s="20" t="s">
        <v>590</v>
      </c>
      <c r="F107" s="57"/>
      <c r="G107" s="22" cm="1">
        <f t="array" ref="G107">Options!$D$30*(COUNTIF($N107:$S107, "&gt;="&amp;Options!$D$41) + 0.5*(COUNTIF($N107:$S107, "&gt;="&amp;Options!$D$42) - COUNTIF($N107:$S107, "&gt;="&amp;Options!$D$41))) + Options!$D$31*(COUNTIF($N107:$S107, "&gt;="&amp;Options!$D$41)) + Options!$D$32*AVERAGE($N107:$S107) + Options!$D$33*GEOMEAN($N107:$S107+0.0001)</f>
        <v>3</v>
      </c>
      <c r="H107" s="23">
        <f t="shared" si="27"/>
        <v>3</v>
      </c>
      <c r="I107" s="22" cm="1">
        <f t="array" ref="I107">Options!$D$30*(COUNTIF($U107:$Z107, "&gt;="&amp;Options!$D$37) + 0.5*(COUNTIF($U107:$Z107, "&gt;="&amp;Options!$D$38) - COUNTIF($U107:$Z107, "&gt;="&amp;Options!$D$37))) + Options!$D$31*(COUNTIF($U107:$Z107, "&gt;="&amp;Options!$D$37)) + Options!$D$32*AVERAGE($U107:$Z107) + Options!$D$33*GEOMEAN($U107:$Z107+0.0001)</f>
        <v>2</v>
      </c>
      <c r="J107" s="24">
        <f t="shared" si="28"/>
        <v>2</v>
      </c>
      <c r="K107" s="21" cm="1">
        <f t="array" ref="K107">Options!$D$30*(COUNTIF($AB107:$AG107, "&gt;="&amp;Options!$D$37) + 0.5*(COUNTIF($AB107:$AG107, "&gt;="&amp;Options!$D$38) - COUNTIF($AB107:$AG107, "&gt;="&amp;Options!$D$37))) + Options!$D$31*(COUNTIF($AB107:$AG107, "&gt;="&amp;Options!$D$37)) + Options!$D$32*AVERAGE($AB107:$AG107) + Options!$D$33*GEOMEAN($AB107:$AG107+0.0001)</f>
        <v>1.5</v>
      </c>
      <c r="L107" s="24">
        <f t="shared" si="29"/>
        <v>1.5</v>
      </c>
      <c r="M107" s="57"/>
      <c r="N107" s="25">
        <f t="shared" si="30"/>
        <v>9.8671171068352077</v>
      </c>
      <c r="O107" s="25">
        <f t="shared" si="31"/>
        <v>8.7559808612440193</v>
      </c>
      <c r="P107" s="25">
        <f t="shared" si="32"/>
        <v>4.2780870199146772</v>
      </c>
      <c r="Q107" s="25">
        <f t="shared" si="33"/>
        <v>9.1428571428571406</v>
      </c>
      <c r="R107" s="25">
        <f t="shared" si="34"/>
        <v>2.9580398915498081</v>
      </c>
      <c r="S107" s="25">
        <f t="shared" si="35"/>
        <v>0</v>
      </c>
      <c r="T107" s="58"/>
      <c r="U107" s="25">
        <f>Health!F107</f>
        <v>10</v>
      </c>
      <c r="V107" s="25">
        <f>Food!F107</f>
        <v>8.7559808612440193</v>
      </c>
      <c r="W107" s="26">
        <f>Macro!F107</f>
        <v>6.7107438016528898</v>
      </c>
      <c r="X107" s="25">
        <f>Socioeconomic!F107</f>
        <v>9.1428571428571406</v>
      </c>
      <c r="Y107" s="25">
        <f>'Natural Hazard'!F107</f>
        <v>0.875</v>
      </c>
      <c r="Z107" s="25">
        <f>Conflict!F107</f>
        <v>0</v>
      </c>
      <c r="AA107" s="58"/>
      <c r="AB107" s="25">
        <f>Health!G107</f>
        <v>9.7360000000000007</v>
      </c>
      <c r="AC107" s="25">
        <f>Food!G107</f>
        <v>0</v>
      </c>
      <c r="AD107" s="25">
        <f>Macro!G107</f>
        <v>2.7272727272727302</v>
      </c>
      <c r="AE107" s="25">
        <f>Socioeconomic!G107</f>
        <v>0</v>
      </c>
      <c r="AF107" s="25">
        <f>'Natural Hazard'!G107</f>
        <v>10</v>
      </c>
      <c r="AG107" s="25">
        <f>Conflict!G107</f>
        <v>0</v>
      </c>
      <c r="AH107" s="57"/>
      <c r="AI107" s="27">
        <v>0</v>
      </c>
      <c r="AJ107" s="27">
        <v>0.4</v>
      </c>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row>
    <row r="108" spans="1:70" x14ac:dyDescent="0.2">
      <c r="A108" s="70">
        <v>103</v>
      </c>
      <c r="B108" s="20" t="s">
        <v>212</v>
      </c>
      <c r="C108" s="20" t="s">
        <v>213</v>
      </c>
      <c r="D108" s="20" t="s">
        <v>594</v>
      </c>
      <c r="E108" s="20" t="s">
        <v>3</v>
      </c>
      <c r="F108" s="57"/>
      <c r="G108" s="22" cm="1">
        <f t="array" ref="G108">Options!$D$30*(COUNTIF($N108:$S108, "&gt;="&amp;Options!$D$41) + 0.5*(COUNTIF($N108:$S108, "&gt;="&amp;Options!$D$42) - COUNTIF($N108:$S108, "&gt;="&amp;Options!$D$41))) + Options!$D$31*(COUNTIF($N108:$S108, "&gt;="&amp;Options!$D$41)) + Options!$D$32*AVERAGE($N108:$S108) + Options!$D$33*GEOMEAN($N108:$S108+0.0001)</f>
        <v>0.5</v>
      </c>
      <c r="H108" s="23">
        <f t="shared" si="27"/>
        <v>0.5</v>
      </c>
      <c r="I108" s="22" cm="1">
        <f t="array" ref="I108">Options!$D$30*(COUNTIF($U108:$Z108, "&gt;="&amp;Options!$D$37) + 0.5*(COUNTIF($U108:$Z108, "&gt;="&amp;Options!$D$38) - COUNTIF($U108:$Z108, "&gt;="&amp;Options!$D$37))) + Options!$D$31*(COUNTIF($U108:$Z108, "&gt;="&amp;Options!$D$37)) + Options!$D$32*AVERAGE($U108:$Z108) + Options!$D$33*GEOMEAN($U108:$Z108+0.0001)</f>
        <v>0</v>
      </c>
      <c r="J108" s="24">
        <f t="shared" si="28"/>
        <v>0</v>
      </c>
      <c r="K108" s="21" cm="1">
        <f t="array" ref="K108">Options!$D$30*(COUNTIF($AB108:$AG108, "&gt;="&amp;Options!$D$37) + 0.5*(COUNTIF($AB108:$AG108, "&gt;="&amp;Options!$D$38) - COUNTIF($AB108:$AG108, "&gt;="&amp;Options!$D$37))) + Options!$D$31*(COUNTIF($AB108:$AG108, "&gt;="&amp;Options!$D$37)) + Options!$D$32*AVERAGE($AB108:$AG108) + Options!$D$33*GEOMEAN($AB108:$AG108+0.0001)</f>
        <v>1.5</v>
      </c>
      <c r="L108" s="24">
        <f t="shared" si="29"/>
        <v>1.5</v>
      </c>
      <c r="M108" s="57"/>
      <c r="N108" s="25">
        <f t="shared" si="30"/>
        <v>5.4772255750516612</v>
      </c>
      <c r="O108" s="25">
        <f t="shared" si="31"/>
        <v>2.2727272727272698</v>
      </c>
      <c r="P108" s="25">
        <f t="shared" si="32"/>
        <v>2.5454545454545401</v>
      </c>
      <c r="Q108" s="25">
        <f t="shared" si="33"/>
        <v>3.1622776601683809</v>
      </c>
      <c r="R108" s="25">
        <f t="shared" si="34"/>
        <v>0</v>
      </c>
      <c r="S108" s="25">
        <f t="shared" si="35"/>
        <v>0</v>
      </c>
      <c r="T108" s="58"/>
      <c r="U108" s="25">
        <f>Health!F108</f>
        <v>3</v>
      </c>
      <c r="V108" s="25">
        <f>Food!F108</f>
        <v>2.2727272727272698</v>
      </c>
      <c r="W108" s="26">
        <f>Macro!F108</f>
        <v>2.5454545454545401</v>
      </c>
      <c r="X108" s="25">
        <f>Socioeconomic!F108</f>
        <v>1.4285714285714299</v>
      </c>
      <c r="Y108" s="25">
        <f>'Natural Hazard'!F108</f>
        <v>0</v>
      </c>
      <c r="Z108" s="25">
        <f>Conflict!F108</f>
        <v>0</v>
      </c>
      <c r="AA108" s="58"/>
      <c r="AB108" s="25">
        <f>Health!G108</f>
        <v>10</v>
      </c>
      <c r="AC108" s="25">
        <f>Food!G108</f>
        <v>0</v>
      </c>
      <c r="AD108" s="25">
        <f>Macro!G108</f>
        <v>0</v>
      </c>
      <c r="AE108" s="25">
        <f>Socioeconomic!G108</f>
        <v>7</v>
      </c>
      <c r="AF108" s="25">
        <f>'Natural Hazard'!G108</f>
        <v>0</v>
      </c>
      <c r="AG108" s="25">
        <f>Conflict!G108</f>
        <v>0</v>
      </c>
      <c r="AH108" s="57"/>
      <c r="AI108" s="27">
        <v>0</v>
      </c>
      <c r="AJ108" s="27">
        <v>0.5</v>
      </c>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row>
    <row r="109" spans="1:70" x14ac:dyDescent="0.2">
      <c r="A109" s="70">
        <v>104</v>
      </c>
      <c r="B109" s="20" t="s">
        <v>214</v>
      </c>
      <c r="C109" s="20" t="s">
        <v>215</v>
      </c>
      <c r="D109" s="20" t="s">
        <v>594</v>
      </c>
      <c r="E109" s="20" t="s">
        <v>3</v>
      </c>
      <c r="F109" s="57"/>
      <c r="G109" s="22" cm="1">
        <f t="array" ref="G109">Options!$D$30*(COUNTIF($N109:$S109, "&gt;="&amp;Options!$D$41) + 0.5*(COUNTIF($N109:$S109, "&gt;="&amp;Options!$D$42) - COUNTIF($N109:$S109, "&gt;="&amp;Options!$D$41))) + Options!$D$31*(COUNTIF($N109:$S109, "&gt;="&amp;Options!$D$41)) + Options!$D$32*AVERAGE($N109:$S109) + Options!$D$33*GEOMEAN($N109:$S109+0.0001)</f>
        <v>1</v>
      </c>
      <c r="H109" s="23">
        <f t="shared" si="27"/>
        <v>1</v>
      </c>
      <c r="I109" s="22" cm="1">
        <f t="array" ref="I109">Options!$D$30*(COUNTIF($U109:$Z109, "&gt;="&amp;Options!$D$37) + 0.5*(COUNTIF($U109:$Z109, "&gt;="&amp;Options!$D$38) - COUNTIF($U109:$Z109, "&gt;="&amp;Options!$D$37))) + Options!$D$31*(COUNTIF($U109:$Z109, "&gt;="&amp;Options!$D$37)) + Options!$D$32*AVERAGE($U109:$Z109) + Options!$D$33*GEOMEAN($U109:$Z109+0.0001)</f>
        <v>0</v>
      </c>
      <c r="J109" s="24">
        <f t="shared" si="28"/>
        <v>0</v>
      </c>
      <c r="K109" s="21" cm="1">
        <f t="array" ref="K109">Options!$D$30*(COUNTIF($AB109:$AG109, "&gt;="&amp;Options!$D$37) + 0.5*(COUNTIF($AB109:$AG109, "&gt;="&amp;Options!$D$38) - COUNTIF($AB109:$AG109, "&gt;="&amp;Options!$D$37))) + Options!$D$31*(COUNTIF($AB109:$AG109, "&gt;="&amp;Options!$D$37)) + Options!$D$32*AVERAGE($AB109:$AG109) + Options!$D$33*GEOMEAN($AB109:$AG109+0.0001)</f>
        <v>2</v>
      </c>
      <c r="L109" s="24">
        <f t="shared" si="29"/>
        <v>2</v>
      </c>
      <c r="M109" s="57"/>
      <c r="N109" s="25">
        <f t="shared" si="30"/>
        <v>7.2387844283415435</v>
      </c>
      <c r="O109" s="25">
        <f t="shared" si="31"/>
        <v>0</v>
      </c>
      <c r="P109" s="25">
        <f t="shared" si="32"/>
        <v>1.2304061621337417</v>
      </c>
      <c r="Q109" s="25">
        <f t="shared" si="33"/>
        <v>2.4494897427831765</v>
      </c>
      <c r="R109" s="25">
        <f t="shared" si="34"/>
        <v>0</v>
      </c>
      <c r="S109" s="25">
        <f t="shared" si="35"/>
        <v>0</v>
      </c>
      <c r="T109" s="58"/>
      <c r="U109" s="25">
        <f>Health!F109</f>
        <v>5.24</v>
      </c>
      <c r="V109" s="25">
        <f>Food!F109</f>
        <v>0</v>
      </c>
      <c r="W109" s="26">
        <f>Macro!F109</f>
        <v>0.214876033057852</v>
      </c>
      <c r="X109" s="25">
        <f>Socioeconomic!F109</f>
        <v>0.85714285714285599</v>
      </c>
      <c r="Y109" s="25">
        <f>'Natural Hazard'!F109</f>
        <v>0</v>
      </c>
      <c r="Z109" s="25">
        <f>Conflict!F109</f>
        <v>0</v>
      </c>
      <c r="AA109" s="58"/>
      <c r="AB109" s="25">
        <f>Health!G109</f>
        <v>10</v>
      </c>
      <c r="AC109" s="25">
        <f>Food!G109</f>
        <v>0</v>
      </c>
      <c r="AD109" s="25">
        <f>Macro!G109</f>
        <v>7.0454545454545396</v>
      </c>
      <c r="AE109" s="25">
        <f>Socioeconomic!G109</f>
        <v>7</v>
      </c>
      <c r="AF109" s="25">
        <f>'Natural Hazard'!G109</f>
        <v>0</v>
      </c>
      <c r="AG109" s="25">
        <f>Conflict!G109</f>
        <v>0</v>
      </c>
      <c r="AH109" s="57"/>
      <c r="AI109" s="27">
        <v>0</v>
      </c>
      <c r="AJ109" s="27">
        <v>0.5</v>
      </c>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row>
    <row r="110" spans="1:70" x14ac:dyDescent="0.2">
      <c r="A110" s="70">
        <v>105</v>
      </c>
      <c r="B110" s="20" t="s">
        <v>216</v>
      </c>
      <c r="C110" s="20" t="s">
        <v>217</v>
      </c>
      <c r="D110" s="20" t="s">
        <v>594</v>
      </c>
      <c r="E110" s="20" t="s">
        <v>3</v>
      </c>
      <c r="F110" s="57"/>
      <c r="G110" s="22" cm="1">
        <f t="array" ref="G110">Options!$D$30*(COUNTIF($N110:$S110, "&gt;="&amp;Options!$D$41) + 0.5*(COUNTIF($N110:$S110, "&gt;="&amp;Options!$D$42) - COUNTIF($N110:$S110, "&gt;="&amp;Options!$D$41))) + Options!$D$31*(COUNTIF($N110:$S110, "&gt;="&amp;Options!$D$41)) + Options!$D$32*AVERAGE($N110:$S110) + Options!$D$33*GEOMEAN($N110:$S110+0.0001)</f>
        <v>0.5</v>
      </c>
      <c r="H110" s="23">
        <f t="shared" si="27"/>
        <v>0.5</v>
      </c>
      <c r="I110" s="22" cm="1">
        <f t="array" ref="I110">Options!$D$30*(COUNTIF($U110:$Z110, "&gt;="&amp;Options!$D$37) + 0.5*(COUNTIF($U110:$Z110, "&gt;="&amp;Options!$D$38) - COUNTIF($U110:$Z110, "&gt;="&amp;Options!$D$37))) + Options!$D$31*(COUNTIF($U110:$Z110, "&gt;="&amp;Options!$D$37)) + Options!$D$32*AVERAGE($U110:$Z110) + Options!$D$33*GEOMEAN($U110:$Z110+0.0001)</f>
        <v>0</v>
      </c>
      <c r="J110" s="24">
        <f t="shared" si="28"/>
        <v>0</v>
      </c>
      <c r="K110" s="21" cm="1">
        <f t="array" ref="K110">Options!$D$30*(COUNTIF($AB110:$AG110, "&gt;="&amp;Options!$D$37) + 0.5*(COUNTIF($AB110:$AG110, "&gt;="&amp;Options!$D$38) - COUNTIF($AB110:$AG110, "&gt;="&amp;Options!$D$37))) + Options!$D$31*(COUNTIF($AB110:$AG110, "&gt;="&amp;Options!$D$37)) + Options!$D$32*AVERAGE($AB110:$AG110) + Options!$D$33*GEOMEAN($AB110:$AG110+0.0001)</f>
        <v>1.5</v>
      </c>
      <c r="L110" s="24">
        <f t="shared" si="29"/>
        <v>1.5</v>
      </c>
      <c r="M110" s="57"/>
      <c r="N110" s="25">
        <f t="shared" si="30"/>
        <v>5.9160797830996161</v>
      </c>
      <c r="O110" s="25">
        <f t="shared" si="31"/>
        <v>0.93301435406698596</v>
      </c>
      <c r="P110" s="25">
        <f t="shared" si="32"/>
        <v>4.4939227683878151</v>
      </c>
      <c r="Q110" s="25">
        <f t="shared" si="33"/>
        <v>3.4641016151377602</v>
      </c>
      <c r="R110" s="25">
        <f t="shared" si="34"/>
        <v>0.125</v>
      </c>
      <c r="S110" s="25">
        <f t="shared" si="35"/>
        <v>0</v>
      </c>
      <c r="T110" s="58"/>
      <c r="U110" s="25">
        <f>Health!F110</f>
        <v>3.5</v>
      </c>
      <c r="V110" s="25">
        <f>Food!F110</f>
        <v>0.93301435406698596</v>
      </c>
      <c r="W110" s="26">
        <f>Macro!F110</f>
        <v>3.1735537190082601</v>
      </c>
      <c r="X110" s="25">
        <f>Socioeconomic!F110</f>
        <v>1.71428571428572</v>
      </c>
      <c r="Y110" s="25">
        <f>'Natural Hazard'!F110</f>
        <v>0.125</v>
      </c>
      <c r="Z110" s="25">
        <f>Conflict!F110</f>
        <v>0</v>
      </c>
      <c r="AA110" s="58"/>
      <c r="AB110" s="25">
        <f>Health!G110</f>
        <v>10</v>
      </c>
      <c r="AC110" s="25">
        <f>Food!G110</f>
        <v>0</v>
      </c>
      <c r="AD110" s="25">
        <f>Macro!G110</f>
        <v>6.3636363636363704</v>
      </c>
      <c r="AE110" s="25">
        <f>Socioeconomic!G110</f>
        <v>7</v>
      </c>
      <c r="AF110" s="25">
        <f>'Natural Hazard'!G110</f>
        <v>0</v>
      </c>
      <c r="AG110" s="25">
        <f>Conflict!G110</f>
        <v>0</v>
      </c>
      <c r="AH110" s="57"/>
      <c r="AI110" s="27">
        <v>0</v>
      </c>
      <c r="AJ110" s="27">
        <v>0.5</v>
      </c>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row>
    <row r="111" spans="1:70" x14ac:dyDescent="0.2">
      <c r="A111" s="70">
        <v>106</v>
      </c>
      <c r="B111" s="20" t="s">
        <v>218</v>
      </c>
      <c r="C111" s="20" t="s">
        <v>219</v>
      </c>
      <c r="D111" s="20" t="s">
        <v>595</v>
      </c>
      <c r="E111" s="20" t="s">
        <v>591</v>
      </c>
      <c r="F111" s="57"/>
      <c r="G111" s="22" cm="1">
        <f t="array" ref="G111">Options!$D$30*(COUNTIF($N111:$S111, "&gt;="&amp;Options!$D$41) + 0.5*(COUNTIF($N111:$S111, "&gt;="&amp;Options!$D$42) - COUNTIF($N111:$S111, "&gt;="&amp;Options!$D$41))) + Options!$D$31*(COUNTIF($N111:$S111, "&gt;="&amp;Options!$D$41)) + Options!$D$32*AVERAGE($N111:$S111) + Options!$D$33*GEOMEAN($N111:$S111+0.0001)</f>
        <v>1</v>
      </c>
      <c r="H111" s="23">
        <f t="shared" si="27"/>
        <v>1</v>
      </c>
      <c r="I111" s="22" cm="1">
        <f t="array" ref="I111">Options!$D$30*(COUNTIF($U111:$Z111, "&gt;="&amp;Options!$D$37) + 0.5*(COUNTIF($U111:$Z111, "&gt;="&amp;Options!$D$38) - COUNTIF($U111:$Z111, "&gt;="&amp;Options!$D$37))) + Options!$D$31*(COUNTIF($U111:$Z111, "&gt;="&amp;Options!$D$37)) + Options!$D$32*AVERAGE($U111:$Z111) + Options!$D$33*GEOMEAN($U111:$Z111+0.0001)</f>
        <v>0</v>
      </c>
      <c r="J111" s="24">
        <f t="shared" si="28"/>
        <v>0</v>
      </c>
      <c r="K111" s="21" cm="1">
        <f t="array" ref="K111">Options!$D$30*(COUNTIF($AB111:$AG111, "&gt;="&amp;Options!$D$37) + 0.5*(COUNTIF($AB111:$AG111, "&gt;="&amp;Options!$D$38) - COUNTIF($AB111:$AG111, "&gt;="&amp;Options!$D$37))) + Options!$D$31*(COUNTIF($AB111:$AG111, "&gt;="&amp;Options!$D$37)) + Options!$D$32*AVERAGE($AB111:$AG111) + Options!$D$33*GEOMEAN($AB111:$AG111+0.0001)</f>
        <v>1</v>
      </c>
      <c r="L111" s="24">
        <f t="shared" si="29"/>
        <v>1</v>
      </c>
      <c r="M111" s="57"/>
      <c r="N111" s="25">
        <f t="shared" si="30"/>
        <v>6.4086994446165431</v>
      </c>
      <c r="O111" s="25">
        <f t="shared" si="31"/>
        <v>3.4928229665071799</v>
      </c>
      <c r="P111" s="25">
        <f t="shared" si="32"/>
        <v>2.4269956817160643</v>
      </c>
      <c r="Q111" s="25">
        <f t="shared" si="33"/>
        <v>6.7082039324993694</v>
      </c>
      <c r="R111" s="25">
        <f t="shared" si="34"/>
        <v>3.875</v>
      </c>
      <c r="S111" s="25">
        <f t="shared" si="35"/>
        <v>0</v>
      </c>
      <c r="T111" s="58"/>
      <c r="U111" s="25">
        <f>Health!F111</f>
        <v>5.75</v>
      </c>
      <c r="V111" s="25">
        <f>Food!F111</f>
        <v>3.4928229665071799</v>
      </c>
      <c r="W111" s="26">
        <f>Macro!F111</f>
        <v>6.4793388429752099</v>
      </c>
      <c r="X111" s="25">
        <f>Socioeconomic!F111</f>
        <v>6.4285714285714297</v>
      </c>
      <c r="Y111" s="25">
        <f>'Natural Hazard'!F111</f>
        <v>3.875</v>
      </c>
      <c r="Z111" s="25">
        <f>Conflict!F111</f>
        <v>0</v>
      </c>
      <c r="AA111" s="58"/>
      <c r="AB111" s="25">
        <f>Health!G111</f>
        <v>7.1428571428571104</v>
      </c>
      <c r="AC111" s="25">
        <f>Food!G111</f>
        <v>0</v>
      </c>
      <c r="AD111" s="25">
        <f>Macro!G111</f>
        <v>0.90909090909091705</v>
      </c>
      <c r="AE111" s="25">
        <f>Socioeconomic!G111</f>
        <v>7</v>
      </c>
      <c r="AF111" s="25">
        <f>'Natural Hazard'!G111</f>
        <v>0</v>
      </c>
      <c r="AG111" s="25">
        <f>Conflict!G111</f>
        <v>0</v>
      </c>
      <c r="AH111" s="57"/>
      <c r="AI111" s="27">
        <v>0</v>
      </c>
      <c r="AJ111" s="27">
        <v>0.2</v>
      </c>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row>
    <row r="112" spans="1:70" x14ac:dyDescent="0.2">
      <c r="A112" s="70">
        <v>107</v>
      </c>
      <c r="B112" s="20" t="s">
        <v>220</v>
      </c>
      <c r="C112" s="20" t="s">
        <v>221</v>
      </c>
      <c r="D112" s="20" t="s">
        <v>594</v>
      </c>
      <c r="E112" s="20" t="s">
        <v>591</v>
      </c>
      <c r="F112" s="57"/>
      <c r="G112" s="22" cm="1">
        <f t="array" ref="G112">Options!$D$30*(COUNTIF($N112:$S112, "&gt;="&amp;Options!$D$41) + 0.5*(COUNTIF($N112:$S112, "&gt;="&amp;Options!$D$42) - COUNTIF($N112:$S112, "&gt;="&amp;Options!$D$41))) + Options!$D$31*(COUNTIF($N112:$S112, "&gt;="&amp;Options!$D$41)) + Options!$D$32*AVERAGE($N112:$S112) + Options!$D$33*GEOMEAN($N112:$S112+0.0001)</f>
        <v>2</v>
      </c>
      <c r="H112" s="23">
        <f t="shared" si="27"/>
        <v>2</v>
      </c>
      <c r="I112" s="22" cm="1">
        <f t="array" ref="I112">Options!$D$30*(COUNTIF($U112:$Z112, "&gt;="&amp;Options!$D$37) + 0.5*(COUNTIF($U112:$Z112, "&gt;="&amp;Options!$D$38) - COUNTIF($U112:$Z112, "&gt;="&amp;Options!$D$37))) + Options!$D$31*(COUNTIF($U112:$Z112, "&gt;="&amp;Options!$D$37)) + Options!$D$32*AVERAGE($U112:$Z112) + Options!$D$33*GEOMEAN($U112:$Z112+0.0001)</f>
        <v>0.5</v>
      </c>
      <c r="J112" s="24">
        <f t="shared" si="28"/>
        <v>0.5</v>
      </c>
      <c r="K112" s="21" cm="1">
        <f t="array" ref="K112">Options!$D$30*(COUNTIF($AB112:$AG112, "&gt;="&amp;Options!$D$37) + 0.5*(COUNTIF($AB112:$AG112, "&gt;="&amp;Options!$D$38) - COUNTIF($AB112:$AG112, "&gt;="&amp;Options!$D$37))) + Options!$D$31*(COUNTIF($AB112:$AG112, "&gt;="&amp;Options!$D$37)) + Options!$D$32*AVERAGE($AB112:$AG112) + Options!$D$33*GEOMEAN($AB112:$AG112+0.0001)</f>
        <v>1</v>
      </c>
      <c r="L112" s="24">
        <f t="shared" si="29"/>
        <v>1</v>
      </c>
      <c r="M112" s="57"/>
      <c r="N112" s="25">
        <f t="shared" si="30"/>
        <v>7.4947661738042237</v>
      </c>
      <c r="O112" s="25">
        <f t="shared" si="31"/>
        <v>4.5933014354067003</v>
      </c>
      <c r="P112" s="25">
        <f t="shared" si="32"/>
        <v>5.080124349951415</v>
      </c>
      <c r="Q112" s="25">
        <f t="shared" si="33"/>
        <v>4.9999999999999991</v>
      </c>
      <c r="R112" s="25">
        <f t="shared" si="34"/>
        <v>2.375</v>
      </c>
      <c r="S112" s="25">
        <f t="shared" si="35"/>
        <v>0</v>
      </c>
      <c r="T112" s="58"/>
      <c r="U112" s="25">
        <f>Health!F112</f>
        <v>6</v>
      </c>
      <c r="V112" s="25">
        <f>Food!F112</f>
        <v>4.5933014354067003</v>
      </c>
      <c r="W112" s="26">
        <f>Macro!F112</f>
        <v>7.5702479338842998</v>
      </c>
      <c r="X112" s="25">
        <f>Socioeconomic!F112</f>
        <v>3.5714285714285698</v>
      </c>
      <c r="Y112" s="25">
        <f>'Natural Hazard'!F112</f>
        <v>2.375</v>
      </c>
      <c r="Z112" s="25">
        <f>Conflict!F112</f>
        <v>0</v>
      </c>
      <c r="AA112" s="58"/>
      <c r="AB112" s="25">
        <f>Health!G112</f>
        <v>9.3619199999999996</v>
      </c>
      <c r="AC112" s="25">
        <f>Food!G112</f>
        <v>0</v>
      </c>
      <c r="AD112" s="25">
        <f>Macro!G112</f>
        <v>3.4090909090909198</v>
      </c>
      <c r="AE112" s="25">
        <f>Socioeconomic!G112</f>
        <v>7</v>
      </c>
      <c r="AF112" s="25">
        <f>'Natural Hazard'!G112</f>
        <v>0</v>
      </c>
      <c r="AG112" s="25">
        <f>Conflict!G112</f>
        <v>0</v>
      </c>
      <c r="AH112" s="57"/>
      <c r="AI112" s="27">
        <v>0</v>
      </c>
      <c r="AJ112" s="27">
        <v>0.3</v>
      </c>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row>
    <row r="113" spans="1:70" x14ac:dyDescent="0.2">
      <c r="A113" s="70">
        <v>108</v>
      </c>
      <c r="B113" s="20" t="s">
        <v>222</v>
      </c>
      <c r="C113" s="20" t="s">
        <v>223</v>
      </c>
      <c r="D113" s="20" t="s">
        <v>593</v>
      </c>
      <c r="E113" s="20" t="s">
        <v>590</v>
      </c>
      <c r="F113" s="57"/>
      <c r="G113" s="22" cm="1">
        <f t="array" ref="G113">Options!$D$30*(COUNTIF($N113:$S113, "&gt;="&amp;Options!$D$41) + 0.5*(COUNTIF($N113:$S113, "&gt;="&amp;Options!$D$42) - COUNTIF($N113:$S113, "&gt;="&amp;Options!$D$41))) + Options!$D$31*(COUNTIF($N113:$S113, "&gt;="&amp;Options!$D$41)) + Options!$D$32*AVERAGE($N113:$S113) + Options!$D$33*GEOMEAN($N113:$S113+0.0001)</f>
        <v>3</v>
      </c>
      <c r="H113" s="23">
        <f t="shared" si="27"/>
        <v>3</v>
      </c>
      <c r="I113" s="22" cm="1">
        <f t="array" ref="I113">Options!$D$30*(COUNTIF($U113:$Z113, "&gt;="&amp;Options!$D$37) + 0.5*(COUNTIF($U113:$Z113, "&gt;="&amp;Options!$D$38) - COUNTIF($U113:$Z113, "&gt;="&amp;Options!$D$37))) + Options!$D$31*(COUNTIF($U113:$Z113, "&gt;="&amp;Options!$D$37)) + Options!$D$32*AVERAGE($U113:$Z113) + Options!$D$33*GEOMEAN($U113:$Z113+0.0001)</f>
        <v>3</v>
      </c>
      <c r="J113" s="24">
        <f t="shared" si="28"/>
        <v>3</v>
      </c>
      <c r="K113" s="21" cm="1">
        <f t="array" ref="K113">Options!$D$30*(COUNTIF($AB113:$AG113, "&gt;="&amp;Options!$D$37) + 0.5*(COUNTIF($AB113:$AG113, "&gt;="&amp;Options!$D$38) - COUNTIF($AB113:$AG113, "&gt;="&amp;Options!$D$37))) + Options!$D$31*(COUNTIF($AB113:$AG113, "&gt;="&amp;Options!$D$37)) + Options!$D$32*AVERAGE($AB113:$AG113) + Options!$D$33*GEOMEAN($AB113:$AG113+0.0001)</f>
        <v>0.5</v>
      </c>
      <c r="L113" s="24">
        <f t="shared" si="29"/>
        <v>0.5</v>
      </c>
      <c r="M113" s="57"/>
      <c r="N113" s="25">
        <f t="shared" si="30"/>
        <v>7.735035179672372</v>
      </c>
      <c r="O113" s="25">
        <f t="shared" si="31"/>
        <v>10</v>
      </c>
      <c r="P113" s="25">
        <f t="shared" si="32"/>
        <v>4.6661657632501363</v>
      </c>
      <c r="Q113" s="25">
        <f t="shared" si="33"/>
        <v>8.8908482587130084</v>
      </c>
      <c r="R113" s="25">
        <f t="shared" si="34"/>
        <v>3.5</v>
      </c>
      <c r="S113" s="25">
        <f t="shared" si="35"/>
        <v>0</v>
      </c>
      <c r="T113" s="58"/>
      <c r="U113" s="25">
        <f>Health!F113</f>
        <v>10</v>
      </c>
      <c r="V113" s="25">
        <f>Food!F113</f>
        <v>10</v>
      </c>
      <c r="W113" s="26">
        <f>Macro!F113</f>
        <v>7.9834710743801596</v>
      </c>
      <c r="X113" s="25">
        <f>Socioeconomic!F113</f>
        <v>8.4285714285714306</v>
      </c>
      <c r="Y113" s="25">
        <f>'Natural Hazard'!F113</f>
        <v>3.5</v>
      </c>
      <c r="Z113" s="25">
        <f>Conflict!F113</f>
        <v>0</v>
      </c>
      <c r="AA113" s="58"/>
      <c r="AB113" s="25">
        <f>Health!G113</f>
        <v>5.9830769230769203</v>
      </c>
      <c r="AC113" s="25">
        <f>Food!G113</f>
        <v>0</v>
      </c>
      <c r="AD113" s="25">
        <f>Macro!G113</f>
        <v>2.7272727272727302</v>
      </c>
      <c r="AE113" s="25">
        <f>Socioeconomic!G113</f>
        <v>9.3784793104444208</v>
      </c>
      <c r="AF113" s="25">
        <f>'Natural Hazard'!G113</f>
        <v>0</v>
      </c>
      <c r="AG113" s="25">
        <f>Conflict!G113</f>
        <v>0</v>
      </c>
      <c r="AH113" s="57"/>
      <c r="AI113" s="27">
        <v>0</v>
      </c>
      <c r="AJ113" s="27">
        <v>0.2</v>
      </c>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row>
    <row r="114" spans="1:70" x14ac:dyDescent="0.2">
      <c r="A114" s="70">
        <v>109</v>
      </c>
      <c r="B114" s="20" t="s">
        <v>224</v>
      </c>
      <c r="C114" s="20" t="s">
        <v>225</v>
      </c>
      <c r="D114" s="20" t="s">
        <v>592</v>
      </c>
      <c r="E114" s="20" t="s">
        <v>590</v>
      </c>
      <c r="F114" s="57"/>
      <c r="G114" s="22" cm="1">
        <f t="array" ref="G114">Options!$D$30*(COUNTIF($N114:$S114, "&gt;="&amp;Options!$D$41) + 0.5*(COUNTIF($N114:$S114, "&gt;="&amp;Options!$D$42) - COUNTIF($N114:$S114, "&gt;="&amp;Options!$D$41))) + Options!$D$31*(COUNTIF($N114:$S114, "&gt;="&amp;Options!$D$41)) + Options!$D$32*AVERAGE($N114:$S114) + Options!$D$33*GEOMEAN($N114:$S114+0.0001)</f>
        <v>1</v>
      </c>
      <c r="H114" s="23">
        <f t="shared" si="27"/>
        <v>1</v>
      </c>
      <c r="I114" s="22" cm="1">
        <f t="array" ref="I114">Options!$D$30*(COUNTIF($U114:$Z114, "&gt;="&amp;Options!$D$37) + 0.5*(COUNTIF($U114:$Z114, "&gt;="&amp;Options!$D$38) - COUNTIF($U114:$Z114, "&gt;="&amp;Options!$D$37))) + Options!$D$31*(COUNTIF($U114:$Z114, "&gt;="&amp;Options!$D$37)) + Options!$D$32*AVERAGE($U114:$Z114) + Options!$D$33*GEOMEAN($U114:$Z114+0.0001)</f>
        <v>0.5</v>
      </c>
      <c r="J114" s="24">
        <f t="shared" si="28"/>
        <v>0.5</v>
      </c>
      <c r="K114" s="21" cm="1">
        <f t="array" ref="K114">Options!$D$30*(COUNTIF($AB114:$AG114, "&gt;="&amp;Options!$D$37) + 0.5*(COUNTIF($AB114:$AG114, "&gt;="&amp;Options!$D$38) - COUNTIF($AB114:$AG114, "&gt;="&amp;Options!$D$37))) + Options!$D$31*(COUNTIF($AB114:$AG114, "&gt;="&amp;Options!$D$37)) + Options!$D$32*AVERAGE($AB114:$AG114) + Options!$D$33*GEOMEAN($AB114:$AG114+0.0001)</f>
        <v>1</v>
      </c>
      <c r="L114" s="24">
        <f t="shared" si="29"/>
        <v>1</v>
      </c>
      <c r="M114" s="57"/>
      <c r="N114" s="25">
        <f t="shared" si="30"/>
        <v>8.5088189544730586</v>
      </c>
      <c r="O114" s="25">
        <f t="shared" si="31"/>
        <v>2.9186602870813401</v>
      </c>
      <c r="P114" s="25">
        <f t="shared" si="32"/>
        <v>0</v>
      </c>
      <c r="Q114" s="25">
        <f t="shared" si="33"/>
        <v>3.4285714285714302</v>
      </c>
      <c r="R114" s="25">
        <f t="shared" si="34"/>
        <v>1</v>
      </c>
      <c r="S114" s="25">
        <f t="shared" si="35"/>
        <v>0</v>
      </c>
      <c r="T114" s="58"/>
      <c r="U114" s="25">
        <f>Health!F114</f>
        <v>7.24</v>
      </c>
      <c r="V114" s="25">
        <f>Food!F114</f>
        <v>2.9186602870813401</v>
      </c>
      <c r="W114" s="26">
        <f>Macro!F114</f>
        <v>0</v>
      </c>
      <c r="X114" s="25">
        <f>Socioeconomic!F114</f>
        <v>3.4285714285714302</v>
      </c>
      <c r="Y114" s="25">
        <f>'Natural Hazard'!F114</f>
        <v>1</v>
      </c>
      <c r="Z114" s="25">
        <f>Conflict!F114</f>
        <v>0</v>
      </c>
      <c r="AA114" s="58"/>
      <c r="AB114" s="25">
        <f>Health!G114</f>
        <v>10</v>
      </c>
      <c r="AC114" s="25">
        <f>Food!G114</f>
        <v>0</v>
      </c>
      <c r="AD114" s="25">
        <f>Macro!G114</f>
        <v>0</v>
      </c>
      <c r="AE114" s="25">
        <f>Socioeconomic!G114</f>
        <v>0</v>
      </c>
      <c r="AF114" s="25">
        <f>'Natural Hazard'!G114</f>
        <v>0</v>
      </c>
      <c r="AG114" s="25">
        <f>Conflict!G114</f>
        <v>0</v>
      </c>
      <c r="AH114" s="57"/>
      <c r="AI114" s="27">
        <v>0</v>
      </c>
      <c r="AJ114" s="27">
        <v>0.4</v>
      </c>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row>
    <row r="115" spans="1:70" x14ac:dyDescent="0.2">
      <c r="A115" s="70">
        <v>110</v>
      </c>
      <c r="B115" s="20" t="s">
        <v>226</v>
      </c>
      <c r="C115" s="20" t="s">
        <v>227</v>
      </c>
      <c r="D115" s="20" t="s">
        <v>596</v>
      </c>
      <c r="E115" s="20" t="s">
        <v>591</v>
      </c>
      <c r="F115" s="57"/>
      <c r="G115" s="22" cm="1">
        <f t="array" ref="G115">Options!$D$30*(COUNTIF($N115:$S115, "&gt;="&amp;Options!$D$41) + 0.5*(COUNTIF($N115:$S115, "&gt;="&amp;Options!$D$42) - COUNTIF($N115:$S115, "&gt;="&amp;Options!$D$41))) + Options!$D$31*(COUNTIF($N115:$S115, "&gt;="&amp;Options!$D$41)) + Options!$D$32*AVERAGE($N115:$S115) + Options!$D$33*GEOMEAN($N115:$S115+0.0001)</f>
        <v>2.5</v>
      </c>
      <c r="H115" s="23">
        <f t="shared" si="27"/>
        <v>2.5</v>
      </c>
      <c r="I115" s="22" cm="1">
        <f t="array" ref="I115">Options!$D$30*(COUNTIF($U115:$Z115, "&gt;="&amp;Options!$D$37) + 0.5*(COUNTIF($U115:$Z115, "&gt;="&amp;Options!$D$38) - COUNTIF($U115:$Z115, "&gt;="&amp;Options!$D$37))) + Options!$D$31*(COUNTIF($U115:$Z115, "&gt;="&amp;Options!$D$37)) + Options!$D$32*AVERAGE($U115:$Z115) + Options!$D$33*GEOMEAN($U115:$Z115+0.0001)</f>
        <v>0.5</v>
      </c>
      <c r="J115" s="24">
        <f t="shared" si="28"/>
        <v>0.5</v>
      </c>
      <c r="K115" s="21" cm="1">
        <f t="array" ref="K115">Options!$D$30*(COUNTIF($AB115:$AG115, "&gt;="&amp;Options!$D$37) + 0.5*(COUNTIF($AB115:$AG115, "&gt;="&amp;Options!$D$38) - COUNTIF($AB115:$AG115, "&gt;="&amp;Options!$D$37))) + Options!$D$31*(COUNTIF($AB115:$AG115, "&gt;="&amp;Options!$D$37)) + Options!$D$32*AVERAGE($AB115:$AG115) + Options!$D$33*GEOMEAN($AB115:$AG115+0.0001)</f>
        <v>1.5</v>
      </c>
      <c r="L115" s="24">
        <f t="shared" si="29"/>
        <v>1.5</v>
      </c>
      <c r="M115" s="57"/>
      <c r="N115" s="25">
        <f t="shared" si="30"/>
        <v>6.5192024052026483</v>
      </c>
      <c r="O115" s="25">
        <f t="shared" si="31"/>
        <v>3.2296650717703299</v>
      </c>
      <c r="P115" s="25">
        <f t="shared" si="32"/>
        <v>5.2417155845172223</v>
      </c>
      <c r="Q115" s="25">
        <f t="shared" si="33"/>
        <v>5.8309518948453025</v>
      </c>
      <c r="R115" s="25">
        <f t="shared" si="34"/>
        <v>8.875</v>
      </c>
      <c r="S115" s="25">
        <f t="shared" si="35"/>
        <v>0</v>
      </c>
      <c r="T115" s="58"/>
      <c r="U115" s="25">
        <f>Health!F115</f>
        <v>4.25</v>
      </c>
      <c r="V115" s="25">
        <f>Food!F115</f>
        <v>3.2296650717703299</v>
      </c>
      <c r="W115" s="26">
        <f>Macro!F115</f>
        <v>5.25619834710744</v>
      </c>
      <c r="X115" s="25">
        <f>Socioeconomic!F115</f>
        <v>4.8571428571428603</v>
      </c>
      <c r="Y115" s="25">
        <f>'Natural Hazard'!F115</f>
        <v>8.875</v>
      </c>
      <c r="Z115" s="25">
        <f>Conflict!F115</f>
        <v>0</v>
      </c>
      <c r="AA115" s="58"/>
      <c r="AB115" s="25">
        <f>Health!G115</f>
        <v>10</v>
      </c>
      <c r="AC115" s="25">
        <f>Food!G115</f>
        <v>0</v>
      </c>
      <c r="AD115" s="25">
        <f>Macro!G115</f>
        <v>5.2272727272727302</v>
      </c>
      <c r="AE115" s="25">
        <f>Socioeconomic!G115</f>
        <v>7</v>
      </c>
      <c r="AF115" s="25">
        <f>'Natural Hazard'!G115</f>
        <v>0</v>
      </c>
      <c r="AG115" s="25">
        <f>Conflict!G115</f>
        <v>0</v>
      </c>
      <c r="AH115" s="57"/>
      <c r="AI115" s="27">
        <v>0</v>
      </c>
      <c r="AJ115" s="27">
        <v>0.2</v>
      </c>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row>
    <row r="116" spans="1:70" x14ac:dyDescent="0.2">
      <c r="A116" s="70">
        <v>111</v>
      </c>
      <c r="B116" s="20" t="s">
        <v>228</v>
      </c>
      <c r="C116" s="20" t="s">
        <v>229</v>
      </c>
      <c r="D116" s="20" t="s">
        <v>597</v>
      </c>
      <c r="E116" s="20" t="s">
        <v>590</v>
      </c>
      <c r="F116" s="57"/>
      <c r="G116" s="22" cm="1">
        <f t="array" ref="G116">Options!$D$30*(COUNTIF($N116:$S116, "&gt;="&amp;Options!$D$41) + 0.5*(COUNTIF($N116:$S116, "&gt;="&amp;Options!$D$42) - COUNTIF($N116:$S116, "&gt;="&amp;Options!$D$41))) + Options!$D$31*(COUNTIF($N116:$S116, "&gt;="&amp;Options!$D$41)) + Options!$D$32*AVERAGE($N116:$S116) + Options!$D$33*GEOMEAN($N116:$S116+0.0001)</f>
        <v>3</v>
      </c>
      <c r="H116" s="23">
        <f t="shared" si="27"/>
        <v>3</v>
      </c>
      <c r="I116" s="22" cm="1">
        <f t="array" ref="I116">Options!$D$30*(COUNTIF($U116:$Z116, "&gt;="&amp;Options!$D$37) + 0.5*(COUNTIF($U116:$Z116, "&gt;="&amp;Options!$D$38) - COUNTIF($U116:$Z116, "&gt;="&amp;Options!$D$37))) + Options!$D$31*(COUNTIF($U116:$Z116, "&gt;="&amp;Options!$D$37)) + Options!$D$32*AVERAGE($U116:$Z116) + Options!$D$33*GEOMEAN($U116:$Z116+0.0001)</f>
        <v>2.5</v>
      </c>
      <c r="J116" s="24">
        <f t="shared" si="28"/>
        <v>2.5</v>
      </c>
      <c r="K116" s="21" cm="1">
        <f t="array" ref="K116">Options!$D$30*(COUNTIF($AB116:$AG116, "&gt;="&amp;Options!$D$37) + 0.5*(COUNTIF($AB116:$AG116, "&gt;="&amp;Options!$D$38) - COUNTIF($AB116:$AG116, "&gt;="&amp;Options!$D$37))) + Options!$D$31*(COUNTIF($AB116:$AG116, "&gt;="&amp;Options!$D$37)) + Options!$D$32*AVERAGE($AB116:$AG116) + Options!$D$33*GEOMEAN($AB116:$AG116+0.0001)</f>
        <v>0</v>
      </c>
      <c r="L116" s="24">
        <f t="shared" si="29"/>
        <v>0</v>
      </c>
      <c r="M116" s="57"/>
      <c r="N116" s="25">
        <f t="shared" si="30"/>
        <v>10</v>
      </c>
      <c r="O116" s="25">
        <f t="shared" si="31"/>
        <v>0</v>
      </c>
      <c r="P116" s="25">
        <f t="shared" si="32"/>
        <v>0</v>
      </c>
      <c r="Q116" s="25">
        <f t="shared" si="33"/>
        <v>7.7142857142857197</v>
      </c>
      <c r="R116" s="25">
        <f t="shared" si="34"/>
        <v>1.25</v>
      </c>
      <c r="S116" s="25">
        <f t="shared" si="35"/>
        <v>10</v>
      </c>
      <c r="T116" s="58"/>
      <c r="U116" s="25">
        <f>Health!F116</f>
        <v>10</v>
      </c>
      <c r="V116" s="25">
        <f>Food!F116</f>
        <v>0</v>
      </c>
      <c r="W116" s="26">
        <f>Macro!F116</f>
        <v>0</v>
      </c>
      <c r="X116" s="25">
        <f>Socioeconomic!F116</f>
        <v>7.7142857142857197</v>
      </c>
      <c r="Y116" s="25">
        <f>'Natural Hazard'!F116</f>
        <v>1.25</v>
      </c>
      <c r="Z116" s="25">
        <f>Conflict!F116</f>
        <v>10</v>
      </c>
      <c r="AA116" s="58"/>
      <c r="AB116" s="25">
        <f>Health!G116</f>
        <v>0</v>
      </c>
      <c r="AC116" s="25">
        <f>Food!G116</f>
        <v>0</v>
      </c>
      <c r="AD116" s="25">
        <f>Macro!G116</f>
        <v>0</v>
      </c>
      <c r="AE116" s="25">
        <f>Socioeconomic!G116</f>
        <v>0</v>
      </c>
      <c r="AF116" s="25">
        <f>'Natural Hazard'!G116</f>
        <v>0</v>
      </c>
      <c r="AG116" s="25">
        <f>Conflict!G116</f>
        <v>0</v>
      </c>
      <c r="AH116" s="57"/>
      <c r="AI116" s="27">
        <v>0.3</v>
      </c>
      <c r="AJ116" s="27">
        <v>0.7</v>
      </c>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row>
    <row r="117" spans="1:70" x14ac:dyDescent="0.2">
      <c r="A117" s="70">
        <v>112</v>
      </c>
      <c r="B117" s="20" t="s">
        <v>230</v>
      </c>
      <c r="C117" s="20" t="s">
        <v>231</v>
      </c>
      <c r="D117" s="20" t="s">
        <v>594</v>
      </c>
      <c r="E117" s="20" t="s">
        <v>591</v>
      </c>
      <c r="F117" s="57"/>
      <c r="G117" s="22" cm="1">
        <f t="array" ref="G117">Options!$D$30*(COUNTIF($N117:$S117, "&gt;="&amp;Options!$D$41) + 0.5*(COUNTIF($N117:$S117, "&gt;="&amp;Options!$D$42) - COUNTIF($N117:$S117, "&gt;="&amp;Options!$D$41))) + Options!$D$31*(COUNTIF($N117:$S117, "&gt;="&amp;Options!$D$41)) + Options!$D$32*AVERAGE($N117:$S117) + Options!$D$33*GEOMEAN($N117:$S117+0.0001)</f>
        <v>1</v>
      </c>
      <c r="H117" s="23">
        <f t="shared" si="27"/>
        <v>1</v>
      </c>
      <c r="I117" s="22" cm="1">
        <f t="array" ref="I117">Options!$D$30*(COUNTIF($U117:$Z117, "&gt;="&amp;Options!$D$37) + 0.5*(COUNTIF($U117:$Z117, "&gt;="&amp;Options!$D$38) - COUNTIF($U117:$Z117, "&gt;="&amp;Options!$D$37))) + Options!$D$31*(COUNTIF($U117:$Z117, "&gt;="&amp;Options!$D$37)) + Options!$D$32*AVERAGE($U117:$Z117) + Options!$D$33*GEOMEAN($U117:$Z117+0.0001)</f>
        <v>0</v>
      </c>
      <c r="J117" s="24">
        <f t="shared" si="28"/>
        <v>0</v>
      </c>
      <c r="K117" s="21" cm="1">
        <f t="array" ref="K117">Options!$D$30*(COUNTIF($AB117:$AG117, "&gt;="&amp;Options!$D$37) + 0.5*(COUNTIF($AB117:$AG117, "&gt;="&amp;Options!$D$38) - COUNTIF($AB117:$AG117, "&gt;="&amp;Options!$D$37))) + Options!$D$31*(COUNTIF($AB117:$AG117, "&gt;="&amp;Options!$D$37)) + Options!$D$32*AVERAGE($AB117:$AG117) + Options!$D$33*GEOMEAN($AB117:$AG117+0.0001)</f>
        <v>1.5</v>
      </c>
      <c r="L117" s="24">
        <f t="shared" si="29"/>
        <v>1.5</v>
      </c>
      <c r="M117" s="57"/>
      <c r="N117" s="25">
        <f t="shared" si="30"/>
        <v>6.6389577495266527</v>
      </c>
      <c r="O117" s="25">
        <f t="shared" si="31"/>
        <v>3.6124401913875599</v>
      </c>
      <c r="P117" s="25">
        <f t="shared" si="32"/>
        <v>4.9372470786108833</v>
      </c>
      <c r="Q117" s="25">
        <f t="shared" si="33"/>
        <v>5.8554004376912001</v>
      </c>
      <c r="R117" s="25">
        <f t="shared" si="34"/>
        <v>1.5</v>
      </c>
      <c r="S117" s="25">
        <f t="shared" si="35"/>
        <v>0</v>
      </c>
      <c r="T117" s="58"/>
      <c r="U117" s="25">
        <f>Health!F117</f>
        <v>6.18</v>
      </c>
      <c r="V117" s="25">
        <f>Food!F117</f>
        <v>3.6124401913875599</v>
      </c>
      <c r="W117" s="26">
        <f>Macro!F117</f>
        <v>5.1074380165289304</v>
      </c>
      <c r="X117" s="25">
        <f>Socioeconomic!F117</f>
        <v>3.4285714285714302</v>
      </c>
      <c r="Y117" s="25">
        <f>'Natural Hazard'!F117</f>
        <v>1.5</v>
      </c>
      <c r="Z117" s="25">
        <f>Conflict!F117</f>
        <v>0</v>
      </c>
      <c r="AA117" s="58"/>
      <c r="AB117" s="25">
        <f>Health!G117</f>
        <v>7.1319999999999997</v>
      </c>
      <c r="AC117" s="25">
        <f>Food!G117</f>
        <v>0</v>
      </c>
      <c r="AD117" s="25">
        <f>Macro!G117</f>
        <v>4.7727272727272698</v>
      </c>
      <c r="AE117" s="25">
        <f>Socioeconomic!G117</f>
        <v>10</v>
      </c>
      <c r="AF117" s="25">
        <f>'Natural Hazard'!G117</f>
        <v>0</v>
      </c>
      <c r="AG117" s="25">
        <f>Conflict!G117</f>
        <v>0</v>
      </c>
      <c r="AH117" s="57"/>
      <c r="AI117" s="27">
        <v>0</v>
      </c>
      <c r="AJ117" s="27">
        <v>0.3</v>
      </c>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row>
    <row r="118" spans="1:70" x14ac:dyDescent="0.2">
      <c r="A118" s="70">
        <v>113</v>
      </c>
      <c r="B118" s="20" t="s">
        <v>232</v>
      </c>
      <c r="C118" s="20" t="s">
        <v>233</v>
      </c>
      <c r="D118" s="20" t="s">
        <v>593</v>
      </c>
      <c r="E118" s="20" t="s">
        <v>590</v>
      </c>
      <c r="F118" s="57"/>
      <c r="G118" s="22" cm="1">
        <f t="array" ref="G118">Options!$D$30*(COUNTIF($N118:$S118, "&gt;="&amp;Options!$D$41) + 0.5*(COUNTIF($N118:$S118, "&gt;="&amp;Options!$D$42) - COUNTIF($N118:$S118, "&gt;="&amp;Options!$D$41))) + Options!$D$31*(COUNTIF($N118:$S118, "&gt;="&amp;Options!$D$41)) + Options!$D$32*AVERAGE($N118:$S118) + Options!$D$33*GEOMEAN($N118:$S118+0.0001)</f>
        <v>4</v>
      </c>
      <c r="H118" s="23">
        <f t="shared" si="27"/>
        <v>4</v>
      </c>
      <c r="I118" s="22" cm="1">
        <f t="array" ref="I118">Options!$D$30*(COUNTIF($U118:$Z118, "&gt;="&amp;Options!$D$37) + 0.5*(COUNTIF($U118:$Z118, "&gt;="&amp;Options!$D$38) - COUNTIF($U118:$Z118, "&gt;="&amp;Options!$D$37))) + Options!$D$31*(COUNTIF($U118:$Z118, "&gt;="&amp;Options!$D$37)) + Options!$D$32*AVERAGE($U118:$Z118) + Options!$D$33*GEOMEAN($U118:$Z118+0.0001)</f>
        <v>3.5</v>
      </c>
      <c r="J118" s="24">
        <f t="shared" si="28"/>
        <v>3.5</v>
      </c>
      <c r="K118" s="21" cm="1">
        <f t="array" ref="K118">Options!$D$30*(COUNTIF($AB118:$AG118, "&gt;="&amp;Options!$D$37) + 0.5*(COUNTIF($AB118:$AG118, "&gt;="&amp;Options!$D$38) - COUNTIF($AB118:$AG118, "&gt;="&amp;Options!$D$37))) + Options!$D$31*(COUNTIF($AB118:$AG118, "&gt;="&amp;Options!$D$37)) + Options!$D$32*AVERAGE($AB118:$AG118) + Options!$D$33*GEOMEAN($AB118:$AG118+0.0001)</f>
        <v>3</v>
      </c>
      <c r="L118" s="24">
        <f t="shared" si="29"/>
        <v>3</v>
      </c>
      <c r="M118" s="57"/>
      <c r="N118" s="25">
        <f t="shared" si="30"/>
        <v>9.6176920308356717</v>
      </c>
      <c r="O118" s="25">
        <f t="shared" si="31"/>
        <v>9.0717501463446073</v>
      </c>
      <c r="P118" s="25">
        <f t="shared" si="32"/>
        <v>6.9478036787121695</v>
      </c>
      <c r="Q118" s="25">
        <f t="shared" si="33"/>
        <v>3.9480456175283996</v>
      </c>
      <c r="R118" s="25">
        <f t="shared" si="34"/>
        <v>5.75</v>
      </c>
      <c r="S118" s="25">
        <f t="shared" si="35"/>
        <v>10</v>
      </c>
      <c r="T118" s="58"/>
      <c r="U118" s="25">
        <f>Health!F118</f>
        <v>9.25</v>
      </c>
      <c r="V118" s="25">
        <f>Food!F118</f>
        <v>8.2296650717703397</v>
      </c>
      <c r="W118" s="26">
        <f>Macro!F118</f>
        <v>8.4958677685950406</v>
      </c>
      <c r="X118" s="25">
        <f>Socioeconomic!F118</f>
        <v>10</v>
      </c>
      <c r="Y118" s="25">
        <f>'Natural Hazard'!F118</f>
        <v>5.75</v>
      </c>
      <c r="Z118" s="25">
        <f>Conflict!F118</f>
        <v>10</v>
      </c>
      <c r="AA118" s="58"/>
      <c r="AB118" s="25">
        <f>Health!G118</f>
        <v>10</v>
      </c>
      <c r="AC118" s="25">
        <f>Food!G118</f>
        <v>10</v>
      </c>
      <c r="AD118" s="25">
        <f>Macro!G118</f>
        <v>5.6818181818181799</v>
      </c>
      <c r="AE118" s="25">
        <f>Socioeconomic!G118</f>
        <v>1.5587064198085201</v>
      </c>
      <c r="AF118" s="25">
        <f>'Natural Hazard'!G118</f>
        <v>0</v>
      </c>
      <c r="AG118" s="25">
        <f>Conflict!G118</f>
        <v>10</v>
      </c>
      <c r="AH118" s="57"/>
      <c r="AI118" s="27">
        <v>0</v>
      </c>
      <c r="AJ118" s="27">
        <v>0.2</v>
      </c>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row>
    <row r="119" spans="1:70" x14ac:dyDescent="0.2">
      <c r="A119" s="70">
        <v>114</v>
      </c>
      <c r="B119" s="20" t="s">
        <v>234</v>
      </c>
      <c r="C119" s="20" t="s">
        <v>235</v>
      </c>
      <c r="D119" s="20" t="s">
        <v>595</v>
      </c>
      <c r="E119" s="20" t="s">
        <v>3</v>
      </c>
      <c r="F119" s="57"/>
      <c r="G119" s="22" cm="1">
        <f t="array" ref="G119">Options!$D$30*(COUNTIF($N119:$S119, "&gt;="&amp;Options!$D$41) + 0.5*(COUNTIF($N119:$S119, "&gt;="&amp;Options!$D$42) - COUNTIF($N119:$S119, "&gt;="&amp;Options!$D$41))) + Options!$D$31*(COUNTIF($N119:$S119, "&gt;="&amp;Options!$D$41)) + Options!$D$32*AVERAGE($N119:$S119) + Options!$D$33*GEOMEAN($N119:$S119+0.0001)</f>
        <v>1</v>
      </c>
      <c r="H119" s="23">
        <f t="shared" si="27"/>
        <v>1</v>
      </c>
      <c r="I119" s="22" cm="1">
        <f t="array" ref="I119">Options!$D$30*(COUNTIF($U119:$Z119, "&gt;="&amp;Options!$D$37) + 0.5*(COUNTIF($U119:$Z119, "&gt;="&amp;Options!$D$38) - COUNTIF($U119:$Z119, "&gt;="&amp;Options!$D$37))) + Options!$D$31*(COUNTIF($U119:$Z119, "&gt;="&amp;Options!$D$37)) + Options!$D$32*AVERAGE($U119:$Z119) + Options!$D$33*GEOMEAN($U119:$Z119+0.0001)</f>
        <v>0</v>
      </c>
      <c r="J119" s="24">
        <f t="shared" si="28"/>
        <v>0</v>
      </c>
      <c r="K119" s="21" cm="1">
        <f t="array" ref="K119">Options!$D$30*(COUNTIF($AB119:$AG119, "&gt;="&amp;Options!$D$37) + 0.5*(COUNTIF($AB119:$AG119, "&gt;="&amp;Options!$D$38) - COUNTIF($AB119:$AG119, "&gt;="&amp;Options!$D$37))) + Options!$D$31*(COUNTIF($AB119:$AG119, "&gt;="&amp;Options!$D$37)) + Options!$D$32*AVERAGE($AB119:$AG119) + Options!$D$33*GEOMEAN($AB119:$AG119+0.0001)</f>
        <v>1</v>
      </c>
      <c r="L119" s="24">
        <f t="shared" si="29"/>
        <v>1</v>
      </c>
      <c r="M119" s="57"/>
      <c r="N119" s="25">
        <f t="shared" si="30"/>
        <v>8.0870266476622916</v>
      </c>
      <c r="O119" s="25">
        <f t="shared" si="31"/>
        <v>0</v>
      </c>
      <c r="P119" s="25">
        <f t="shared" si="32"/>
        <v>3.5685831747742309</v>
      </c>
      <c r="Q119" s="25">
        <f t="shared" si="33"/>
        <v>1</v>
      </c>
      <c r="R119" s="25">
        <f t="shared" si="34"/>
        <v>0.375</v>
      </c>
      <c r="S119" s="25">
        <f t="shared" si="35"/>
        <v>0</v>
      </c>
      <c r="T119" s="58"/>
      <c r="U119" s="25">
        <f>Health!F119</f>
        <v>6.54</v>
      </c>
      <c r="V119" s="25">
        <f>Food!F119</f>
        <v>0</v>
      </c>
      <c r="W119" s="26">
        <f>Macro!F119</f>
        <v>1.8677685950413201</v>
      </c>
      <c r="X119" s="25">
        <f>Socioeconomic!F119</f>
        <v>1</v>
      </c>
      <c r="Y119" s="25">
        <f>'Natural Hazard'!F119</f>
        <v>0.375</v>
      </c>
      <c r="Z119" s="25">
        <f>Conflict!F119</f>
        <v>0</v>
      </c>
      <c r="AA119" s="58"/>
      <c r="AB119" s="25">
        <f>Health!G119</f>
        <v>10</v>
      </c>
      <c r="AC119" s="25">
        <f>Food!G119</f>
        <v>0</v>
      </c>
      <c r="AD119" s="25">
        <f>Macro!G119</f>
        <v>6.8181818181818201</v>
      </c>
      <c r="AE119" s="25">
        <f>Socioeconomic!G119</f>
        <v>0</v>
      </c>
      <c r="AF119" s="25">
        <f>'Natural Hazard'!G119</f>
        <v>0</v>
      </c>
      <c r="AG119" s="25">
        <f>Conflict!G119</f>
        <v>0</v>
      </c>
      <c r="AH119" s="57"/>
      <c r="AI119" s="27">
        <v>0</v>
      </c>
      <c r="AJ119" s="27">
        <v>0.5</v>
      </c>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row>
    <row r="120" spans="1:70" x14ac:dyDescent="0.2">
      <c r="A120" s="70">
        <v>115</v>
      </c>
      <c r="B120" s="20" t="s">
        <v>236</v>
      </c>
      <c r="C120" s="20" t="s">
        <v>237</v>
      </c>
      <c r="D120" s="20" t="s">
        <v>597</v>
      </c>
      <c r="E120" s="20" t="s">
        <v>590</v>
      </c>
      <c r="F120" s="57"/>
      <c r="G120" s="22" cm="1">
        <f t="array" ref="G120">Options!$D$30*(COUNTIF($N120:$S120, "&gt;="&amp;Options!$D$41) + 0.5*(COUNTIF($N120:$S120, "&gt;="&amp;Options!$D$42) - COUNTIF($N120:$S120, "&gt;="&amp;Options!$D$41))) + Options!$D$31*(COUNTIF($N120:$S120, "&gt;="&amp;Options!$D$41)) + Options!$D$32*AVERAGE($N120:$S120) + Options!$D$33*GEOMEAN($N120:$S120+0.0001)</f>
        <v>6</v>
      </c>
      <c r="H120" s="23">
        <f t="shared" si="27"/>
        <v>6</v>
      </c>
      <c r="I120" s="22" cm="1">
        <f t="array" ref="I120">Options!$D$30*(COUNTIF($U120:$Z120, "&gt;="&amp;Options!$D$37) + 0.5*(COUNTIF($U120:$Z120, "&gt;="&amp;Options!$D$38) - COUNTIF($U120:$Z120, "&gt;="&amp;Options!$D$37))) + Options!$D$31*(COUNTIF($U120:$Z120, "&gt;="&amp;Options!$D$37)) + Options!$D$32*AVERAGE($U120:$Z120) + Options!$D$33*GEOMEAN($U120:$Z120+0.0001)</f>
        <v>3.5</v>
      </c>
      <c r="J120" s="24">
        <f t="shared" si="28"/>
        <v>3.5</v>
      </c>
      <c r="K120" s="21" cm="1">
        <f t="array" ref="K120">Options!$D$30*(COUNTIF($AB120:$AG120, "&gt;="&amp;Options!$D$37) + 0.5*(COUNTIF($AB120:$AG120, "&gt;="&amp;Options!$D$38) - COUNTIF($AB120:$AG120, "&gt;="&amp;Options!$D$37))) + Options!$D$31*(COUNTIF($AB120:$AG120, "&gt;="&amp;Options!$D$37)) + Options!$D$32*AVERAGE($AB120:$AG120) + Options!$D$33*GEOMEAN($AB120:$AG120+0.0001)</f>
        <v>2.5</v>
      </c>
      <c r="L120" s="24">
        <f t="shared" si="29"/>
        <v>2.5</v>
      </c>
      <c r="M120" s="57"/>
      <c r="N120" s="25">
        <f t="shared" si="30"/>
        <v>8.3666002653407556</v>
      </c>
      <c r="O120" s="25">
        <f t="shared" si="31"/>
        <v>7.0813397129186599</v>
      </c>
      <c r="P120" s="25">
        <f t="shared" si="32"/>
        <v>7.2286889822916587</v>
      </c>
      <c r="Q120" s="25">
        <f t="shared" si="33"/>
        <v>8.4024263844897789</v>
      </c>
      <c r="R120" s="25">
        <f t="shared" si="34"/>
        <v>8</v>
      </c>
      <c r="S120" s="25">
        <f t="shared" si="35"/>
        <v>10</v>
      </c>
      <c r="T120" s="58"/>
      <c r="U120" s="25">
        <f>Health!F120</f>
        <v>7</v>
      </c>
      <c r="V120" s="25">
        <f>Food!F120</f>
        <v>7.0813397129186599</v>
      </c>
      <c r="W120" s="26">
        <f>Macro!F120</f>
        <v>8.8429752066115697</v>
      </c>
      <c r="X120" s="25">
        <f>Socioeconomic!F120</f>
        <v>7.1428571428571397</v>
      </c>
      <c r="Y120" s="25">
        <f>'Natural Hazard'!F120</f>
        <v>8</v>
      </c>
      <c r="Z120" s="25">
        <f>Conflict!F120</f>
        <v>10</v>
      </c>
      <c r="AA120" s="58"/>
      <c r="AB120" s="25">
        <f>Health!G120</f>
        <v>10</v>
      </c>
      <c r="AC120" s="25">
        <f>Food!G120</f>
        <v>0</v>
      </c>
      <c r="AD120" s="25">
        <f>Macro!G120</f>
        <v>5.9090909090909198</v>
      </c>
      <c r="AE120" s="25">
        <f>Socioeconomic!G120</f>
        <v>9.8841076805477996</v>
      </c>
      <c r="AF120" s="25">
        <f>'Natural Hazard'!G120</f>
        <v>0</v>
      </c>
      <c r="AG120" s="25">
        <f>Conflict!G120</f>
        <v>10</v>
      </c>
      <c r="AH120" s="57"/>
      <c r="AI120" s="27">
        <v>0</v>
      </c>
      <c r="AJ120" s="27">
        <v>0.2</v>
      </c>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row>
    <row r="121" spans="1:70" x14ac:dyDescent="0.2">
      <c r="A121" s="70">
        <v>116</v>
      </c>
      <c r="B121" s="20" t="s">
        <v>238</v>
      </c>
      <c r="C121" s="20" t="s">
        <v>239</v>
      </c>
      <c r="D121" s="20" t="s">
        <v>594</v>
      </c>
      <c r="E121" s="20" t="s">
        <v>591</v>
      </c>
      <c r="F121" s="57"/>
      <c r="G121" s="22" cm="1">
        <f t="array" ref="G121">Options!$D$30*(COUNTIF($N121:$S121, "&gt;="&amp;Options!$D$41) + 0.5*(COUNTIF($N121:$S121, "&gt;="&amp;Options!$D$42) - COUNTIF($N121:$S121, "&gt;="&amp;Options!$D$41))) + Options!$D$31*(COUNTIF($N121:$S121, "&gt;="&amp;Options!$D$41)) + Options!$D$32*AVERAGE($N121:$S121) + Options!$D$33*GEOMEAN($N121:$S121+0.0001)</f>
        <v>1.5</v>
      </c>
      <c r="H121" s="23">
        <f t="shared" si="27"/>
        <v>1.5</v>
      </c>
      <c r="I121" s="22" cm="1">
        <f t="array" ref="I121">Options!$D$30*(COUNTIF($U121:$Z121, "&gt;="&amp;Options!$D$37) + 0.5*(COUNTIF($U121:$Z121, "&gt;="&amp;Options!$D$38) - COUNTIF($U121:$Z121, "&gt;="&amp;Options!$D$37))) + Options!$D$31*(COUNTIF($U121:$Z121, "&gt;="&amp;Options!$D$37)) + Options!$D$32*AVERAGE($U121:$Z121) + Options!$D$33*GEOMEAN($U121:$Z121+0.0001)</f>
        <v>0</v>
      </c>
      <c r="J121" s="24">
        <f t="shared" si="28"/>
        <v>0</v>
      </c>
      <c r="K121" s="21" cm="1">
        <f t="array" ref="K121">Options!$D$30*(COUNTIF($AB121:$AG121, "&gt;="&amp;Options!$D$37) + 0.5*(COUNTIF($AB121:$AG121, "&gt;="&amp;Options!$D$38) - COUNTIF($AB121:$AG121, "&gt;="&amp;Options!$D$37))) + Options!$D$31*(COUNTIF($AB121:$AG121, "&gt;="&amp;Options!$D$37)) + Options!$D$32*AVERAGE($AB121:$AG121) + Options!$D$33*GEOMEAN($AB121:$AG121+0.0001)</f>
        <v>1.5</v>
      </c>
      <c r="L121" s="24">
        <f t="shared" si="29"/>
        <v>1.5</v>
      </c>
      <c r="M121" s="57"/>
      <c r="N121" s="25">
        <f t="shared" si="30"/>
        <v>7.2525857457874974</v>
      </c>
      <c r="O121" s="25">
        <f t="shared" si="31"/>
        <v>1.1722488038277501</v>
      </c>
      <c r="P121" s="25">
        <f t="shared" si="32"/>
        <v>6.6171464088792815</v>
      </c>
      <c r="Q121" s="25">
        <f t="shared" si="33"/>
        <v>3.1428571428571401</v>
      </c>
      <c r="R121" s="25">
        <f t="shared" si="34"/>
        <v>1.75</v>
      </c>
      <c r="S121" s="25">
        <f t="shared" si="35"/>
        <v>0</v>
      </c>
      <c r="T121" s="58"/>
      <c r="U121" s="25">
        <f>Health!F121</f>
        <v>5.26</v>
      </c>
      <c r="V121" s="25">
        <f>Food!F121</f>
        <v>1.1722488038277501</v>
      </c>
      <c r="W121" s="26">
        <f>Macro!F121</f>
        <v>6.2148760330578501</v>
      </c>
      <c r="X121" s="25">
        <f>Socioeconomic!F121</f>
        <v>3.1428571428571401</v>
      </c>
      <c r="Y121" s="25">
        <f>'Natural Hazard'!F121</f>
        <v>1.75</v>
      </c>
      <c r="Z121" s="25">
        <f>Conflict!F121</f>
        <v>0</v>
      </c>
      <c r="AA121" s="58"/>
      <c r="AB121" s="25">
        <f>Health!G121</f>
        <v>10</v>
      </c>
      <c r="AC121" s="25">
        <f>Food!G121</f>
        <v>0</v>
      </c>
      <c r="AD121" s="25">
        <f>Macro!G121</f>
        <v>7.0454545454545503</v>
      </c>
      <c r="AE121" s="25">
        <f>Socioeconomic!G121</f>
        <v>0</v>
      </c>
      <c r="AF121" s="25">
        <f>'Natural Hazard'!G121</f>
        <v>0</v>
      </c>
      <c r="AG121" s="25">
        <f>Conflict!G121</f>
        <v>0</v>
      </c>
      <c r="AH121" s="57"/>
      <c r="AI121" s="27">
        <v>0</v>
      </c>
      <c r="AJ121" s="27">
        <v>0.4</v>
      </c>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row>
    <row r="122" spans="1:70" x14ac:dyDescent="0.2">
      <c r="A122" s="70">
        <v>117</v>
      </c>
      <c r="B122" s="20" t="s">
        <v>240</v>
      </c>
      <c r="C122" s="20" t="s">
        <v>241</v>
      </c>
      <c r="D122" s="20" t="s">
        <v>597</v>
      </c>
      <c r="E122" s="20" t="s">
        <v>591</v>
      </c>
      <c r="F122" s="57"/>
      <c r="G122" s="22" cm="1">
        <f t="array" ref="G122">Options!$D$30*(COUNTIF($N122:$S122, "&gt;="&amp;Options!$D$41) + 0.5*(COUNTIF($N122:$S122, "&gt;="&amp;Options!$D$42) - COUNTIF($N122:$S122, "&gt;="&amp;Options!$D$41))) + Options!$D$31*(COUNTIF($N122:$S122, "&gt;="&amp;Options!$D$41)) + Options!$D$32*AVERAGE($N122:$S122) + Options!$D$33*GEOMEAN($N122:$S122+0.0001)</f>
        <v>2</v>
      </c>
      <c r="H122" s="23">
        <f t="shared" si="27"/>
        <v>2</v>
      </c>
      <c r="I122" s="22" cm="1">
        <f t="array" ref="I122">Options!$D$30*(COUNTIF($U122:$Z122, "&gt;="&amp;Options!$D$37) + 0.5*(COUNTIF($U122:$Z122, "&gt;="&amp;Options!$D$38) - COUNTIF($U122:$Z122, "&gt;="&amp;Options!$D$37))) + Options!$D$31*(COUNTIF($U122:$Z122, "&gt;="&amp;Options!$D$37)) + Options!$D$32*AVERAGE($U122:$Z122) + Options!$D$33*GEOMEAN($U122:$Z122+0.0001)</f>
        <v>0.5</v>
      </c>
      <c r="J122" s="24">
        <f t="shared" si="28"/>
        <v>0.5</v>
      </c>
      <c r="K122" s="21" cm="1">
        <f t="array" ref="K122">Options!$D$30*(COUNTIF($AB122:$AG122, "&gt;="&amp;Options!$D$37) + 0.5*(COUNTIF($AB122:$AG122, "&gt;="&amp;Options!$D$38) - COUNTIF($AB122:$AG122, "&gt;="&amp;Options!$D$37))) + Options!$D$31*(COUNTIF($AB122:$AG122, "&gt;="&amp;Options!$D$37)) + Options!$D$32*AVERAGE($AB122:$AG122) + Options!$D$33*GEOMEAN($AB122:$AG122+0.0001)</f>
        <v>1.5</v>
      </c>
      <c r="L122" s="24">
        <f t="shared" si="29"/>
        <v>1.5</v>
      </c>
      <c r="M122" s="57"/>
      <c r="N122" s="25">
        <f t="shared" si="30"/>
        <v>6.5192024052026483</v>
      </c>
      <c r="O122" s="25">
        <f t="shared" si="31"/>
        <v>7.2009569377990399</v>
      </c>
      <c r="P122" s="25">
        <f t="shared" si="32"/>
        <v>2.5931192545020152</v>
      </c>
      <c r="Q122" s="25">
        <f t="shared" si="33"/>
        <v>6.082762530298222</v>
      </c>
      <c r="R122" s="25">
        <f t="shared" si="34"/>
        <v>0.625</v>
      </c>
      <c r="S122" s="25">
        <f t="shared" si="35"/>
        <v>0</v>
      </c>
      <c r="T122" s="58"/>
      <c r="U122" s="25">
        <f>Health!F122</f>
        <v>4.25</v>
      </c>
      <c r="V122" s="25">
        <f>Food!F122</f>
        <v>7.2009569377990399</v>
      </c>
      <c r="W122" s="26">
        <f>Macro!F122</f>
        <v>5.9173553719008298</v>
      </c>
      <c r="X122" s="25">
        <f>Socioeconomic!F122</f>
        <v>5.28571428571429</v>
      </c>
      <c r="Y122" s="25">
        <f>'Natural Hazard'!F122</f>
        <v>0.625</v>
      </c>
      <c r="Z122" s="25">
        <f>Conflict!F122</f>
        <v>0</v>
      </c>
      <c r="AA122" s="58"/>
      <c r="AB122" s="25">
        <f>Health!G122</f>
        <v>10</v>
      </c>
      <c r="AC122" s="25">
        <f>Food!G122</f>
        <v>0</v>
      </c>
      <c r="AD122" s="25">
        <f>Macro!G122</f>
        <v>1.13636363636363</v>
      </c>
      <c r="AE122" s="25">
        <f>Socioeconomic!G122</f>
        <v>7</v>
      </c>
      <c r="AF122" s="25">
        <f>'Natural Hazard'!G122</f>
        <v>0</v>
      </c>
      <c r="AG122" s="25">
        <f>Conflict!G122</f>
        <v>0</v>
      </c>
      <c r="AH122" s="57"/>
      <c r="AI122" s="27">
        <v>0</v>
      </c>
      <c r="AJ122" s="27">
        <v>0.3</v>
      </c>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row>
    <row r="123" spans="1:70" x14ac:dyDescent="0.2">
      <c r="A123" s="70">
        <v>118</v>
      </c>
      <c r="B123" s="20" t="s">
        <v>242</v>
      </c>
      <c r="C123" s="20" t="s">
        <v>243</v>
      </c>
      <c r="D123" s="20" t="s">
        <v>593</v>
      </c>
      <c r="E123" s="20" t="s">
        <v>590</v>
      </c>
      <c r="F123" s="57"/>
      <c r="G123" s="22" cm="1">
        <f t="array" ref="G123">Options!$D$30*(COUNTIF($N123:$S123, "&gt;="&amp;Options!$D$41) + 0.5*(COUNTIF($N123:$S123, "&gt;="&amp;Options!$D$42) - COUNTIF($N123:$S123, "&gt;="&amp;Options!$D$41))) + Options!$D$31*(COUNTIF($N123:$S123, "&gt;="&amp;Options!$D$41)) + Options!$D$32*AVERAGE($N123:$S123) + Options!$D$33*GEOMEAN($N123:$S123+0.0001)</f>
        <v>5</v>
      </c>
      <c r="H123" s="23">
        <f t="shared" si="27"/>
        <v>5</v>
      </c>
      <c r="I123" s="22" cm="1">
        <f t="array" ref="I123">Options!$D$30*(COUNTIF($U123:$Z123, "&gt;="&amp;Options!$D$37) + 0.5*(COUNTIF($U123:$Z123, "&gt;="&amp;Options!$D$38) - COUNTIF($U123:$Z123, "&gt;="&amp;Options!$D$37))) + Options!$D$31*(COUNTIF($U123:$Z123, "&gt;="&amp;Options!$D$37)) + Options!$D$32*AVERAGE($U123:$Z123) + Options!$D$33*GEOMEAN($U123:$Z123+0.0001)</f>
        <v>4.5</v>
      </c>
      <c r="J123" s="24">
        <f t="shared" si="28"/>
        <v>4.5</v>
      </c>
      <c r="K123" s="21" cm="1">
        <f t="array" ref="K123">Options!$D$30*(COUNTIF($AB123:$AG123, "&gt;="&amp;Options!$D$37) + 0.5*(COUNTIF($AB123:$AG123, "&gt;="&amp;Options!$D$38) - COUNTIF($AB123:$AG123, "&gt;="&amp;Options!$D$37))) + Options!$D$31*(COUNTIF($AB123:$AG123, "&gt;="&amp;Options!$D$37)) + Options!$D$32*AVERAGE($AB123:$AG123) + Options!$D$33*GEOMEAN($AB123:$AG123+0.0001)</f>
        <v>3</v>
      </c>
      <c r="L123" s="24">
        <f t="shared" si="29"/>
        <v>3</v>
      </c>
      <c r="M123" s="57"/>
      <c r="N123" s="25">
        <f t="shared" si="30"/>
        <v>6.2017367294604258</v>
      </c>
      <c r="O123" s="25">
        <f t="shared" si="31"/>
        <v>10</v>
      </c>
      <c r="P123" s="25">
        <f t="shared" si="32"/>
        <v>6.3960214906683124</v>
      </c>
      <c r="Q123" s="25">
        <f t="shared" si="33"/>
        <v>10</v>
      </c>
      <c r="R123" s="25">
        <f t="shared" si="34"/>
        <v>8.2915619758885004</v>
      </c>
      <c r="S123" s="25">
        <f t="shared" si="35"/>
        <v>10</v>
      </c>
      <c r="T123" s="58"/>
      <c r="U123" s="25">
        <f>Health!F123</f>
        <v>10</v>
      </c>
      <c r="V123" s="25">
        <f>Food!F123</f>
        <v>10</v>
      </c>
      <c r="W123" s="26">
        <f>Macro!F123</f>
        <v>8.1818181818181799</v>
      </c>
      <c r="X123" s="25">
        <f>Socioeconomic!F123</f>
        <v>10</v>
      </c>
      <c r="Y123" s="25">
        <f>'Natural Hazard'!F123</f>
        <v>6.875</v>
      </c>
      <c r="Z123" s="25">
        <f>Conflict!F123</f>
        <v>10</v>
      </c>
      <c r="AA123" s="58"/>
      <c r="AB123" s="25">
        <f>Health!G123</f>
        <v>3.8461538461538498</v>
      </c>
      <c r="AC123" s="25">
        <f>Food!G123</f>
        <v>10</v>
      </c>
      <c r="AD123" s="25">
        <f>Macro!G123</f>
        <v>5</v>
      </c>
      <c r="AE123" s="25">
        <f>Socioeconomic!G123</f>
        <v>0</v>
      </c>
      <c r="AF123" s="25">
        <f>'Natural Hazard'!G123</f>
        <v>10</v>
      </c>
      <c r="AG123" s="25">
        <f>Conflict!G123</f>
        <v>10</v>
      </c>
      <c r="AH123" s="57"/>
      <c r="AI123" s="27">
        <v>0</v>
      </c>
      <c r="AJ123" s="27">
        <v>0.2</v>
      </c>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row>
    <row r="124" spans="1:70" x14ac:dyDescent="0.2">
      <c r="A124" s="70">
        <v>119</v>
      </c>
      <c r="B124" s="20" t="s">
        <v>244</v>
      </c>
      <c r="C124" s="20" t="s">
        <v>245</v>
      </c>
      <c r="D124" s="20" t="s">
        <v>593</v>
      </c>
      <c r="E124" s="20" t="s">
        <v>590</v>
      </c>
      <c r="F124" s="57"/>
      <c r="G124" s="22" cm="1">
        <f t="array" ref="G124">Options!$D$30*(COUNTIF($N124:$S124, "&gt;="&amp;Options!$D$41) + 0.5*(COUNTIF($N124:$S124, "&gt;="&amp;Options!$D$42) - COUNTIF($N124:$S124, "&gt;="&amp;Options!$D$41))) + Options!$D$31*(COUNTIF($N124:$S124, "&gt;="&amp;Options!$D$41)) + Options!$D$32*AVERAGE($N124:$S124) + Options!$D$33*GEOMEAN($N124:$S124+0.0001)</f>
        <v>3</v>
      </c>
      <c r="H124" s="23">
        <f t="shared" si="27"/>
        <v>3</v>
      </c>
      <c r="I124" s="22" cm="1">
        <f t="array" ref="I124">Options!$D$30*(COUNTIF($U124:$Z124, "&gt;="&amp;Options!$D$37) + 0.5*(COUNTIF($U124:$Z124, "&gt;="&amp;Options!$D$38) - COUNTIF($U124:$Z124, "&gt;="&amp;Options!$D$37))) + Options!$D$31*(COUNTIF($U124:$Z124, "&gt;="&amp;Options!$D$37)) + Options!$D$32*AVERAGE($U124:$Z124) + Options!$D$33*GEOMEAN($U124:$Z124+0.0001)</f>
        <v>2</v>
      </c>
      <c r="J124" s="24">
        <f t="shared" si="28"/>
        <v>2</v>
      </c>
      <c r="K124" s="21" cm="1">
        <f t="array" ref="K124">Options!$D$30*(COUNTIF($AB124:$AG124, "&gt;="&amp;Options!$D$37) + 0.5*(COUNTIF($AB124:$AG124, "&gt;="&amp;Options!$D$38) - COUNTIF($AB124:$AG124, "&gt;="&amp;Options!$D$37))) + Options!$D$31*(COUNTIF($AB124:$AG124, "&gt;="&amp;Options!$D$37)) + Options!$D$32*AVERAGE($AB124:$AG124) + Options!$D$33*GEOMEAN($AB124:$AG124+0.0001)</f>
        <v>1</v>
      </c>
      <c r="L124" s="24">
        <f t="shared" si="29"/>
        <v>1</v>
      </c>
      <c r="M124" s="57"/>
      <c r="N124" s="25">
        <f t="shared" si="30"/>
        <v>9.7467943448089631</v>
      </c>
      <c r="O124" s="25">
        <f t="shared" si="31"/>
        <v>8.1339712918660307</v>
      </c>
      <c r="P124" s="25">
        <f t="shared" si="32"/>
        <v>1.9459256400345599</v>
      </c>
      <c r="Q124" s="25">
        <f t="shared" si="33"/>
        <v>8.71428571428571</v>
      </c>
      <c r="R124" s="25">
        <f t="shared" si="34"/>
        <v>3.875</v>
      </c>
      <c r="S124" s="25">
        <f t="shared" si="35"/>
        <v>0</v>
      </c>
      <c r="T124" s="58"/>
      <c r="U124" s="25">
        <f>Health!F124</f>
        <v>9.5</v>
      </c>
      <c r="V124" s="25">
        <f>Food!F124</f>
        <v>8.1339712918660307</v>
      </c>
      <c r="W124" s="26">
        <f>Macro!F124</f>
        <v>8.3305785123966896</v>
      </c>
      <c r="X124" s="25">
        <f>Socioeconomic!F124</f>
        <v>8.71428571428571</v>
      </c>
      <c r="Y124" s="25">
        <f>'Natural Hazard'!F124</f>
        <v>3.875</v>
      </c>
      <c r="Z124" s="25">
        <f>Conflict!F124</f>
        <v>0</v>
      </c>
      <c r="AA124" s="58"/>
      <c r="AB124" s="25">
        <f>Health!G124</f>
        <v>10</v>
      </c>
      <c r="AC124" s="25">
        <f>Food!G124</f>
        <v>0</v>
      </c>
      <c r="AD124" s="25">
        <f>Macro!G124</f>
        <v>0.45454545454544998</v>
      </c>
      <c r="AE124" s="25">
        <f>Socioeconomic!G124</f>
        <v>0</v>
      </c>
      <c r="AF124" s="25">
        <f>'Natural Hazard'!G124</f>
        <v>0</v>
      </c>
      <c r="AG124" s="25">
        <f>Conflict!G124</f>
        <v>0</v>
      </c>
      <c r="AH124" s="57"/>
      <c r="AI124" s="27">
        <v>0</v>
      </c>
      <c r="AJ124" s="27">
        <v>0.2</v>
      </c>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row>
    <row r="125" spans="1:70" x14ac:dyDescent="0.2">
      <c r="A125" s="70">
        <v>120</v>
      </c>
      <c r="B125" s="20" t="s">
        <v>246</v>
      </c>
      <c r="C125" s="20" t="s">
        <v>247</v>
      </c>
      <c r="D125" s="20" t="s">
        <v>593</v>
      </c>
      <c r="E125" s="20" t="s">
        <v>591</v>
      </c>
      <c r="F125" s="57"/>
      <c r="G125" s="22" cm="1">
        <f t="array" ref="G125">Options!$D$30*(COUNTIF($N125:$S125, "&gt;="&amp;Options!$D$41) + 0.5*(COUNTIF($N125:$S125, "&gt;="&amp;Options!$D$42) - COUNTIF($N125:$S125, "&gt;="&amp;Options!$D$41))) + Options!$D$31*(COUNTIF($N125:$S125, "&gt;="&amp;Options!$D$41)) + Options!$D$32*AVERAGE($N125:$S125) + Options!$D$33*GEOMEAN($N125:$S125+0.0001)</f>
        <v>1.5</v>
      </c>
      <c r="H125" s="23">
        <f t="shared" si="27"/>
        <v>1.5</v>
      </c>
      <c r="I125" s="22" cm="1">
        <f t="array" ref="I125">Options!$D$30*(COUNTIF($U125:$Z125, "&gt;="&amp;Options!$D$37) + 0.5*(COUNTIF($U125:$Z125, "&gt;="&amp;Options!$D$38) - COUNTIF($U125:$Z125, "&gt;="&amp;Options!$D$37))) + Options!$D$31*(COUNTIF($U125:$Z125, "&gt;="&amp;Options!$D$37)) + Options!$D$32*AVERAGE($U125:$Z125) + Options!$D$33*GEOMEAN($U125:$Z125+0.0001)</f>
        <v>0.5</v>
      </c>
      <c r="J125" s="24">
        <f t="shared" si="28"/>
        <v>0.5</v>
      </c>
      <c r="K125" s="21" cm="1">
        <f t="array" ref="K125">Options!$D$30*(COUNTIF($AB125:$AG125, "&gt;="&amp;Options!$D$37) + 0.5*(COUNTIF($AB125:$AG125, "&gt;="&amp;Options!$D$38) - COUNTIF($AB125:$AG125, "&gt;="&amp;Options!$D$37))) + Options!$D$31*(COUNTIF($AB125:$AG125, "&gt;="&amp;Options!$D$37)) + Options!$D$32*AVERAGE($AB125:$AG125) + Options!$D$33*GEOMEAN($AB125:$AG125+0.0001)</f>
        <v>2</v>
      </c>
      <c r="L125" s="24">
        <f t="shared" si="29"/>
        <v>2</v>
      </c>
      <c r="M125" s="57"/>
      <c r="N125" s="25">
        <f t="shared" si="30"/>
        <v>8.3785440262613644</v>
      </c>
      <c r="O125" s="25">
        <f t="shared" si="31"/>
        <v>1.79425837320574</v>
      </c>
      <c r="P125" s="25">
        <f t="shared" si="32"/>
        <v>3.9607389516130649</v>
      </c>
      <c r="Q125" s="25">
        <f t="shared" si="33"/>
        <v>5.6061191058138782</v>
      </c>
      <c r="R125" s="25">
        <f t="shared" si="34"/>
        <v>1.375</v>
      </c>
      <c r="S125" s="25">
        <f t="shared" si="35"/>
        <v>0</v>
      </c>
      <c r="T125" s="58"/>
      <c r="U125" s="25">
        <f>Health!F125</f>
        <v>7.02</v>
      </c>
      <c r="V125" s="25">
        <f>Food!F125</f>
        <v>1.79425837320574</v>
      </c>
      <c r="W125" s="26">
        <f>Macro!F125</f>
        <v>2.8760330578512399</v>
      </c>
      <c r="X125" s="25">
        <f>Socioeconomic!F125</f>
        <v>3.1428571428571401</v>
      </c>
      <c r="Y125" s="25">
        <f>'Natural Hazard'!F125</f>
        <v>1.375</v>
      </c>
      <c r="Z125" s="25">
        <f>Conflict!F125</f>
        <v>0</v>
      </c>
      <c r="AA125" s="58"/>
      <c r="AB125" s="25">
        <f>Health!G125</f>
        <v>10</v>
      </c>
      <c r="AC125" s="25">
        <f>Food!G125</f>
        <v>0</v>
      </c>
      <c r="AD125" s="25">
        <f>Macro!G125</f>
        <v>5.4545454545454604</v>
      </c>
      <c r="AE125" s="25">
        <f>Socioeconomic!G125</f>
        <v>10</v>
      </c>
      <c r="AF125" s="25">
        <f>'Natural Hazard'!G125</f>
        <v>0</v>
      </c>
      <c r="AG125" s="25">
        <f>Conflict!G125</f>
        <v>0</v>
      </c>
      <c r="AH125" s="57"/>
      <c r="AI125" s="27">
        <v>0</v>
      </c>
      <c r="AJ125" s="27">
        <v>0.3</v>
      </c>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row>
    <row r="126" spans="1:70" x14ac:dyDescent="0.2">
      <c r="A126" s="70">
        <v>121</v>
      </c>
      <c r="B126" s="20" t="s">
        <v>248</v>
      </c>
      <c r="C126" s="20" t="s">
        <v>249</v>
      </c>
      <c r="D126" s="20" t="s">
        <v>593</v>
      </c>
      <c r="E126" s="20" t="s">
        <v>590</v>
      </c>
      <c r="F126" s="57"/>
      <c r="G126" s="22" cm="1">
        <f t="array" ref="G126">Options!$D$30*(COUNTIF($N126:$S126, "&gt;="&amp;Options!$D$41) + 0.5*(COUNTIF($N126:$S126, "&gt;="&amp;Options!$D$42) - COUNTIF($N126:$S126, "&gt;="&amp;Options!$D$41))) + Options!$D$31*(COUNTIF($N126:$S126, "&gt;="&amp;Options!$D$41)) + Options!$D$32*AVERAGE($N126:$S126) + Options!$D$33*GEOMEAN($N126:$S126+0.0001)</f>
        <v>3.5</v>
      </c>
      <c r="H126" s="23">
        <f t="shared" si="27"/>
        <v>3.5</v>
      </c>
      <c r="I126" s="22" cm="1">
        <f t="array" ref="I126">Options!$D$30*(COUNTIF($U126:$Z126, "&gt;="&amp;Options!$D$37) + 0.5*(COUNTIF($U126:$Z126, "&gt;="&amp;Options!$D$38) - COUNTIF($U126:$Z126, "&gt;="&amp;Options!$D$37))) + Options!$D$31*(COUNTIF($U126:$Z126, "&gt;="&amp;Options!$D$37)) + Options!$D$32*AVERAGE($U126:$Z126) + Options!$D$33*GEOMEAN($U126:$Z126+0.0001)</f>
        <v>3</v>
      </c>
      <c r="J126" s="24">
        <f t="shared" si="28"/>
        <v>3</v>
      </c>
      <c r="K126" s="21" cm="1">
        <f t="array" ref="K126">Options!$D$30*(COUNTIF($AB126:$AG126, "&gt;="&amp;Options!$D$37) + 0.5*(COUNTIF($AB126:$AG126, "&gt;="&amp;Options!$D$38) - COUNTIF($AB126:$AG126, "&gt;="&amp;Options!$D$37))) + Options!$D$31*(COUNTIF($AB126:$AG126, "&gt;="&amp;Options!$D$37)) + Options!$D$32*AVERAGE($AB126:$AG126) + Options!$D$33*GEOMEAN($AB126:$AG126+0.0001)</f>
        <v>2</v>
      </c>
      <c r="L126" s="24">
        <f t="shared" si="29"/>
        <v>2</v>
      </c>
      <c r="M126" s="57"/>
      <c r="N126" s="25">
        <f t="shared" si="30"/>
        <v>7.1684941021324509</v>
      </c>
      <c r="O126" s="25">
        <f t="shared" si="31"/>
        <v>10</v>
      </c>
      <c r="P126" s="25">
        <f t="shared" si="32"/>
        <v>6.0426731935308835</v>
      </c>
      <c r="Q126" s="25">
        <f t="shared" si="33"/>
        <v>10</v>
      </c>
      <c r="R126" s="25">
        <f t="shared" si="34"/>
        <v>4.8733971724044816</v>
      </c>
      <c r="S126" s="25">
        <f t="shared" si="35"/>
        <v>0</v>
      </c>
      <c r="T126" s="58"/>
      <c r="U126" s="25">
        <f>Health!F126</f>
        <v>9.25</v>
      </c>
      <c r="V126" s="25">
        <f>Food!F126</f>
        <v>10</v>
      </c>
      <c r="W126" s="26">
        <f>Macro!F126</f>
        <v>8.0330578512396702</v>
      </c>
      <c r="X126" s="25">
        <f>Socioeconomic!F126</f>
        <v>10</v>
      </c>
      <c r="Y126" s="25">
        <f>'Natural Hazard'!F126</f>
        <v>2.375</v>
      </c>
      <c r="Z126" s="25">
        <f>Conflict!F126</f>
        <v>0</v>
      </c>
      <c r="AA126" s="58"/>
      <c r="AB126" s="25">
        <f>Health!G126</f>
        <v>5.5553846153846198</v>
      </c>
      <c r="AC126" s="25">
        <f>Food!G126</f>
        <v>0</v>
      </c>
      <c r="AD126" s="25">
        <f>Macro!G126</f>
        <v>4.5454545454545503</v>
      </c>
      <c r="AE126" s="25">
        <f>Socioeconomic!G126</f>
        <v>10</v>
      </c>
      <c r="AF126" s="25">
        <f>'Natural Hazard'!G126</f>
        <v>10</v>
      </c>
      <c r="AG126" s="25">
        <f>Conflict!G126</f>
        <v>0</v>
      </c>
      <c r="AH126" s="57"/>
      <c r="AI126" s="27">
        <v>0</v>
      </c>
      <c r="AJ126" s="27">
        <v>0.2</v>
      </c>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row>
    <row r="127" spans="1:70" x14ac:dyDescent="0.2">
      <c r="A127" s="70">
        <v>122</v>
      </c>
      <c r="B127" s="20" t="s">
        <v>250</v>
      </c>
      <c r="C127" s="20" t="s">
        <v>251</v>
      </c>
      <c r="D127" s="20" t="s">
        <v>597</v>
      </c>
      <c r="E127" s="20" t="s">
        <v>591</v>
      </c>
      <c r="F127" s="57"/>
      <c r="G127" s="22" cm="1">
        <f t="array" ref="G127">Options!$D$30*(COUNTIF($N127:$S127, "&gt;="&amp;Options!$D$41) + 0.5*(COUNTIF($N127:$S127, "&gt;="&amp;Options!$D$42) - COUNTIF($N127:$S127, "&gt;="&amp;Options!$D$41))) + Options!$D$31*(COUNTIF($N127:$S127, "&gt;="&amp;Options!$D$41)) + Options!$D$32*AVERAGE($N127:$S127) + Options!$D$33*GEOMEAN($N127:$S127+0.0001)</f>
        <v>0.5</v>
      </c>
      <c r="H127" s="23">
        <f t="shared" si="27"/>
        <v>0.5</v>
      </c>
      <c r="I127" s="22" cm="1">
        <f t="array" ref="I127">Options!$D$30*(COUNTIF($U127:$Z127, "&gt;="&amp;Options!$D$37) + 0.5*(COUNTIF($U127:$Z127, "&gt;="&amp;Options!$D$38) - COUNTIF($U127:$Z127, "&gt;="&amp;Options!$D$37))) + Options!$D$31*(COUNTIF($U127:$Z127, "&gt;="&amp;Options!$D$37)) + Options!$D$32*AVERAGE($U127:$Z127) + Options!$D$33*GEOMEAN($U127:$Z127+0.0001)</f>
        <v>0</v>
      </c>
      <c r="J127" s="24">
        <f t="shared" si="28"/>
        <v>0</v>
      </c>
      <c r="K127" s="21" cm="1">
        <f t="array" ref="K127">Options!$D$30*(COUNTIF($AB127:$AG127, "&gt;="&amp;Options!$D$37) + 0.5*(COUNTIF($AB127:$AG127, "&gt;="&amp;Options!$D$38) - COUNTIF($AB127:$AG127, "&gt;="&amp;Options!$D$37))) + Options!$D$31*(COUNTIF($AB127:$AG127, "&gt;="&amp;Options!$D$37)) + Options!$D$32*AVERAGE($AB127:$AG127) + Options!$D$33*GEOMEAN($AB127:$AG127+0.0001)</f>
        <v>0.5</v>
      </c>
      <c r="L127" s="24">
        <f t="shared" si="29"/>
        <v>0.5</v>
      </c>
      <c r="M127" s="57"/>
      <c r="N127" s="25">
        <f t="shared" si="30"/>
        <v>5.3452248382484751</v>
      </c>
      <c r="O127" s="25">
        <f t="shared" si="31"/>
        <v>2.3444976076555002</v>
      </c>
      <c r="P127" s="25">
        <f t="shared" si="32"/>
        <v>2.1080861100374522</v>
      </c>
      <c r="Q127" s="25">
        <f t="shared" si="33"/>
        <v>2.8571428571428599</v>
      </c>
      <c r="R127" s="25">
        <f t="shared" si="34"/>
        <v>3</v>
      </c>
      <c r="S127" s="25">
        <f t="shared" si="35"/>
        <v>0</v>
      </c>
      <c r="T127" s="58"/>
      <c r="U127" s="25">
        <f>Health!F127</f>
        <v>3</v>
      </c>
      <c r="V127" s="25">
        <f>Food!F127</f>
        <v>2.3444976076555002</v>
      </c>
      <c r="W127" s="26">
        <f>Macro!F127</f>
        <v>2.7933884297520701</v>
      </c>
      <c r="X127" s="25">
        <f>Socioeconomic!F127</f>
        <v>2.8571428571428599</v>
      </c>
      <c r="Y127" s="25">
        <f>'Natural Hazard'!F127</f>
        <v>3</v>
      </c>
      <c r="Z127" s="25">
        <f>Conflict!F127</f>
        <v>0</v>
      </c>
      <c r="AA127" s="58"/>
      <c r="AB127" s="25">
        <f>Health!G127</f>
        <v>9.5238095238094793</v>
      </c>
      <c r="AC127" s="25">
        <f>Food!G127</f>
        <v>0</v>
      </c>
      <c r="AD127" s="25">
        <f>Macro!G127</f>
        <v>1.5909090909090899</v>
      </c>
      <c r="AE127" s="25">
        <f>Socioeconomic!G127</f>
        <v>0</v>
      </c>
      <c r="AF127" s="25">
        <f>'Natural Hazard'!G127</f>
        <v>0</v>
      </c>
      <c r="AG127" s="25">
        <f>Conflict!G127</f>
        <v>0</v>
      </c>
      <c r="AH127" s="57"/>
      <c r="AI127" s="27">
        <v>0</v>
      </c>
      <c r="AJ127" s="27">
        <v>0.2</v>
      </c>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row>
    <row r="128" spans="1:70" x14ac:dyDescent="0.2">
      <c r="A128" s="70">
        <v>123</v>
      </c>
      <c r="B128" s="20" t="s">
        <v>252</v>
      </c>
      <c r="C128" s="20" t="s">
        <v>253</v>
      </c>
      <c r="D128" s="20" t="s">
        <v>593</v>
      </c>
      <c r="E128" s="20" t="s">
        <v>591</v>
      </c>
      <c r="F128" s="57"/>
      <c r="G128" s="22" cm="1">
        <f t="array" ref="G128">Options!$D$30*(COUNTIF($N128:$S128, "&gt;="&amp;Options!$D$41) + 0.5*(COUNTIF($N128:$S128, "&gt;="&amp;Options!$D$42) - COUNTIF($N128:$S128, "&gt;="&amp;Options!$D$41))) + Options!$D$31*(COUNTIF($N128:$S128, "&gt;="&amp;Options!$D$41)) + Options!$D$32*AVERAGE($N128:$S128) + Options!$D$33*GEOMEAN($N128:$S128+0.0001)</f>
        <v>2.5</v>
      </c>
      <c r="H128" s="23">
        <f t="shared" si="27"/>
        <v>2.5</v>
      </c>
      <c r="I128" s="22" cm="1">
        <f t="array" ref="I128">Options!$D$30*(COUNTIF($U128:$Z128, "&gt;="&amp;Options!$D$37) + 0.5*(COUNTIF($U128:$Z128, "&gt;="&amp;Options!$D$38) - COUNTIF($U128:$Z128, "&gt;="&amp;Options!$D$37))) + Options!$D$31*(COUNTIF($U128:$Z128, "&gt;="&amp;Options!$D$37)) + Options!$D$32*AVERAGE($U128:$Z128) + Options!$D$33*GEOMEAN($U128:$Z128+0.0001)</f>
        <v>1.5</v>
      </c>
      <c r="J128" s="24">
        <f t="shared" si="28"/>
        <v>1.5</v>
      </c>
      <c r="K128" s="21" cm="1">
        <f t="array" ref="K128">Options!$D$30*(COUNTIF($AB128:$AG128, "&gt;="&amp;Options!$D$37) + 0.5*(COUNTIF($AB128:$AG128, "&gt;="&amp;Options!$D$38) - COUNTIF($AB128:$AG128, "&gt;="&amp;Options!$D$37))) + Options!$D$31*(COUNTIF($AB128:$AG128, "&gt;="&amp;Options!$D$37)) + Options!$D$32*AVERAGE($AB128:$AG128) + Options!$D$33*GEOMEAN($AB128:$AG128+0.0001)</f>
        <v>0</v>
      </c>
      <c r="L128" s="24">
        <f t="shared" si="29"/>
        <v>0</v>
      </c>
      <c r="M128" s="57"/>
      <c r="N128" s="25">
        <f t="shared" si="30"/>
        <v>6.198076624740442</v>
      </c>
      <c r="O128" s="25">
        <f t="shared" si="31"/>
        <v>9.2822966507177096</v>
      </c>
      <c r="P128" s="25">
        <f t="shared" si="32"/>
        <v>4.7396532095668356</v>
      </c>
      <c r="Q128" s="25">
        <f t="shared" si="33"/>
        <v>8</v>
      </c>
      <c r="R128" s="25">
        <f t="shared" si="34"/>
        <v>1.75</v>
      </c>
      <c r="S128" s="25">
        <f t="shared" si="35"/>
        <v>0</v>
      </c>
      <c r="T128" s="58"/>
      <c r="U128" s="25">
        <f>Health!F128</f>
        <v>7.75</v>
      </c>
      <c r="V128" s="25">
        <f>Food!F128</f>
        <v>9.2822966507177096</v>
      </c>
      <c r="W128" s="26">
        <f>Macro!F128</f>
        <v>4.9421487603305803</v>
      </c>
      <c r="X128" s="25">
        <f>Socioeconomic!F128</f>
        <v>8</v>
      </c>
      <c r="Y128" s="25">
        <f>'Natural Hazard'!F128</f>
        <v>1.75</v>
      </c>
      <c r="Z128" s="25">
        <f>Conflict!F128</f>
        <v>0</v>
      </c>
      <c r="AA128" s="58"/>
      <c r="AB128" s="25">
        <f>Health!G128</f>
        <v>4.9569230769230801</v>
      </c>
      <c r="AC128" s="25">
        <f>Food!G128</f>
        <v>0</v>
      </c>
      <c r="AD128" s="25">
        <f>Macro!G128</f>
        <v>4.5454545454545503</v>
      </c>
      <c r="AE128" s="25">
        <f>Socioeconomic!G128</f>
        <v>0</v>
      </c>
      <c r="AF128" s="25">
        <f>'Natural Hazard'!G128</f>
        <v>0</v>
      </c>
      <c r="AG128" s="25">
        <f>Conflict!G128</f>
        <v>0</v>
      </c>
      <c r="AH128" s="57"/>
      <c r="AI128" s="27">
        <v>0</v>
      </c>
      <c r="AJ128" s="27">
        <v>0.3</v>
      </c>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row>
    <row r="129" spans="1:70" x14ac:dyDescent="0.2">
      <c r="A129" s="70">
        <v>124</v>
      </c>
      <c r="B129" s="20" t="s">
        <v>254</v>
      </c>
      <c r="C129" s="20" t="s">
        <v>255</v>
      </c>
      <c r="D129" s="20" t="s">
        <v>593</v>
      </c>
      <c r="E129" s="20" t="s">
        <v>590</v>
      </c>
      <c r="F129" s="57"/>
      <c r="G129" s="22" cm="1">
        <f t="array" ref="G129">Options!$D$30*(COUNTIF($N129:$S129, "&gt;="&amp;Options!$D$41) + 0.5*(COUNTIF($N129:$S129, "&gt;="&amp;Options!$D$42) - COUNTIF($N129:$S129, "&gt;="&amp;Options!$D$41))) + Options!$D$31*(COUNTIF($N129:$S129, "&gt;="&amp;Options!$D$41)) + Options!$D$32*AVERAGE($N129:$S129) + Options!$D$33*GEOMEAN($N129:$S129+0.0001)</f>
        <v>6</v>
      </c>
      <c r="H129" s="23">
        <f t="shared" si="27"/>
        <v>6</v>
      </c>
      <c r="I129" s="22" cm="1">
        <f t="array" ref="I129">Options!$D$30*(COUNTIF($U129:$Z129, "&gt;="&amp;Options!$D$37) + 0.5*(COUNTIF($U129:$Z129, "&gt;="&amp;Options!$D$38) - COUNTIF($U129:$Z129, "&gt;="&amp;Options!$D$37))) + Options!$D$31*(COUNTIF($U129:$Z129, "&gt;="&amp;Options!$D$37)) + Options!$D$32*AVERAGE($U129:$Z129) + Options!$D$33*GEOMEAN($U129:$Z129+0.0001)</f>
        <v>5</v>
      </c>
      <c r="J129" s="24">
        <f t="shared" si="28"/>
        <v>5</v>
      </c>
      <c r="K129" s="21" cm="1">
        <f t="array" ref="K129">Options!$D$30*(COUNTIF($AB129:$AG129, "&gt;="&amp;Options!$D$37) + 0.5*(COUNTIF($AB129:$AG129, "&gt;="&amp;Options!$D$38) - COUNTIF($AB129:$AG129, "&gt;="&amp;Options!$D$37))) + Options!$D$31*(COUNTIF($AB129:$AG129, "&gt;="&amp;Options!$D$37)) + Options!$D$32*AVERAGE($AB129:$AG129) + Options!$D$33*GEOMEAN($AB129:$AG129+0.0001)</f>
        <v>2.5</v>
      </c>
      <c r="L129" s="24">
        <f t="shared" si="29"/>
        <v>2.5</v>
      </c>
      <c r="M129" s="57"/>
      <c r="N129" s="25">
        <f t="shared" si="30"/>
        <v>9.7590007294853081</v>
      </c>
      <c r="O129" s="25">
        <f t="shared" si="31"/>
        <v>10</v>
      </c>
      <c r="P129" s="25">
        <f t="shared" si="32"/>
        <v>9.0909090909090899</v>
      </c>
      <c r="Q129" s="25">
        <f t="shared" si="33"/>
        <v>10</v>
      </c>
      <c r="R129" s="25">
        <f t="shared" si="34"/>
        <v>7.875</v>
      </c>
      <c r="S129" s="25">
        <f t="shared" si="35"/>
        <v>10</v>
      </c>
      <c r="T129" s="58"/>
      <c r="U129" s="25">
        <f>Health!F129</f>
        <v>10</v>
      </c>
      <c r="V129" s="25">
        <f>Food!F129</f>
        <v>10</v>
      </c>
      <c r="W129" s="26">
        <f>Macro!F129</f>
        <v>9.0909090909090899</v>
      </c>
      <c r="X129" s="25">
        <f>Socioeconomic!F129</f>
        <v>10</v>
      </c>
      <c r="Y129" s="25">
        <f>'Natural Hazard'!F129</f>
        <v>7.875</v>
      </c>
      <c r="Z129" s="25">
        <f>Conflict!F129</f>
        <v>10</v>
      </c>
      <c r="AA129" s="58"/>
      <c r="AB129" s="25">
        <f>Health!G129</f>
        <v>9.5238095238094793</v>
      </c>
      <c r="AC129" s="25">
        <f>Food!G129</f>
        <v>10</v>
      </c>
      <c r="AD129" s="25">
        <f>Macro!G129</f>
        <v>0</v>
      </c>
      <c r="AE129" s="25">
        <f>Socioeconomic!G129</f>
        <v>0</v>
      </c>
      <c r="AF129" s="25">
        <f>'Natural Hazard'!G129</f>
        <v>0</v>
      </c>
      <c r="AG129" s="25">
        <f>Conflict!G129</f>
        <v>10</v>
      </c>
      <c r="AH129" s="57"/>
      <c r="AI129" s="27">
        <v>0</v>
      </c>
      <c r="AJ129" s="27">
        <v>0.2</v>
      </c>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row>
    <row r="130" spans="1:70" x14ac:dyDescent="0.2">
      <c r="A130" s="70">
        <v>125</v>
      </c>
      <c r="B130" s="20" t="s">
        <v>256</v>
      </c>
      <c r="C130" s="20" t="s">
        <v>257</v>
      </c>
      <c r="D130" s="20" t="s">
        <v>593</v>
      </c>
      <c r="E130" s="20" t="s">
        <v>599</v>
      </c>
      <c r="F130" s="57"/>
      <c r="G130" s="22" cm="1">
        <f t="array" ref="G130">Options!$D$30*(COUNTIF($N130:$S130, "&gt;="&amp;Options!$D$41) + 0.5*(COUNTIF($N130:$S130, "&gt;="&amp;Options!$D$42) - COUNTIF($N130:$S130, "&gt;="&amp;Options!$D$41))) + Options!$D$31*(COUNTIF($N130:$S130, "&gt;="&amp;Options!$D$41)) + Options!$D$32*AVERAGE($N130:$S130) + Options!$D$33*GEOMEAN($N130:$S130+0.0001)</f>
        <v>6</v>
      </c>
      <c r="H130" s="23">
        <f t="shared" si="27"/>
        <v>6</v>
      </c>
      <c r="I130" s="22" cm="1">
        <f t="array" ref="I130">Options!$D$30*(COUNTIF($U130:$Z130, "&gt;="&amp;Options!$D$37) + 0.5*(COUNTIF($U130:$Z130, "&gt;="&amp;Options!$D$38) - COUNTIF($U130:$Z130, "&gt;="&amp;Options!$D$37))) + Options!$D$31*(COUNTIF($U130:$Z130, "&gt;="&amp;Options!$D$37)) + Options!$D$32*AVERAGE($U130:$Z130) + Options!$D$33*GEOMEAN($U130:$Z130+0.0001)</f>
        <v>3.5</v>
      </c>
      <c r="J130" s="24">
        <f t="shared" si="28"/>
        <v>3.5</v>
      </c>
      <c r="K130" s="21" cm="1">
        <f t="array" ref="K130">Options!$D$30*(COUNTIF($AB130:$AG130, "&gt;="&amp;Options!$D$37) + 0.5*(COUNTIF($AB130:$AG130, "&gt;="&amp;Options!$D$38) - COUNTIF($AB130:$AG130, "&gt;="&amp;Options!$D$37))) + Options!$D$31*(COUNTIF($AB130:$AG130, "&gt;="&amp;Options!$D$37)) + Options!$D$32*AVERAGE($AB130:$AG130) + Options!$D$33*GEOMEAN($AB130:$AG130+0.0001)</f>
        <v>3</v>
      </c>
      <c r="L130" s="24">
        <f t="shared" si="29"/>
        <v>3</v>
      </c>
      <c r="M130" s="57"/>
      <c r="N130" s="25">
        <f t="shared" si="30"/>
        <v>9.8742088290657488</v>
      </c>
      <c r="O130" s="25">
        <f t="shared" si="31"/>
        <v>9.2156513424213156</v>
      </c>
      <c r="P130" s="25">
        <f t="shared" si="32"/>
        <v>7.2375180772733252</v>
      </c>
      <c r="Q130" s="25">
        <f t="shared" si="33"/>
        <v>8.8640526042791841</v>
      </c>
      <c r="R130" s="25">
        <f t="shared" si="34"/>
        <v>7.75</v>
      </c>
      <c r="S130" s="25">
        <f t="shared" si="35"/>
        <v>7.8099114642860643</v>
      </c>
      <c r="T130" s="58"/>
      <c r="U130" s="25">
        <f>Health!F130</f>
        <v>9.75</v>
      </c>
      <c r="V130" s="25">
        <f>Food!F130</f>
        <v>8.4928229665071804</v>
      </c>
      <c r="W130" s="26">
        <f>Macro!F130</f>
        <v>9.60330578512397</v>
      </c>
      <c r="X130" s="25">
        <f>Socioeconomic!F130</f>
        <v>7.8571428571428603</v>
      </c>
      <c r="Y130" s="25">
        <f>'Natural Hazard'!F130</f>
        <v>7.75</v>
      </c>
      <c r="Z130" s="25">
        <f>Conflict!F130</f>
        <v>10</v>
      </c>
      <c r="AA130" s="58"/>
      <c r="AB130" s="25">
        <f>Health!G130</f>
        <v>10</v>
      </c>
      <c r="AC130" s="25">
        <f>Food!G130</f>
        <v>10</v>
      </c>
      <c r="AD130" s="25">
        <f>Macro!G130</f>
        <v>5.4545454545454701</v>
      </c>
      <c r="AE130" s="25">
        <f>Socioeconomic!G130</f>
        <v>10</v>
      </c>
      <c r="AF130" s="25">
        <f>'Natural Hazard'!G130</f>
        <v>0</v>
      </c>
      <c r="AG130" s="25">
        <f>Conflict!G130</f>
        <v>6.0994717079986902</v>
      </c>
      <c r="AH130" s="57"/>
      <c r="AI130" s="27">
        <v>0</v>
      </c>
      <c r="AJ130" s="27">
        <v>0.1</v>
      </c>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row>
    <row r="131" spans="1:70" x14ac:dyDescent="0.2">
      <c r="A131" s="70">
        <v>126</v>
      </c>
      <c r="B131" s="20" t="s">
        <v>258</v>
      </c>
      <c r="C131" s="20" t="s">
        <v>259</v>
      </c>
      <c r="D131" s="20" t="s">
        <v>596</v>
      </c>
      <c r="E131" s="20" t="s">
        <v>590</v>
      </c>
      <c r="F131" s="57"/>
      <c r="G131" s="22" cm="1">
        <f t="array" ref="G131">Options!$D$30*(COUNTIF($N131:$S131, "&gt;="&amp;Options!$D$41) + 0.5*(COUNTIF($N131:$S131, "&gt;="&amp;Options!$D$42) - COUNTIF($N131:$S131, "&gt;="&amp;Options!$D$41))) + Options!$D$31*(COUNTIF($N131:$S131, "&gt;="&amp;Options!$D$41)) + Options!$D$32*AVERAGE($N131:$S131) + Options!$D$33*GEOMEAN($N131:$S131+0.0001)</f>
        <v>3.5</v>
      </c>
      <c r="H131" s="23">
        <f t="shared" si="27"/>
        <v>3.5</v>
      </c>
      <c r="I131" s="22" cm="1">
        <f t="array" ref="I131">Options!$D$30*(COUNTIF($U131:$Z131, "&gt;="&amp;Options!$D$37) + 0.5*(COUNTIF($U131:$Z131, "&gt;="&amp;Options!$D$38) - COUNTIF($U131:$Z131, "&gt;="&amp;Options!$D$37))) + Options!$D$31*(COUNTIF($U131:$Z131, "&gt;="&amp;Options!$D$37)) + Options!$D$32*AVERAGE($U131:$Z131) + Options!$D$33*GEOMEAN($U131:$Z131+0.0001)</f>
        <v>1</v>
      </c>
      <c r="J131" s="24">
        <f t="shared" si="28"/>
        <v>1</v>
      </c>
      <c r="K131" s="21" cm="1">
        <f t="array" ref="K131">Options!$D$30*(COUNTIF($AB131:$AG131, "&gt;="&amp;Options!$D$37) + 0.5*(COUNTIF($AB131:$AG131, "&gt;="&amp;Options!$D$38) - COUNTIF($AB131:$AG131, "&gt;="&amp;Options!$D$37))) + Options!$D$31*(COUNTIF($AB131:$AG131, "&gt;="&amp;Options!$D$37)) + Options!$D$32*AVERAGE($AB131:$AG131) + Options!$D$33*GEOMEAN($AB131:$AG131+0.0001)</f>
        <v>1.5</v>
      </c>
      <c r="L131" s="24">
        <f t="shared" si="29"/>
        <v>1.5</v>
      </c>
      <c r="M131" s="57"/>
      <c r="N131" s="25">
        <f t="shared" si="30"/>
        <v>8.0622577482985491</v>
      </c>
      <c r="O131" s="25">
        <f t="shared" si="31"/>
        <v>6.7942583732057402</v>
      </c>
      <c r="P131" s="25">
        <f t="shared" si="32"/>
        <v>6.8872534405901709</v>
      </c>
      <c r="Q131" s="25">
        <f t="shared" si="33"/>
        <v>7.0710678118654737</v>
      </c>
      <c r="R131" s="25">
        <f t="shared" si="34"/>
        <v>5.25</v>
      </c>
      <c r="S131" s="25">
        <f t="shared" si="35"/>
        <v>0</v>
      </c>
      <c r="T131" s="58"/>
      <c r="U131" s="25">
        <f>Health!F131</f>
        <v>6.5</v>
      </c>
      <c r="V131" s="25">
        <f>Food!F131</f>
        <v>6.7942583732057402</v>
      </c>
      <c r="W131" s="26">
        <f>Macro!F131</f>
        <v>9.0743801652892593</v>
      </c>
      <c r="X131" s="25">
        <f>Socioeconomic!F131</f>
        <v>7.1428571428571397</v>
      </c>
      <c r="Y131" s="25">
        <f>'Natural Hazard'!F131</f>
        <v>5.25</v>
      </c>
      <c r="Z131" s="25">
        <f>Conflict!F131</f>
        <v>0</v>
      </c>
      <c r="AA131" s="58"/>
      <c r="AB131" s="25">
        <f>Health!G131</f>
        <v>10</v>
      </c>
      <c r="AC131" s="25">
        <f>Food!G131</f>
        <v>0</v>
      </c>
      <c r="AD131" s="25">
        <f>Macro!G131</f>
        <v>5.2272727272727302</v>
      </c>
      <c r="AE131" s="25">
        <f>Socioeconomic!G131</f>
        <v>7</v>
      </c>
      <c r="AF131" s="25">
        <f>'Natural Hazard'!G131</f>
        <v>0</v>
      </c>
      <c r="AG131" s="25">
        <f>Conflict!G131</f>
        <v>0</v>
      </c>
      <c r="AH131" s="57"/>
      <c r="AI131" s="27">
        <v>0</v>
      </c>
      <c r="AJ131" s="27">
        <v>0.2</v>
      </c>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row>
    <row r="132" spans="1:70" x14ac:dyDescent="0.2">
      <c r="A132" s="70">
        <v>127</v>
      </c>
      <c r="B132" s="20" t="s">
        <v>260</v>
      </c>
      <c r="C132" s="20" t="s">
        <v>261</v>
      </c>
      <c r="D132" s="20" t="s">
        <v>594</v>
      </c>
      <c r="E132" s="20" t="s">
        <v>585</v>
      </c>
      <c r="F132" s="57"/>
      <c r="G132" s="22" cm="1">
        <f t="array" ref="G132">Options!$D$30*(COUNTIF($N132:$S132, "&gt;="&amp;Options!$D$41) + 0.5*(COUNTIF($N132:$S132, "&gt;="&amp;Options!$D$42) - COUNTIF($N132:$S132, "&gt;="&amp;Options!$D$41))) + Options!$D$31*(COUNTIF($N132:$S132, "&gt;="&amp;Options!$D$41)) + Options!$D$32*AVERAGE($N132:$S132) + Options!$D$33*GEOMEAN($N132:$S132+0.0001)</f>
        <v>0</v>
      </c>
      <c r="H132" s="23">
        <f t="shared" si="27"/>
        <v>0</v>
      </c>
      <c r="I132" s="22" cm="1">
        <f t="array" ref="I132">Options!$D$30*(COUNTIF($U132:$Z132, "&gt;="&amp;Options!$D$37) + 0.5*(COUNTIF($U132:$Z132, "&gt;="&amp;Options!$D$38) - COUNTIF($U132:$Z132, "&gt;="&amp;Options!$D$37))) + Options!$D$31*(COUNTIF($U132:$Z132, "&gt;="&amp;Options!$D$37)) + Options!$D$32*AVERAGE($U132:$Z132) + Options!$D$33*GEOMEAN($U132:$Z132+0.0001)</f>
        <v>0</v>
      </c>
      <c r="J132" s="24">
        <f t="shared" si="28"/>
        <v>0</v>
      </c>
      <c r="K132" s="21" cm="1">
        <f t="array" ref="K132">Options!$D$30*(COUNTIF($AB132:$AG132, "&gt;="&amp;Options!$D$37) + 0.5*(COUNTIF($AB132:$AG132, "&gt;="&amp;Options!$D$38) - COUNTIF($AB132:$AG132, "&gt;="&amp;Options!$D$37))) + Options!$D$31*(COUNTIF($AB132:$AG132, "&gt;="&amp;Options!$D$37)) + Options!$D$32*AVERAGE($AB132:$AG132) + Options!$D$33*GEOMEAN($AB132:$AG132+0.0001)</f>
        <v>1</v>
      </c>
      <c r="L132" s="24">
        <f t="shared" si="29"/>
        <v>1</v>
      </c>
      <c r="M132" s="57"/>
      <c r="N132" s="25">
        <f t="shared" si="30"/>
        <v>3.270703288285258</v>
      </c>
      <c r="O132" s="25">
        <f t="shared" si="31"/>
        <v>0</v>
      </c>
      <c r="P132" s="25">
        <f t="shared" si="32"/>
        <v>2.1859465075188895</v>
      </c>
      <c r="Q132" s="25">
        <f t="shared" si="33"/>
        <v>1.4142135623730956</v>
      </c>
      <c r="R132" s="25">
        <f t="shared" si="34"/>
        <v>0</v>
      </c>
      <c r="S132" s="25">
        <f t="shared" si="35"/>
        <v>0</v>
      </c>
      <c r="T132" s="58"/>
      <c r="U132" s="25">
        <f>Health!F132</f>
        <v>1.25</v>
      </c>
      <c r="V132" s="25">
        <f>Food!F132</f>
        <v>0</v>
      </c>
      <c r="W132" s="26">
        <f>Macro!F132</f>
        <v>0.87603305785123797</v>
      </c>
      <c r="X132" s="25">
        <f>Socioeconomic!F132</f>
        <v>0.28571428571428598</v>
      </c>
      <c r="Y132" s="25">
        <f>'Natural Hazard'!F132</f>
        <v>0</v>
      </c>
      <c r="Z132" s="25">
        <f>Conflict!F132</f>
        <v>0</v>
      </c>
      <c r="AA132" s="58"/>
      <c r="AB132" s="25">
        <f>Health!G132</f>
        <v>8.5579999999999998</v>
      </c>
      <c r="AC132" s="25">
        <f>Food!G132</f>
        <v>0</v>
      </c>
      <c r="AD132" s="25">
        <f>Macro!G132</f>
        <v>5.4545454545454604</v>
      </c>
      <c r="AE132" s="25">
        <f>Socioeconomic!G132</f>
        <v>7</v>
      </c>
      <c r="AF132" s="25">
        <f>'Natural Hazard'!G132</f>
        <v>0</v>
      </c>
      <c r="AG132" s="25">
        <f>Conflict!G132</f>
        <v>0</v>
      </c>
      <c r="AH132" s="57"/>
      <c r="AI132" s="27">
        <v>0</v>
      </c>
      <c r="AJ132" s="27">
        <v>0.4</v>
      </c>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row>
    <row r="133" spans="1:70" x14ac:dyDescent="0.2">
      <c r="A133" s="70">
        <v>128</v>
      </c>
      <c r="B133" s="20" t="s">
        <v>262</v>
      </c>
      <c r="C133" s="20" t="s">
        <v>263</v>
      </c>
      <c r="D133" s="20" t="s">
        <v>594</v>
      </c>
      <c r="E133" s="20" t="s">
        <v>585</v>
      </c>
      <c r="F133" s="57"/>
      <c r="G133" s="22" cm="1">
        <f t="array" ref="G133">Options!$D$30*(COUNTIF($N133:$S133, "&gt;="&amp;Options!$D$41) + 0.5*(COUNTIF($N133:$S133, "&gt;="&amp;Options!$D$42) - COUNTIF($N133:$S133, "&gt;="&amp;Options!$D$41))) + Options!$D$31*(COUNTIF($N133:$S133, "&gt;="&amp;Options!$D$41)) + Options!$D$32*AVERAGE($N133:$S133) + Options!$D$33*GEOMEAN($N133:$S133+0.0001)</f>
        <v>0</v>
      </c>
      <c r="H133" s="23">
        <f t="shared" si="27"/>
        <v>0</v>
      </c>
      <c r="I133" s="22" cm="1">
        <f t="array" ref="I133">Options!$D$30*(COUNTIF($U133:$Z133, "&gt;="&amp;Options!$D$37) + 0.5*(COUNTIF($U133:$Z133, "&gt;="&amp;Options!$D$38) - COUNTIF($U133:$Z133, "&gt;="&amp;Options!$D$37))) + Options!$D$31*(COUNTIF($U133:$Z133, "&gt;="&amp;Options!$D$37)) + Options!$D$32*AVERAGE($U133:$Z133) + Options!$D$33*GEOMEAN($U133:$Z133+0.0001)</f>
        <v>0</v>
      </c>
      <c r="J133" s="24">
        <f t="shared" si="28"/>
        <v>0</v>
      </c>
      <c r="K133" s="21" cm="1">
        <f t="array" ref="K133">Options!$D$30*(COUNTIF($AB133:$AG133, "&gt;="&amp;Options!$D$37) + 0.5*(COUNTIF($AB133:$AG133, "&gt;="&amp;Options!$D$38) - COUNTIF($AB133:$AG133, "&gt;="&amp;Options!$D$37))) + Options!$D$31*(COUNTIF($AB133:$AG133, "&gt;="&amp;Options!$D$37)) + Options!$D$32*AVERAGE($AB133:$AG133) + Options!$D$33*GEOMEAN($AB133:$AG133+0.0001)</f>
        <v>0.5</v>
      </c>
      <c r="L133" s="24">
        <f t="shared" si="29"/>
        <v>0.5</v>
      </c>
      <c r="M133" s="57"/>
      <c r="N133" s="25">
        <f t="shared" si="30"/>
        <v>3.2071349029490852</v>
      </c>
      <c r="O133" s="25">
        <f t="shared" si="31"/>
        <v>0</v>
      </c>
      <c r="P133" s="25">
        <f t="shared" si="32"/>
        <v>1.2972837600230442</v>
      </c>
      <c r="Q133" s="25">
        <f t="shared" si="33"/>
        <v>0.28571428571428598</v>
      </c>
      <c r="R133" s="25">
        <f t="shared" si="34"/>
        <v>0</v>
      </c>
      <c r="S133" s="25">
        <f t="shared" si="35"/>
        <v>0</v>
      </c>
      <c r="T133" s="58"/>
      <c r="U133" s="25">
        <f>Health!F133</f>
        <v>1.08</v>
      </c>
      <c r="V133" s="25">
        <f>Food!F133</f>
        <v>0</v>
      </c>
      <c r="W133" s="26">
        <f>Macro!F133</f>
        <v>0.26446280991735399</v>
      </c>
      <c r="X133" s="25">
        <f>Socioeconomic!F133</f>
        <v>0.28571428571428598</v>
      </c>
      <c r="Y133" s="25">
        <f>'Natural Hazard'!F133</f>
        <v>0</v>
      </c>
      <c r="Z133" s="25">
        <f>Conflict!F133</f>
        <v>0</v>
      </c>
      <c r="AA133" s="58"/>
      <c r="AB133" s="25">
        <f>Health!G133</f>
        <v>9.5238095238094793</v>
      </c>
      <c r="AC133" s="25">
        <f>Food!G133</f>
        <v>0</v>
      </c>
      <c r="AD133" s="25">
        <f>Macro!G133</f>
        <v>6.3636363636363704</v>
      </c>
      <c r="AE133" s="25">
        <f>Socioeconomic!G133</f>
        <v>0</v>
      </c>
      <c r="AF133" s="25">
        <f>'Natural Hazard'!G133</f>
        <v>0</v>
      </c>
      <c r="AG133" s="25">
        <f>Conflict!G133</f>
        <v>0</v>
      </c>
      <c r="AH133" s="57"/>
      <c r="AI133" s="27">
        <v>0</v>
      </c>
      <c r="AJ133" s="27">
        <v>0.5</v>
      </c>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row>
    <row r="134" spans="1:70" x14ac:dyDescent="0.2">
      <c r="A134" s="70">
        <v>129</v>
      </c>
      <c r="B134" s="20" t="s">
        <v>264</v>
      </c>
      <c r="C134" s="20" t="s">
        <v>265</v>
      </c>
      <c r="D134" s="20" t="s">
        <v>592</v>
      </c>
      <c r="E134" s="20" t="s">
        <v>590</v>
      </c>
      <c r="F134" s="57"/>
      <c r="G134" s="22" cm="1">
        <f t="array" ref="G134">Options!$D$30*(COUNTIF($N134:$S134, "&gt;="&amp;Options!$D$41) + 0.5*(COUNTIF($N134:$S134, "&gt;="&amp;Options!$D$42) - COUNTIF($N134:$S134, "&gt;="&amp;Options!$D$41))) + Options!$D$31*(COUNTIF($N134:$S134, "&gt;="&amp;Options!$D$41)) + Options!$D$32*AVERAGE($N134:$S134) + Options!$D$33*GEOMEAN($N134:$S134+0.0001)</f>
        <v>3.5</v>
      </c>
      <c r="H134" s="23">
        <f t="shared" ref="H134:H165" si="36">G134</f>
        <v>3.5</v>
      </c>
      <c r="I134" s="22" cm="1">
        <f t="array" ref="I134">Options!$D$30*(COUNTIF($U134:$Z134, "&gt;="&amp;Options!$D$37) + 0.5*(COUNTIF($U134:$Z134, "&gt;="&amp;Options!$D$38) - COUNTIF($U134:$Z134, "&gt;="&amp;Options!$D$37))) + Options!$D$31*(COUNTIF($U134:$Z134, "&gt;="&amp;Options!$D$37)) + Options!$D$32*AVERAGE($U134:$Z134) + Options!$D$33*GEOMEAN($U134:$Z134+0.0001)</f>
        <v>2</v>
      </c>
      <c r="J134" s="24">
        <f t="shared" ref="J134:J165" si="37">I134</f>
        <v>2</v>
      </c>
      <c r="K134" s="21" cm="1">
        <f t="array" ref="K134">Options!$D$30*(COUNTIF($AB134:$AG134, "&gt;="&amp;Options!$D$37) + 0.5*(COUNTIF($AB134:$AG134, "&gt;="&amp;Options!$D$38) - COUNTIF($AB134:$AG134, "&gt;="&amp;Options!$D$37))) + Options!$D$31*(COUNTIF($AB134:$AG134, "&gt;="&amp;Options!$D$37)) + Options!$D$32*AVERAGE($AB134:$AG134) + Options!$D$33*GEOMEAN($AB134:$AG134+0.0001)</f>
        <v>0</v>
      </c>
      <c r="L134" s="24">
        <f t="shared" ref="L134:L165" si="38">K134</f>
        <v>0</v>
      </c>
      <c r="M134" s="57"/>
      <c r="N134" s="25">
        <f t="shared" ref="N134:N165" si="39">IFERROR(GEOMEAN(U134,AB134), MAX(U134,AB134))</f>
        <v>6.0749289629395449</v>
      </c>
      <c r="O134" s="25">
        <f t="shared" ref="O134:O165" si="40">IFERROR(GEOMEAN(V134,AC134), MAX(V134,AC134))</f>
        <v>9.0430622009569408</v>
      </c>
      <c r="P134" s="25">
        <f t="shared" ref="P134:P165" si="41">IFERROR(GEOMEAN(W134,AD134), MAX(W134,AD134))</f>
        <v>6.0810948438891907</v>
      </c>
      <c r="Q134" s="25">
        <f t="shared" ref="Q134:Q165" si="42">IFERROR(GEOMEAN(X134,AE134), MAX(X134,AE134))</f>
        <v>8.2857142857142794</v>
      </c>
      <c r="R134" s="25">
        <f t="shared" ref="R134:R165" si="43">IFERROR(GEOMEAN(Y134,AF134), MAX(Y134,AF134))</f>
        <v>5.75</v>
      </c>
      <c r="S134" s="25">
        <f t="shared" ref="S134:S165" si="44">IFERROR(GEOMEAN(Z134,AG134), MAX(Z134,AG134))</f>
        <v>0</v>
      </c>
      <c r="T134" s="58"/>
      <c r="U134" s="25">
        <f>Health!F134</f>
        <v>7.75</v>
      </c>
      <c r="V134" s="25">
        <f>Food!F134</f>
        <v>9.0430622009569408</v>
      </c>
      <c r="W134" s="26">
        <f>Macro!F134</f>
        <v>7.0743801652892602</v>
      </c>
      <c r="X134" s="25">
        <f>Socioeconomic!F134</f>
        <v>8.2857142857142794</v>
      </c>
      <c r="Y134" s="25">
        <f>'Natural Hazard'!F134</f>
        <v>5.75</v>
      </c>
      <c r="Z134" s="25">
        <f>Conflict!F134</f>
        <v>0</v>
      </c>
      <c r="AA134" s="58"/>
      <c r="AB134" s="25">
        <f>Health!G134</f>
        <v>4.7619047619047397</v>
      </c>
      <c r="AC134" s="25">
        <f>Food!G134</f>
        <v>0</v>
      </c>
      <c r="AD134" s="25">
        <f>Macro!G134</f>
        <v>5.2272727272727302</v>
      </c>
      <c r="AE134" s="25">
        <f>Socioeconomic!G134</f>
        <v>0</v>
      </c>
      <c r="AF134" s="25">
        <f>'Natural Hazard'!G134</f>
        <v>0</v>
      </c>
      <c r="AG134" s="25">
        <f>Conflict!G134</f>
        <v>0</v>
      </c>
      <c r="AH134" s="57"/>
      <c r="AI134" s="27">
        <v>0</v>
      </c>
      <c r="AJ134" s="27">
        <v>0.3</v>
      </c>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row>
    <row r="135" spans="1:70" x14ac:dyDescent="0.2">
      <c r="A135" s="70">
        <v>130</v>
      </c>
      <c r="B135" s="20" t="s">
        <v>266</v>
      </c>
      <c r="C135" s="20" t="s">
        <v>267</v>
      </c>
      <c r="D135" s="20" t="s">
        <v>597</v>
      </c>
      <c r="E135" s="20" t="s">
        <v>591</v>
      </c>
      <c r="F135" s="57"/>
      <c r="G135" s="22" cm="1">
        <f t="array" ref="G135">Options!$D$30*(COUNTIF($N135:$S135, "&gt;="&amp;Options!$D$41) + 0.5*(COUNTIF($N135:$S135, "&gt;="&amp;Options!$D$42) - COUNTIF($N135:$S135, "&gt;="&amp;Options!$D$41))) + Options!$D$31*(COUNTIF($N135:$S135, "&gt;="&amp;Options!$D$41)) + Options!$D$32*AVERAGE($N135:$S135) + Options!$D$33*GEOMEAN($N135:$S135+0.0001)</f>
        <v>1.5</v>
      </c>
      <c r="H135" s="23">
        <f t="shared" si="36"/>
        <v>1.5</v>
      </c>
      <c r="I135" s="22" cm="1">
        <f t="array" ref="I135">Options!$D$30*(COUNTIF($U135:$Z135, "&gt;="&amp;Options!$D$37) + 0.5*(COUNTIF($U135:$Z135, "&gt;="&amp;Options!$D$38) - COUNTIF($U135:$Z135, "&gt;="&amp;Options!$D$37))) + Options!$D$31*(COUNTIF($U135:$Z135, "&gt;="&amp;Options!$D$37)) + Options!$D$32*AVERAGE($U135:$Z135) + Options!$D$33*GEOMEAN($U135:$Z135+0.0001)</f>
        <v>0.5</v>
      </c>
      <c r="J135" s="24">
        <f t="shared" si="37"/>
        <v>0.5</v>
      </c>
      <c r="K135" s="21" cm="1">
        <f t="array" ref="K135">Options!$D$30*(COUNTIF($AB135:$AG135, "&gt;="&amp;Options!$D$37) + 0.5*(COUNTIF($AB135:$AG135, "&gt;="&amp;Options!$D$38) - COUNTIF($AB135:$AG135, "&gt;="&amp;Options!$D$37))) + Options!$D$31*(COUNTIF($AB135:$AG135, "&gt;="&amp;Options!$D$37)) + Options!$D$32*AVERAGE($AB135:$AG135) + Options!$D$33*GEOMEAN($AB135:$AG135+0.0001)</f>
        <v>0</v>
      </c>
      <c r="L135" s="24">
        <f t="shared" si="38"/>
        <v>0</v>
      </c>
      <c r="M135" s="57"/>
      <c r="N135" s="25">
        <f t="shared" si="39"/>
        <v>9.84</v>
      </c>
      <c r="O135" s="25">
        <f t="shared" si="40"/>
        <v>0</v>
      </c>
      <c r="P135" s="25">
        <f t="shared" si="41"/>
        <v>0</v>
      </c>
      <c r="Q135" s="25">
        <f t="shared" si="42"/>
        <v>6</v>
      </c>
      <c r="R135" s="25">
        <f t="shared" si="43"/>
        <v>0.625</v>
      </c>
      <c r="S135" s="25">
        <f t="shared" si="44"/>
        <v>0</v>
      </c>
      <c r="T135" s="58"/>
      <c r="U135" s="25">
        <f>Health!F135</f>
        <v>9.84</v>
      </c>
      <c r="V135" s="25">
        <f>Food!F135</f>
        <v>0</v>
      </c>
      <c r="W135" s="26">
        <f>Macro!F135</f>
        <v>0</v>
      </c>
      <c r="X135" s="25">
        <f>Socioeconomic!F135</f>
        <v>6</v>
      </c>
      <c r="Y135" s="25">
        <f>'Natural Hazard'!F135</f>
        <v>0.625</v>
      </c>
      <c r="Z135" s="25">
        <f>Conflict!F135</f>
        <v>0</v>
      </c>
      <c r="AA135" s="58"/>
      <c r="AB135" s="25">
        <f>Health!G135</f>
        <v>0</v>
      </c>
      <c r="AC135" s="25">
        <f>Food!G135</f>
        <v>0</v>
      </c>
      <c r="AD135" s="25">
        <f>Macro!G135</f>
        <v>0</v>
      </c>
      <c r="AE135" s="25">
        <f>Socioeconomic!G135</f>
        <v>0</v>
      </c>
      <c r="AF135" s="25">
        <f>'Natural Hazard'!G135</f>
        <v>0</v>
      </c>
      <c r="AG135" s="25">
        <f>Conflict!G135</f>
        <v>0</v>
      </c>
      <c r="AH135" s="57"/>
      <c r="AI135" s="27">
        <v>0.4</v>
      </c>
      <c r="AJ135" s="27">
        <v>0.8</v>
      </c>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row>
    <row r="136" spans="1:70" x14ac:dyDescent="0.2">
      <c r="A136" s="70">
        <v>131</v>
      </c>
      <c r="B136" s="20" t="s">
        <v>268</v>
      </c>
      <c r="C136" s="20" t="s">
        <v>269</v>
      </c>
      <c r="D136" s="20" t="s">
        <v>597</v>
      </c>
      <c r="E136" s="20" t="s">
        <v>587</v>
      </c>
      <c r="F136" s="57"/>
      <c r="G136" s="22" cm="1">
        <f t="array" ref="G136">Options!$D$30*(COUNTIF($N136:$S136, "&gt;="&amp;Options!$D$41) + 0.5*(COUNTIF($N136:$S136, "&gt;="&amp;Options!$D$42) - COUNTIF($N136:$S136, "&gt;="&amp;Options!$D$41))) + Options!$D$31*(COUNTIF($N136:$S136, "&gt;="&amp;Options!$D$41)) + Options!$D$32*AVERAGE($N136:$S136) + Options!$D$33*GEOMEAN($N136:$S136+0.0001)</f>
        <v>0.5</v>
      </c>
      <c r="H136" s="23">
        <f t="shared" si="36"/>
        <v>0.5</v>
      </c>
      <c r="I136" s="22" cm="1">
        <f t="array" ref="I136">Options!$D$30*(COUNTIF($U136:$Z136, "&gt;="&amp;Options!$D$37) + 0.5*(COUNTIF($U136:$Z136, "&gt;="&amp;Options!$D$38) - COUNTIF($U136:$Z136, "&gt;="&amp;Options!$D$37))) + Options!$D$31*(COUNTIF($U136:$Z136, "&gt;="&amp;Options!$D$37)) + Options!$D$32*AVERAGE($U136:$Z136) + Options!$D$33*GEOMEAN($U136:$Z136+0.0001)</f>
        <v>0</v>
      </c>
      <c r="J136" s="24">
        <f t="shared" si="37"/>
        <v>0</v>
      </c>
      <c r="K136" s="21" cm="1">
        <f t="array" ref="K136">Options!$D$30*(COUNTIF($AB136:$AG136, "&gt;="&amp;Options!$D$37) + 0.5*(COUNTIF($AB136:$AG136, "&gt;="&amp;Options!$D$38) - COUNTIF($AB136:$AG136, "&gt;="&amp;Options!$D$37))) + Options!$D$31*(COUNTIF($AB136:$AG136, "&gt;="&amp;Options!$D$37)) + Options!$D$32*AVERAGE($AB136:$AG136) + Options!$D$33*GEOMEAN($AB136:$AG136+0.0001)</f>
        <v>1.5</v>
      </c>
      <c r="L136" s="24">
        <f t="shared" si="38"/>
        <v>1.5</v>
      </c>
      <c r="M136" s="57"/>
      <c r="N136" s="25">
        <f t="shared" si="39"/>
        <v>5.6568542494923797</v>
      </c>
      <c r="O136" s="25">
        <f t="shared" si="40"/>
        <v>1.84210526315789</v>
      </c>
      <c r="P136" s="25">
        <f t="shared" si="41"/>
        <v>0.36363636363636298</v>
      </c>
      <c r="Q136" s="25">
        <f t="shared" si="42"/>
        <v>2.2360679774997894</v>
      </c>
      <c r="R136" s="25">
        <f t="shared" si="43"/>
        <v>1.875</v>
      </c>
      <c r="S136" s="25">
        <f t="shared" si="44"/>
        <v>0</v>
      </c>
      <c r="T136" s="58"/>
      <c r="U136" s="25">
        <f>Health!F136</f>
        <v>3.2</v>
      </c>
      <c r="V136" s="25">
        <f>Food!F136</f>
        <v>1.84210526315789</v>
      </c>
      <c r="W136" s="26">
        <f>Macro!F136</f>
        <v>0.36363636363636298</v>
      </c>
      <c r="X136" s="25">
        <f>Socioeconomic!F136</f>
        <v>0.71428571428571397</v>
      </c>
      <c r="Y136" s="25">
        <f>'Natural Hazard'!F136</f>
        <v>1.875</v>
      </c>
      <c r="Z136" s="25">
        <f>Conflict!F136</f>
        <v>0</v>
      </c>
      <c r="AA136" s="58"/>
      <c r="AB136" s="25">
        <f>Health!G136</f>
        <v>10</v>
      </c>
      <c r="AC136" s="25">
        <f>Food!G136</f>
        <v>0</v>
      </c>
      <c r="AD136" s="25">
        <f>Macro!G136</f>
        <v>0</v>
      </c>
      <c r="AE136" s="25">
        <f>Socioeconomic!G136</f>
        <v>7</v>
      </c>
      <c r="AF136" s="25">
        <f>'Natural Hazard'!G136</f>
        <v>0</v>
      </c>
      <c r="AG136" s="25">
        <f>Conflict!G136</f>
        <v>0</v>
      </c>
      <c r="AH136" s="57"/>
      <c r="AI136" s="27">
        <v>0</v>
      </c>
      <c r="AJ136" s="27">
        <v>0.5</v>
      </c>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row>
    <row r="137" spans="1:70" x14ac:dyDescent="0.2">
      <c r="A137" s="70">
        <v>132</v>
      </c>
      <c r="B137" s="20" t="s">
        <v>270</v>
      </c>
      <c r="C137" s="20" t="s">
        <v>271</v>
      </c>
      <c r="D137" s="20" t="s">
        <v>595</v>
      </c>
      <c r="E137" s="20" t="s">
        <v>586</v>
      </c>
      <c r="F137" s="57"/>
      <c r="G137" s="22" cm="1">
        <f t="array" ref="G137">Options!$D$30*(COUNTIF($N137:$S137, "&gt;="&amp;Options!$D$41) + 0.5*(COUNTIF($N137:$S137, "&gt;="&amp;Options!$D$42) - COUNTIF($N137:$S137, "&gt;="&amp;Options!$D$41))) + Options!$D$31*(COUNTIF($N137:$S137, "&gt;="&amp;Options!$D$41)) + Options!$D$32*AVERAGE($N137:$S137) + Options!$D$33*GEOMEAN($N137:$S137+0.0001)</f>
        <v>1</v>
      </c>
      <c r="H137" s="23">
        <f t="shared" si="36"/>
        <v>1</v>
      </c>
      <c r="I137" s="22" cm="1">
        <f t="array" ref="I137">Options!$D$30*(COUNTIF($U137:$Z137, "&gt;="&amp;Options!$D$37) + 0.5*(COUNTIF($U137:$Z137, "&gt;="&amp;Options!$D$38) - COUNTIF($U137:$Z137, "&gt;="&amp;Options!$D$37))) + Options!$D$31*(COUNTIF($U137:$Z137, "&gt;="&amp;Options!$D$37)) + Options!$D$32*AVERAGE($U137:$Z137) + Options!$D$33*GEOMEAN($U137:$Z137+0.0001)</f>
        <v>0</v>
      </c>
      <c r="J137" s="24">
        <f t="shared" si="37"/>
        <v>0</v>
      </c>
      <c r="K137" s="21" cm="1">
        <f t="array" ref="K137">Options!$D$30*(COUNTIF($AB137:$AG137, "&gt;="&amp;Options!$D$37) + 0.5*(COUNTIF($AB137:$AG137, "&gt;="&amp;Options!$D$38) - COUNTIF($AB137:$AG137, "&gt;="&amp;Options!$D$37))) + Options!$D$31*(COUNTIF($AB137:$AG137, "&gt;="&amp;Options!$D$37)) + Options!$D$32*AVERAGE($AB137:$AG137) + Options!$D$33*GEOMEAN($AB137:$AG137+0.0001)</f>
        <v>0.5</v>
      </c>
      <c r="L137" s="24">
        <f t="shared" si="38"/>
        <v>0.5</v>
      </c>
      <c r="M137" s="57"/>
      <c r="N137" s="25">
        <f t="shared" si="39"/>
        <v>5.0615262143989241</v>
      </c>
      <c r="O137" s="25">
        <f t="shared" si="40"/>
        <v>3.2296650717703299</v>
      </c>
      <c r="P137" s="25">
        <f t="shared" si="41"/>
        <v>6.0804770661821106</v>
      </c>
      <c r="Q137" s="25">
        <f t="shared" si="42"/>
        <v>2.4285714285714302</v>
      </c>
      <c r="R137" s="25">
        <f t="shared" si="43"/>
        <v>2.5</v>
      </c>
      <c r="S137" s="25">
        <f t="shared" si="44"/>
        <v>0</v>
      </c>
      <c r="T137" s="58"/>
      <c r="U137" s="25">
        <f>Health!F137</f>
        <v>5.38</v>
      </c>
      <c r="V137" s="25">
        <f>Food!F137</f>
        <v>3.2296650717703299</v>
      </c>
      <c r="W137" s="26">
        <f>Macro!F137</f>
        <v>4.2809917355371896</v>
      </c>
      <c r="X137" s="25">
        <f>Socioeconomic!F137</f>
        <v>2.4285714285714302</v>
      </c>
      <c r="Y137" s="25">
        <f>'Natural Hazard'!F137</f>
        <v>2.5</v>
      </c>
      <c r="Z137" s="25">
        <f>Conflict!F137</f>
        <v>0</v>
      </c>
      <c r="AA137" s="58"/>
      <c r="AB137" s="25">
        <f>Health!G137</f>
        <v>4.7619047619047397</v>
      </c>
      <c r="AC137" s="25">
        <f>Food!G137</f>
        <v>0</v>
      </c>
      <c r="AD137" s="25">
        <f>Macro!G137</f>
        <v>8.6363636363636296</v>
      </c>
      <c r="AE137" s="25">
        <f>Socioeconomic!G137</f>
        <v>0</v>
      </c>
      <c r="AF137" s="25">
        <f>'Natural Hazard'!G137</f>
        <v>0</v>
      </c>
      <c r="AG137" s="25">
        <f>Conflict!G137</f>
        <v>0</v>
      </c>
      <c r="AH137" s="57"/>
      <c r="AI137" s="27">
        <v>0</v>
      </c>
      <c r="AJ137" s="27">
        <v>0.4</v>
      </c>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row>
    <row r="138" spans="1:70" x14ac:dyDescent="0.2">
      <c r="A138" s="70">
        <v>133</v>
      </c>
      <c r="B138" s="20" t="s">
        <v>272</v>
      </c>
      <c r="C138" s="20" t="s">
        <v>273</v>
      </c>
      <c r="D138" s="20" t="s">
        <v>592</v>
      </c>
      <c r="E138" s="20" t="s">
        <v>599</v>
      </c>
      <c r="F138" s="57"/>
      <c r="G138" s="22" cm="1">
        <f t="array" ref="G138">Options!$D$30*(COUNTIF($N138:$S138, "&gt;="&amp;Options!$D$41) + 0.5*(COUNTIF($N138:$S138, "&gt;="&amp;Options!$D$42) - COUNTIF($N138:$S138, "&gt;="&amp;Options!$D$41))) + Options!$D$31*(COUNTIF($N138:$S138, "&gt;="&amp;Options!$D$41)) + Options!$D$32*AVERAGE($N138:$S138) + Options!$D$33*GEOMEAN($N138:$S138+0.0001)</f>
        <v>3</v>
      </c>
      <c r="H138" s="23">
        <f t="shared" si="36"/>
        <v>3</v>
      </c>
      <c r="I138" s="22" cm="1">
        <f t="array" ref="I138">Options!$D$30*(COUNTIF($U138:$Z138, "&gt;="&amp;Options!$D$37) + 0.5*(COUNTIF($U138:$Z138, "&gt;="&amp;Options!$D$38) - COUNTIF($U138:$Z138, "&gt;="&amp;Options!$D$37))) + Options!$D$31*(COUNTIF($U138:$Z138, "&gt;="&amp;Options!$D$37)) + Options!$D$32*AVERAGE($U138:$Z138) + Options!$D$33*GEOMEAN($U138:$Z138+0.0001)</f>
        <v>2</v>
      </c>
      <c r="J138" s="24">
        <f t="shared" si="37"/>
        <v>2</v>
      </c>
      <c r="K138" s="21" cm="1">
        <f t="array" ref="K138">Options!$D$30*(COUNTIF($AB138:$AG138, "&gt;="&amp;Options!$D$37) + 0.5*(COUNTIF($AB138:$AG138, "&gt;="&amp;Options!$D$38) - COUNTIF($AB138:$AG138, "&gt;="&amp;Options!$D$37))) + Options!$D$31*(COUNTIF($AB138:$AG138, "&gt;="&amp;Options!$D$37)) + Options!$D$32*AVERAGE($AB138:$AG138) + Options!$D$33*GEOMEAN($AB138:$AG138+0.0001)</f>
        <v>0</v>
      </c>
      <c r="L138" s="24">
        <f t="shared" si="38"/>
        <v>0</v>
      </c>
      <c r="M138" s="57"/>
      <c r="N138" s="25">
        <f t="shared" si="39"/>
        <v>5.1145719423863953</v>
      </c>
      <c r="O138" s="25">
        <f t="shared" si="40"/>
        <v>6.6267942583732102</v>
      </c>
      <c r="P138" s="25">
        <f t="shared" si="41"/>
        <v>2.0290897242213708</v>
      </c>
      <c r="Q138" s="25">
        <f t="shared" si="42"/>
        <v>7.7142857142857197</v>
      </c>
      <c r="R138" s="25">
        <f t="shared" si="43"/>
        <v>7.75</v>
      </c>
      <c r="S138" s="25">
        <f t="shared" si="44"/>
        <v>0</v>
      </c>
      <c r="T138" s="58"/>
      <c r="U138" s="25">
        <f>Health!F138</f>
        <v>8.25</v>
      </c>
      <c r="V138" s="25">
        <f>Food!F138</f>
        <v>6.6267942583732102</v>
      </c>
      <c r="W138" s="26">
        <f>Macro!F138</f>
        <v>9.0578512396694197</v>
      </c>
      <c r="X138" s="25">
        <f>Socioeconomic!F138</f>
        <v>7.7142857142857197</v>
      </c>
      <c r="Y138" s="25">
        <f>'Natural Hazard'!F138</f>
        <v>7.75</v>
      </c>
      <c r="Z138" s="25">
        <f>Conflict!F138</f>
        <v>0</v>
      </c>
      <c r="AA138" s="58"/>
      <c r="AB138" s="25">
        <f>Health!G138</f>
        <v>3.1707692307692299</v>
      </c>
      <c r="AC138" s="25">
        <f>Food!G138</f>
        <v>0</v>
      </c>
      <c r="AD138" s="25">
        <f>Macro!G138</f>
        <v>0.45454545454546702</v>
      </c>
      <c r="AE138" s="25">
        <f>Socioeconomic!G138</f>
        <v>0</v>
      </c>
      <c r="AF138" s="25">
        <f>'Natural Hazard'!G138</f>
        <v>0</v>
      </c>
      <c r="AG138" s="25">
        <f>Conflict!G138</f>
        <v>0</v>
      </c>
      <c r="AH138" s="57"/>
      <c r="AI138" s="27">
        <v>0</v>
      </c>
      <c r="AJ138" s="27">
        <v>0.3</v>
      </c>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row>
    <row r="139" spans="1:70" x14ac:dyDescent="0.2">
      <c r="A139" s="70">
        <v>134</v>
      </c>
      <c r="B139" s="20" t="s">
        <v>274</v>
      </c>
      <c r="C139" s="20" t="s">
        <v>275</v>
      </c>
      <c r="D139" s="20" t="s">
        <v>596</v>
      </c>
      <c r="E139" s="20" t="s">
        <v>591</v>
      </c>
      <c r="F139" s="57"/>
      <c r="G139" s="22" cm="1">
        <f t="array" ref="G139">Options!$D$30*(COUNTIF($N139:$S139, "&gt;="&amp;Options!$D$41) + 0.5*(COUNTIF($N139:$S139, "&gt;="&amp;Options!$D$42) - COUNTIF($N139:$S139, "&gt;="&amp;Options!$D$41))) + Options!$D$31*(COUNTIF($N139:$S139, "&gt;="&amp;Options!$D$41)) + Options!$D$32*AVERAGE($N139:$S139) + Options!$D$33*GEOMEAN($N139:$S139+0.0001)</f>
        <v>1.5</v>
      </c>
      <c r="H139" s="23">
        <f t="shared" si="36"/>
        <v>1.5</v>
      </c>
      <c r="I139" s="22" cm="1">
        <f t="array" ref="I139">Options!$D$30*(COUNTIF($U139:$Z139, "&gt;="&amp;Options!$D$37) + 0.5*(COUNTIF($U139:$Z139, "&gt;="&amp;Options!$D$38) - COUNTIF($U139:$Z139, "&gt;="&amp;Options!$D$37))) + Options!$D$31*(COUNTIF($U139:$Z139, "&gt;="&amp;Options!$D$37)) + Options!$D$32*AVERAGE($U139:$Z139) + Options!$D$33*GEOMEAN($U139:$Z139+0.0001)</f>
        <v>0</v>
      </c>
      <c r="J139" s="24">
        <f t="shared" si="37"/>
        <v>0</v>
      </c>
      <c r="K139" s="21" cm="1">
        <f t="array" ref="K139">Options!$D$30*(COUNTIF($AB139:$AG139, "&gt;="&amp;Options!$D$37) + 0.5*(COUNTIF($AB139:$AG139, "&gt;="&amp;Options!$D$38) - COUNTIF($AB139:$AG139, "&gt;="&amp;Options!$D$37))) + Options!$D$31*(COUNTIF($AB139:$AG139, "&gt;="&amp;Options!$D$37)) + Options!$D$32*AVERAGE($AB139:$AG139) + Options!$D$33*GEOMEAN($AB139:$AG139+0.0001)</f>
        <v>1</v>
      </c>
      <c r="L139" s="24">
        <f t="shared" si="38"/>
        <v>1</v>
      </c>
      <c r="M139" s="57"/>
      <c r="N139" s="25">
        <f t="shared" si="39"/>
        <v>6.518456872604129</v>
      </c>
      <c r="O139" s="25">
        <f t="shared" si="40"/>
        <v>5.0956937799043098</v>
      </c>
      <c r="P139" s="25">
        <f t="shared" si="41"/>
        <v>4.1652892561983501</v>
      </c>
      <c r="Q139" s="25">
        <f t="shared" si="42"/>
        <v>5.0990195135927818</v>
      </c>
      <c r="R139" s="25">
        <f t="shared" si="43"/>
        <v>3.5</v>
      </c>
      <c r="S139" s="25">
        <f t="shared" si="44"/>
        <v>0</v>
      </c>
      <c r="T139" s="58"/>
      <c r="U139" s="25">
        <f>Health!F139</f>
        <v>5.26</v>
      </c>
      <c r="V139" s="25">
        <f>Food!F139</f>
        <v>5.0956937799043098</v>
      </c>
      <c r="W139" s="26">
        <f>Macro!F139</f>
        <v>4.1652892561983501</v>
      </c>
      <c r="X139" s="25">
        <f>Socioeconomic!F139</f>
        <v>3.71428571428571</v>
      </c>
      <c r="Y139" s="25">
        <f>'Natural Hazard'!F139</f>
        <v>3.5</v>
      </c>
      <c r="Z139" s="25">
        <f>Conflict!F139</f>
        <v>0</v>
      </c>
      <c r="AA139" s="58"/>
      <c r="AB139" s="25">
        <f>Health!G139</f>
        <v>8.0779999999999994</v>
      </c>
      <c r="AC139" s="25">
        <f>Food!G139</f>
        <v>0</v>
      </c>
      <c r="AD139" s="25">
        <f>Macro!G139</f>
        <v>0</v>
      </c>
      <c r="AE139" s="25">
        <f>Socioeconomic!G139</f>
        <v>7</v>
      </c>
      <c r="AF139" s="25">
        <f>'Natural Hazard'!G139</f>
        <v>0</v>
      </c>
      <c r="AG139" s="25">
        <f>Conflict!G139</f>
        <v>0</v>
      </c>
      <c r="AH139" s="57"/>
      <c r="AI139" s="27">
        <v>0</v>
      </c>
      <c r="AJ139" s="27">
        <v>0.4</v>
      </c>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row>
    <row r="140" spans="1:70" x14ac:dyDescent="0.2">
      <c r="A140" s="70">
        <v>135</v>
      </c>
      <c r="B140" s="20" t="s">
        <v>276</v>
      </c>
      <c r="C140" s="20" t="s">
        <v>277</v>
      </c>
      <c r="D140" s="20" t="s">
        <v>596</v>
      </c>
      <c r="E140" s="20" t="s">
        <v>591</v>
      </c>
      <c r="F140" s="57"/>
      <c r="G140" s="22" cm="1">
        <f t="array" ref="G140">Options!$D$30*(COUNTIF($N140:$S140, "&gt;="&amp;Options!$D$41) + 0.5*(COUNTIF($N140:$S140, "&gt;="&amp;Options!$D$42) - COUNTIF($N140:$S140, "&gt;="&amp;Options!$D$41))) + Options!$D$31*(COUNTIF($N140:$S140, "&gt;="&amp;Options!$D$41)) + Options!$D$32*AVERAGE($N140:$S140) + Options!$D$33*GEOMEAN($N140:$S140+0.0001)</f>
        <v>3</v>
      </c>
      <c r="H140" s="23">
        <f t="shared" si="36"/>
        <v>3</v>
      </c>
      <c r="I140" s="22" cm="1">
        <f t="array" ref="I140">Options!$D$30*(COUNTIF($U140:$Z140, "&gt;="&amp;Options!$D$37) + 0.5*(COUNTIF($U140:$Z140, "&gt;="&amp;Options!$D$38) - COUNTIF($U140:$Z140, "&gt;="&amp;Options!$D$37))) + Options!$D$31*(COUNTIF($U140:$Z140, "&gt;="&amp;Options!$D$37)) + Options!$D$32*AVERAGE($U140:$Z140) + Options!$D$33*GEOMEAN($U140:$Z140+0.0001)</f>
        <v>0</v>
      </c>
      <c r="J140" s="24">
        <f t="shared" si="37"/>
        <v>0</v>
      </c>
      <c r="K140" s="21" cm="1">
        <f t="array" ref="K140">Options!$D$30*(COUNTIF($AB140:$AG140, "&gt;="&amp;Options!$D$37) + 0.5*(COUNTIF($AB140:$AG140, "&gt;="&amp;Options!$D$38) - COUNTIF($AB140:$AG140, "&gt;="&amp;Options!$D$37))) + Options!$D$31*(COUNTIF($AB140:$AG140, "&gt;="&amp;Options!$D$37)) + Options!$D$32*AVERAGE($AB140:$AG140) + Options!$D$33*GEOMEAN($AB140:$AG140+0.0001)</f>
        <v>1.5</v>
      </c>
      <c r="L140" s="24">
        <f t="shared" si="38"/>
        <v>1.5</v>
      </c>
      <c r="M140" s="57"/>
      <c r="N140" s="25">
        <f t="shared" si="39"/>
        <v>7.5828754440515498</v>
      </c>
      <c r="O140" s="25">
        <f t="shared" si="40"/>
        <v>6.6507177033492804</v>
      </c>
      <c r="P140" s="25">
        <f t="shared" si="41"/>
        <v>1.9765720236531312</v>
      </c>
      <c r="Q140" s="25">
        <f t="shared" si="42"/>
        <v>5.8309518948453025</v>
      </c>
      <c r="R140" s="25">
        <f t="shared" si="43"/>
        <v>5.25</v>
      </c>
      <c r="S140" s="25">
        <f t="shared" si="44"/>
        <v>5.1808919215418596</v>
      </c>
      <c r="T140" s="58"/>
      <c r="U140" s="25">
        <f>Health!F140</f>
        <v>5.75</v>
      </c>
      <c r="V140" s="25">
        <f>Food!F140</f>
        <v>6.6507177033492804</v>
      </c>
      <c r="W140" s="26">
        <f>Macro!F140</f>
        <v>4.2975206611570202</v>
      </c>
      <c r="X140" s="25">
        <f>Socioeconomic!F140</f>
        <v>4.8571428571428603</v>
      </c>
      <c r="Y140" s="25">
        <f>'Natural Hazard'!F140</f>
        <v>5.25</v>
      </c>
      <c r="Z140" s="25">
        <f>Conflict!F140</f>
        <v>0</v>
      </c>
      <c r="AA140" s="58"/>
      <c r="AB140" s="25">
        <f>Health!G140</f>
        <v>10</v>
      </c>
      <c r="AC140" s="25">
        <f>Food!G140</f>
        <v>0</v>
      </c>
      <c r="AD140" s="25">
        <f>Macro!G140</f>
        <v>0.90909090909091705</v>
      </c>
      <c r="AE140" s="25">
        <f>Socioeconomic!G140</f>
        <v>7</v>
      </c>
      <c r="AF140" s="25">
        <f>'Natural Hazard'!G140</f>
        <v>0</v>
      </c>
      <c r="AG140" s="25">
        <f>Conflict!G140</f>
        <v>5.1808919215418596</v>
      </c>
      <c r="AH140" s="57"/>
      <c r="AI140" s="27">
        <v>0</v>
      </c>
      <c r="AJ140" s="27">
        <v>0.3</v>
      </c>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row>
    <row r="141" spans="1:70" x14ac:dyDescent="0.2">
      <c r="A141" s="70">
        <v>136</v>
      </c>
      <c r="B141" s="20" t="s">
        <v>278</v>
      </c>
      <c r="C141" s="20" t="s">
        <v>279</v>
      </c>
      <c r="D141" s="20" t="s">
        <v>597</v>
      </c>
      <c r="E141" s="20" t="s">
        <v>591</v>
      </c>
      <c r="F141" s="57"/>
      <c r="G141" s="22" cm="1">
        <f t="array" ref="G141">Options!$D$30*(COUNTIF($N141:$S141, "&gt;="&amp;Options!$D$41) + 0.5*(COUNTIF($N141:$S141, "&gt;="&amp;Options!$D$42) - COUNTIF($N141:$S141, "&gt;="&amp;Options!$D$41))) + Options!$D$31*(COUNTIF($N141:$S141, "&gt;="&amp;Options!$D$41)) + Options!$D$32*AVERAGE($N141:$S141) + Options!$D$33*GEOMEAN($N141:$S141+0.0001)</f>
        <v>3</v>
      </c>
      <c r="H141" s="23">
        <f t="shared" si="36"/>
        <v>3</v>
      </c>
      <c r="I141" s="22" cm="1">
        <f t="array" ref="I141">Options!$D$30*(COUNTIF($U141:$Z141, "&gt;="&amp;Options!$D$37) + 0.5*(COUNTIF($U141:$Z141, "&gt;="&amp;Options!$D$38) - COUNTIF($U141:$Z141, "&gt;="&amp;Options!$D$37))) + Options!$D$31*(COUNTIF($U141:$Z141, "&gt;="&amp;Options!$D$37)) + Options!$D$32*AVERAGE($U141:$Z141) + Options!$D$33*GEOMEAN($U141:$Z141+0.0001)</f>
        <v>1</v>
      </c>
      <c r="J141" s="24">
        <f t="shared" si="37"/>
        <v>1</v>
      </c>
      <c r="K141" s="21" cm="1">
        <f t="array" ref="K141">Options!$D$30*(COUNTIF($AB141:$AG141, "&gt;="&amp;Options!$D$37) + 0.5*(COUNTIF($AB141:$AG141, "&gt;="&amp;Options!$D$38) - COUNTIF($AB141:$AG141, "&gt;="&amp;Options!$D$37))) + Options!$D$31*(COUNTIF($AB141:$AG141, "&gt;="&amp;Options!$D$37)) + Options!$D$32*AVERAGE($AB141:$AG141) + Options!$D$33*GEOMEAN($AB141:$AG141+0.0001)</f>
        <v>1</v>
      </c>
      <c r="L141" s="24">
        <f t="shared" si="38"/>
        <v>1</v>
      </c>
      <c r="M141" s="57"/>
      <c r="N141" s="25">
        <f t="shared" si="39"/>
        <v>6.9436507482941208</v>
      </c>
      <c r="O141" s="25">
        <f t="shared" si="40"/>
        <v>7.2009569377990399</v>
      </c>
      <c r="P141" s="25">
        <f t="shared" si="41"/>
        <v>4.3864760401818437</v>
      </c>
      <c r="Q141" s="25">
        <f t="shared" si="42"/>
        <v>6.2449979983983974</v>
      </c>
      <c r="R141" s="25">
        <f t="shared" si="43"/>
        <v>8.5</v>
      </c>
      <c r="S141" s="25">
        <f t="shared" si="44"/>
        <v>3.7831541634821599</v>
      </c>
      <c r="T141" s="58"/>
      <c r="U141" s="25">
        <f>Health!F141</f>
        <v>6.75</v>
      </c>
      <c r="V141" s="25">
        <f>Food!F141</f>
        <v>7.2009569377990399</v>
      </c>
      <c r="W141" s="26">
        <f>Macro!F141</f>
        <v>6.5123966942148801</v>
      </c>
      <c r="X141" s="25">
        <f>Socioeconomic!F141</f>
        <v>5.5714285714285703</v>
      </c>
      <c r="Y141" s="25">
        <f>'Natural Hazard'!F141</f>
        <v>8.5</v>
      </c>
      <c r="Z141" s="25">
        <f>Conflict!F141</f>
        <v>0</v>
      </c>
      <c r="AA141" s="58"/>
      <c r="AB141" s="25">
        <f>Health!G141</f>
        <v>7.1428571428571104</v>
      </c>
      <c r="AC141" s="25">
        <f>Food!G141</f>
        <v>0</v>
      </c>
      <c r="AD141" s="25">
        <f>Macro!G141</f>
        <v>2.9545454545454501</v>
      </c>
      <c r="AE141" s="25">
        <f>Socioeconomic!G141</f>
        <v>7</v>
      </c>
      <c r="AF141" s="25">
        <f>'Natural Hazard'!G141</f>
        <v>0</v>
      </c>
      <c r="AG141" s="25">
        <f>Conflict!G141</f>
        <v>3.7831541634821599</v>
      </c>
      <c r="AH141" s="57"/>
      <c r="AI141" s="27">
        <v>0</v>
      </c>
      <c r="AJ141" s="27">
        <v>0.2</v>
      </c>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row>
    <row r="142" spans="1:70" x14ac:dyDescent="0.2">
      <c r="A142" s="70">
        <v>137</v>
      </c>
      <c r="B142" s="20" t="s">
        <v>280</v>
      </c>
      <c r="C142" s="20" t="s">
        <v>281</v>
      </c>
      <c r="D142" s="20" t="s">
        <v>597</v>
      </c>
      <c r="E142" s="20" t="s">
        <v>591</v>
      </c>
      <c r="F142" s="57"/>
      <c r="G142" s="22" cm="1">
        <f t="array" ref="G142">Options!$D$30*(COUNTIF($N142:$S142, "&gt;="&amp;Options!$D$41) + 0.5*(COUNTIF($N142:$S142, "&gt;="&amp;Options!$D$42) - COUNTIF($N142:$S142, "&gt;="&amp;Options!$D$41))) + Options!$D$31*(COUNTIF($N142:$S142, "&gt;="&amp;Options!$D$41)) + Options!$D$32*AVERAGE($N142:$S142) + Options!$D$33*GEOMEAN($N142:$S142+0.0001)</f>
        <v>1</v>
      </c>
      <c r="H142" s="23">
        <f t="shared" si="36"/>
        <v>1</v>
      </c>
      <c r="I142" s="22" cm="1">
        <f t="array" ref="I142">Options!$D$30*(COUNTIF($U142:$Z142, "&gt;="&amp;Options!$D$37) + 0.5*(COUNTIF($U142:$Z142, "&gt;="&amp;Options!$D$38) - COUNTIF($U142:$Z142, "&gt;="&amp;Options!$D$37))) + Options!$D$31*(COUNTIF($U142:$Z142, "&gt;="&amp;Options!$D$37)) + Options!$D$32*AVERAGE($U142:$Z142) + Options!$D$33*GEOMEAN($U142:$Z142+0.0001)</f>
        <v>0.5</v>
      </c>
      <c r="J142" s="24">
        <f t="shared" si="37"/>
        <v>0.5</v>
      </c>
      <c r="K142" s="21" cm="1">
        <f t="array" ref="K142">Options!$D$30*(COUNTIF($AB142:$AG142, "&gt;="&amp;Options!$D$37) + 0.5*(COUNTIF($AB142:$AG142, "&gt;="&amp;Options!$D$38) - COUNTIF($AB142:$AG142, "&gt;="&amp;Options!$D$37))) + Options!$D$31*(COUNTIF($AB142:$AG142, "&gt;="&amp;Options!$D$37)) + Options!$D$32*AVERAGE($AB142:$AG142) + Options!$D$33*GEOMEAN($AB142:$AG142+0.0001)</f>
        <v>0</v>
      </c>
      <c r="L142" s="24">
        <f t="shared" si="38"/>
        <v>0</v>
      </c>
      <c r="M142" s="57"/>
      <c r="N142" s="25">
        <f t="shared" si="39"/>
        <v>9.6199999999999992</v>
      </c>
      <c r="O142" s="25">
        <f t="shared" si="40"/>
        <v>0</v>
      </c>
      <c r="P142" s="25">
        <f t="shared" si="41"/>
        <v>0</v>
      </c>
      <c r="Q142" s="25">
        <f t="shared" si="42"/>
        <v>4.8571428571428603</v>
      </c>
      <c r="R142" s="25">
        <f t="shared" si="43"/>
        <v>0.875</v>
      </c>
      <c r="S142" s="25">
        <f t="shared" si="44"/>
        <v>0</v>
      </c>
      <c r="T142" s="58"/>
      <c r="U142" s="25">
        <f>Health!F142</f>
        <v>9.6199999999999992</v>
      </c>
      <c r="V142" s="25">
        <f>Food!F142</f>
        <v>0</v>
      </c>
      <c r="W142" s="26">
        <f>Macro!F142</f>
        <v>0</v>
      </c>
      <c r="X142" s="25">
        <f>Socioeconomic!F142</f>
        <v>4.8571428571428603</v>
      </c>
      <c r="Y142" s="25">
        <f>'Natural Hazard'!F142</f>
        <v>0.875</v>
      </c>
      <c r="Z142" s="25">
        <f>Conflict!F142</f>
        <v>0</v>
      </c>
      <c r="AA142" s="58"/>
      <c r="AB142" s="25">
        <f>Health!G142</f>
        <v>0</v>
      </c>
      <c r="AC142" s="25">
        <f>Food!G142</f>
        <v>0</v>
      </c>
      <c r="AD142" s="25">
        <f>Macro!G142</f>
        <v>0</v>
      </c>
      <c r="AE142" s="25">
        <f>Socioeconomic!G142</f>
        <v>0</v>
      </c>
      <c r="AF142" s="25">
        <f>'Natural Hazard'!G142</f>
        <v>0</v>
      </c>
      <c r="AG142" s="25">
        <f>Conflict!G142</f>
        <v>0</v>
      </c>
      <c r="AH142" s="57"/>
      <c r="AI142" s="27">
        <v>0.4</v>
      </c>
      <c r="AJ142" s="27">
        <v>0.8</v>
      </c>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row>
    <row r="143" spans="1:70" x14ac:dyDescent="0.2">
      <c r="A143" s="70">
        <v>138</v>
      </c>
      <c r="B143" s="20" t="s">
        <v>282</v>
      </c>
      <c r="C143" s="20" t="s">
        <v>283</v>
      </c>
      <c r="D143" s="20" t="s">
        <v>597</v>
      </c>
      <c r="E143" s="20" t="s">
        <v>599</v>
      </c>
      <c r="F143" s="57"/>
      <c r="G143" s="22" cm="1">
        <f t="array" ref="G143">Options!$D$30*(COUNTIF($N143:$S143, "&gt;="&amp;Options!$D$41) + 0.5*(COUNTIF($N143:$S143, "&gt;="&amp;Options!$D$42) - COUNTIF($N143:$S143, "&gt;="&amp;Options!$D$41))) + Options!$D$31*(COUNTIF($N143:$S143, "&gt;="&amp;Options!$D$41)) + Options!$D$32*AVERAGE($N143:$S143) + Options!$D$33*GEOMEAN($N143:$S143+0.0001)</f>
        <v>5</v>
      </c>
      <c r="H143" s="23">
        <f t="shared" si="36"/>
        <v>5</v>
      </c>
      <c r="I143" s="22" cm="1">
        <f t="array" ref="I143">Options!$D$30*(COUNTIF($U143:$Z143, "&gt;="&amp;Options!$D$37) + 0.5*(COUNTIF($U143:$Z143, "&gt;="&amp;Options!$D$38) - COUNTIF($U143:$Z143, "&gt;="&amp;Options!$D$37))) + Options!$D$31*(COUNTIF($U143:$Z143, "&gt;="&amp;Options!$D$37)) + Options!$D$32*AVERAGE($U143:$Z143) + Options!$D$33*GEOMEAN($U143:$Z143+0.0001)</f>
        <v>3.5</v>
      </c>
      <c r="J143" s="24">
        <f t="shared" si="37"/>
        <v>3.5</v>
      </c>
      <c r="K143" s="21" cm="1">
        <f t="array" ref="K143">Options!$D$30*(COUNTIF($AB143:$AG143, "&gt;="&amp;Options!$D$37) + 0.5*(COUNTIF($AB143:$AG143, "&gt;="&amp;Options!$D$38) - COUNTIF($AB143:$AG143, "&gt;="&amp;Options!$D$37))) + Options!$D$31*(COUNTIF($AB143:$AG143, "&gt;="&amp;Options!$D$37)) + Options!$D$32*AVERAGE($AB143:$AG143) + Options!$D$33*GEOMEAN($AB143:$AG143+0.0001)</f>
        <v>1</v>
      </c>
      <c r="L143" s="24">
        <f t="shared" si="38"/>
        <v>1</v>
      </c>
      <c r="M143" s="57"/>
      <c r="N143" s="25">
        <f t="shared" si="39"/>
        <v>8.1284333405292966</v>
      </c>
      <c r="O143" s="25">
        <f t="shared" si="40"/>
        <v>10</v>
      </c>
      <c r="P143" s="25">
        <f t="shared" si="41"/>
        <v>7.4603887600304617</v>
      </c>
      <c r="Q143" s="25">
        <f t="shared" si="42"/>
        <v>7.9328953503395709</v>
      </c>
      <c r="R143" s="25">
        <f t="shared" si="43"/>
        <v>4.875</v>
      </c>
      <c r="S143" s="25">
        <f t="shared" si="44"/>
        <v>10</v>
      </c>
      <c r="T143" s="58"/>
      <c r="U143" s="25">
        <f>Health!F143</f>
        <v>9.25</v>
      </c>
      <c r="V143" s="25">
        <f>Food!F143</f>
        <v>10</v>
      </c>
      <c r="W143" s="26">
        <f>Macro!F143</f>
        <v>7.65289256198347</v>
      </c>
      <c r="X143" s="25">
        <f>Socioeconomic!F143</f>
        <v>9</v>
      </c>
      <c r="Y143" s="25">
        <f>'Natural Hazard'!F143</f>
        <v>4.875</v>
      </c>
      <c r="Z143" s="25">
        <f>Conflict!F143</f>
        <v>10</v>
      </c>
      <c r="AA143" s="58"/>
      <c r="AB143" s="25">
        <f>Health!G143</f>
        <v>7.1428571428571104</v>
      </c>
      <c r="AC143" s="25">
        <f>Food!G143</f>
        <v>0</v>
      </c>
      <c r="AD143" s="25">
        <f>Macro!G143</f>
        <v>7.2727272727272698</v>
      </c>
      <c r="AE143" s="25">
        <f>Socioeconomic!G143</f>
        <v>6.9923142932710203</v>
      </c>
      <c r="AF143" s="25">
        <f>'Natural Hazard'!G143</f>
        <v>0</v>
      </c>
      <c r="AG143" s="25">
        <f>Conflict!G143</f>
        <v>0</v>
      </c>
      <c r="AH143" s="57"/>
      <c r="AI143" s="27">
        <v>0</v>
      </c>
      <c r="AJ143" s="27">
        <v>0.4</v>
      </c>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row>
    <row r="144" spans="1:70" x14ac:dyDescent="0.2">
      <c r="A144" s="70">
        <v>139</v>
      </c>
      <c r="B144" s="20" t="s">
        <v>284</v>
      </c>
      <c r="C144" s="20" t="s">
        <v>285</v>
      </c>
      <c r="D144" s="20" t="s">
        <v>594</v>
      </c>
      <c r="E144" s="20" t="s">
        <v>591</v>
      </c>
      <c r="F144" s="57"/>
      <c r="G144" s="22" cm="1">
        <f t="array" ref="G144">Options!$D$30*(COUNTIF($N144:$S144, "&gt;="&amp;Options!$D$41) + 0.5*(COUNTIF($N144:$S144, "&gt;="&amp;Options!$D$42) - COUNTIF($N144:$S144, "&gt;="&amp;Options!$D$41))) + Options!$D$31*(COUNTIF($N144:$S144, "&gt;="&amp;Options!$D$41)) + Options!$D$32*AVERAGE($N144:$S144) + Options!$D$33*GEOMEAN($N144:$S144+0.0001)</f>
        <v>0.5</v>
      </c>
      <c r="H144" s="23">
        <f t="shared" si="36"/>
        <v>0.5</v>
      </c>
      <c r="I144" s="22" cm="1">
        <f t="array" ref="I144">Options!$D$30*(COUNTIF($U144:$Z144, "&gt;="&amp;Options!$D$37) + 0.5*(COUNTIF($U144:$Z144, "&gt;="&amp;Options!$D$38) - COUNTIF($U144:$Z144, "&gt;="&amp;Options!$D$37))) + Options!$D$31*(COUNTIF($U144:$Z144, "&gt;="&amp;Options!$D$37)) + Options!$D$32*AVERAGE($U144:$Z144) + Options!$D$33*GEOMEAN($U144:$Z144+0.0001)</f>
        <v>0</v>
      </c>
      <c r="J144" s="24">
        <f t="shared" si="37"/>
        <v>0</v>
      </c>
      <c r="K144" s="21" cm="1">
        <f t="array" ref="K144">Options!$D$30*(COUNTIF($AB144:$AG144, "&gt;="&amp;Options!$D$37) + 0.5*(COUNTIF($AB144:$AG144, "&gt;="&amp;Options!$D$38) - COUNTIF($AB144:$AG144, "&gt;="&amp;Options!$D$37))) + Options!$D$31*(COUNTIF($AB144:$AG144, "&gt;="&amp;Options!$D$37)) + Options!$D$32*AVERAGE($AB144:$AG144) + Options!$D$33*GEOMEAN($AB144:$AG144+0.0001)</f>
        <v>1.5</v>
      </c>
      <c r="L144" s="24">
        <f t="shared" si="38"/>
        <v>1.5</v>
      </c>
      <c r="M144" s="57"/>
      <c r="N144" s="25">
        <f t="shared" si="39"/>
        <v>5.4037024344425184</v>
      </c>
      <c r="O144" s="25">
        <f t="shared" si="40"/>
        <v>0.78947368421052599</v>
      </c>
      <c r="P144" s="25">
        <f t="shared" si="41"/>
        <v>3.30578512396694</v>
      </c>
      <c r="Q144" s="25">
        <f t="shared" si="42"/>
        <v>3.1255030490521443</v>
      </c>
      <c r="R144" s="25">
        <f t="shared" si="43"/>
        <v>0.25</v>
      </c>
      <c r="S144" s="25">
        <f t="shared" si="44"/>
        <v>0</v>
      </c>
      <c r="T144" s="58"/>
      <c r="U144" s="25">
        <f>Health!F144</f>
        <v>2.92</v>
      </c>
      <c r="V144" s="25">
        <f>Food!F144</f>
        <v>0.78947368421052599</v>
      </c>
      <c r="W144" s="26">
        <f>Macro!F144</f>
        <v>3.30578512396694</v>
      </c>
      <c r="X144" s="25">
        <f>Socioeconomic!F144</f>
        <v>1</v>
      </c>
      <c r="Y144" s="25">
        <f>'Natural Hazard'!F144</f>
        <v>0.25</v>
      </c>
      <c r="Z144" s="25">
        <f>Conflict!F144</f>
        <v>0</v>
      </c>
      <c r="AA144" s="58"/>
      <c r="AB144" s="25">
        <f>Health!G144</f>
        <v>10</v>
      </c>
      <c r="AC144" s="25">
        <f>Food!G144</f>
        <v>0</v>
      </c>
      <c r="AD144" s="25">
        <f>Macro!G144</f>
        <v>0</v>
      </c>
      <c r="AE144" s="25">
        <f>Socioeconomic!G144</f>
        <v>9.7687693096342496</v>
      </c>
      <c r="AF144" s="25">
        <f>'Natural Hazard'!G144</f>
        <v>0</v>
      </c>
      <c r="AG144" s="25">
        <f>Conflict!G144</f>
        <v>0</v>
      </c>
      <c r="AH144" s="57"/>
      <c r="AI144" s="27">
        <v>0</v>
      </c>
      <c r="AJ144" s="27">
        <v>0.3</v>
      </c>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row>
    <row r="145" spans="1:70" x14ac:dyDescent="0.2">
      <c r="A145" s="70">
        <v>140</v>
      </c>
      <c r="B145" s="20" t="s">
        <v>286</v>
      </c>
      <c r="C145" s="20" t="s">
        <v>287</v>
      </c>
      <c r="D145" s="20" t="s">
        <v>597</v>
      </c>
      <c r="E145" s="20" t="s">
        <v>587</v>
      </c>
      <c r="F145" s="57"/>
      <c r="G145" s="22" cm="1">
        <f t="array" ref="G145">Options!$D$30*(COUNTIF($N145:$S145, "&gt;="&amp;Options!$D$41) + 0.5*(COUNTIF($N145:$S145, "&gt;="&amp;Options!$D$42) - COUNTIF($N145:$S145, "&gt;="&amp;Options!$D$41))) + Options!$D$31*(COUNTIF($N145:$S145, "&gt;="&amp;Options!$D$41)) + Options!$D$32*AVERAGE($N145:$S145) + Options!$D$33*GEOMEAN($N145:$S145+0.0001)</f>
        <v>3</v>
      </c>
      <c r="H145" s="23">
        <f t="shared" si="36"/>
        <v>3</v>
      </c>
      <c r="I145" s="22" cm="1">
        <f t="array" ref="I145">Options!$D$30*(COUNTIF($U145:$Z145, "&gt;="&amp;Options!$D$37) + 0.5*(COUNTIF($U145:$Z145, "&gt;="&amp;Options!$D$38) - COUNTIF($U145:$Z145, "&gt;="&amp;Options!$D$37))) + Options!$D$31*(COUNTIF($U145:$Z145, "&gt;="&amp;Options!$D$37)) + Options!$D$32*AVERAGE($U145:$Z145) + Options!$D$33*GEOMEAN($U145:$Z145+0.0001)</f>
        <v>2</v>
      </c>
      <c r="J145" s="24">
        <f t="shared" si="37"/>
        <v>2</v>
      </c>
      <c r="K145" s="21" cm="1">
        <f t="array" ref="K145">Options!$D$30*(COUNTIF($AB145:$AG145, "&gt;="&amp;Options!$D$37) + 0.5*(COUNTIF($AB145:$AG145, "&gt;="&amp;Options!$D$38) - COUNTIF($AB145:$AG145, "&gt;="&amp;Options!$D$37))) + Options!$D$31*(COUNTIF($AB145:$AG145, "&gt;="&amp;Options!$D$37)) + Options!$D$32*AVERAGE($AB145:$AG145) + Options!$D$33*GEOMEAN($AB145:$AG145+0.0001)</f>
        <v>0</v>
      </c>
      <c r="L145" s="24">
        <f t="shared" si="38"/>
        <v>0</v>
      </c>
      <c r="M145" s="57"/>
      <c r="N145" s="25">
        <f t="shared" si="39"/>
        <v>6.75</v>
      </c>
      <c r="O145" s="25">
        <f t="shared" si="40"/>
        <v>8.6363636363636402</v>
      </c>
      <c r="P145" s="25">
        <f t="shared" si="41"/>
        <v>6.7419986246324095</v>
      </c>
      <c r="Q145" s="25">
        <f t="shared" si="42"/>
        <v>9</v>
      </c>
      <c r="R145" s="25">
        <f t="shared" si="43"/>
        <v>4.25</v>
      </c>
      <c r="S145" s="25">
        <f t="shared" si="44"/>
        <v>0</v>
      </c>
      <c r="T145" s="58"/>
      <c r="U145" s="25">
        <f>Health!F145</f>
        <v>6.75</v>
      </c>
      <c r="V145" s="25">
        <f>Food!F145</f>
        <v>8.6363636363636402</v>
      </c>
      <c r="W145" s="26">
        <f>Macro!F145</f>
        <v>10</v>
      </c>
      <c r="X145" s="25">
        <f>Socioeconomic!F145</f>
        <v>9</v>
      </c>
      <c r="Y145" s="25">
        <f>'Natural Hazard'!F145</f>
        <v>4.25</v>
      </c>
      <c r="Z145" s="25">
        <f>Conflict!F145</f>
        <v>0</v>
      </c>
      <c r="AA145" s="58"/>
      <c r="AB145" s="25">
        <f>Health!G145</f>
        <v>0</v>
      </c>
      <c r="AC145" s="25">
        <f>Food!G145</f>
        <v>0</v>
      </c>
      <c r="AD145" s="25">
        <f>Macro!G145</f>
        <v>4.5454545454545299</v>
      </c>
      <c r="AE145" s="25">
        <f>Socioeconomic!G145</f>
        <v>0</v>
      </c>
      <c r="AF145" s="25">
        <f>'Natural Hazard'!G145</f>
        <v>0</v>
      </c>
      <c r="AG145" s="25">
        <f>Conflict!G145</f>
        <v>0</v>
      </c>
      <c r="AH145" s="57"/>
      <c r="AI145" s="27">
        <v>0.1</v>
      </c>
      <c r="AJ145" s="27">
        <v>0.6</v>
      </c>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row>
    <row r="146" spans="1:70" x14ac:dyDescent="0.2">
      <c r="A146" s="70">
        <v>141</v>
      </c>
      <c r="B146" s="20" t="s">
        <v>288</v>
      </c>
      <c r="C146" s="20" t="s">
        <v>289</v>
      </c>
      <c r="D146" s="20" t="s">
        <v>594</v>
      </c>
      <c r="E146" s="20" t="s">
        <v>585</v>
      </c>
      <c r="F146" s="57"/>
      <c r="G146" s="22" cm="1">
        <f t="array" ref="G146">Options!$D$30*(COUNTIF($N146:$S146, "&gt;="&amp;Options!$D$41) + 0.5*(COUNTIF($N146:$S146, "&gt;="&amp;Options!$D$42) - COUNTIF($N146:$S146, "&gt;="&amp;Options!$D$41))) + Options!$D$31*(COUNTIF($N146:$S146, "&gt;="&amp;Options!$D$41)) + Options!$D$32*AVERAGE($N146:$S146) + Options!$D$33*GEOMEAN($N146:$S146+0.0001)</f>
        <v>0</v>
      </c>
      <c r="H146" s="23">
        <f t="shared" si="36"/>
        <v>0</v>
      </c>
      <c r="I146" s="22" cm="1">
        <f t="array" ref="I146">Options!$D$30*(COUNTIF($U146:$Z146, "&gt;="&amp;Options!$D$37) + 0.5*(COUNTIF($U146:$Z146, "&gt;="&amp;Options!$D$38) - COUNTIF($U146:$Z146, "&gt;="&amp;Options!$D$37))) + Options!$D$31*(COUNTIF($U146:$Z146, "&gt;="&amp;Options!$D$37)) + Options!$D$32*AVERAGE($U146:$Z146) + Options!$D$33*GEOMEAN($U146:$Z146+0.0001)</f>
        <v>0</v>
      </c>
      <c r="J146" s="24">
        <f t="shared" si="37"/>
        <v>0</v>
      </c>
      <c r="K146" s="21" cm="1">
        <f t="array" ref="K146">Options!$D$30*(COUNTIF($AB146:$AG146, "&gt;="&amp;Options!$D$37) + 0.5*(COUNTIF($AB146:$AG146, "&gt;="&amp;Options!$D$38) - COUNTIF($AB146:$AG146, "&gt;="&amp;Options!$D$37))) + Options!$D$31*(COUNTIF($AB146:$AG146, "&gt;="&amp;Options!$D$37)) + Options!$D$32*AVERAGE($AB146:$AG146) + Options!$D$33*GEOMEAN($AB146:$AG146+0.0001)</f>
        <v>2</v>
      </c>
      <c r="L146" s="24">
        <f t="shared" si="38"/>
        <v>2</v>
      </c>
      <c r="M146" s="57"/>
      <c r="N146" s="25">
        <f t="shared" si="39"/>
        <v>4.4721359549995796</v>
      </c>
      <c r="O146" s="25">
        <f t="shared" si="40"/>
        <v>0</v>
      </c>
      <c r="P146" s="25">
        <f t="shared" si="41"/>
        <v>4.4205992774113794</v>
      </c>
      <c r="Q146" s="25">
        <f t="shared" si="42"/>
        <v>3.1622776601683809</v>
      </c>
      <c r="R146" s="25">
        <f t="shared" si="43"/>
        <v>1</v>
      </c>
      <c r="S146" s="25">
        <f t="shared" si="44"/>
        <v>0</v>
      </c>
      <c r="T146" s="58"/>
      <c r="U146" s="25">
        <f>Health!F146</f>
        <v>2</v>
      </c>
      <c r="V146" s="25">
        <f>Food!F146</f>
        <v>0</v>
      </c>
      <c r="W146" s="26">
        <f>Macro!F146</f>
        <v>2.5289256198347099</v>
      </c>
      <c r="X146" s="25">
        <f>Socioeconomic!F146</f>
        <v>1.4285714285714299</v>
      </c>
      <c r="Y146" s="25">
        <f>'Natural Hazard'!F146</f>
        <v>1</v>
      </c>
      <c r="Z146" s="25">
        <f>Conflict!F146</f>
        <v>0</v>
      </c>
      <c r="AA146" s="58"/>
      <c r="AB146" s="25">
        <f>Health!G146</f>
        <v>10</v>
      </c>
      <c r="AC146" s="25">
        <f>Food!G146</f>
        <v>0</v>
      </c>
      <c r="AD146" s="25">
        <f>Macro!G146</f>
        <v>7.7272727272727204</v>
      </c>
      <c r="AE146" s="25">
        <f>Socioeconomic!G146</f>
        <v>7</v>
      </c>
      <c r="AF146" s="25">
        <f>'Natural Hazard'!G146</f>
        <v>0</v>
      </c>
      <c r="AG146" s="25">
        <f>Conflict!G146</f>
        <v>0</v>
      </c>
      <c r="AH146" s="57"/>
      <c r="AI146" s="27">
        <v>0</v>
      </c>
      <c r="AJ146" s="27">
        <v>0.4</v>
      </c>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row>
    <row r="147" spans="1:70" x14ac:dyDescent="0.2">
      <c r="A147" s="70">
        <v>142</v>
      </c>
      <c r="B147" s="20" t="s">
        <v>290</v>
      </c>
      <c r="C147" s="20" t="s">
        <v>291</v>
      </c>
      <c r="D147" s="20" t="s">
        <v>596</v>
      </c>
      <c r="E147" s="20" t="s">
        <v>591</v>
      </c>
      <c r="F147" s="57"/>
      <c r="G147" s="22" cm="1">
        <f t="array" ref="G147">Options!$D$30*(COUNTIF($N147:$S147, "&gt;="&amp;Options!$D$41) + 0.5*(COUNTIF($N147:$S147, "&gt;="&amp;Options!$D$42) - COUNTIF($N147:$S147, "&gt;="&amp;Options!$D$41))) + Options!$D$31*(COUNTIF($N147:$S147, "&gt;="&amp;Options!$D$41)) + Options!$D$32*AVERAGE($N147:$S147) + Options!$D$33*GEOMEAN($N147:$S147+0.0001)</f>
        <v>2</v>
      </c>
      <c r="H147" s="23">
        <f t="shared" si="36"/>
        <v>2</v>
      </c>
      <c r="I147" s="22" cm="1">
        <f t="array" ref="I147">Options!$D$30*(COUNTIF($U147:$Z147, "&gt;="&amp;Options!$D$37) + 0.5*(COUNTIF($U147:$Z147, "&gt;="&amp;Options!$D$38) - COUNTIF($U147:$Z147, "&gt;="&amp;Options!$D$37))) + Options!$D$31*(COUNTIF($U147:$Z147, "&gt;="&amp;Options!$D$37)) + Options!$D$32*AVERAGE($U147:$Z147) + Options!$D$33*GEOMEAN($U147:$Z147+0.0001)</f>
        <v>0</v>
      </c>
      <c r="J147" s="24">
        <f t="shared" si="37"/>
        <v>0</v>
      </c>
      <c r="K147" s="21" cm="1">
        <f t="array" ref="K147">Options!$D$30*(COUNTIF($AB147:$AG147, "&gt;="&amp;Options!$D$37) + 0.5*(COUNTIF($AB147:$AG147, "&gt;="&amp;Options!$D$38) - COUNTIF($AB147:$AG147, "&gt;="&amp;Options!$D$37))) + Options!$D$31*(COUNTIF($AB147:$AG147, "&gt;="&amp;Options!$D$37)) + Options!$D$32*AVERAGE($AB147:$AG147) + Options!$D$33*GEOMEAN($AB147:$AG147+0.0001)</f>
        <v>0.5</v>
      </c>
      <c r="L147" s="24">
        <f t="shared" si="38"/>
        <v>0.5</v>
      </c>
      <c r="M147" s="57"/>
      <c r="N147" s="25">
        <f t="shared" si="39"/>
        <v>6.1343840114554293</v>
      </c>
      <c r="O147" s="25">
        <f t="shared" si="40"/>
        <v>5.2870813397129197</v>
      </c>
      <c r="P147" s="25">
        <f t="shared" si="41"/>
        <v>6.1306217396852496</v>
      </c>
      <c r="Q147" s="25">
        <f t="shared" si="42"/>
        <v>5.9999999999999982</v>
      </c>
      <c r="R147" s="25">
        <f t="shared" si="43"/>
        <v>1.375</v>
      </c>
      <c r="S147" s="25">
        <f t="shared" si="44"/>
        <v>0</v>
      </c>
      <c r="T147" s="58"/>
      <c r="U147" s="25">
        <f>Health!F147</f>
        <v>6.86</v>
      </c>
      <c r="V147" s="25">
        <f>Food!F147</f>
        <v>5.2870813397129197</v>
      </c>
      <c r="W147" s="26">
        <f>Macro!F147</f>
        <v>5.7024793388429798</v>
      </c>
      <c r="X147" s="25">
        <f>Socioeconomic!F147</f>
        <v>5.1428571428571397</v>
      </c>
      <c r="Y147" s="25">
        <f>'Natural Hazard'!F147</f>
        <v>1.375</v>
      </c>
      <c r="Z147" s="25">
        <f>Conflict!F147</f>
        <v>0</v>
      </c>
      <c r="AA147" s="58"/>
      <c r="AB147" s="25">
        <f>Health!G147</f>
        <v>5.4855200000000002</v>
      </c>
      <c r="AC147" s="25">
        <f>Food!G147</f>
        <v>0</v>
      </c>
      <c r="AD147" s="25">
        <f>Macro!G147</f>
        <v>6.5909090909090802</v>
      </c>
      <c r="AE147" s="25">
        <f>Socioeconomic!G147</f>
        <v>7</v>
      </c>
      <c r="AF147" s="25">
        <f>'Natural Hazard'!G147</f>
        <v>0</v>
      </c>
      <c r="AG147" s="25">
        <f>Conflict!G147</f>
        <v>0</v>
      </c>
      <c r="AH147" s="57"/>
      <c r="AI147" s="27">
        <v>0</v>
      </c>
      <c r="AJ147" s="27">
        <v>0.3</v>
      </c>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row>
    <row r="148" spans="1:70" x14ac:dyDescent="0.2">
      <c r="A148" s="70">
        <v>143</v>
      </c>
      <c r="B148" s="20" t="s">
        <v>292</v>
      </c>
      <c r="C148" s="20" t="s">
        <v>293</v>
      </c>
      <c r="D148" s="20" t="s">
        <v>595</v>
      </c>
      <c r="E148" s="20" t="s">
        <v>586</v>
      </c>
      <c r="F148" s="57"/>
      <c r="G148" s="22" cm="1">
        <f t="array" ref="G148">Options!$D$30*(COUNTIF($N148:$S148, "&gt;="&amp;Options!$D$41) + 0.5*(COUNTIF($N148:$S148, "&gt;="&amp;Options!$D$42) - COUNTIF($N148:$S148, "&gt;="&amp;Options!$D$41))) + Options!$D$31*(COUNTIF($N148:$S148, "&gt;="&amp;Options!$D$41)) + Options!$D$32*AVERAGE($N148:$S148) + Options!$D$33*GEOMEAN($N148:$S148+0.0001)</f>
        <v>1</v>
      </c>
      <c r="H148" s="23">
        <f t="shared" si="36"/>
        <v>1</v>
      </c>
      <c r="I148" s="22" cm="1">
        <f t="array" ref="I148">Options!$D$30*(COUNTIF($U148:$Z148, "&gt;="&amp;Options!$D$37) + 0.5*(COUNTIF($U148:$Z148, "&gt;="&amp;Options!$D$38) - COUNTIF($U148:$Z148, "&gt;="&amp;Options!$D$37))) + Options!$D$31*(COUNTIF($U148:$Z148, "&gt;="&amp;Options!$D$37)) + Options!$D$32*AVERAGE($U148:$Z148) + Options!$D$33*GEOMEAN($U148:$Z148+0.0001)</f>
        <v>0</v>
      </c>
      <c r="J148" s="24">
        <f t="shared" si="37"/>
        <v>0</v>
      </c>
      <c r="K148" s="21" cm="1">
        <f t="array" ref="K148">Options!$D$30*(COUNTIF($AB148:$AG148, "&gt;="&amp;Options!$D$37) + 0.5*(COUNTIF($AB148:$AG148, "&gt;="&amp;Options!$D$38) - COUNTIF($AB148:$AG148, "&gt;="&amp;Options!$D$37))) + Options!$D$31*(COUNTIF($AB148:$AG148, "&gt;="&amp;Options!$D$37)) + Options!$D$32*AVERAGE($AB148:$AG148) + Options!$D$33*GEOMEAN($AB148:$AG148+0.0001)</f>
        <v>1</v>
      </c>
      <c r="L148" s="24">
        <f t="shared" si="38"/>
        <v>1</v>
      </c>
      <c r="M148" s="57"/>
      <c r="N148" s="25">
        <f t="shared" si="39"/>
        <v>7.5894663844041101</v>
      </c>
      <c r="O148" s="25">
        <f t="shared" si="40"/>
        <v>0</v>
      </c>
      <c r="P148" s="25">
        <f t="shared" si="41"/>
        <v>3.5041322314049599</v>
      </c>
      <c r="Q148" s="25">
        <f t="shared" si="42"/>
        <v>1.71428571428572</v>
      </c>
      <c r="R148" s="25">
        <f t="shared" si="43"/>
        <v>0</v>
      </c>
      <c r="S148" s="25">
        <f t="shared" si="44"/>
        <v>0</v>
      </c>
      <c r="T148" s="58"/>
      <c r="U148" s="25">
        <f>Health!F148</f>
        <v>5.76</v>
      </c>
      <c r="V148" s="25">
        <f>Food!F148</f>
        <v>0</v>
      </c>
      <c r="W148" s="26">
        <f>Macro!F148</f>
        <v>3.5041322314049599</v>
      </c>
      <c r="X148" s="25">
        <f>Socioeconomic!F148</f>
        <v>1.71428571428572</v>
      </c>
      <c r="Y148" s="25">
        <f>'Natural Hazard'!F148</f>
        <v>0</v>
      </c>
      <c r="Z148" s="25">
        <f>Conflict!F148</f>
        <v>0</v>
      </c>
      <c r="AA148" s="58"/>
      <c r="AB148" s="25">
        <f>Health!G148</f>
        <v>10</v>
      </c>
      <c r="AC148" s="25">
        <f>Food!G148</f>
        <v>0</v>
      </c>
      <c r="AD148" s="25">
        <f>Macro!G148</f>
        <v>0</v>
      </c>
      <c r="AE148" s="25">
        <f>Socioeconomic!G148</f>
        <v>0</v>
      </c>
      <c r="AF148" s="25">
        <f>'Natural Hazard'!G148</f>
        <v>0</v>
      </c>
      <c r="AG148" s="25">
        <f>Conflict!G148</f>
        <v>0</v>
      </c>
      <c r="AH148" s="57"/>
      <c r="AI148" s="27">
        <v>0</v>
      </c>
      <c r="AJ148" s="27">
        <v>0.3</v>
      </c>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row>
    <row r="149" spans="1:70" x14ac:dyDescent="0.2">
      <c r="A149" s="70">
        <v>144</v>
      </c>
      <c r="B149" s="20" t="s">
        <v>294</v>
      </c>
      <c r="C149" s="20" t="s">
        <v>295</v>
      </c>
      <c r="D149" s="20" t="s">
        <v>594</v>
      </c>
      <c r="E149" s="20" t="s">
        <v>591</v>
      </c>
      <c r="F149" s="57"/>
      <c r="G149" s="22" cm="1">
        <f t="array" ref="G149">Options!$D$30*(COUNTIF($N149:$S149, "&gt;="&amp;Options!$D$41) + 0.5*(COUNTIF($N149:$S149, "&gt;="&amp;Options!$D$42) - COUNTIF($N149:$S149, "&gt;="&amp;Options!$D$41))) + Options!$D$31*(COUNTIF($N149:$S149, "&gt;="&amp;Options!$D$41)) + Options!$D$32*AVERAGE($N149:$S149) + Options!$D$33*GEOMEAN($N149:$S149+0.0001)</f>
        <v>0.5</v>
      </c>
      <c r="H149" s="23">
        <f t="shared" si="36"/>
        <v>0.5</v>
      </c>
      <c r="I149" s="22" cm="1">
        <f t="array" ref="I149">Options!$D$30*(COUNTIF($U149:$Z149, "&gt;="&amp;Options!$D$37) + 0.5*(COUNTIF($U149:$Z149, "&gt;="&amp;Options!$D$38) - COUNTIF($U149:$Z149, "&gt;="&amp;Options!$D$37))) + Options!$D$31*(COUNTIF($U149:$Z149, "&gt;="&amp;Options!$D$37)) + Options!$D$32*AVERAGE($U149:$Z149) + Options!$D$33*GEOMEAN($U149:$Z149+0.0001)</f>
        <v>0</v>
      </c>
      <c r="J149" s="24">
        <f t="shared" si="37"/>
        <v>0</v>
      </c>
      <c r="K149" s="21" cm="1">
        <f t="array" ref="K149">Options!$D$30*(COUNTIF($AB149:$AG149, "&gt;="&amp;Options!$D$37) + 0.5*(COUNTIF($AB149:$AG149, "&gt;="&amp;Options!$D$38) - COUNTIF($AB149:$AG149, "&gt;="&amp;Options!$D$37))) + Options!$D$31*(COUNTIF($AB149:$AG149, "&gt;="&amp;Options!$D$37)) + Options!$D$32*AVERAGE($AB149:$AG149) + Options!$D$33*GEOMEAN($AB149:$AG149+0.0001)</f>
        <v>0.5</v>
      </c>
      <c r="L149" s="24">
        <f t="shared" si="38"/>
        <v>0.5</v>
      </c>
      <c r="M149" s="57"/>
      <c r="N149" s="25">
        <f t="shared" si="39"/>
        <v>5.743643442972413</v>
      </c>
      <c r="O149" s="25">
        <f t="shared" si="40"/>
        <v>2.4641148325358899</v>
      </c>
      <c r="P149" s="25">
        <f t="shared" si="41"/>
        <v>3.7241470465924289</v>
      </c>
      <c r="Q149" s="25">
        <f t="shared" si="42"/>
        <v>4.4993001937238111</v>
      </c>
      <c r="R149" s="25">
        <f t="shared" si="43"/>
        <v>2.375</v>
      </c>
      <c r="S149" s="25">
        <f t="shared" si="44"/>
        <v>0</v>
      </c>
      <c r="T149" s="58"/>
      <c r="U149" s="25">
        <f>Health!F149</f>
        <v>4.84</v>
      </c>
      <c r="V149" s="25">
        <f>Food!F149</f>
        <v>2.4641148325358899</v>
      </c>
      <c r="W149" s="26">
        <f>Macro!F149</f>
        <v>4.69421487603306</v>
      </c>
      <c r="X149" s="25">
        <f>Socioeconomic!F149</f>
        <v>2.71428571428571</v>
      </c>
      <c r="Y149" s="25">
        <f>'Natural Hazard'!F149</f>
        <v>2.375</v>
      </c>
      <c r="Z149" s="25">
        <f>Conflict!F149</f>
        <v>0</v>
      </c>
      <c r="AA149" s="58"/>
      <c r="AB149" s="25">
        <f>Health!G149</f>
        <v>6.8159999999999998</v>
      </c>
      <c r="AC149" s="25">
        <f>Food!G149</f>
        <v>0</v>
      </c>
      <c r="AD149" s="25">
        <f>Macro!G149</f>
        <v>2.9545454545454501</v>
      </c>
      <c r="AE149" s="25">
        <f>Socioeconomic!G149</f>
        <v>7.4582060859316899</v>
      </c>
      <c r="AF149" s="25">
        <f>'Natural Hazard'!G149</f>
        <v>0</v>
      </c>
      <c r="AG149" s="25">
        <f>Conflict!G149</f>
        <v>0</v>
      </c>
      <c r="AH149" s="57"/>
      <c r="AI149" s="27">
        <v>0</v>
      </c>
      <c r="AJ149" s="27">
        <v>0.3</v>
      </c>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row>
    <row r="150" spans="1:70" x14ac:dyDescent="0.2">
      <c r="A150" s="70">
        <v>145</v>
      </c>
      <c r="B150" s="20" t="s">
        <v>296</v>
      </c>
      <c r="C150" s="20" t="s">
        <v>297</v>
      </c>
      <c r="D150" s="20" t="s">
        <v>594</v>
      </c>
      <c r="E150" s="20" t="s">
        <v>591</v>
      </c>
      <c r="F150" s="57"/>
      <c r="G150" s="22" cm="1">
        <f t="array" ref="G150">Options!$D$30*(COUNTIF($N150:$S150, "&gt;="&amp;Options!$D$41) + 0.5*(COUNTIF($N150:$S150, "&gt;="&amp;Options!$D$42) - COUNTIF($N150:$S150, "&gt;="&amp;Options!$D$41))) + Options!$D$31*(COUNTIF($N150:$S150, "&gt;="&amp;Options!$D$41)) + Options!$D$32*AVERAGE($N150:$S150) + Options!$D$33*GEOMEAN($N150:$S150+0.0001)</f>
        <v>1</v>
      </c>
      <c r="H150" s="23">
        <f t="shared" si="36"/>
        <v>1</v>
      </c>
      <c r="I150" s="22" cm="1">
        <f t="array" ref="I150">Options!$D$30*(COUNTIF($U150:$Z150, "&gt;="&amp;Options!$D$37) + 0.5*(COUNTIF($U150:$Z150, "&gt;="&amp;Options!$D$38) - COUNTIF($U150:$Z150, "&gt;="&amp;Options!$D$37))) + Options!$D$31*(COUNTIF($U150:$Z150, "&gt;="&amp;Options!$D$37)) + Options!$D$32*AVERAGE($U150:$Z150) + Options!$D$33*GEOMEAN($U150:$Z150+0.0001)</f>
        <v>0.5</v>
      </c>
      <c r="J150" s="24">
        <f t="shared" si="37"/>
        <v>0.5</v>
      </c>
      <c r="K150" s="21" cm="1">
        <f t="array" ref="K150">Options!$D$30*(COUNTIF($AB150:$AG150, "&gt;="&amp;Options!$D$37) + 0.5*(COUNTIF($AB150:$AG150, "&gt;="&amp;Options!$D$38) - COUNTIF($AB150:$AG150, "&gt;="&amp;Options!$D$37))) + Options!$D$31*(COUNTIF($AB150:$AG150, "&gt;="&amp;Options!$D$37)) + Options!$D$32*AVERAGE($AB150:$AG150) + Options!$D$33*GEOMEAN($AB150:$AG150+0.0001)</f>
        <v>0.5</v>
      </c>
      <c r="L150" s="24">
        <f t="shared" si="38"/>
        <v>0.5</v>
      </c>
      <c r="M150" s="57"/>
      <c r="N150" s="25">
        <f t="shared" si="39"/>
        <v>5.6497256570562788</v>
      </c>
      <c r="O150" s="25">
        <f t="shared" si="40"/>
        <v>2.5837320574162699</v>
      </c>
      <c r="P150" s="25">
        <f t="shared" si="41"/>
        <v>3.8172962373237596</v>
      </c>
      <c r="Q150" s="25">
        <f t="shared" si="42"/>
        <v>4.0000000000000036</v>
      </c>
      <c r="R150" s="25">
        <f t="shared" si="43"/>
        <v>6.25</v>
      </c>
      <c r="S150" s="25">
        <f t="shared" si="44"/>
        <v>0</v>
      </c>
      <c r="T150" s="58"/>
      <c r="U150" s="25">
        <f>Health!F150</f>
        <v>5.14</v>
      </c>
      <c r="V150" s="25">
        <f>Food!F150</f>
        <v>2.5837320574162699</v>
      </c>
      <c r="W150" s="26">
        <f>Macro!F150</f>
        <v>7.1239669421487601</v>
      </c>
      <c r="X150" s="25">
        <f>Socioeconomic!F150</f>
        <v>2.28571428571429</v>
      </c>
      <c r="Y150" s="25">
        <f>'Natural Hazard'!F150</f>
        <v>6.25</v>
      </c>
      <c r="Z150" s="25">
        <f>Conflict!F150</f>
        <v>0</v>
      </c>
      <c r="AA150" s="58"/>
      <c r="AB150" s="25">
        <f>Health!G150</f>
        <v>6.21</v>
      </c>
      <c r="AC150" s="25">
        <f>Food!G150</f>
        <v>0</v>
      </c>
      <c r="AD150" s="25">
        <f>Macro!G150</f>
        <v>2.0454545454545499</v>
      </c>
      <c r="AE150" s="25">
        <f>Socioeconomic!G150</f>
        <v>7</v>
      </c>
      <c r="AF150" s="25">
        <f>'Natural Hazard'!G150</f>
        <v>0</v>
      </c>
      <c r="AG150" s="25">
        <f>Conflict!G150</f>
        <v>0</v>
      </c>
      <c r="AH150" s="57"/>
      <c r="AI150" s="27">
        <v>0</v>
      </c>
      <c r="AJ150" s="27">
        <v>0.2</v>
      </c>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row>
    <row r="151" spans="1:70" x14ac:dyDescent="0.2">
      <c r="A151" s="70">
        <v>146</v>
      </c>
      <c r="B151" s="20" t="s">
        <v>298</v>
      </c>
      <c r="C151" s="20" t="s">
        <v>299</v>
      </c>
      <c r="D151" s="20" t="s">
        <v>593</v>
      </c>
      <c r="E151" s="20" t="s">
        <v>590</v>
      </c>
      <c r="F151" s="57"/>
      <c r="G151" s="22" cm="1">
        <f t="array" ref="G151">Options!$D$30*(COUNTIF($N151:$S151, "&gt;="&amp;Options!$D$41) + 0.5*(COUNTIF($N151:$S151, "&gt;="&amp;Options!$D$42) - COUNTIF($N151:$S151, "&gt;="&amp;Options!$D$41))) + Options!$D$31*(COUNTIF($N151:$S151, "&gt;="&amp;Options!$D$41)) + Options!$D$32*AVERAGE($N151:$S151) + Options!$D$33*GEOMEAN($N151:$S151+0.0001)</f>
        <v>4</v>
      </c>
      <c r="H151" s="23">
        <f t="shared" si="36"/>
        <v>4</v>
      </c>
      <c r="I151" s="22" cm="1">
        <f t="array" ref="I151">Options!$D$30*(COUNTIF($U151:$Z151, "&gt;="&amp;Options!$D$37) + 0.5*(COUNTIF($U151:$Z151, "&gt;="&amp;Options!$D$38) - COUNTIF($U151:$Z151, "&gt;="&amp;Options!$D$37))) + Options!$D$31*(COUNTIF($U151:$Z151, "&gt;="&amp;Options!$D$37)) + Options!$D$32*AVERAGE($U151:$Z151) + Options!$D$33*GEOMEAN($U151:$Z151+0.0001)</f>
        <v>1.5</v>
      </c>
      <c r="J151" s="24">
        <f t="shared" si="37"/>
        <v>1.5</v>
      </c>
      <c r="K151" s="21" cm="1">
        <f t="array" ref="K151">Options!$D$30*(COUNTIF($AB151:$AG151, "&gt;="&amp;Options!$D$37) + 0.5*(COUNTIF($AB151:$AG151, "&gt;="&amp;Options!$D$38) - COUNTIF($AB151:$AG151, "&gt;="&amp;Options!$D$37))) + Options!$D$31*(COUNTIF($AB151:$AG151, "&gt;="&amp;Options!$D$37)) + Options!$D$32*AVERAGE($AB151:$AG151) + Options!$D$33*GEOMEAN($AB151:$AG151+0.0001)</f>
        <v>1</v>
      </c>
      <c r="L151" s="24">
        <f t="shared" si="38"/>
        <v>1</v>
      </c>
      <c r="M151" s="57"/>
      <c r="N151" s="25">
        <f t="shared" si="39"/>
        <v>8.4515425472851451</v>
      </c>
      <c r="O151" s="25">
        <f t="shared" si="40"/>
        <v>9.0669856459330198</v>
      </c>
      <c r="P151" s="25">
        <f t="shared" si="41"/>
        <v>7.4842685000751557</v>
      </c>
      <c r="Q151" s="25">
        <f t="shared" si="42"/>
        <v>9</v>
      </c>
      <c r="R151" s="25">
        <f t="shared" si="43"/>
        <v>1.875</v>
      </c>
      <c r="S151" s="25">
        <f t="shared" si="44"/>
        <v>0</v>
      </c>
      <c r="T151" s="58"/>
      <c r="U151" s="25">
        <f>Health!F151</f>
        <v>7.5</v>
      </c>
      <c r="V151" s="25">
        <f>Food!F151</f>
        <v>9.0669856459330198</v>
      </c>
      <c r="W151" s="26">
        <f>Macro!F151</f>
        <v>6.6611570247933898</v>
      </c>
      <c r="X151" s="25">
        <f>Socioeconomic!F151</f>
        <v>9</v>
      </c>
      <c r="Y151" s="25">
        <f>'Natural Hazard'!F151</f>
        <v>1.875</v>
      </c>
      <c r="Z151" s="25">
        <f>Conflict!F151</f>
        <v>0</v>
      </c>
      <c r="AA151" s="58"/>
      <c r="AB151" s="25">
        <f>Health!G151</f>
        <v>9.5238095238094793</v>
      </c>
      <c r="AC151" s="25">
        <f>Food!G151</f>
        <v>0</v>
      </c>
      <c r="AD151" s="25">
        <f>Macro!G151</f>
        <v>8.4090909090909207</v>
      </c>
      <c r="AE151" s="25">
        <f>Socioeconomic!G151</f>
        <v>0</v>
      </c>
      <c r="AF151" s="25">
        <f>'Natural Hazard'!G151</f>
        <v>0</v>
      </c>
      <c r="AG151" s="25">
        <f>Conflict!G151</f>
        <v>0</v>
      </c>
      <c r="AH151" s="57"/>
      <c r="AI151" s="27">
        <v>0</v>
      </c>
      <c r="AJ151" s="27">
        <v>0.3</v>
      </c>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row>
    <row r="152" spans="1:70" x14ac:dyDescent="0.2">
      <c r="A152" s="70">
        <v>147</v>
      </c>
      <c r="B152" s="20" t="s">
        <v>300</v>
      </c>
      <c r="C152" s="20" t="s">
        <v>301</v>
      </c>
      <c r="D152" s="20" t="s">
        <v>595</v>
      </c>
      <c r="E152" s="20" t="s">
        <v>586</v>
      </c>
      <c r="F152" s="57"/>
      <c r="G152" s="22" cm="1">
        <f t="array" ref="G152">Options!$D$30*(COUNTIF($N152:$S152, "&gt;="&amp;Options!$D$41) + 0.5*(COUNTIF($N152:$S152, "&gt;="&amp;Options!$D$42) - COUNTIF($N152:$S152, "&gt;="&amp;Options!$D$41))) + Options!$D$31*(COUNTIF($N152:$S152, "&gt;="&amp;Options!$D$41)) + Options!$D$32*AVERAGE($N152:$S152) + Options!$D$33*GEOMEAN($N152:$S152+0.0001)</f>
        <v>0.5</v>
      </c>
      <c r="H152" s="23">
        <f t="shared" si="36"/>
        <v>0.5</v>
      </c>
      <c r="I152" s="22" cm="1">
        <f t="array" ref="I152">Options!$D$30*(COUNTIF($U152:$Z152, "&gt;="&amp;Options!$D$37) + 0.5*(COUNTIF($U152:$Z152, "&gt;="&amp;Options!$D$38) - COUNTIF($U152:$Z152, "&gt;="&amp;Options!$D$37))) + Options!$D$31*(COUNTIF($U152:$Z152, "&gt;="&amp;Options!$D$37)) + Options!$D$32*AVERAGE($U152:$Z152) + Options!$D$33*GEOMEAN($U152:$Z152+0.0001)</f>
        <v>0</v>
      </c>
      <c r="J152" s="24">
        <f t="shared" si="37"/>
        <v>0</v>
      </c>
      <c r="K152" s="21" cm="1">
        <f t="array" ref="K152">Options!$D$30*(COUNTIF($AB152:$AG152, "&gt;="&amp;Options!$D$37) + 0.5*(COUNTIF($AB152:$AG152, "&gt;="&amp;Options!$D$38) - COUNTIF($AB152:$AG152, "&gt;="&amp;Options!$D$37))) + Options!$D$31*(COUNTIF($AB152:$AG152, "&gt;="&amp;Options!$D$37)) + Options!$D$32*AVERAGE($AB152:$AG152) + Options!$D$33*GEOMEAN($AB152:$AG152+0.0001)</f>
        <v>1</v>
      </c>
      <c r="L152" s="24">
        <f t="shared" si="38"/>
        <v>1</v>
      </c>
      <c r="M152" s="57"/>
      <c r="N152" s="25">
        <f t="shared" si="39"/>
        <v>6.4342831768581652</v>
      </c>
      <c r="O152" s="25">
        <f t="shared" si="40"/>
        <v>2.39234449760766</v>
      </c>
      <c r="P152" s="25">
        <f t="shared" si="41"/>
        <v>4.3916114285241044</v>
      </c>
      <c r="Q152" s="25">
        <f t="shared" si="42"/>
        <v>1.71428571428572</v>
      </c>
      <c r="R152" s="25">
        <f t="shared" si="43"/>
        <v>4.125</v>
      </c>
      <c r="S152" s="25">
        <f t="shared" si="44"/>
        <v>0</v>
      </c>
      <c r="T152" s="58"/>
      <c r="U152" s="25">
        <f>Health!F152</f>
        <v>4.1399999999999997</v>
      </c>
      <c r="V152" s="25">
        <f>Food!F152</f>
        <v>2.39234449760766</v>
      </c>
      <c r="W152" s="26">
        <f>Macro!F152</f>
        <v>4.9917355371900802</v>
      </c>
      <c r="X152" s="25">
        <f>Socioeconomic!F152</f>
        <v>1.71428571428572</v>
      </c>
      <c r="Y152" s="25">
        <f>'Natural Hazard'!F152</f>
        <v>4.125</v>
      </c>
      <c r="Z152" s="25">
        <f>Conflict!F152</f>
        <v>0</v>
      </c>
      <c r="AA152" s="58"/>
      <c r="AB152" s="25">
        <f>Health!G152</f>
        <v>10</v>
      </c>
      <c r="AC152" s="25">
        <f>Food!G152</f>
        <v>0</v>
      </c>
      <c r="AD152" s="25">
        <f>Macro!G152</f>
        <v>3.86363636363637</v>
      </c>
      <c r="AE152" s="25">
        <f>Socioeconomic!G152</f>
        <v>0</v>
      </c>
      <c r="AF152" s="25">
        <f>'Natural Hazard'!G152</f>
        <v>0</v>
      </c>
      <c r="AG152" s="25">
        <f>Conflict!G152</f>
        <v>0</v>
      </c>
      <c r="AH152" s="57"/>
      <c r="AI152" s="27">
        <v>0</v>
      </c>
      <c r="AJ152" s="27">
        <v>0.3</v>
      </c>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row>
    <row r="153" spans="1:70" x14ac:dyDescent="0.2">
      <c r="A153" s="70">
        <v>148</v>
      </c>
      <c r="B153" s="20" t="s">
        <v>302</v>
      </c>
      <c r="C153" s="20" t="s">
        <v>303</v>
      </c>
      <c r="D153" s="20" t="s">
        <v>593</v>
      </c>
      <c r="E153" s="20" t="s">
        <v>590</v>
      </c>
      <c r="F153" s="57"/>
      <c r="G153" s="22" cm="1">
        <f t="array" ref="G153">Options!$D$30*(COUNTIF($N153:$S153, "&gt;="&amp;Options!$D$41) + 0.5*(COUNTIF($N153:$S153, "&gt;="&amp;Options!$D$42) - COUNTIF($N153:$S153, "&gt;="&amp;Options!$D$41))) + Options!$D$31*(COUNTIF($N153:$S153, "&gt;="&amp;Options!$D$41)) + Options!$D$32*AVERAGE($N153:$S153) + Options!$D$33*GEOMEAN($N153:$S153+0.0001)</f>
        <v>5.5</v>
      </c>
      <c r="H153" s="23">
        <f t="shared" si="36"/>
        <v>5.5</v>
      </c>
      <c r="I153" s="22" cm="1">
        <f t="array" ref="I153">Options!$D$30*(COUNTIF($U153:$Z153, "&gt;="&amp;Options!$D$37) + 0.5*(COUNTIF($U153:$Z153, "&gt;="&amp;Options!$D$38) - COUNTIF($U153:$Z153, "&gt;="&amp;Options!$D$37))) + Options!$D$31*(COUNTIF($U153:$Z153, "&gt;="&amp;Options!$D$37)) + Options!$D$32*AVERAGE($U153:$Z153) + Options!$D$33*GEOMEAN($U153:$Z153+0.0001)</f>
        <v>4</v>
      </c>
      <c r="J153" s="24">
        <f t="shared" si="37"/>
        <v>4</v>
      </c>
      <c r="K153" s="21" cm="1">
        <f t="array" ref="K153">Options!$D$30*(COUNTIF($AB153:$AG153, "&gt;="&amp;Options!$D$37) + 0.5*(COUNTIF($AB153:$AG153, "&gt;="&amp;Options!$D$38) - COUNTIF($AB153:$AG153, "&gt;="&amp;Options!$D$37))) + Options!$D$31*(COUNTIF($AB153:$AG153, "&gt;="&amp;Options!$D$37)) + Options!$D$32*AVERAGE($AB153:$AG153) + Options!$D$33*GEOMEAN($AB153:$AG153+0.0001)</f>
        <v>3.5</v>
      </c>
      <c r="L153" s="24">
        <f t="shared" si="38"/>
        <v>3.5</v>
      </c>
      <c r="M153" s="57"/>
      <c r="N153" s="25">
        <f t="shared" si="39"/>
        <v>9.7467943448089631</v>
      </c>
      <c r="O153" s="25">
        <f t="shared" si="40"/>
        <v>10</v>
      </c>
      <c r="P153" s="25">
        <f t="shared" si="41"/>
        <v>8.6602540378443873</v>
      </c>
      <c r="Q153" s="25">
        <f t="shared" si="42"/>
        <v>9.1807251503197893</v>
      </c>
      <c r="R153" s="25">
        <f t="shared" si="43"/>
        <v>6.875</v>
      </c>
      <c r="S153" s="25">
        <f t="shared" si="44"/>
        <v>10</v>
      </c>
      <c r="T153" s="58"/>
      <c r="U153" s="25">
        <f>Health!F153</f>
        <v>9.5</v>
      </c>
      <c r="V153" s="25">
        <f>Food!F153</f>
        <v>10</v>
      </c>
      <c r="W153" s="26">
        <f>Macro!F153</f>
        <v>10</v>
      </c>
      <c r="X153" s="25">
        <f>Socioeconomic!F153</f>
        <v>8.4285714285714306</v>
      </c>
      <c r="Y153" s="25">
        <f>'Natural Hazard'!F153</f>
        <v>6.875</v>
      </c>
      <c r="Z153" s="25">
        <f>Conflict!F153</f>
        <v>10</v>
      </c>
      <c r="AA153" s="58"/>
      <c r="AB153" s="25">
        <f>Health!G153</f>
        <v>10</v>
      </c>
      <c r="AC153" s="25">
        <f>Food!G153</f>
        <v>10</v>
      </c>
      <c r="AD153" s="25">
        <f>Macro!G153</f>
        <v>7.5</v>
      </c>
      <c r="AE153" s="25">
        <f>Socioeconomic!G153</f>
        <v>10</v>
      </c>
      <c r="AF153" s="25">
        <f>'Natural Hazard'!G153</f>
        <v>0</v>
      </c>
      <c r="AG153" s="25">
        <f>Conflict!G153</f>
        <v>0</v>
      </c>
      <c r="AH153" s="57"/>
      <c r="AI153" s="27">
        <v>0</v>
      </c>
      <c r="AJ153" s="27">
        <v>0.2</v>
      </c>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row>
    <row r="154" spans="1:70" x14ac:dyDescent="0.2">
      <c r="A154" s="70">
        <v>149</v>
      </c>
      <c r="B154" s="20" t="s">
        <v>304</v>
      </c>
      <c r="C154" s="20" t="s">
        <v>305</v>
      </c>
      <c r="D154" s="20" t="s">
        <v>593</v>
      </c>
      <c r="E154" s="20" t="s">
        <v>590</v>
      </c>
      <c r="F154" s="57"/>
      <c r="G154" s="22" cm="1">
        <f t="array" ref="G154">Options!$D$30*(COUNTIF($N154:$S154, "&gt;="&amp;Options!$D$41) + 0.5*(COUNTIF($N154:$S154, "&gt;="&amp;Options!$D$42) - COUNTIF($N154:$S154, "&gt;="&amp;Options!$D$41))) + Options!$D$31*(COUNTIF($N154:$S154, "&gt;="&amp;Options!$D$41)) + Options!$D$32*AVERAGE($N154:$S154) + Options!$D$33*GEOMEAN($N154:$S154+0.0001)</f>
        <v>3</v>
      </c>
      <c r="H154" s="23">
        <f t="shared" si="36"/>
        <v>3</v>
      </c>
      <c r="I154" s="22" cm="1">
        <f t="array" ref="I154">Options!$D$30*(COUNTIF($U154:$Z154, "&gt;="&amp;Options!$D$37) + 0.5*(COUNTIF($U154:$Z154, "&gt;="&amp;Options!$D$38) - COUNTIF($U154:$Z154, "&gt;="&amp;Options!$D$37))) + Options!$D$31*(COUNTIF($U154:$Z154, "&gt;="&amp;Options!$D$37)) + Options!$D$32*AVERAGE($U154:$Z154) + Options!$D$33*GEOMEAN($U154:$Z154+0.0001)</f>
        <v>1.5</v>
      </c>
      <c r="J154" s="24">
        <f t="shared" si="37"/>
        <v>1.5</v>
      </c>
      <c r="K154" s="21" cm="1">
        <f t="array" ref="K154">Options!$D$30*(COUNTIF($AB154:$AG154, "&gt;="&amp;Options!$D$37) + 0.5*(COUNTIF($AB154:$AG154, "&gt;="&amp;Options!$D$38) - COUNTIF($AB154:$AG154, "&gt;="&amp;Options!$D$37))) + Options!$D$31*(COUNTIF($AB154:$AG154, "&gt;="&amp;Options!$D$37)) + Options!$D$32*AVERAGE($AB154:$AG154) + Options!$D$33*GEOMEAN($AB154:$AG154+0.0001)</f>
        <v>2</v>
      </c>
      <c r="L154" s="24">
        <f t="shared" si="38"/>
        <v>2</v>
      </c>
      <c r="M154" s="57"/>
      <c r="N154" s="25">
        <f t="shared" si="39"/>
        <v>8.8034084308295046</v>
      </c>
      <c r="O154" s="25">
        <f t="shared" si="40"/>
        <v>7.3923444976076604</v>
      </c>
      <c r="P154" s="25">
        <f t="shared" si="41"/>
        <v>4.6334458490158958</v>
      </c>
      <c r="Q154" s="25">
        <f t="shared" si="42"/>
        <v>9.4868329805051381</v>
      </c>
      <c r="R154" s="25">
        <f t="shared" si="43"/>
        <v>3.125</v>
      </c>
      <c r="S154" s="25">
        <f t="shared" si="44"/>
        <v>0</v>
      </c>
      <c r="T154" s="58"/>
      <c r="U154" s="25">
        <f>Health!F154</f>
        <v>7.75</v>
      </c>
      <c r="V154" s="25">
        <f>Food!F154</f>
        <v>7.3923444976076604</v>
      </c>
      <c r="W154" s="26">
        <f>Macro!F154</f>
        <v>6.2975206611570202</v>
      </c>
      <c r="X154" s="25">
        <f>Socioeconomic!F154</f>
        <v>9</v>
      </c>
      <c r="Y154" s="25">
        <f>'Natural Hazard'!F154</f>
        <v>3.125</v>
      </c>
      <c r="Z154" s="25">
        <f>Conflict!F154</f>
        <v>0</v>
      </c>
      <c r="AA154" s="58"/>
      <c r="AB154" s="25">
        <f>Health!G154</f>
        <v>10</v>
      </c>
      <c r="AC154" s="25">
        <f>Food!G154</f>
        <v>0</v>
      </c>
      <c r="AD154" s="25">
        <f>Macro!G154</f>
        <v>3.4090909090909198</v>
      </c>
      <c r="AE154" s="25">
        <f>Socioeconomic!G154</f>
        <v>10</v>
      </c>
      <c r="AF154" s="25">
        <f>'Natural Hazard'!G154</f>
        <v>0</v>
      </c>
      <c r="AG154" s="25">
        <f>Conflict!G154</f>
        <v>0</v>
      </c>
      <c r="AH154" s="57"/>
      <c r="AI154" s="27">
        <v>0</v>
      </c>
      <c r="AJ154" s="27">
        <v>0.3</v>
      </c>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row>
    <row r="155" spans="1:70" x14ac:dyDescent="0.2">
      <c r="A155" s="70">
        <v>150</v>
      </c>
      <c r="B155" s="20" t="s">
        <v>306</v>
      </c>
      <c r="C155" s="20" t="s">
        <v>307</v>
      </c>
      <c r="D155" s="20" t="s">
        <v>597</v>
      </c>
      <c r="E155" s="20" t="s">
        <v>587</v>
      </c>
      <c r="F155" s="57"/>
      <c r="G155" s="22" cm="1">
        <f t="array" ref="G155">Options!$D$30*(COUNTIF($N155:$S155, "&gt;="&amp;Options!$D$41) + 0.5*(COUNTIF($N155:$S155, "&gt;="&amp;Options!$D$42) - COUNTIF($N155:$S155, "&gt;="&amp;Options!$D$41))) + Options!$D$31*(COUNTIF($N155:$S155, "&gt;="&amp;Options!$D$41)) + Options!$D$32*AVERAGE($N155:$S155) + Options!$D$33*GEOMEAN($N155:$S155+0.0001)</f>
        <v>0</v>
      </c>
      <c r="H155" s="23">
        <f t="shared" si="36"/>
        <v>0</v>
      </c>
      <c r="I155" s="22" cm="1">
        <f t="array" ref="I155">Options!$D$30*(COUNTIF($U155:$Z155, "&gt;="&amp;Options!$D$37) + 0.5*(COUNTIF($U155:$Z155, "&gt;="&amp;Options!$D$38) - COUNTIF($U155:$Z155, "&gt;="&amp;Options!$D$37))) + Options!$D$31*(COUNTIF($U155:$Z155, "&gt;="&amp;Options!$D$37)) + Options!$D$32*AVERAGE($U155:$Z155) + Options!$D$33*GEOMEAN($U155:$Z155+0.0001)</f>
        <v>0</v>
      </c>
      <c r="J155" s="24">
        <f t="shared" si="37"/>
        <v>0</v>
      </c>
      <c r="K155" s="21" cm="1">
        <f t="array" ref="K155">Options!$D$30*(COUNTIF($AB155:$AG155, "&gt;="&amp;Options!$D$37) + 0.5*(COUNTIF($AB155:$AG155, "&gt;="&amp;Options!$D$38) - COUNTIF($AB155:$AG155, "&gt;="&amp;Options!$D$37))) + Options!$D$31*(COUNTIF($AB155:$AG155, "&gt;="&amp;Options!$D$37)) + Options!$D$32*AVERAGE($AB155:$AG155) + Options!$D$33*GEOMEAN($AB155:$AG155+0.0001)</f>
        <v>0</v>
      </c>
      <c r="L155" s="24">
        <f t="shared" si="38"/>
        <v>0</v>
      </c>
      <c r="M155" s="57"/>
      <c r="N155" s="25">
        <f t="shared" si="39"/>
        <v>2.3196879921559184</v>
      </c>
      <c r="O155" s="25">
        <f t="shared" si="40"/>
        <v>0</v>
      </c>
      <c r="P155" s="25">
        <f t="shared" si="41"/>
        <v>1.36363636363636</v>
      </c>
      <c r="Q155" s="25">
        <f t="shared" si="42"/>
        <v>0.28571428571428598</v>
      </c>
      <c r="R155" s="25">
        <f t="shared" si="43"/>
        <v>0</v>
      </c>
      <c r="S155" s="25">
        <f t="shared" si="44"/>
        <v>0</v>
      </c>
      <c r="T155" s="58"/>
      <c r="U155" s="25">
        <f>Health!F155</f>
        <v>2.2599999999999998</v>
      </c>
      <c r="V155" s="25">
        <f>Food!F155</f>
        <v>0</v>
      </c>
      <c r="W155" s="26">
        <f>Macro!F155</f>
        <v>0</v>
      </c>
      <c r="X155" s="25">
        <f>Socioeconomic!F155</f>
        <v>0.28571428571428598</v>
      </c>
      <c r="Y155" s="25">
        <f>'Natural Hazard'!F155</f>
        <v>0</v>
      </c>
      <c r="Z155" s="25">
        <f>Conflict!F155</f>
        <v>0</v>
      </c>
      <c r="AA155" s="58"/>
      <c r="AB155" s="25">
        <f>Health!G155</f>
        <v>2.3809523809523698</v>
      </c>
      <c r="AC155" s="25">
        <f>Food!G155</f>
        <v>0</v>
      </c>
      <c r="AD155" s="25">
        <f>Macro!G155</f>
        <v>1.36363636363636</v>
      </c>
      <c r="AE155" s="25">
        <f>Socioeconomic!G155</f>
        <v>0</v>
      </c>
      <c r="AF155" s="25">
        <f>'Natural Hazard'!G155</f>
        <v>0</v>
      </c>
      <c r="AG155" s="25">
        <f>Conflict!G155</f>
        <v>0</v>
      </c>
      <c r="AH155" s="57"/>
      <c r="AI155" s="27">
        <v>0</v>
      </c>
      <c r="AJ155" s="27">
        <v>0.5</v>
      </c>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row>
    <row r="156" spans="1:70" x14ac:dyDescent="0.2">
      <c r="A156" s="70">
        <v>151</v>
      </c>
      <c r="B156" s="20" t="s">
        <v>308</v>
      </c>
      <c r="C156" s="20" t="s">
        <v>309</v>
      </c>
      <c r="D156" s="20" t="s">
        <v>597</v>
      </c>
      <c r="E156" s="20" t="s">
        <v>590</v>
      </c>
      <c r="F156" s="57"/>
      <c r="G156" s="22" cm="1">
        <f t="array" ref="G156">Options!$D$30*(COUNTIF($N156:$S156, "&gt;="&amp;Options!$D$41) + 0.5*(COUNTIF($N156:$S156, "&gt;="&amp;Options!$D$42) - COUNTIF($N156:$S156, "&gt;="&amp;Options!$D$41))) + Options!$D$31*(COUNTIF($N156:$S156, "&gt;="&amp;Options!$D$41)) + Options!$D$32*AVERAGE($N156:$S156) + Options!$D$33*GEOMEAN($N156:$S156+0.0001)</f>
        <v>4</v>
      </c>
      <c r="H156" s="23">
        <f t="shared" si="36"/>
        <v>4</v>
      </c>
      <c r="I156" s="22" cm="1">
        <f t="array" ref="I156">Options!$D$30*(COUNTIF($U156:$Z156, "&gt;="&amp;Options!$D$37) + 0.5*(COUNTIF($U156:$Z156, "&gt;="&amp;Options!$D$38) - COUNTIF($U156:$Z156, "&gt;="&amp;Options!$D$37))) + Options!$D$31*(COUNTIF($U156:$Z156, "&gt;="&amp;Options!$D$37)) + Options!$D$32*AVERAGE($U156:$Z156) + Options!$D$33*GEOMEAN($U156:$Z156+0.0001)</f>
        <v>2.5</v>
      </c>
      <c r="J156" s="24">
        <f t="shared" si="37"/>
        <v>2.5</v>
      </c>
      <c r="K156" s="21" cm="1">
        <f t="array" ref="K156">Options!$D$30*(COUNTIF($AB156:$AG156, "&gt;="&amp;Options!$D$37) + 0.5*(COUNTIF($AB156:$AG156, "&gt;="&amp;Options!$D$38) - COUNTIF($AB156:$AG156, "&gt;="&amp;Options!$D$37))) + Options!$D$31*(COUNTIF($AB156:$AG156, "&gt;="&amp;Options!$D$37)) + Options!$D$32*AVERAGE($AB156:$AG156) + Options!$D$33*GEOMEAN($AB156:$AG156+0.0001)</f>
        <v>0.5</v>
      </c>
      <c r="L156" s="24">
        <f t="shared" si="38"/>
        <v>0.5</v>
      </c>
      <c r="M156" s="57"/>
      <c r="N156" s="25">
        <f t="shared" si="39"/>
        <v>8.8051086569978469</v>
      </c>
      <c r="O156" s="25">
        <f t="shared" si="40"/>
        <v>9.1387559808612497</v>
      </c>
      <c r="P156" s="25">
        <f t="shared" si="41"/>
        <v>0</v>
      </c>
      <c r="Q156" s="25">
        <f t="shared" si="42"/>
        <v>8.4285714285714306</v>
      </c>
      <c r="R156" s="25">
        <f t="shared" si="43"/>
        <v>3.25</v>
      </c>
      <c r="S156" s="25">
        <f t="shared" si="44"/>
        <v>10</v>
      </c>
      <c r="T156" s="58"/>
      <c r="U156" s="25">
        <f>Health!F156</f>
        <v>9.86</v>
      </c>
      <c r="V156" s="25">
        <f>Food!F156</f>
        <v>9.1387559808612497</v>
      </c>
      <c r="W156" s="26">
        <f>Macro!F156</f>
        <v>0</v>
      </c>
      <c r="X156" s="25">
        <f>Socioeconomic!F156</f>
        <v>8.4285714285714306</v>
      </c>
      <c r="Y156" s="25">
        <f>'Natural Hazard'!F156</f>
        <v>3.25</v>
      </c>
      <c r="Z156" s="25">
        <f>Conflict!F156</f>
        <v>10</v>
      </c>
      <c r="AA156" s="58"/>
      <c r="AB156" s="25">
        <f>Health!G156</f>
        <v>7.8630769230769202</v>
      </c>
      <c r="AC156" s="25">
        <f>Food!G156</f>
        <v>0</v>
      </c>
      <c r="AD156" s="25">
        <f>Macro!G156</f>
        <v>0</v>
      </c>
      <c r="AE156" s="25">
        <f>Socioeconomic!G156</f>
        <v>0</v>
      </c>
      <c r="AF156" s="25">
        <f>'Natural Hazard'!G156</f>
        <v>0</v>
      </c>
      <c r="AG156" s="25">
        <f>Conflict!G156</f>
        <v>0</v>
      </c>
      <c r="AH156" s="57"/>
      <c r="AI156" s="27">
        <v>0</v>
      </c>
      <c r="AJ156" s="27">
        <v>0.6</v>
      </c>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row>
    <row r="157" spans="1:70" x14ac:dyDescent="0.2">
      <c r="A157" s="70">
        <v>152</v>
      </c>
      <c r="B157" s="20" t="s">
        <v>310</v>
      </c>
      <c r="C157" s="20" t="s">
        <v>311</v>
      </c>
      <c r="D157" s="20" t="s">
        <v>593</v>
      </c>
      <c r="E157" s="20" t="s">
        <v>590</v>
      </c>
      <c r="F157" s="57"/>
      <c r="G157" s="22" cm="1">
        <f t="array" ref="G157">Options!$D$30*(COUNTIF($N157:$S157, "&gt;="&amp;Options!$D$41) + 0.5*(COUNTIF($N157:$S157, "&gt;="&amp;Options!$D$42) - COUNTIF($N157:$S157, "&gt;="&amp;Options!$D$41))) + Options!$D$31*(COUNTIF($N157:$S157, "&gt;="&amp;Options!$D$41)) + Options!$D$32*AVERAGE($N157:$S157) + Options!$D$33*GEOMEAN($N157:$S157+0.0001)</f>
        <v>3</v>
      </c>
      <c r="H157" s="23">
        <f t="shared" si="36"/>
        <v>3</v>
      </c>
      <c r="I157" s="22" cm="1">
        <f t="array" ref="I157">Options!$D$30*(COUNTIF($U157:$Z157, "&gt;="&amp;Options!$D$37) + 0.5*(COUNTIF($U157:$Z157, "&gt;="&amp;Options!$D$38) - COUNTIF($U157:$Z157, "&gt;="&amp;Options!$D$37))) + Options!$D$31*(COUNTIF($U157:$Z157, "&gt;="&amp;Options!$D$37)) + Options!$D$32*AVERAGE($U157:$Z157) + Options!$D$33*GEOMEAN($U157:$Z157+0.0001)</f>
        <v>2.5</v>
      </c>
      <c r="J157" s="24">
        <f t="shared" si="37"/>
        <v>2.5</v>
      </c>
      <c r="K157" s="21" cm="1">
        <f t="array" ref="K157">Options!$D$30*(COUNTIF($AB157:$AG157, "&gt;="&amp;Options!$D$37) + 0.5*(COUNTIF($AB157:$AG157, "&gt;="&amp;Options!$D$38) - COUNTIF($AB157:$AG157, "&gt;="&amp;Options!$D$37))) + Options!$D$31*(COUNTIF($AB157:$AG157, "&gt;="&amp;Options!$D$37)) + Options!$D$32*AVERAGE($AB157:$AG157) + Options!$D$33*GEOMEAN($AB157:$AG157+0.0001)</f>
        <v>2</v>
      </c>
      <c r="L157" s="24">
        <f t="shared" si="38"/>
        <v>2</v>
      </c>
      <c r="M157" s="57"/>
      <c r="N157" s="25">
        <f t="shared" si="39"/>
        <v>10</v>
      </c>
      <c r="O157" s="25">
        <f t="shared" si="40"/>
        <v>9.8189349347874035</v>
      </c>
      <c r="P157" s="25">
        <f t="shared" si="41"/>
        <v>3.6223905087312112</v>
      </c>
      <c r="Q157" s="25">
        <f t="shared" si="42"/>
        <v>9.8571428571428594</v>
      </c>
      <c r="R157" s="25">
        <f t="shared" si="43"/>
        <v>3.5</v>
      </c>
      <c r="S157" s="25">
        <f t="shared" si="44"/>
        <v>0</v>
      </c>
      <c r="T157" s="58"/>
      <c r="U157" s="25">
        <f>Health!F157</f>
        <v>10</v>
      </c>
      <c r="V157" s="25">
        <f>Food!F157</f>
        <v>9.6411483253588504</v>
      </c>
      <c r="W157" s="26">
        <f>Macro!F157</f>
        <v>8.2479338842975203</v>
      </c>
      <c r="X157" s="25">
        <f>Socioeconomic!F157</f>
        <v>9.8571428571428594</v>
      </c>
      <c r="Y157" s="25">
        <f>'Natural Hazard'!F157</f>
        <v>3.5</v>
      </c>
      <c r="Z157" s="25">
        <f>Conflict!F157</f>
        <v>0</v>
      </c>
      <c r="AA157" s="58"/>
      <c r="AB157" s="25">
        <f>Health!G157</f>
        <v>10</v>
      </c>
      <c r="AC157" s="25">
        <f>Food!G157</f>
        <v>10</v>
      </c>
      <c r="AD157" s="25">
        <f>Macro!G157</f>
        <v>1.5909090909090799</v>
      </c>
      <c r="AE157" s="25">
        <f>Socioeconomic!G157</f>
        <v>0</v>
      </c>
      <c r="AF157" s="25">
        <f>'Natural Hazard'!G157</f>
        <v>0</v>
      </c>
      <c r="AG157" s="25">
        <f>Conflict!G157</f>
        <v>0</v>
      </c>
      <c r="AH157" s="57"/>
      <c r="AI157" s="27">
        <v>0</v>
      </c>
      <c r="AJ157" s="27">
        <v>0.4</v>
      </c>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row>
    <row r="158" spans="1:70" x14ac:dyDescent="0.2">
      <c r="A158" s="70">
        <v>153</v>
      </c>
      <c r="B158" s="20" t="s">
        <v>312</v>
      </c>
      <c r="C158" s="20" t="s">
        <v>313</v>
      </c>
      <c r="D158" s="20" t="s">
        <v>596</v>
      </c>
      <c r="E158" s="20" t="s">
        <v>591</v>
      </c>
      <c r="F158" s="57"/>
      <c r="G158" s="22" cm="1">
        <f t="array" ref="G158">Options!$D$30*(COUNTIF($N158:$S158, "&gt;="&amp;Options!$D$41) + 0.5*(COUNTIF($N158:$S158, "&gt;="&amp;Options!$D$42) - COUNTIF($N158:$S158, "&gt;="&amp;Options!$D$41))) + Options!$D$31*(COUNTIF($N158:$S158, "&gt;="&amp;Options!$D$41)) + Options!$D$32*AVERAGE($N158:$S158) + Options!$D$33*GEOMEAN($N158:$S158+0.0001)</f>
        <v>2.5</v>
      </c>
      <c r="H158" s="23">
        <f t="shared" si="36"/>
        <v>2.5</v>
      </c>
      <c r="I158" s="22" cm="1">
        <f t="array" ref="I158">Options!$D$30*(COUNTIF($U158:$Z158, "&gt;="&amp;Options!$D$37) + 0.5*(COUNTIF($U158:$Z158, "&gt;="&amp;Options!$D$38) - COUNTIF($U158:$Z158, "&gt;="&amp;Options!$D$37))) + Options!$D$31*(COUNTIF($U158:$Z158, "&gt;="&amp;Options!$D$37)) + Options!$D$32*AVERAGE($U158:$Z158) + Options!$D$33*GEOMEAN($U158:$Z158+0.0001)</f>
        <v>0</v>
      </c>
      <c r="J158" s="24">
        <f t="shared" si="37"/>
        <v>0</v>
      </c>
      <c r="K158" s="21" cm="1">
        <f t="array" ref="K158">Options!$D$30*(COUNTIF($AB158:$AG158, "&gt;="&amp;Options!$D$37) + 0.5*(COUNTIF($AB158:$AG158, "&gt;="&amp;Options!$D$38) - COUNTIF($AB158:$AG158, "&gt;="&amp;Options!$D$37))) + Options!$D$31*(COUNTIF($AB158:$AG158, "&gt;="&amp;Options!$D$37)) + Options!$D$32*AVERAGE($AB158:$AG158) + Options!$D$33*GEOMEAN($AB158:$AG158+0.0001)</f>
        <v>1.5</v>
      </c>
      <c r="L158" s="24">
        <f t="shared" si="38"/>
        <v>1.5</v>
      </c>
      <c r="M158" s="57"/>
      <c r="N158" s="25">
        <f t="shared" si="39"/>
        <v>6.2678317052800727</v>
      </c>
      <c r="O158" s="25">
        <f t="shared" si="40"/>
        <v>4.9760765550239201</v>
      </c>
      <c r="P158" s="25">
        <f t="shared" si="41"/>
        <v>1.9196872397404336</v>
      </c>
      <c r="Q158" s="25">
        <f t="shared" si="42"/>
        <v>6.6332495807108014</v>
      </c>
      <c r="R158" s="25">
        <f t="shared" si="43"/>
        <v>5.125</v>
      </c>
      <c r="S158" s="25">
        <f t="shared" si="44"/>
        <v>9.1286241755822193</v>
      </c>
      <c r="T158" s="58"/>
      <c r="U158" s="25">
        <f>Health!F158</f>
        <v>5.5</v>
      </c>
      <c r="V158" s="25">
        <f>Food!F158</f>
        <v>4.9760765550239201</v>
      </c>
      <c r="W158" s="26">
        <f>Macro!F158</f>
        <v>5.4049586776859497</v>
      </c>
      <c r="X158" s="25">
        <f>Socioeconomic!F158</f>
        <v>6.28571428571429</v>
      </c>
      <c r="Y158" s="25">
        <f>'Natural Hazard'!F158</f>
        <v>5.125</v>
      </c>
      <c r="Z158" s="25">
        <f>Conflict!F158</f>
        <v>0</v>
      </c>
      <c r="AA158" s="58"/>
      <c r="AB158" s="25">
        <f>Health!G158</f>
        <v>7.1428571428571104</v>
      </c>
      <c r="AC158" s="25">
        <f>Food!G158</f>
        <v>0</v>
      </c>
      <c r="AD158" s="25">
        <f>Macro!G158</f>
        <v>0.68181818181818299</v>
      </c>
      <c r="AE158" s="25">
        <f>Socioeconomic!G158</f>
        <v>7</v>
      </c>
      <c r="AF158" s="25">
        <f>'Natural Hazard'!G158</f>
        <v>0</v>
      </c>
      <c r="AG158" s="25">
        <f>Conflict!G158</f>
        <v>9.1286241755822193</v>
      </c>
      <c r="AH158" s="57"/>
      <c r="AI158" s="27">
        <v>0</v>
      </c>
      <c r="AJ158" s="27">
        <v>0.3</v>
      </c>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row>
    <row r="159" spans="1:70" x14ac:dyDescent="0.2">
      <c r="A159" s="70">
        <v>154</v>
      </c>
      <c r="B159" s="20" t="s">
        <v>314</v>
      </c>
      <c r="C159" s="20" t="s">
        <v>315</v>
      </c>
      <c r="D159" s="20" t="s">
        <v>593</v>
      </c>
      <c r="E159" s="20" t="s">
        <v>590</v>
      </c>
      <c r="F159" s="57"/>
      <c r="G159" s="22" cm="1">
        <f t="array" ref="G159">Options!$D$30*(COUNTIF($N159:$S159, "&gt;="&amp;Options!$D$41) + 0.5*(COUNTIF($N159:$S159, "&gt;="&amp;Options!$D$42) - COUNTIF($N159:$S159, "&gt;="&amp;Options!$D$41))) + Options!$D$31*(COUNTIF($N159:$S159, "&gt;="&amp;Options!$D$41)) + Options!$D$32*AVERAGE($N159:$S159) + Options!$D$33*GEOMEAN($N159:$S159+0.0001)</f>
        <v>6</v>
      </c>
      <c r="H159" s="23">
        <f t="shared" si="36"/>
        <v>6</v>
      </c>
      <c r="I159" s="22" cm="1">
        <f t="array" ref="I159">Options!$D$30*(COUNTIF($U159:$Z159, "&gt;="&amp;Options!$D$37) + 0.5*(COUNTIF($U159:$Z159, "&gt;="&amp;Options!$D$38) - COUNTIF($U159:$Z159, "&gt;="&amp;Options!$D$37))) + Options!$D$31*(COUNTIF($U159:$Z159, "&gt;="&amp;Options!$D$37)) + Options!$D$32*AVERAGE($U159:$Z159) + Options!$D$33*GEOMEAN($U159:$Z159+0.0001)</f>
        <v>5.5</v>
      </c>
      <c r="J159" s="24">
        <f t="shared" si="37"/>
        <v>5.5</v>
      </c>
      <c r="K159" s="21" cm="1">
        <f t="array" ref="K159">Options!$D$30*(COUNTIF($AB159:$AG159, "&gt;="&amp;Options!$D$37) + 0.5*(COUNTIF($AB159:$AG159, "&gt;="&amp;Options!$D$38) - COUNTIF($AB159:$AG159, "&gt;="&amp;Options!$D$37))) + Options!$D$31*(COUNTIF($AB159:$AG159, "&gt;="&amp;Options!$D$37)) + Options!$D$32*AVERAGE($AB159:$AG159) + Options!$D$33*GEOMEAN($AB159:$AG159+0.0001)</f>
        <v>3.5</v>
      </c>
      <c r="L159" s="24">
        <f t="shared" si="38"/>
        <v>3.5</v>
      </c>
      <c r="M159" s="57"/>
      <c r="N159" s="25">
        <f t="shared" si="39"/>
        <v>10</v>
      </c>
      <c r="O159" s="25">
        <f t="shared" si="40"/>
        <v>10</v>
      </c>
      <c r="P159" s="25">
        <f t="shared" si="41"/>
        <v>8.3937205966451671</v>
      </c>
      <c r="Q159" s="25">
        <f t="shared" si="42"/>
        <v>10</v>
      </c>
      <c r="R159" s="25">
        <f t="shared" si="43"/>
        <v>9.875</v>
      </c>
      <c r="S159" s="25">
        <f t="shared" si="44"/>
        <v>10</v>
      </c>
      <c r="T159" s="58"/>
      <c r="U159" s="25">
        <f>Health!F159</f>
        <v>10</v>
      </c>
      <c r="V159" s="25">
        <f>Food!F159</f>
        <v>10</v>
      </c>
      <c r="W159" s="26">
        <f>Macro!F159</f>
        <v>10</v>
      </c>
      <c r="X159" s="25">
        <f>Socioeconomic!F159</f>
        <v>10</v>
      </c>
      <c r="Y159" s="25">
        <f>'Natural Hazard'!F159</f>
        <v>9.875</v>
      </c>
      <c r="Z159" s="25">
        <f>Conflict!F159</f>
        <v>10</v>
      </c>
      <c r="AA159" s="58"/>
      <c r="AB159" s="25">
        <f>Health!G159</f>
        <v>10</v>
      </c>
      <c r="AC159" s="25">
        <f>Food!G159</f>
        <v>10</v>
      </c>
      <c r="AD159" s="25">
        <f>Macro!G159</f>
        <v>7.0454545454545299</v>
      </c>
      <c r="AE159" s="25">
        <f>Socioeconomic!G159</f>
        <v>0</v>
      </c>
      <c r="AF159" s="25">
        <f>'Natural Hazard'!G159</f>
        <v>0</v>
      </c>
      <c r="AG159" s="25">
        <f>Conflict!G159</f>
        <v>10</v>
      </c>
      <c r="AH159" s="57"/>
      <c r="AI159" s="27">
        <v>0</v>
      </c>
      <c r="AJ159" s="27">
        <v>0.2</v>
      </c>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row>
    <row r="160" spans="1:70" x14ac:dyDescent="0.2">
      <c r="A160" s="70">
        <v>155</v>
      </c>
      <c r="B160" s="20" t="s">
        <v>316</v>
      </c>
      <c r="C160" s="20" t="s">
        <v>317</v>
      </c>
      <c r="D160" s="20" t="s">
        <v>594</v>
      </c>
      <c r="E160" s="20" t="s">
        <v>591</v>
      </c>
      <c r="F160" s="57"/>
      <c r="G160" s="22" cm="1">
        <f t="array" ref="G160">Options!$D$30*(COUNTIF($N160:$S160, "&gt;="&amp;Options!$D$41) + 0.5*(COUNTIF($N160:$S160, "&gt;="&amp;Options!$D$42) - COUNTIF($N160:$S160, "&gt;="&amp;Options!$D$41))) + Options!$D$31*(COUNTIF($N160:$S160, "&gt;="&amp;Options!$D$41)) + Options!$D$32*AVERAGE($N160:$S160) + Options!$D$33*GEOMEAN($N160:$S160+0.0001)</f>
        <v>0.5</v>
      </c>
      <c r="H160" s="23">
        <f t="shared" si="36"/>
        <v>0.5</v>
      </c>
      <c r="I160" s="22" cm="1">
        <f t="array" ref="I160">Options!$D$30*(COUNTIF($U160:$Z160, "&gt;="&amp;Options!$D$37) + 0.5*(COUNTIF($U160:$Z160, "&gt;="&amp;Options!$D$38) - COUNTIF($U160:$Z160, "&gt;="&amp;Options!$D$37))) + Options!$D$31*(COUNTIF($U160:$Z160, "&gt;="&amp;Options!$D$37)) + Options!$D$32*AVERAGE($U160:$Z160) + Options!$D$33*GEOMEAN($U160:$Z160+0.0001)</f>
        <v>0</v>
      </c>
      <c r="J160" s="24">
        <f t="shared" si="37"/>
        <v>0</v>
      </c>
      <c r="K160" s="21" cm="1">
        <f t="array" ref="K160">Options!$D$30*(COUNTIF($AB160:$AG160, "&gt;="&amp;Options!$D$37) + 0.5*(COUNTIF($AB160:$AG160, "&gt;="&amp;Options!$D$38) - COUNTIF($AB160:$AG160, "&gt;="&amp;Options!$D$37))) + Options!$D$31*(COUNTIF($AB160:$AG160, "&gt;="&amp;Options!$D$37)) + Options!$D$32*AVERAGE($AB160:$AG160) + Options!$D$33*GEOMEAN($AB160:$AG160+0.0001)</f>
        <v>1.5</v>
      </c>
      <c r="L160" s="24">
        <f t="shared" si="38"/>
        <v>1.5</v>
      </c>
      <c r="M160" s="57"/>
      <c r="N160" s="25">
        <f t="shared" si="39"/>
        <v>6.5192024052026483</v>
      </c>
      <c r="O160" s="25">
        <f t="shared" si="40"/>
        <v>3.8995215311004801</v>
      </c>
      <c r="P160" s="25">
        <f t="shared" si="41"/>
        <v>3.6415252622922751</v>
      </c>
      <c r="Q160" s="25">
        <f t="shared" si="42"/>
        <v>4.1231056256176615</v>
      </c>
      <c r="R160" s="25">
        <f t="shared" si="43"/>
        <v>2.75</v>
      </c>
      <c r="S160" s="25">
        <f t="shared" si="44"/>
        <v>0</v>
      </c>
      <c r="T160" s="58"/>
      <c r="U160" s="25">
        <f>Health!F160</f>
        <v>4.25</v>
      </c>
      <c r="V160" s="25">
        <f>Food!F160</f>
        <v>3.8995215311004801</v>
      </c>
      <c r="W160" s="26">
        <f>Macro!F160</f>
        <v>5.8347107438016499</v>
      </c>
      <c r="X160" s="25">
        <f>Socioeconomic!F160</f>
        <v>2.4285714285714302</v>
      </c>
      <c r="Y160" s="25">
        <f>'Natural Hazard'!F160</f>
        <v>2.75</v>
      </c>
      <c r="Z160" s="25">
        <f>Conflict!F160</f>
        <v>0</v>
      </c>
      <c r="AA160" s="58"/>
      <c r="AB160" s="25">
        <f>Health!G160</f>
        <v>10</v>
      </c>
      <c r="AC160" s="25">
        <f>Food!G160</f>
        <v>0</v>
      </c>
      <c r="AD160" s="25">
        <f>Macro!G160</f>
        <v>2.2727272727272698</v>
      </c>
      <c r="AE160" s="25">
        <f>Socioeconomic!G160</f>
        <v>7</v>
      </c>
      <c r="AF160" s="25">
        <f>'Natural Hazard'!G160</f>
        <v>0</v>
      </c>
      <c r="AG160" s="25">
        <f>Conflict!G160</f>
        <v>0</v>
      </c>
      <c r="AH160" s="57"/>
      <c r="AI160" s="27">
        <v>0</v>
      </c>
      <c r="AJ160" s="27">
        <v>0.3</v>
      </c>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row>
    <row r="161" spans="1:70" x14ac:dyDescent="0.2">
      <c r="A161" s="70">
        <v>156</v>
      </c>
      <c r="B161" s="20" t="s">
        <v>318</v>
      </c>
      <c r="C161" s="20" t="s">
        <v>319</v>
      </c>
      <c r="D161" s="20" t="s">
        <v>593</v>
      </c>
      <c r="E161" s="20" t="s">
        <v>590</v>
      </c>
      <c r="F161" s="57"/>
      <c r="G161" s="22" cm="1">
        <f t="array" ref="G161">Options!$D$30*(COUNTIF($N161:$S161, "&gt;="&amp;Options!$D$41) + 0.5*(COUNTIF($N161:$S161, "&gt;="&amp;Options!$D$42) - COUNTIF($N161:$S161, "&gt;="&amp;Options!$D$41))) + Options!$D$31*(COUNTIF($N161:$S161, "&gt;="&amp;Options!$D$41)) + Options!$D$32*AVERAGE($N161:$S161) + Options!$D$33*GEOMEAN($N161:$S161+0.0001)</f>
        <v>4.5</v>
      </c>
      <c r="H161" s="23">
        <f t="shared" si="36"/>
        <v>4.5</v>
      </c>
      <c r="I161" s="22" cm="1">
        <f t="array" ref="I161">Options!$D$30*(COUNTIF($U161:$Z161, "&gt;="&amp;Options!$D$37) + 0.5*(COUNTIF($U161:$Z161, "&gt;="&amp;Options!$D$38) - COUNTIF($U161:$Z161, "&gt;="&amp;Options!$D$37))) + Options!$D$31*(COUNTIF($U161:$Z161, "&gt;="&amp;Options!$D$37)) + Options!$D$32*AVERAGE($U161:$Z161) + Options!$D$33*GEOMEAN($U161:$Z161+0.0001)</f>
        <v>4</v>
      </c>
      <c r="J161" s="24">
        <f t="shared" si="37"/>
        <v>4</v>
      </c>
      <c r="K161" s="21" cm="1">
        <f t="array" ref="K161">Options!$D$30*(COUNTIF($AB161:$AG161, "&gt;="&amp;Options!$D$37) + 0.5*(COUNTIF($AB161:$AG161, "&gt;="&amp;Options!$D$38) - COUNTIF($AB161:$AG161, "&gt;="&amp;Options!$D$37))) + Options!$D$31*(COUNTIF($AB161:$AG161, "&gt;="&amp;Options!$D$37)) + Options!$D$32*AVERAGE($AB161:$AG161) + Options!$D$33*GEOMEAN($AB161:$AG161+0.0001)</f>
        <v>4</v>
      </c>
      <c r="L161" s="24">
        <f t="shared" si="38"/>
        <v>4</v>
      </c>
      <c r="M161" s="57"/>
      <c r="N161" s="25">
        <f t="shared" si="39"/>
        <v>10</v>
      </c>
      <c r="O161" s="25">
        <f t="shared" si="40"/>
        <v>10</v>
      </c>
      <c r="P161" s="25">
        <f t="shared" si="41"/>
        <v>0</v>
      </c>
      <c r="Q161" s="25">
        <f t="shared" si="42"/>
        <v>10</v>
      </c>
      <c r="R161" s="25">
        <f t="shared" si="43"/>
        <v>6.75</v>
      </c>
      <c r="S161" s="25">
        <f t="shared" si="44"/>
        <v>10</v>
      </c>
      <c r="T161" s="58"/>
      <c r="U161" s="25">
        <f>Health!F161</f>
        <v>10</v>
      </c>
      <c r="V161" s="25">
        <f>Food!F161</f>
        <v>10</v>
      </c>
      <c r="W161" s="26">
        <f>Macro!F161</f>
        <v>0</v>
      </c>
      <c r="X161" s="25">
        <f>Socioeconomic!F161</f>
        <v>10</v>
      </c>
      <c r="Y161" s="25">
        <f>'Natural Hazard'!F161</f>
        <v>6.75</v>
      </c>
      <c r="Z161" s="25">
        <f>Conflict!F161</f>
        <v>10</v>
      </c>
      <c r="AA161" s="58"/>
      <c r="AB161" s="25">
        <f>Health!G161</f>
        <v>10</v>
      </c>
      <c r="AC161" s="25">
        <f>Food!G161</f>
        <v>10</v>
      </c>
      <c r="AD161" s="25">
        <f>Macro!G161</f>
        <v>0</v>
      </c>
      <c r="AE161" s="25">
        <f>Socioeconomic!G161</f>
        <v>10</v>
      </c>
      <c r="AF161" s="25">
        <f>'Natural Hazard'!G161</f>
        <v>0</v>
      </c>
      <c r="AG161" s="25">
        <f>Conflict!G161</f>
        <v>10</v>
      </c>
      <c r="AH161" s="57"/>
      <c r="AI161" s="27">
        <v>0</v>
      </c>
      <c r="AJ161" s="27">
        <v>0.1</v>
      </c>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row>
    <row r="162" spans="1:70" x14ac:dyDescent="0.2">
      <c r="A162" s="70">
        <v>157</v>
      </c>
      <c r="B162" s="20" t="s">
        <v>320</v>
      </c>
      <c r="C162" s="20" t="s">
        <v>321</v>
      </c>
      <c r="D162" s="20" t="s">
        <v>593</v>
      </c>
      <c r="E162" s="20" t="s">
        <v>590</v>
      </c>
      <c r="F162" s="57"/>
      <c r="G162" s="22" cm="1">
        <f t="array" ref="G162">Options!$D$30*(COUNTIF($N162:$S162, "&gt;="&amp;Options!$D$41) + 0.5*(COUNTIF($N162:$S162, "&gt;="&amp;Options!$D$42) - COUNTIF($N162:$S162, "&gt;="&amp;Options!$D$41))) + Options!$D$31*(COUNTIF($N162:$S162, "&gt;="&amp;Options!$D$41)) + Options!$D$32*AVERAGE($N162:$S162) + Options!$D$33*GEOMEAN($N162:$S162+0.0001)</f>
        <v>3</v>
      </c>
      <c r="H162" s="23">
        <f t="shared" si="36"/>
        <v>3</v>
      </c>
      <c r="I162" s="22" cm="1">
        <f t="array" ref="I162">Options!$D$30*(COUNTIF($U162:$Z162, "&gt;="&amp;Options!$D$37) + 0.5*(COUNTIF($U162:$Z162, "&gt;="&amp;Options!$D$38) - COUNTIF($U162:$Z162, "&gt;="&amp;Options!$D$37))) + Options!$D$31*(COUNTIF($U162:$Z162, "&gt;="&amp;Options!$D$37)) + Options!$D$32*AVERAGE($U162:$Z162) + Options!$D$33*GEOMEAN($U162:$Z162+0.0001)</f>
        <v>2.5</v>
      </c>
      <c r="J162" s="24">
        <f t="shared" si="37"/>
        <v>2.5</v>
      </c>
      <c r="K162" s="21" cm="1">
        <f t="array" ref="K162">Options!$D$30*(COUNTIF($AB162:$AG162, "&gt;="&amp;Options!$D$37) + 0.5*(COUNTIF($AB162:$AG162, "&gt;="&amp;Options!$D$38) - COUNTIF($AB162:$AG162, "&gt;="&amp;Options!$D$37))) + Options!$D$31*(COUNTIF($AB162:$AG162, "&gt;="&amp;Options!$D$37)) + Options!$D$32*AVERAGE($AB162:$AG162) + Options!$D$33*GEOMEAN($AB162:$AG162+0.0001)</f>
        <v>0.5</v>
      </c>
      <c r="L162" s="24">
        <f t="shared" si="38"/>
        <v>0.5</v>
      </c>
      <c r="M162" s="57"/>
      <c r="N162" s="25">
        <f t="shared" si="39"/>
        <v>8.7705801930702911</v>
      </c>
      <c r="O162" s="25">
        <f t="shared" si="40"/>
        <v>8.2057416267942607</v>
      </c>
      <c r="P162" s="25">
        <f t="shared" si="41"/>
        <v>3.4590010413929537</v>
      </c>
      <c r="Q162" s="25">
        <f t="shared" si="42"/>
        <v>8.71428571428571</v>
      </c>
      <c r="R162" s="25">
        <f t="shared" si="43"/>
        <v>0</v>
      </c>
      <c r="S162" s="25">
        <f t="shared" si="44"/>
        <v>0</v>
      </c>
      <c r="T162" s="58"/>
      <c r="U162" s="25">
        <f>Health!F162</f>
        <v>10</v>
      </c>
      <c r="V162" s="25">
        <f>Food!F162</f>
        <v>8.2057416267942607</v>
      </c>
      <c r="W162" s="26">
        <f>Macro!F162</f>
        <v>7.5206611570247901</v>
      </c>
      <c r="X162" s="25">
        <f>Socioeconomic!F162</f>
        <v>8.71428571428571</v>
      </c>
      <c r="Y162" s="25">
        <f>'Natural Hazard'!F162</f>
        <v>0</v>
      </c>
      <c r="Z162" s="25">
        <f>Conflict!F162</f>
        <v>0</v>
      </c>
      <c r="AA162" s="58"/>
      <c r="AB162" s="25">
        <f>Health!G162</f>
        <v>7.6923076923076898</v>
      </c>
      <c r="AC162" s="25">
        <f>Food!G162</f>
        <v>0</v>
      </c>
      <c r="AD162" s="25">
        <f>Macro!G162</f>
        <v>1.5909090909090799</v>
      </c>
      <c r="AE162" s="25">
        <f>Socioeconomic!G162</f>
        <v>0</v>
      </c>
      <c r="AF162" s="25">
        <f>'Natural Hazard'!G162</f>
        <v>0</v>
      </c>
      <c r="AG162" s="25">
        <f>Conflict!G162</f>
        <v>0</v>
      </c>
      <c r="AH162" s="57"/>
      <c r="AI162" s="27">
        <v>0</v>
      </c>
      <c r="AJ162" s="27">
        <v>0.5</v>
      </c>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row>
    <row r="163" spans="1:70" x14ac:dyDescent="0.2">
      <c r="A163" s="70">
        <v>158</v>
      </c>
      <c r="B163" s="20" t="s">
        <v>322</v>
      </c>
      <c r="C163" s="20" t="s">
        <v>323</v>
      </c>
      <c r="D163" s="20" t="s">
        <v>596</v>
      </c>
      <c r="E163" s="20" t="s">
        <v>591</v>
      </c>
      <c r="F163" s="57"/>
      <c r="G163" s="22" cm="1">
        <f t="array" ref="G163">Options!$D$30*(COUNTIF($N163:$S163, "&gt;="&amp;Options!$D$41) + 0.5*(COUNTIF($N163:$S163, "&gt;="&amp;Options!$D$42) - COUNTIF($N163:$S163, "&gt;="&amp;Options!$D$41))) + Options!$D$31*(COUNTIF($N163:$S163, "&gt;="&amp;Options!$D$41)) + Options!$D$32*AVERAGE($N163:$S163) + Options!$D$33*GEOMEAN($N163:$S163+0.0001)</f>
        <v>1</v>
      </c>
      <c r="H163" s="23">
        <f t="shared" si="36"/>
        <v>1</v>
      </c>
      <c r="I163" s="22" cm="1">
        <f t="array" ref="I163">Options!$D$30*(COUNTIF($U163:$Z163, "&gt;="&amp;Options!$D$37) + 0.5*(COUNTIF($U163:$Z163, "&gt;="&amp;Options!$D$38) - COUNTIF($U163:$Z163, "&gt;="&amp;Options!$D$37))) + Options!$D$31*(COUNTIF($U163:$Z163, "&gt;="&amp;Options!$D$37)) + Options!$D$32*AVERAGE($U163:$Z163) + Options!$D$33*GEOMEAN($U163:$Z163+0.0001)</f>
        <v>0</v>
      </c>
      <c r="J163" s="24">
        <f t="shared" si="37"/>
        <v>0</v>
      </c>
      <c r="K163" s="21" cm="1">
        <f t="array" ref="K163">Options!$D$30*(COUNTIF($AB163:$AG163, "&gt;="&amp;Options!$D$37) + 0.5*(COUNTIF($AB163:$AG163, "&gt;="&amp;Options!$D$38) - COUNTIF($AB163:$AG163, "&gt;="&amp;Options!$D$37))) + Options!$D$31*(COUNTIF($AB163:$AG163, "&gt;="&amp;Options!$D$37)) + Options!$D$32*AVERAGE($AB163:$AG163) + Options!$D$33*GEOMEAN($AB163:$AG163+0.0001)</f>
        <v>0.5</v>
      </c>
      <c r="L163" s="24">
        <f t="shared" si="38"/>
        <v>0.5</v>
      </c>
      <c r="M163" s="57"/>
      <c r="N163" s="25">
        <f t="shared" si="39"/>
        <v>4.1452289534985933</v>
      </c>
      <c r="O163" s="25">
        <f t="shared" si="40"/>
        <v>5.5263157894736796</v>
      </c>
      <c r="P163" s="25">
        <f t="shared" si="41"/>
        <v>3.7682687984059542</v>
      </c>
      <c r="Q163" s="25">
        <f t="shared" si="42"/>
        <v>5.9160797830996161</v>
      </c>
      <c r="R163" s="25">
        <f t="shared" si="43"/>
        <v>1.5</v>
      </c>
      <c r="S163" s="25">
        <f t="shared" si="44"/>
        <v>0</v>
      </c>
      <c r="T163" s="58"/>
      <c r="U163" s="25">
        <f>Health!F163</f>
        <v>6.7</v>
      </c>
      <c r="V163" s="25">
        <f>Food!F163</f>
        <v>5.5263157894736796</v>
      </c>
      <c r="W163" s="26">
        <f>Macro!F163</f>
        <v>6.9421487603305803</v>
      </c>
      <c r="X163" s="25">
        <f>Socioeconomic!F163</f>
        <v>5</v>
      </c>
      <c r="Y163" s="25">
        <f>'Natural Hazard'!F163</f>
        <v>1.5</v>
      </c>
      <c r="Z163" s="25">
        <f>Conflict!F163</f>
        <v>0</v>
      </c>
      <c r="AA163" s="58"/>
      <c r="AB163" s="25">
        <f>Health!G163</f>
        <v>2.5646153846153799</v>
      </c>
      <c r="AC163" s="25">
        <f>Food!G163</f>
        <v>0</v>
      </c>
      <c r="AD163" s="25">
        <f>Macro!G163</f>
        <v>2.0454545454545499</v>
      </c>
      <c r="AE163" s="25">
        <f>Socioeconomic!G163</f>
        <v>7</v>
      </c>
      <c r="AF163" s="25">
        <f>'Natural Hazard'!G163</f>
        <v>0</v>
      </c>
      <c r="AG163" s="25">
        <f>Conflict!G163</f>
        <v>0</v>
      </c>
      <c r="AH163" s="57"/>
      <c r="AI163" s="27">
        <v>0</v>
      </c>
      <c r="AJ163" s="27">
        <v>0.4</v>
      </c>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row>
    <row r="164" spans="1:70" x14ac:dyDescent="0.2">
      <c r="A164" s="70">
        <v>159</v>
      </c>
      <c r="B164" s="20" t="s">
        <v>324</v>
      </c>
      <c r="C164" s="20" t="s">
        <v>325</v>
      </c>
      <c r="D164" s="20" t="s">
        <v>594</v>
      </c>
      <c r="E164" s="20" t="s">
        <v>585</v>
      </c>
      <c r="F164" s="57"/>
      <c r="G164" s="22" cm="1">
        <f t="array" ref="G164">Options!$D$30*(COUNTIF($N164:$S164, "&gt;="&amp;Options!$D$41) + 0.5*(COUNTIF($N164:$S164, "&gt;="&amp;Options!$D$42) - COUNTIF($N164:$S164, "&gt;="&amp;Options!$D$41))) + Options!$D$31*(COUNTIF($N164:$S164, "&gt;="&amp;Options!$D$41)) + Options!$D$32*AVERAGE($N164:$S164) + Options!$D$33*GEOMEAN($N164:$S164+0.0001)</f>
        <v>0.5</v>
      </c>
      <c r="H164" s="23">
        <f t="shared" si="36"/>
        <v>0.5</v>
      </c>
      <c r="I164" s="22" cm="1">
        <f t="array" ref="I164">Options!$D$30*(COUNTIF($U164:$Z164, "&gt;="&amp;Options!$D$37) + 0.5*(COUNTIF($U164:$Z164, "&gt;="&amp;Options!$D$38) - COUNTIF($U164:$Z164, "&gt;="&amp;Options!$D$37))) + Options!$D$31*(COUNTIF($U164:$Z164, "&gt;="&amp;Options!$D$37)) + Options!$D$32*AVERAGE($U164:$Z164) + Options!$D$33*GEOMEAN($U164:$Z164+0.0001)</f>
        <v>0</v>
      </c>
      <c r="J164" s="24">
        <f t="shared" si="37"/>
        <v>0</v>
      </c>
      <c r="K164" s="21" cm="1">
        <f t="array" ref="K164">Options!$D$30*(COUNTIF($AB164:$AG164, "&gt;="&amp;Options!$D$37) + 0.5*(COUNTIF($AB164:$AG164, "&gt;="&amp;Options!$D$38) - COUNTIF($AB164:$AG164, "&gt;="&amp;Options!$D$37))) + Options!$D$31*(COUNTIF($AB164:$AG164, "&gt;="&amp;Options!$D$37)) + Options!$D$32*AVERAGE($AB164:$AG164) + Options!$D$33*GEOMEAN($AB164:$AG164+0.0001)</f>
        <v>2</v>
      </c>
      <c r="L164" s="24">
        <f t="shared" si="38"/>
        <v>2</v>
      </c>
      <c r="M164" s="57"/>
      <c r="N164" s="25">
        <f t="shared" si="39"/>
        <v>6.6483080554378651</v>
      </c>
      <c r="O164" s="25">
        <f t="shared" si="40"/>
        <v>0.86124401913875603</v>
      </c>
      <c r="P164" s="25">
        <f t="shared" si="41"/>
        <v>4.8740716043681482</v>
      </c>
      <c r="Q164" s="25">
        <f t="shared" si="42"/>
        <v>3.0000000000000049</v>
      </c>
      <c r="R164" s="25">
        <f t="shared" si="43"/>
        <v>0.75</v>
      </c>
      <c r="S164" s="25">
        <f t="shared" si="44"/>
        <v>0</v>
      </c>
      <c r="T164" s="58"/>
      <c r="U164" s="25">
        <f>Health!F164</f>
        <v>4.42</v>
      </c>
      <c r="V164" s="25">
        <f>Food!F164</f>
        <v>0.86124401913875603</v>
      </c>
      <c r="W164" s="26">
        <f>Macro!F164</f>
        <v>3.0743801652892602</v>
      </c>
      <c r="X164" s="25">
        <f>Socioeconomic!F164</f>
        <v>1.28571428571429</v>
      </c>
      <c r="Y164" s="25">
        <f>'Natural Hazard'!F164</f>
        <v>0.75</v>
      </c>
      <c r="Z164" s="25">
        <f>Conflict!F164</f>
        <v>0</v>
      </c>
      <c r="AA164" s="58"/>
      <c r="AB164" s="25">
        <f>Health!G164</f>
        <v>10</v>
      </c>
      <c r="AC164" s="25">
        <f>Food!G164</f>
        <v>0</v>
      </c>
      <c r="AD164" s="25">
        <f>Macro!G164</f>
        <v>7.7272727272727204</v>
      </c>
      <c r="AE164" s="25">
        <f>Socioeconomic!G164</f>
        <v>7</v>
      </c>
      <c r="AF164" s="25">
        <f>'Natural Hazard'!G164</f>
        <v>0</v>
      </c>
      <c r="AG164" s="25">
        <f>Conflict!G164</f>
        <v>0</v>
      </c>
      <c r="AH164" s="57"/>
      <c r="AI164" s="27">
        <v>0</v>
      </c>
      <c r="AJ164" s="27">
        <v>0.4</v>
      </c>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row>
    <row r="165" spans="1:70" x14ac:dyDescent="0.2">
      <c r="A165" s="70">
        <v>160</v>
      </c>
      <c r="B165" s="20" t="s">
        <v>326</v>
      </c>
      <c r="C165" s="20" t="s">
        <v>327</v>
      </c>
      <c r="D165" s="20" t="s">
        <v>594</v>
      </c>
      <c r="E165" s="20" t="s">
        <v>585</v>
      </c>
      <c r="F165" s="57"/>
      <c r="G165" s="22" cm="1">
        <f t="array" ref="G165">Options!$D$30*(COUNTIF($N165:$S165, "&gt;="&amp;Options!$D$41) + 0.5*(COUNTIF($N165:$S165, "&gt;="&amp;Options!$D$42) - COUNTIF($N165:$S165, "&gt;="&amp;Options!$D$41))) + Options!$D$31*(COUNTIF($N165:$S165, "&gt;="&amp;Options!$D$41)) + Options!$D$32*AVERAGE($N165:$S165) + Options!$D$33*GEOMEAN($N165:$S165+0.0001)</f>
        <v>0</v>
      </c>
      <c r="H165" s="23">
        <f t="shared" si="36"/>
        <v>0</v>
      </c>
      <c r="I165" s="22" cm="1">
        <f t="array" ref="I165">Options!$D$30*(COUNTIF($U165:$Z165, "&gt;="&amp;Options!$D$37) + 0.5*(COUNTIF($U165:$Z165, "&gt;="&amp;Options!$D$38) - COUNTIF($U165:$Z165, "&gt;="&amp;Options!$D$37))) + Options!$D$31*(COUNTIF($U165:$Z165, "&gt;="&amp;Options!$D$37)) + Options!$D$32*AVERAGE($U165:$Z165) + Options!$D$33*GEOMEAN($U165:$Z165+0.0001)</f>
        <v>0</v>
      </c>
      <c r="J165" s="24">
        <f t="shared" si="37"/>
        <v>0</v>
      </c>
      <c r="K165" s="21" cm="1">
        <f t="array" ref="K165">Options!$D$30*(COUNTIF($AB165:$AG165, "&gt;="&amp;Options!$D$37) + 0.5*(COUNTIF($AB165:$AG165, "&gt;="&amp;Options!$D$38) - COUNTIF($AB165:$AG165, "&gt;="&amp;Options!$D$37))) + Options!$D$31*(COUNTIF($AB165:$AG165, "&gt;="&amp;Options!$D$37)) + Options!$D$32*AVERAGE($AB165:$AG165) + Options!$D$33*GEOMEAN($AB165:$AG165+0.0001)</f>
        <v>1.5</v>
      </c>
      <c r="L165" s="24">
        <f t="shared" si="38"/>
        <v>1.5</v>
      </c>
      <c r="M165" s="57"/>
      <c r="N165" s="25">
        <f t="shared" si="39"/>
        <v>4.1833001326703778</v>
      </c>
      <c r="O165" s="25">
        <f t="shared" si="40"/>
        <v>0.21531100478469001</v>
      </c>
      <c r="P165" s="25">
        <f t="shared" si="41"/>
        <v>2.2314049586776901</v>
      </c>
      <c r="Q165" s="25">
        <f t="shared" si="42"/>
        <v>1.4142135623730956</v>
      </c>
      <c r="R165" s="25">
        <f t="shared" si="43"/>
        <v>1.125</v>
      </c>
      <c r="S165" s="25">
        <f t="shared" si="44"/>
        <v>0</v>
      </c>
      <c r="T165" s="58"/>
      <c r="U165" s="25">
        <f>Health!F165</f>
        <v>1.75</v>
      </c>
      <c r="V165" s="25">
        <f>Food!F165</f>
        <v>0.21531100478469001</v>
      </c>
      <c r="W165" s="26">
        <f>Macro!F165</f>
        <v>2.2314049586776901</v>
      </c>
      <c r="X165" s="25">
        <f>Socioeconomic!F165</f>
        <v>0.28571428571428598</v>
      </c>
      <c r="Y165" s="25">
        <f>'Natural Hazard'!F165</f>
        <v>1.125</v>
      </c>
      <c r="Z165" s="25">
        <f>Conflict!F165</f>
        <v>0</v>
      </c>
      <c r="AA165" s="58"/>
      <c r="AB165" s="25">
        <f>Health!G165</f>
        <v>10</v>
      </c>
      <c r="AC165" s="25">
        <f>Food!G165</f>
        <v>0</v>
      </c>
      <c r="AD165" s="25">
        <f>Macro!G165</f>
        <v>0</v>
      </c>
      <c r="AE165" s="25">
        <f>Socioeconomic!G165</f>
        <v>7</v>
      </c>
      <c r="AF165" s="25">
        <f>'Natural Hazard'!G165</f>
        <v>0</v>
      </c>
      <c r="AG165" s="25">
        <f>Conflict!G165</f>
        <v>0</v>
      </c>
      <c r="AH165" s="57"/>
      <c r="AI165" s="27">
        <v>0</v>
      </c>
      <c r="AJ165" s="27">
        <v>0.4</v>
      </c>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row>
    <row r="166" spans="1:70" x14ac:dyDescent="0.2">
      <c r="A166" s="70">
        <v>161</v>
      </c>
      <c r="B166" s="20" t="s">
        <v>328</v>
      </c>
      <c r="C166" s="20" t="s">
        <v>329</v>
      </c>
      <c r="D166" s="20" t="s">
        <v>594</v>
      </c>
      <c r="E166" s="20" t="s">
        <v>585</v>
      </c>
      <c r="F166" s="57"/>
      <c r="G166" s="22" cm="1">
        <f t="array" ref="G166">Options!$D$30*(COUNTIF($N166:$S166, "&gt;="&amp;Options!$D$41) + 0.5*(COUNTIF($N166:$S166, "&gt;="&amp;Options!$D$42) - COUNTIF($N166:$S166, "&gt;="&amp;Options!$D$41))) + Options!$D$31*(COUNTIF($N166:$S166, "&gt;="&amp;Options!$D$41)) + Options!$D$32*AVERAGE($N166:$S166) + Options!$D$33*GEOMEAN($N166:$S166+0.0001)</f>
        <v>0</v>
      </c>
      <c r="H166" s="23">
        <f t="shared" ref="H166:H197" si="45">G166</f>
        <v>0</v>
      </c>
      <c r="I166" s="22" cm="1">
        <f t="array" ref="I166">Options!$D$30*(COUNTIF($U166:$Z166, "&gt;="&amp;Options!$D$37) + 0.5*(COUNTIF($U166:$Z166, "&gt;="&amp;Options!$D$38) - COUNTIF($U166:$Z166, "&gt;="&amp;Options!$D$37))) + Options!$D$31*(COUNTIF($U166:$Z166, "&gt;="&amp;Options!$D$37)) + Options!$D$32*AVERAGE($U166:$Z166) + Options!$D$33*GEOMEAN($U166:$Z166+0.0001)</f>
        <v>0</v>
      </c>
      <c r="J166" s="24">
        <f t="shared" ref="J166:J197" si="46">I166</f>
        <v>0</v>
      </c>
      <c r="K166" s="21" cm="1">
        <f t="array" ref="K166">Options!$D$30*(COUNTIF($AB166:$AG166, "&gt;="&amp;Options!$D$37) + 0.5*(COUNTIF($AB166:$AG166, "&gt;="&amp;Options!$D$38) - COUNTIF($AB166:$AG166, "&gt;="&amp;Options!$D$37))) + Options!$D$31*(COUNTIF($AB166:$AG166, "&gt;="&amp;Options!$D$37)) + Options!$D$32*AVERAGE($AB166:$AG166) + Options!$D$33*GEOMEAN($AB166:$AG166+0.0001)</f>
        <v>1.5</v>
      </c>
      <c r="L166" s="24">
        <f t="shared" ref="L166:L197" si="47">K166</f>
        <v>1.5</v>
      </c>
      <c r="M166" s="57"/>
      <c r="N166" s="25">
        <f t="shared" ref="N166:N195" si="48">IFERROR(GEOMEAN(U166,AB166), MAX(U166,AB166))</f>
        <v>2.2360679774997898</v>
      </c>
      <c r="O166" s="25">
        <f t="shared" ref="O166:O195" si="49">IFERROR(GEOMEAN(V166,AC166), MAX(V166,AC166))</f>
        <v>1.5550239234449701</v>
      </c>
      <c r="P166" s="25">
        <f t="shared" ref="P166:P195" si="50">IFERROR(GEOMEAN(W166,AD166), MAX(W166,AD166))</f>
        <v>0.8667841720414482</v>
      </c>
      <c r="Q166" s="25">
        <f t="shared" ref="Q166:Q195" si="51">IFERROR(GEOMEAN(X166,AE166), MAX(X166,AE166))</f>
        <v>1.4142135623730956</v>
      </c>
      <c r="R166" s="25">
        <f t="shared" ref="R166:R195" si="52">IFERROR(GEOMEAN(Y166,AF166), MAX(Y166,AF166))</f>
        <v>0</v>
      </c>
      <c r="S166" s="25">
        <f t="shared" ref="S166:S195" si="53">IFERROR(GEOMEAN(Z166,AG166), MAX(Z166,AG166))</f>
        <v>0</v>
      </c>
      <c r="T166" s="58"/>
      <c r="U166" s="25">
        <f>Health!F166</f>
        <v>0.5</v>
      </c>
      <c r="V166" s="25">
        <f>Food!F166</f>
        <v>1.5550239234449701</v>
      </c>
      <c r="W166" s="26">
        <f>Macro!F166</f>
        <v>0.413223140495868</v>
      </c>
      <c r="X166" s="25">
        <f>Socioeconomic!F166</f>
        <v>0.28571428571428598</v>
      </c>
      <c r="Y166" s="25">
        <f>'Natural Hazard'!F166</f>
        <v>0</v>
      </c>
      <c r="Z166" s="25">
        <f>Conflict!F166</f>
        <v>0</v>
      </c>
      <c r="AA166" s="58"/>
      <c r="AB166" s="25">
        <f>Health!G166</f>
        <v>10</v>
      </c>
      <c r="AC166" s="25">
        <f>Food!G166</f>
        <v>0</v>
      </c>
      <c r="AD166" s="25">
        <f>Macro!G166</f>
        <v>1.8181818181818199</v>
      </c>
      <c r="AE166" s="25">
        <f>Socioeconomic!G166</f>
        <v>7</v>
      </c>
      <c r="AF166" s="25">
        <f>'Natural Hazard'!G166</f>
        <v>0</v>
      </c>
      <c r="AG166" s="25">
        <f>Conflict!G166</f>
        <v>0</v>
      </c>
      <c r="AH166" s="57"/>
      <c r="AI166" s="27">
        <v>0</v>
      </c>
      <c r="AJ166" s="27">
        <v>0.4</v>
      </c>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row>
    <row r="167" spans="1:70" x14ac:dyDescent="0.2">
      <c r="A167" s="70">
        <v>162</v>
      </c>
      <c r="B167" s="20" t="s">
        <v>330</v>
      </c>
      <c r="C167" s="20" t="s">
        <v>331</v>
      </c>
      <c r="D167" s="20" t="s">
        <v>593</v>
      </c>
      <c r="E167" s="20" t="s">
        <v>591</v>
      </c>
      <c r="F167" s="57"/>
      <c r="G167" s="22" cm="1">
        <f t="array" ref="G167">Options!$D$30*(COUNTIF($N167:$S167, "&gt;="&amp;Options!$D$41) + 0.5*(COUNTIF($N167:$S167, "&gt;="&amp;Options!$D$42) - COUNTIF($N167:$S167, "&gt;="&amp;Options!$D$41))) + Options!$D$31*(COUNTIF($N167:$S167, "&gt;="&amp;Options!$D$41)) + Options!$D$32*AVERAGE($N167:$S167) + Options!$D$33*GEOMEAN($N167:$S167+0.0001)</f>
        <v>2.5</v>
      </c>
      <c r="H167" s="23">
        <f t="shared" si="45"/>
        <v>2.5</v>
      </c>
      <c r="I167" s="22" cm="1">
        <f t="array" ref="I167">Options!$D$30*(COUNTIF($U167:$Z167, "&gt;="&amp;Options!$D$37) + 0.5*(COUNTIF($U167:$Z167, "&gt;="&amp;Options!$D$38) - COUNTIF($U167:$Z167, "&gt;="&amp;Options!$D$37))) + Options!$D$31*(COUNTIF($U167:$Z167, "&gt;="&amp;Options!$D$37)) + Options!$D$32*AVERAGE($U167:$Z167) + Options!$D$33*GEOMEAN($U167:$Z167+0.0001)</f>
        <v>2</v>
      </c>
      <c r="J167" s="24">
        <f t="shared" si="46"/>
        <v>2</v>
      </c>
      <c r="K167" s="21" cm="1">
        <f t="array" ref="K167">Options!$D$30*(COUNTIF($AB167:$AG167, "&gt;="&amp;Options!$D$37) + 0.5*(COUNTIF($AB167:$AG167, "&gt;="&amp;Options!$D$38) - COUNTIF($AB167:$AG167, "&gt;="&amp;Options!$D$37))) + Options!$D$31*(COUNTIF($AB167:$AG167, "&gt;="&amp;Options!$D$37)) + Options!$D$32*AVERAGE($AB167:$AG167) + Options!$D$33*GEOMEAN($AB167:$AG167+0.0001)</f>
        <v>0</v>
      </c>
      <c r="L167" s="24">
        <f t="shared" si="47"/>
        <v>0</v>
      </c>
      <c r="M167" s="57"/>
      <c r="N167" s="25">
        <f t="shared" si="48"/>
        <v>6.5321512536070383</v>
      </c>
      <c r="O167" s="25">
        <f t="shared" si="49"/>
        <v>7.9186602870813401</v>
      </c>
      <c r="P167" s="25">
        <f t="shared" si="50"/>
        <v>1.8140448803568439</v>
      </c>
      <c r="Q167" s="25">
        <f t="shared" si="51"/>
        <v>8</v>
      </c>
      <c r="R167" s="25">
        <f t="shared" si="52"/>
        <v>1</v>
      </c>
      <c r="S167" s="25">
        <f t="shared" si="53"/>
        <v>0</v>
      </c>
      <c r="T167" s="58"/>
      <c r="U167" s="25">
        <f>Health!F167</f>
        <v>8.25</v>
      </c>
      <c r="V167" s="25">
        <f>Food!F167</f>
        <v>7.9186602870813401</v>
      </c>
      <c r="W167" s="26">
        <f>Macro!F167</f>
        <v>7.2396694214875996</v>
      </c>
      <c r="X167" s="25">
        <f>Socioeconomic!F167</f>
        <v>8</v>
      </c>
      <c r="Y167" s="25">
        <f>'Natural Hazard'!F167</f>
        <v>1</v>
      </c>
      <c r="Z167" s="25">
        <f>Conflict!F167</f>
        <v>0</v>
      </c>
      <c r="AA167" s="58"/>
      <c r="AB167" s="25">
        <f>Health!G167</f>
        <v>5.1719999999999997</v>
      </c>
      <c r="AC167" s="25">
        <f>Food!G167</f>
        <v>0</v>
      </c>
      <c r="AD167" s="25">
        <f>Macro!G167</f>
        <v>0.45454545454544998</v>
      </c>
      <c r="AE167" s="25">
        <f>Socioeconomic!G167</f>
        <v>0</v>
      </c>
      <c r="AF167" s="25">
        <f>'Natural Hazard'!G167</f>
        <v>0</v>
      </c>
      <c r="AG167" s="25">
        <f>Conflict!G167</f>
        <v>0</v>
      </c>
      <c r="AH167" s="57"/>
      <c r="AI167" s="27">
        <v>0</v>
      </c>
      <c r="AJ167" s="27">
        <v>0.4</v>
      </c>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row>
    <row r="168" spans="1:70" x14ac:dyDescent="0.2">
      <c r="A168" s="70">
        <v>163</v>
      </c>
      <c r="B168" s="20" t="s">
        <v>332</v>
      </c>
      <c r="C168" s="20" t="s">
        <v>333</v>
      </c>
      <c r="D168" s="20" t="s">
        <v>593</v>
      </c>
      <c r="E168" s="20" t="s">
        <v>591</v>
      </c>
      <c r="F168" s="57"/>
      <c r="G168" s="22" cm="1">
        <f t="array" ref="G168">Options!$D$30*(COUNTIF($N168:$S168, "&gt;="&amp;Options!$D$41) + 0.5*(COUNTIF($N168:$S168, "&gt;="&amp;Options!$D$42) - COUNTIF($N168:$S168, "&gt;="&amp;Options!$D$41))) + Options!$D$31*(COUNTIF($N168:$S168, "&gt;="&amp;Options!$D$41)) + Options!$D$32*AVERAGE($N168:$S168) + Options!$D$33*GEOMEAN($N168:$S168+0.0001)</f>
        <v>1</v>
      </c>
      <c r="H168" s="23">
        <f t="shared" si="45"/>
        <v>1</v>
      </c>
      <c r="I168" s="22" cm="1">
        <f t="array" ref="I168">Options!$D$30*(COUNTIF($U168:$Z168, "&gt;="&amp;Options!$D$37) + 0.5*(COUNTIF($U168:$Z168, "&gt;="&amp;Options!$D$38) - COUNTIF($U168:$Z168, "&gt;="&amp;Options!$D$37))) + Options!$D$31*(COUNTIF($U168:$Z168, "&gt;="&amp;Options!$D$37)) + Options!$D$32*AVERAGE($U168:$Z168) + Options!$D$33*GEOMEAN($U168:$Z168+0.0001)</f>
        <v>0.5</v>
      </c>
      <c r="J168" s="24">
        <f t="shared" si="46"/>
        <v>0.5</v>
      </c>
      <c r="K168" s="21" cm="1">
        <f t="array" ref="K168">Options!$D$30*(COUNTIF($AB168:$AG168, "&gt;="&amp;Options!$D$37) + 0.5*(COUNTIF($AB168:$AG168, "&gt;="&amp;Options!$D$38) - COUNTIF($AB168:$AG168, "&gt;="&amp;Options!$D$37))) + Options!$D$31*(COUNTIF($AB168:$AG168, "&gt;="&amp;Options!$D$37)) + Options!$D$32*AVERAGE($AB168:$AG168) + Options!$D$33*GEOMEAN($AB168:$AG168+0.0001)</f>
        <v>1</v>
      </c>
      <c r="L168" s="24">
        <f t="shared" si="47"/>
        <v>1</v>
      </c>
      <c r="M168" s="57"/>
      <c r="N168" s="25">
        <f t="shared" si="48"/>
        <v>8.7292611371180779</v>
      </c>
      <c r="O168" s="25">
        <f t="shared" si="49"/>
        <v>2.2009569377990399</v>
      </c>
      <c r="P168" s="25">
        <f t="shared" si="50"/>
        <v>2.5433875905497656</v>
      </c>
      <c r="Q168" s="25">
        <f t="shared" si="51"/>
        <v>3.71428571428571</v>
      </c>
      <c r="R168" s="25">
        <f t="shared" si="52"/>
        <v>0.625</v>
      </c>
      <c r="S168" s="25">
        <f t="shared" si="53"/>
        <v>0</v>
      </c>
      <c r="T168" s="58"/>
      <c r="U168" s="25">
        <f>Health!F168</f>
        <v>7.62</v>
      </c>
      <c r="V168" s="25">
        <f>Food!F168</f>
        <v>2.2009569377990399</v>
      </c>
      <c r="W168" s="26">
        <f>Macro!F168</f>
        <v>4.0661157024793404</v>
      </c>
      <c r="X168" s="25">
        <f>Socioeconomic!F168</f>
        <v>3.71428571428571</v>
      </c>
      <c r="Y168" s="25">
        <f>'Natural Hazard'!F168</f>
        <v>0.625</v>
      </c>
      <c r="Z168" s="25">
        <f>Conflict!F168</f>
        <v>0</v>
      </c>
      <c r="AA168" s="58"/>
      <c r="AB168" s="25">
        <f>Health!G168</f>
        <v>10</v>
      </c>
      <c r="AC168" s="25">
        <f>Food!G168</f>
        <v>0</v>
      </c>
      <c r="AD168" s="25">
        <f>Macro!G168</f>
        <v>1.5909090909090799</v>
      </c>
      <c r="AE168" s="25">
        <f>Socioeconomic!G168</f>
        <v>0</v>
      </c>
      <c r="AF168" s="25">
        <f>'Natural Hazard'!G168</f>
        <v>0</v>
      </c>
      <c r="AG168" s="25">
        <f>Conflict!G168</f>
        <v>0</v>
      </c>
      <c r="AH168" s="57"/>
      <c r="AI168" s="27">
        <v>0</v>
      </c>
      <c r="AJ168" s="27">
        <v>0.4</v>
      </c>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row>
    <row r="169" spans="1:70" x14ac:dyDescent="0.2">
      <c r="A169" s="70">
        <v>164</v>
      </c>
      <c r="B169" s="20" t="s">
        <v>334</v>
      </c>
      <c r="C169" s="20" t="s">
        <v>335</v>
      </c>
      <c r="D169" s="20" t="s">
        <v>595</v>
      </c>
      <c r="E169" s="20" t="s">
        <v>590</v>
      </c>
      <c r="F169" s="57"/>
      <c r="G169" s="22" cm="1">
        <f t="array" ref="G169">Options!$D$30*(COUNTIF($N169:$S169, "&gt;="&amp;Options!$D$41) + 0.5*(COUNTIF($N169:$S169, "&gt;="&amp;Options!$D$42) - COUNTIF($N169:$S169, "&gt;="&amp;Options!$D$41))) + Options!$D$31*(COUNTIF($N169:$S169, "&gt;="&amp;Options!$D$41)) + Options!$D$32*AVERAGE($N169:$S169) + Options!$D$33*GEOMEAN($N169:$S169+0.0001)</f>
        <v>5.5</v>
      </c>
      <c r="H169" s="23">
        <f t="shared" si="45"/>
        <v>5.5</v>
      </c>
      <c r="I169" s="22" cm="1">
        <f t="array" ref="I169">Options!$D$30*(COUNTIF($U169:$Z169, "&gt;="&amp;Options!$D$37) + 0.5*(COUNTIF($U169:$Z169, "&gt;="&amp;Options!$D$38) - COUNTIF($U169:$Z169, "&gt;="&amp;Options!$D$37))) + Options!$D$31*(COUNTIF($U169:$Z169, "&gt;="&amp;Options!$D$37)) + Options!$D$32*AVERAGE($U169:$Z169) + Options!$D$33*GEOMEAN($U169:$Z169+0.0001)</f>
        <v>4.5</v>
      </c>
      <c r="J169" s="24">
        <f t="shared" si="46"/>
        <v>4.5</v>
      </c>
      <c r="K169" s="21" cm="1">
        <f t="array" ref="K169">Options!$D$30*(COUNTIF($AB169:$AG169, "&gt;="&amp;Options!$D$37) + 0.5*(COUNTIF($AB169:$AG169, "&gt;="&amp;Options!$D$38) - COUNTIF($AB169:$AG169, "&gt;="&amp;Options!$D$37))) + Options!$D$31*(COUNTIF($AB169:$AG169, "&gt;="&amp;Options!$D$37)) + Options!$D$32*AVERAGE($AB169:$AG169) + Options!$D$33*GEOMEAN($AB169:$AG169+0.0001)</f>
        <v>2.5</v>
      </c>
      <c r="L169" s="24">
        <f t="shared" si="47"/>
        <v>2.5</v>
      </c>
      <c r="M169" s="57"/>
      <c r="N169" s="25">
        <f t="shared" si="48"/>
        <v>8.7951035328668077</v>
      </c>
      <c r="O169" s="25">
        <f t="shared" si="49"/>
        <v>7.8563660835196254</v>
      </c>
      <c r="P169" s="25">
        <f t="shared" si="50"/>
        <v>6.7419986246324095</v>
      </c>
      <c r="Q169" s="25">
        <f t="shared" si="51"/>
        <v>10</v>
      </c>
      <c r="R169" s="25">
        <f t="shared" si="52"/>
        <v>9.5</v>
      </c>
      <c r="S169" s="25">
        <f t="shared" si="53"/>
        <v>10</v>
      </c>
      <c r="T169" s="58"/>
      <c r="U169" s="25">
        <f>Health!F169</f>
        <v>10</v>
      </c>
      <c r="V169" s="25">
        <f>Food!F169</f>
        <v>6.1722488038277499</v>
      </c>
      <c r="W169" s="26">
        <f>Macro!F169</f>
        <v>10</v>
      </c>
      <c r="X169" s="25">
        <f>Socioeconomic!F169</f>
        <v>10</v>
      </c>
      <c r="Y169" s="25">
        <f>'Natural Hazard'!F169</f>
        <v>9.5</v>
      </c>
      <c r="Z169" s="25">
        <f>Conflict!F169</f>
        <v>10</v>
      </c>
      <c r="AA169" s="58"/>
      <c r="AB169" s="25">
        <f>Health!G169</f>
        <v>7.7353846153846204</v>
      </c>
      <c r="AC169" s="25">
        <f>Food!G169</f>
        <v>10</v>
      </c>
      <c r="AD169" s="25">
        <f>Macro!G169</f>
        <v>4.5454545454545299</v>
      </c>
      <c r="AE169" s="25">
        <f>Socioeconomic!G169</f>
        <v>0</v>
      </c>
      <c r="AF169" s="25">
        <f>'Natural Hazard'!G169</f>
        <v>0</v>
      </c>
      <c r="AG169" s="25">
        <f>Conflict!G169</f>
        <v>10</v>
      </c>
      <c r="AH169" s="57"/>
      <c r="AI169" s="27">
        <v>0</v>
      </c>
      <c r="AJ169" s="27">
        <v>0.5</v>
      </c>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row>
    <row r="170" spans="1:70" x14ac:dyDescent="0.2">
      <c r="A170" s="70">
        <v>165</v>
      </c>
      <c r="B170" s="20" t="s">
        <v>336</v>
      </c>
      <c r="C170" s="20" t="s">
        <v>337</v>
      </c>
      <c r="D170" s="20" t="s">
        <v>593</v>
      </c>
      <c r="E170" s="20" t="s">
        <v>590</v>
      </c>
      <c r="F170" s="57"/>
      <c r="G170" s="22" cm="1">
        <f t="array" ref="G170">Options!$D$30*(COUNTIF($N170:$S170, "&gt;="&amp;Options!$D$41) + 0.5*(COUNTIF($N170:$S170, "&gt;="&amp;Options!$D$42) - COUNTIF($N170:$S170, "&gt;="&amp;Options!$D$41))) + Options!$D$31*(COUNTIF($N170:$S170, "&gt;="&amp;Options!$D$41)) + Options!$D$32*AVERAGE($N170:$S170) + Options!$D$33*GEOMEAN($N170:$S170+0.0001)</f>
        <v>5</v>
      </c>
      <c r="H170" s="23">
        <f t="shared" si="45"/>
        <v>5</v>
      </c>
      <c r="I170" s="22" cm="1">
        <f t="array" ref="I170">Options!$D$30*(COUNTIF($U170:$Z170, "&gt;="&amp;Options!$D$37) + 0.5*(COUNTIF($U170:$Z170, "&gt;="&amp;Options!$D$38) - COUNTIF($U170:$Z170, "&gt;="&amp;Options!$D$37))) + Options!$D$31*(COUNTIF($U170:$Z170, "&gt;="&amp;Options!$D$37)) + Options!$D$32*AVERAGE($U170:$Z170) + Options!$D$33*GEOMEAN($U170:$Z170+0.0001)</f>
        <v>4.5</v>
      </c>
      <c r="J170" s="24">
        <f t="shared" si="46"/>
        <v>4.5</v>
      </c>
      <c r="K170" s="21" cm="1">
        <f t="array" ref="K170">Options!$D$30*(COUNTIF($AB170:$AG170, "&gt;="&amp;Options!$D$37) + 0.5*(COUNTIF($AB170:$AG170, "&gt;="&amp;Options!$D$38) - COUNTIF($AB170:$AG170, "&gt;="&amp;Options!$D$37))) + Options!$D$31*(COUNTIF($AB170:$AG170, "&gt;="&amp;Options!$D$37)) + Options!$D$32*AVERAGE($AB170:$AG170) + Options!$D$33*GEOMEAN($AB170:$AG170+0.0001)</f>
        <v>2</v>
      </c>
      <c r="L170" s="24">
        <f t="shared" si="47"/>
        <v>2</v>
      </c>
      <c r="M170" s="57"/>
      <c r="N170" s="25">
        <f t="shared" si="48"/>
        <v>10</v>
      </c>
      <c r="O170" s="25">
        <f t="shared" si="49"/>
        <v>10</v>
      </c>
      <c r="P170" s="25">
        <f t="shared" si="50"/>
        <v>6.527696296024585</v>
      </c>
      <c r="Q170" s="25">
        <f t="shared" si="51"/>
        <v>10</v>
      </c>
      <c r="R170" s="25">
        <f t="shared" si="52"/>
        <v>5.875</v>
      </c>
      <c r="S170" s="25">
        <f t="shared" si="53"/>
        <v>10</v>
      </c>
      <c r="T170" s="58"/>
      <c r="U170" s="25">
        <f>Health!F170</f>
        <v>10</v>
      </c>
      <c r="V170" s="25">
        <f>Food!F170</f>
        <v>10</v>
      </c>
      <c r="W170" s="26">
        <f>Macro!F170</f>
        <v>9.8677685950413192</v>
      </c>
      <c r="X170" s="25">
        <f>Socioeconomic!F170</f>
        <v>10</v>
      </c>
      <c r="Y170" s="25">
        <f>'Natural Hazard'!F170</f>
        <v>5.875</v>
      </c>
      <c r="Z170" s="25">
        <f>Conflict!F170</f>
        <v>10</v>
      </c>
      <c r="AA170" s="58"/>
      <c r="AB170" s="25">
        <f>Health!G170</f>
        <v>10</v>
      </c>
      <c r="AC170" s="25">
        <f>Food!G170</f>
        <v>0</v>
      </c>
      <c r="AD170" s="25">
        <f>Macro!G170</f>
        <v>4.3181818181818299</v>
      </c>
      <c r="AE170" s="25">
        <f>Socioeconomic!G170</f>
        <v>0</v>
      </c>
      <c r="AF170" s="25">
        <f>'Natural Hazard'!G170</f>
        <v>0</v>
      </c>
      <c r="AG170" s="25">
        <f>Conflict!G170</f>
        <v>10</v>
      </c>
      <c r="AH170" s="57"/>
      <c r="AI170" s="27">
        <v>0</v>
      </c>
      <c r="AJ170" s="27">
        <v>0.2</v>
      </c>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row>
    <row r="171" spans="1:70" x14ac:dyDescent="0.2">
      <c r="A171" s="70">
        <v>166</v>
      </c>
      <c r="B171" s="20" t="s">
        <v>338</v>
      </c>
      <c r="C171" s="20" t="s">
        <v>339</v>
      </c>
      <c r="D171" s="20" t="s">
        <v>593</v>
      </c>
      <c r="E171" s="20" t="s">
        <v>590</v>
      </c>
      <c r="F171" s="57"/>
      <c r="G171" s="22" cm="1">
        <f t="array" ref="G171">Options!$D$30*(COUNTIF($N171:$S171, "&gt;="&amp;Options!$D$41) + 0.5*(COUNTIF($N171:$S171, "&gt;="&amp;Options!$D$42) - COUNTIF($N171:$S171, "&gt;="&amp;Options!$D$41))) + Options!$D$31*(COUNTIF($N171:$S171, "&gt;="&amp;Options!$D$41)) + Options!$D$32*AVERAGE($N171:$S171) + Options!$D$33*GEOMEAN($N171:$S171+0.0001)</f>
        <v>3.5</v>
      </c>
      <c r="H171" s="23">
        <f t="shared" si="45"/>
        <v>3.5</v>
      </c>
      <c r="I171" s="22" cm="1">
        <f t="array" ref="I171">Options!$D$30*(COUNTIF($U171:$Z171, "&gt;="&amp;Options!$D$37) + 0.5*(COUNTIF($U171:$Z171, "&gt;="&amp;Options!$D$38) - COUNTIF($U171:$Z171, "&gt;="&amp;Options!$D$37))) + Options!$D$31*(COUNTIF($U171:$Z171, "&gt;="&amp;Options!$D$37)) + Options!$D$32*AVERAGE($U171:$Z171) + Options!$D$33*GEOMEAN($U171:$Z171+0.0001)</f>
        <v>2</v>
      </c>
      <c r="J171" s="24">
        <f t="shared" si="46"/>
        <v>2</v>
      </c>
      <c r="K171" s="21" cm="1">
        <f t="array" ref="K171">Options!$D$30*(COUNTIF($AB171:$AG171, "&gt;="&amp;Options!$D$37) + 0.5*(COUNTIF($AB171:$AG171, "&gt;="&amp;Options!$D$38) - COUNTIF($AB171:$AG171, "&gt;="&amp;Options!$D$37))) + Options!$D$31*(COUNTIF($AB171:$AG171, "&gt;="&amp;Options!$D$37)) + Options!$D$32*AVERAGE($AB171:$AG171) + Options!$D$33*GEOMEAN($AB171:$AG171+0.0001)</f>
        <v>1</v>
      </c>
      <c r="L171" s="24">
        <f t="shared" si="47"/>
        <v>1</v>
      </c>
      <c r="M171" s="57"/>
      <c r="N171" s="25">
        <f t="shared" si="48"/>
        <v>9.8742088290657488</v>
      </c>
      <c r="O171" s="25">
        <f t="shared" si="49"/>
        <v>8.6842105263157894</v>
      </c>
      <c r="P171" s="25">
        <f t="shared" si="50"/>
        <v>6.3860290786166676</v>
      </c>
      <c r="Q171" s="25">
        <f t="shared" si="51"/>
        <v>8.71428571428571</v>
      </c>
      <c r="R171" s="25">
        <f t="shared" si="52"/>
        <v>1.75</v>
      </c>
      <c r="S171" s="25">
        <f t="shared" si="53"/>
        <v>0</v>
      </c>
      <c r="T171" s="58"/>
      <c r="U171" s="25">
        <f>Health!F171</f>
        <v>9.75</v>
      </c>
      <c r="V171" s="25">
        <f>Food!F171</f>
        <v>8.6842105263157894</v>
      </c>
      <c r="W171" s="26">
        <f>Macro!F171</f>
        <v>7.8016528925619797</v>
      </c>
      <c r="X171" s="25">
        <f>Socioeconomic!F171</f>
        <v>8.71428571428571</v>
      </c>
      <c r="Y171" s="25">
        <f>'Natural Hazard'!F171</f>
        <v>1.75</v>
      </c>
      <c r="Z171" s="25">
        <f>Conflict!F171</f>
        <v>0</v>
      </c>
      <c r="AA171" s="58"/>
      <c r="AB171" s="25">
        <f>Health!G171</f>
        <v>10</v>
      </c>
      <c r="AC171" s="25">
        <f>Food!G171</f>
        <v>0</v>
      </c>
      <c r="AD171" s="25">
        <f>Macro!G171</f>
        <v>5.2272727272727302</v>
      </c>
      <c r="AE171" s="25">
        <f>Socioeconomic!G171</f>
        <v>0</v>
      </c>
      <c r="AF171" s="25">
        <f>'Natural Hazard'!G171</f>
        <v>0</v>
      </c>
      <c r="AG171" s="25">
        <f>Conflict!G171</f>
        <v>0</v>
      </c>
      <c r="AH171" s="57"/>
      <c r="AI171" s="27">
        <v>0</v>
      </c>
      <c r="AJ171" s="27">
        <v>0.4</v>
      </c>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row>
    <row r="172" spans="1:70" x14ac:dyDescent="0.2">
      <c r="A172" s="70">
        <v>167</v>
      </c>
      <c r="B172" s="20" t="s">
        <v>340</v>
      </c>
      <c r="C172" s="20" t="s">
        <v>341</v>
      </c>
      <c r="D172" s="20" t="s">
        <v>597</v>
      </c>
      <c r="E172" s="20" t="s">
        <v>591</v>
      </c>
      <c r="F172" s="57"/>
      <c r="G172" s="22" cm="1">
        <f t="array" ref="G172">Options!$D$30*(COUNTIF($N172:$S172, "&gt;="&amp;Options!$D$41) + 0.5*(COUNTIF($N172:$S172, "&gt;="&amp;Options!$D$42) - COUNTIF($N172:$S172, "&gt;="&amp;Options!$D$41))) + Options!$D$31*(COUNTIF($N172:$S172, "&gt;="&amp;Options!$D$41)) + Options!$D$32*AVERAGE($N172:$S172) + Options!$D$33*GEOMEAN($N172:$S172+0.0001)</f>
        <v>1</v>
      </c>
      <c r="H172" s="23">
        <f t="shared" si="45"/>
        <v>1</v>
      </c>
      <c r="I172" s="22" cm="1">
        <f t="array" ref="I172">Options!$D$30*(COUNTIF($U172:$Z172, "&gt;="&amp;Options!$D$37) + 0.5*(COUNTIF($U172:$Z172, "&gt;="&amp;Options!$D$38) - COUNTIF($U172:$Z172, "&gt;="&amp;Options!$D$37))) + Options!$D$31*(COUNTIF($U172:$Z172, "&gt;="&amp;Options!$D$37)) + Options!$D$32*AVERAGE($U172:$Z172) + Options!$D$33*GEOMEAN($U172:$Z172+0.0001)</f>
        <v>0</v>
      </c>
      <c r="J172" s="24">
        <f t="shared" si="46"/>
        <v>0</v>
      </c>
      <c r="K172" s="21" cm="1">
        <f t="array" ref="K172">Options!$D$30*(COUNTIF($AB172:$AG172, "&gt;="&amp;Options!$D$37) + 0.5*(COUNTIF($AB172:$AG172, "&gt;="&amp;Options!$D$38) - COUNTIF($AB172:$AG172, "&gt;="&amp;Options!$D$37))) + Options!$D$31*(COUNTIF($AB172:$AG172, "&gt;="&amp;Options!$D$37)) + Options!$D$32*AVERAGE($AB172:$AG172) + Options!$D$33*GEOMEAN($AB172:$AG172+0.0001)</f>
        <v>1</v>
      </c>
      <c r="L172" s="24">
        <f t="shared" si="47"/>
        <v>1</v>
      </c>
      <c r="M172" s="57"/>
      <c r="N172" s="25">
        <f t="shared" si="48"/>
        <v>6.7082039324993685</v>
      </c>
      <c r="O172" s="25">
        <f t="shared" si="49"/>
        <v>3.5645933014354099</v>
      </c>
      <c r="P172" s="25">
        <f t="shared" si="50"/>
        <v>3.6528551660327326</v>
      </c>
      <c r="Q172" s="25">
        <f t="shared" si="51"/>
        <v>3.1428571428571401</v>
      </c>
      <c r="R172" s="25">
        <f t="shared" si="52"/>
        <v>5.625</v>
      </c>
      <c r="S172" s="25">
        <f t="shared" si="53"/>
        <v>0</v>
      </c>
      <c r="T172" s="58"/>
      <c r="U172" s="25">
        <f>Health!F172</f>
        <v>4.5</v>
      </c>
      <c r="V172" s="25">
        <f>Food!F172</f>
        <v>3.5645933014354099</v>
      </c>
      <c r="W172" s="26">
        <f>Macro!F172</f>
        <v>4.8925619834710696</v>
      </c>
      <c r="X172" s="25">
        <f>Socioeconomic!F172</f>
        <v>3.1428571428571401</v>
      </c>
      <c r="Y172" s="25">
        <f>'Natural Hazard'!F172</f>
        <v>5.625</v>
      </c>
      <c r="Z172" s="25">
        <f>Conflict!F172</f>
        <v>0</v>
      </c>
      <c r="AA172" s="58"/>
      <c r="AB172" s="25">
        <f>Health!G172</f>
        <v>10</v>
      </c>
      <c r="AC172" s="25">
        <f>Food!G172</f>
        <v>0</v>
      </c>
      <c r="AD172" s="25">
        <f>Macro!G172</f>
        <v>2.7272727272727302</v>
      </c>
      <c r="AE172" s="25">
        <f>Socioeconomic!G172</f>
        <v>0</v>
      </c>
      <c r="AF172" s="25">
        <f>'Natural Hazard'!G172</f>
        <v>0</v>
      </c>
      <c r="AG172" s="25">
        <f>Conflict!G172</f>
        <v>0</v>
      </c>
      <c r="AH172" s="57"/>
      <c r="AI172" s="27">
        <v>0</v>
      </c>
      <c r="AJ172" s="27">
        <v>0.2</v>
      </c>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row>
    <row r="173" spans="1:70" x14ac:dyDescent="0.2">
      <c r="A173" s="70">
        <v>168</v>
      </c>
      <c r="B173" s="20" t="s">
        <v>342</v>
      </c>
      <c r="C173" s="20" t="s">
        <v>343</v>
      </c>
      <c r="D173" s="20" t="s">
        <v>594</v>
      </c>
      <c r="E173" s="20" t="s">
        <v>590</v>
      </c>
      <c r="F173" s="57"/>
      <c r="G173" s="22" cm="1">
        <f t="array" ref="G173">Options!$D$30*(COUNTIF($N173:$S173, "&gt;="&amp;Options!$D$41) + 0.5*(COUNTIF($N173:$S173, "&gt;="&amp;Options!$D$42) - COUNTIF($N173:$S173, "&gt;="&amp;Options!$D$41))) + Options!$D$31*(COUNTIF($N173:$S173, "&gt;="&amp;Options!$D$41)) + Options!$D$32*AVERAGE($N173:$S173) + Options!$D$33*GEOMEAN($N173:$S173+0.0001)</f>
        <v>3</v>
      </c>
      <c r="H173" s="23">
        <f t="shared" si="45"/>
        <v>3</v>
      </c>
      <c r="I173" s="22" cm="1">
        <f t="array" ref="I173">Options!$D$30*(COUNTIF($U173:$Z173, "&gt;="&amp;Options!$D$37) + 0.5*(COUNTIF($U173:$Z173, "&gt;="&amp;Options!$D$38) - COUNTIF($U173:$Z173, "&gt;="&amp;Options!$D$37))) + Options!$D$31*(COUNTIF($U173:$Z173, "&gt;="&amp;Options!$D$37)) + Options!$D$32*AVERAGE($U173:$Z173) + Options!$D$33*GEOMEAN($U173:$Z173+0.0001)</f>
        <v>1.5</v>
      </c>
      <c r="J173" s="24">
        <f t="shared" si="46"/>
        <v>1.5</v>
      </c>
      <c r="K173" s="21" cm="1">
        <f t="array" ref="K173">Options!$D$30*(COUNTIF($AB173:$AG173, "&gt;="&amp;Options!$D$37) + 0.5*(COUNTIF($AB173:$AG173, "&gt;="&amp;Options!$D$38) - COUNTIF($AB173:$AG173, "&gt;="&amp;Options!$D$37))) + Options!$D$31*(COUNTIF($AB173:$AG173, "&gt;="&amp;Options!$D$37)) + Options!$D$32*AVERAGE($AB173:$AG173) + Options!$D$33*GEOMEAN($AB173:$AG173+0.0001)</f>
        <v>1</v>
      </c>
      <c r="L173" s="24">
        <f t="shared" si="47"/>
        <v>1</v>
      </c>
      <c r="M173" s="57"/>
      <c r="N173" s="25">
        <f t="shared" si="48"/>
        <v>8.4579666587188687</v>
      </c>
      <c r="O173" s="25">
        <f t="shared" si="49"/>
        <v>5.9090909090909101</v>
      </c>
      <c r="P173" s="25">
        <f t="shared" si="50"/>
        <v>4.7673129462279586</v>
      </c>
      <c r="Q173" s="25">
        <f t="shared" si="51"/>
        <v>7.0449012765586305</v>
      </c>
      <c r="R173" s="25">
        <f t="shared" si="52"/>
        <v>5.125</v>
      </c>
      <c r="S173" s="25">
        <f t="shared" si="53"/>
        <v>0</v>
      </c>
      <c r="T173" s="58"/>
      <c r="U173" s="25">
        <f>Health!F173</f>
        <v>7.54</v>
      </c>
      <c r="V173" s="25">
        <f>Food!F173</f>
        <v>5.9090909090909101</v>
      </c>
      <c r="W173" s="26">
        <f>Macro!F173</f>
        <v>10</v>
      </c>
      <c r="X173" s="25">
        <f>Socioeconomic!F173</f>
        <v>6.5714285714285703</v>
      </c>
      <c r="Y173" s="25">
        <f>'Natural Hazard'!F173</f>
        <v>5.125</v>
      </c>
      <c r="Z173" s="25">
        <f>Conflict!F173</f>
        <v>0</v>
      </c>
      <c r="AA173" s="58"/>
      <c r="AB173" s="25">
        <f>Health!G173</f>
        <v>9.4876923076923099</v>
      </c>
      <c r="AC173" s="25">
        <f>Food!G173</f>
        <v>0</v>
      </c>
      <c r="AD173" s="25">
        <f>Macro!G173</f>
        <v>2.2727272727272698</v>
      </c>
      <c r="AE173" s="25">
        <f>Socioeconomic!G173</f>
        <v>7.5524877820696101</v>
      </c>
      <c r="AF173" s="25">
        <f>'Natural Hazard'!G173</f>
        <v>0</v>
      </c>
      <c r="AG173" s="25">
        <f>Conflict!G173</f>
        <v>0</v>
      </c>
      <c r="AH173" s="57"/>
      <c r="AI173" s="27">
        <v>0</v>
      </c>
      <c r="AJ173" s="27">
        <v>0.4</v>
      </c>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row>
    <row r="174" spans="1:70" x14ac:dyDescent="0.2">
      <c r="A174" s="70">
        <v>169</v>
      </c>
      <c r="B174" s="20" t="s">
        <v>344</v>
      </c>
      <c r="C174" s="20" t="s">
        <v>345</v>
      </c>
      <c r="D174" s="20" t="s">
        <v>594</v>
      </c>
      <c r="E174" s="20" t="s">
        <v>591</v>
      </c>
      <c r="F174" s="57"/>
      <c r="G174" s="22" cm="1">
        <f t="array" ref="G174">Options!$D$30*(COUNTIF($N174:$S174, "&gt;="&amp;Options!$D$41) + 0.5*(COUNTIF($N174:$S174, "&gt;="&amp;Options!$D$42) - COUNTIF($N174:$S174, "&gt;="&amp;Options!$D$41))) + Options!$D$31*(COUNTIF($N174:$S174, "&gt;="&amp;Options!$D$41)) + Options!$D$32*AVERAGE($N174:$S174) + Options!$D$33*GEOMEAN($N174:$S174+0.0001)</f>
        <v>1.5</v>
      </c>
      <c r="H174" s="23">
        <f t="shared" si="45"/>
        <v>1.5</v>
      </c>
      <c r="I174" s="22" cm="1">
        <f t="array" ref="I174">Options!$D$30*(COUNTIF($U174:$Z174, "&gt;="&amp;Options!$D$37) + 0.5*(COUNTIF($U174:$Z174, "&gt;="&amp;Options!$D$38) - COUNTIF($U174:$Z174, "&gt;="&amp;Options!$D$37))) + Options!$D$31*(COUNTIF($U174:$Z174, "&gt;="&amp;Options!$D$37)) + Options!$D$32*AVERAGE($U174:$Z174) + Options!$D$33*GEOMEAN($U174:$Z174+0.0001)</f>
        <v>1.5</v>
      </c>
      <c r="J174" s="24">
        <f t="shared" si="46"/>
        <v>1.5</v>
      </c>
      <c r="K174" s="21" cm="1">
        <f t="array" ref="K174">Options!$D$30*(COUNTIF($AB174:$AG174, "&gt;="&amp;Options!$D$37) + 0.5*(COUNTIF($AB174:$AG174, "&gt;="&amp;Options!$D$38) - COUNTIF($AB174:$AG174, "&gt;="&amp;Options!$D$37))) + Options!$D$31*(COUNTIF($AB174:$AG174, "&gt;="&amp;Options!$D$37)) + Options!$D$32*AVERAGE($AB174:$AG174) + Options!$D$33*GEOMEAN($AB174:$AG174+0.0001)</f>
        <v>0</v>
      </c>
      <c r="L174" s="24">
        <f t="shared" si="47"/>
        <v>0</v>
      </c>
      <c r="M174" s="57"/>
      <c r="N174" s="25">
        <f t="shared" si="48"/>
        <v>6.8567765469923678</v>
      </c>
      <c r="O174" s="25">
        <f t="shared" si="49"/>
        <v>3.2775119617224902</v>
      </c>
      <c r="P174" s="25">
        <f t="shared" si="50"/>
        <v>10</v>
      </c>
      <c r="Q174" s="25">
        <f t="shared" si="51"/>
        <v>2.1428571428571401</v>
      </c>
      <c r="R174" s="25">
        <f t="shared" si="52"/>
        <v>1.5</v>
      </c>
      <c r="S174" s="25">
        <f t="shared" si="53"/>
        <v>0</v>
      </c>
      <c r="T174" s="58"/>
      <c r="U174" s="25">
        <f>Health!F174</f>
        <v>7.64</v>
      </c>
      <c r="V174" s="25">
        <f>Food!F174</f>
        <v>3.2775119617224902</v>
      </c>
      <c r="W174" s="26">
        <f>Macro!F174</f>
        <v>10</v>
      </c>
      <c r="X174" s="25">
        <f>Socioeconomic!F174</f>
        <v>2.1428571428571401</v>
      </c>
      <c r="Y174" s="25">
        <f>'Natural Hazard'!F174</f>
        <v>1.5</v>
      </c>
      <c r="Z174" s="25">
        <f>Conflict!F174</f>
        <v>0</v>
      </c>
      <c r="AA174" s="58"/>
      <c r="AB174" s="25">
        <f>Health!G174</f>
        <v>6.1538461538461497</v>
      </c>
      <c r="AC174" s="25">
        <f>Food!G174</f>
        <v>0</v>
      </c>
      <c r="AD174" s="25">
        <f>Macro!G174</f>
        <v>0</v>
      </c>
      <c r="AE174" s="25">
        <f>Socioeconomic!G174</f>
        <v>0</v>
      </c>
      <c r="AF174" s="25">
        <f>'Natural Hazard'!G174</f>
        <v>0</v>
      </c>
      <c r="AG174" s="25">
        <f>Conflict!G174</f>
        <v>0</v>
      </c>
      <c r="AH174" s="57"/>
      <c r="AI174" s="27">
        <v>0</v>
      </c>
      <c r="AJ174" s="27">
        <v>0.6</v>
      </c>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row>
    <row r="175" spans="1:70" x14ac:dyDescent="0.2">
      <c r="A175" s="70">
        <v>170</v>
      </c>
      <c r="B175" s="20" t="s">
        <v>346</v>
      </c>
      <c r="C175" s="20" t="s">
        <v>347</v>
      </c>
      <c r="D175" s="20" t="s">
        <v>597</v>
      </c>
      <c r="E175" s="20" t="s">
        <v>599</v>
      </c>
      <c r="F175" s="57"/>
      <c r="G175" s="22" cm="1">
        <f t="array" ref="G175">Options!$D$30*(COUNTIF($N175:$S175, "&gt;="&amp;Options!$D$41) + 0.5*(COUNTIF($N175:$S175, "&gt;="&amp;Options!$D$42) - COUNTIF($N175:$S175, "&gt;="&amp;Options!$D$41))) + Options!$D$31*(COUNTIF($N175:$S175, "&gt;="&amp;Options!$D$41)) + Options!$D$32*AVERAGE($N175:$S175) + Options!$D$33*GEOMEAN($N175:$S175+0.0001)</f>
        <v>4</v>
      </c>
      <c r="H175" s="23">
        <f t="shared" si="45"/>
        <v>4</v>
      </c>
      <c r="I175" s="22" cm="1">
        <f t="array" ref="I175">Options!$D$30*(COUNTIF($U175:$Z175, "&gt;="&amp;Options!$D$37) + 0.5*(COUNTIF($U175:$Z175, "&gt;="&amp;Options!$D$38) - COUNTIF($U175:$Z175, "&gt;="&amp;Options!$D$37))) + Options!$D$31*(COUNTIF($U175:$Z175, "&gt;="&amp;Options!$D$37)) + Options!$D$32*AVERAGE($U175:$Z175) + Options!$D$33*GEOMEAN($U175:$Z175+0.0001)</f>
        <v>2.5</v>
      </c>
      <c r="J175" s="24">
        <f t="shared" si="46"/>
        <v>2.5</v>
      </c>
      <c r="K175" s="21" cm="1">
        <f t="array" ref="K175">Options!$D$30*(COUNTIF($AB175:$AG175, "&gt;="&amp;Options!$D$37) + 0.5*(COUNTIF($AB175:$AG175, "&gt;="&amp;Options!$D$38) - COUNTIF($AB175:$AG175, "&gt;="&amp;Options!$D$37))) + Options!$D$31*(COUNTIF($AB175:$AG175, "&gt;="&amp;Options!$D$37)) + Options!$D$32*AVERAGE($AB175:$AG175) + Options!$D$33*GEOMEAN($AB175:$AG175+0.0001)</f>
        <v>0.5</v>
      </c>
      <c r="L175" s="24">
        <f t="shared" si="47"/>
        <v>0.5</v>
      </c>
      <c r="M175" s="57"/>
      <c r="N175" s="25">
        <f t="shared" si="48"/>
        <v>9.1547541643412487</v>
      </c>
      <c r="O175" s="25">
        <f t="shared" si="49"/>
        <v>9.3062200956937797</v>
      </c>
      <c r="P175" s="25">
        <f t="shared" si="50"/>
        <v>3.6682486399026004</v>
      </c>
      <c r="Q175" s="25">
        <f t="shared" si="51"/>
        <v>7.1428571428571397</v>
      </c>
      <c r="R175" s="25">
        <f t="shared" si="52"/>
        <v>2.5</v>
      </c>
      <c r="S175" s="25">
        <f t="shared" si="53"/>
        <v>10</v>
      </c>
      <c r="T175" s="58"/>
      <c r="U175" s="25">
        <f>Health!F175</f>
        <v>8.8000000000000007</v>
      </c>
      <c r="V175" s="25">
        <f>Food!F175</f>
        <v>9.3062200956937797</v>
      </c>
      <c r="W175" s="26">
        <f>Macro!F175</f>
        <v>6.5785123966942098</v>
      </c>
      <c r="X175" s="25">
        <f>Socioeconomic!F175</f>
        <v>7.1428571428571397</v>
      </c>
      <c r="Y175" s="25">
        <f>'Natural Hazard'!F175</f>
        <v>2.5</v>
      </c>
      <c r="Z175" s="25">
        <f>Conflict!F175</f>
        <v>10</v>
      </c>
      <c r="AA175" s="58"/>
      <c r="AB175" s="25">
        <f>Health!G175</f>
        <v>9.5238095238094793</v>
      </c>
      <c r="AC175" s="25">
        <f>Food!G175</f>
        <v>0</v>
      </c>
      <c r="AD175" s="25">
        <f>Macro!G175</f>
        <v>2.0454545454545499</v>
      </c>
      <c r="AE175" s="25">
        <f>Socioeconomic!G175</f>
        <v>0</v>
      </c>
      <c r="AF175" s="25">
        <f>'Natural Hazard'!G175</f>
        <v>0</v>
      </c>
      <c r="AG175" s="25">
        <f>Conflict!G175</f>
        <v>0</v>
      </c>
      <c r="AH175" s="57"/>
      <c r="AI175" s="27">
        <v>0</v>
      </c>
      <c r="AJ175" s="27">
        <v>0.5</v>
      </c>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row>
    <row r="176" spans="1:70" x14ac:dyDescent="0.2">
      <c r="A176" s="70">
        <v>171</v>
      </c>
      <c r="B176" s="20" t="s">
        <v>348</v>
      </c>
      <c r="C176" s="20" t="s">
        <v>349</v>
      </c>
      <c r="D176" s="20" t="s">
        <v>597</v>
      </c>
      <c r="E176" s="20" t="s">
        <v>590</v>
      </c>
      <c r="F176" s="57"/>
      <c r="G176" s="22" cm="1">
        <f t="array" ref="G176">Options!$D$30*(COUNTIF($N176:$S176, "&gt;="&amp;Options!$D$41) + 0.5*(COUNTIF($N176:$S176, "&gt;="&amp;Options!$D$42) - COUNTIF($N176:$S176, "&gt;="&amp;Options!$D$41))) + Options!$D$31*(COUNTIF($N176:$S176, "&gt;="&amp;Options!$D$41)) + Options!$D$32*AVERAGE($N176:$S176) + Options!$D$33*GEOMEAN($N176:$S176+0.0001)</f>
        <v>2</v>
      </c>
      <c r="H176" s="23">
        <f t="shared" si="45"/>
        <v>2</v>
      </c>
      <c r="I176" s="22" cm="1">
        <f t="array" ref="I176">Options!$D$30*(COUNTIF($U176:$Z176, "&gt;="&amp;Options!$D$37) + 0.5*(COUNTIF($U176:$Z176, "&gt;="&amp;Options!$D$38) - COUNTIF($U176:$Z176, "&gt;="&amp;Options!$D$37))) + Options!$D$31*(COUNTIF($U176:$Z176, "&gt;="&amp;Options!$D$37)) + Options!$D$32*AVERAGE($U176:$Z176) + Options!$D$33*GEOMEAN($U176:$Z176+0.0001)</f>
        <v>1</v>
      </c>
      <c r="J176" s="24">
        <f t="shared" si="46"/>
        <v>1</v>
      </c>
      <c r="K176" s="21" cm="1">
        <f t="array" ref="K176">Options!$D$30*(COUNTIF($AB176:$AG176, "&gt;="&amp;Options!$D$37) + 0.5*(COUNTIF($AB176:$AG176, "&gt;="&amp;Options!$D$38) - COUNTIF($AB176:$AG176, "&gt;="&amp;Options!$D$37))) + Options!$D$31*(COUNTIF($AB176:$AG176, "&gt;="&amp;Options!$D$37)) + Options!$D$32*AVERAGE($AB176:$AG176) + Options!$D$33*GEOMEAN($AB176:$AG176+0.0001)</f>
        <v>0.5</v>
      </c>
      <c r="L176" s="24">
        <f t="shared" si="47"/>
        <v>0.5</v>
      </c>
      <c r="M176" s="57"/>
      <c r="N176" s="25">
        <f t="shared" si="48"/>
        <v>7.9813995302539791</v>
      </c>
      <c r="O176" s="25">
        <f t="shared" si="49"/>
        <v>4.5215311004784704</v>
      </c>
      <c r="P176" s="25">
        <f t="shared" si="50"/>
        <v>0</v>
      </c>
      <c r="Q176" s="25">
        <f t="shared" si="51"/>
        <v>7.8571428571428603</v>
      </c>
      <c r="R176" s="25">
        <f t="shared" si="52"/>
        <v>2.5</v>
      </c>
      <c r="S176" s="25">
        <f t="shared" si="53"/>
        <v>0</v>
      </c>
      <c r="T176" s="58"/>
      <c r="U176" s="25">
        <f>Health!F176</f>
        <v>8.98</v>
      </c>
      <c r="V176" s="25">
        <f>Food!F176</f>
        <v>4.5215311004784704</v>
      </c>
      <c r="W176" s="26">
        <f>Macro!F176</f>
        <v>0</v>
      </c>
      <c r="X176" s="25">
        <f>Socioeconomic!F176</f>
        <v>7.8571428571428603</v>
      </c>
      <c r="Y176" s="25">
        <f>'Natural Hazard'!F176</f>
        <v>2.5</v>
      </c>
      <c r="Z176" s="25">
        <f>Conflict!F176</f>
        <v>0</v>
      </c>
      <c r="AA176" s="58"/>
      <c r="AB176" s="25">
        <f>Health!G176</f>
        <v>7.0938461538461501</v>
      </c>
      <c r="AC176" s="25">
        <f>Food!G176</f>
        <v>0</v>
      </c>
      <c r="AD176" s="25">
        <f>Macro!G176</f>
        <v>0</v>
      </c>
      <c r="AE176" s="25">
        <f>Socioeconomic!G176</f>
        <v>0</v>
      </c>
      <c r="AF176" s="25">
        <f>'Natural Hazard'!G176</f>
        <v>0</v>
      </c>
      <c r="AG176" s="25">
        <f>Conflict!G176</f>
        <v>0</v>
      </c>
      <c r="AH176" s="57"/>
      <c r="AI176" s="27">
        <v>0.2</v>
      </c>
      <c r="AJ176" s="27">
        <v>0.7</v>
      </c>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row>
    <row r="177" spans="1:70" x14ac:dyDescent="0.2">
      <c r="A177" s="70">
        <v>172</v>
      </c>
      <c r="B177" s="20" t="s">
        <v>350</v>
      </c>
      <c r="C177" s="20" t="s">
        <v>351</v>
      </c>
      <c r="D177" s="20" t="s">
        <v>596</v>
      </c>
      <c r="E177" s="20" t="s">
        <v>591</v>
      </c>
      <c r="F177" s="57"/>
      <c r="G177" s="22" cm="1">
        <f t="array" ref="G177">Options!$D$30*(COUNTIF($N177:$S177, "&gt;="&amp;Options!$D$41) + 0.5*(COUNTIF($N177:$S177, "&gt;="&amp;Options!$D$42) - COUNTIF($N177:$S177, "&gt;="&amp;Options!$D$41))) + Options!$D$31*(COUNTIF($N177:$S177, "&gt;="&amp;Options!$D$41)) + Options!$D$32*AVERAGE($N177:$S177) + Options!$D$33*GEOMEAN($N177:$S177+0.0001)</f>
        <v>1</v>
      </c>
      <c r="H177" s="23">
        <f t="shared" si="45"/>
        <v>1</v>
      </c>
      <c r="I177" s="22" cm="1">
        <f t="array" ref="I177">Options!$D$30*(COUNTIF($U177:$Z177, "&gt;="&amp;Options!$D$37) + 0.5*(COUNTIF($U177:$Z177, "&gt;="&amp;Options!$D$38) - COUNTIF($U177:$Z177, "&gt;="&amp;Options!$D$37))) + Options!$D$31*(COUNTIF($U177:$Z177, "&gt;="&amp;Options!$D$37)) + Options!$D$32*AVERAGE($U177:$Z177) + Options!$D$33*GEOMEAN($U177:$Z177+0.0001)</f>
        <v>0</v>
      </c>
      <c r="J177" s="24">
        <f t="shared" si="46"/>
        <v>0</v>
      </c>
      <c r="K177" s="21" cm="1">
        <f t="array" ref="K177">Options!$D$30*(COUNTIF($AB177:$AG177, "&gt;="&amp;Options!$D$37) + 0.5*(COUNTIF($AB177:$AG177, "&gt;="&amp;Options!$D$38) - COUNTIF($AB177:$AG177, "&gt;="&amp;Options!$D$37))) + Options!$D$31*(COUNTIF($AB177:$AG177, "&gt;="&amp;Options!$D$37)) + Options!$D$32*AVERAGE($AB177:$AG177) + Options!$D$33*GEOMEAN($AB177:$AG177+0.0001)</f>
        <v>1.5</v>
      </c>
      <c r="L177" s="24">
        <f t="shared" si="47"/>
        <v>1.5</v>
      </c>
      <c r="M177" s="57"/>
      <c r="N177" s="25">
        <f t="shared" si="48"/>
        <v>8.1731266966810203</v>
      </c>
      <c r="O177" s="25">
        <f t="shared" si="49"/>
        <v>2.8947368421052602</v>
      </c>
      <c r="P177" s="25">
        <f t="shared" si="50"/>
        <v>2.702365605310165</v>
      </c>
      <c r="Q177" s="25">
        <f t="shared" si="51"/>
        <v>4.4721359549995814</v>
      </c>
      <c r="R177" s="25">
        <f t="shared" si="52"/>
        <v>0.875</v>
      </c>
      <c r="S177" s="25">
        <f t="shared" si="53"/>
        <v>0</v>
      </c>
      <c r="T177" s="58"/>
      <c r="U177" s="25">
        <f>Health!F177</f>
        <v>6.68</v>
      </c>
      <c r="V177" s="25">
        <f>Food!F177</f>
        <v>2.8947368421052602</v>
      </c>
      <c r="W177" s="26">
        <f>Macro!F177</f>
        <v>5.3553719008264498</v>
      </c>
      <c r="X177" s="25">
        <f>Socioeconomic!F177</f>
        <v>2.8571428571428599</v>
      </c>
      <c r="Y177" s="25">
        <f>'Natural Hazard'!F177</f>
        <v>0.875</v>
      </c>
      <c r="Z177" s="25">
        <f>Conflict!F177</f>
        <v>0</v>
      </c>
      <c r="AA177" s="58"/>
      <c r="AB177" s="25">
        <f>Health!G177</f>
        <v>10</v>
      </c>
      <c r="AC177" s="25">
        <f>Food!G177</f>
        <v>0</v>
      </c>
      <c r="AD177" s="25">
        <f>Macro!G177</f>
        <v>1.36363636363637</v>
      </c>
      <c r="AE177" s="25">
        <f>Socioeconomic!G177</f>
        <v>7</v>
      </c>
      <c r="AF177" s="25">
        <f>'Natural Hazard'!G177</f>
        <v>0</v>
      </c>
      <c r="AG177" s="25">
        <f>Conflict!G177</f>
        <v>0</v>
      </c>
      <c r="AH177" s="57"/>
      <c r="AI177" s="27">
        <v>0</v>
      </c>
      <c r="AJ177" s="27">
        <v>0.4</v>
      </c>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row>
    <row r="178" spans="1:70" x14ac:dyDescent="0.2">
      <c r="A178" s="70">
        <v>173</v>
      </c>
      <c r="B178" s="20" t="s">
        <v>352</v>
      </c>
      <c r="C178" s="20" t="s">
        <v>353</v>
      </c>
      <c r="D178" s="20" t="s">
        <v>595</v>
      </c>
      <c r="E178" s="20" t="s">
        <v>591</v>
      </c>
      <c r="F178" s="57"/>
      <c r="G178" s="22" cm="1">
        <f t="array" ref="G178">Options!$D$30*(COUNTIF($N178:$S178, "&gt;="&amp;Options!$D$41) + 0.5*(COUNTIF($N178:$S178, "&gt;="&amp;Options!$D$42) - COUNTIF($N178:$S178, "&gt;="&amp;Options!$D$41))) + Options!$D$31*(COUNTIF($N178:$S178, "&gt;="&amp;Options!$D$41)) + Options!$D$32*AVERAGE($N178:$S178) + Options!$D$33*GEOMEAN($N178:$S178+0.0001)</f>
        <v>1.5</v>
      </c>
      <c r="H178" s="23">
        <f t="shared" si="45"/>
        <v>1.5</v>
      </c>
      <c r="I178" s="22" cm="1">
        <f t="array" ref="I178">Options!$D$30*(COUNTIF($U178:$Z178, "&gt;="&amp;Options!$D$37) + 0.5*(COUNTIF($U178:$Z178, "&gt;="&amp;Options!$D$38) - COUNTIF($U178:$Z178, "&gt;="&amp;Options!$D$37))) + Options!$D$31*(COUNTIF($U178:$Z178, "&gt;="&amp;Options!$D$37)) + Options!$D$32*AVERAGE($U178:$Z178) + Options!$D$33*GEOMEAN($U178:$Z178+0.0001)</f>
        <v>0.5</v>
      </c>
      <c r="J178" s="24">
        <f t="shared" si="46"/>
        <v>0.5</v>
      </c>
      <c r="K178" s="21" cm="1">
        <f t="array" ref="K178">Options!$D$30*(COUNTIF($AB178:$AG178, "&gt;="&amp;Options!$D$37) + 0.5*(COUNTIF($AB178:$AG178, "&gt;="&amp;Options!$D$38) - COUNTIF($AB178:$AG178, "&gt;="&amp;Options!$D$37))) + Options!$D$31*(COUNTIF($AB178:$AG178, "&gt;="&amp;Options!$D$37)) + Options!$D$32*AVERAGE($AB178:$AG178) + Options!$D$33*GEOMEAN($AB178:$AG178+0.0001)</f>
        <v>0.5</v>
      </c>
      <c r="L178" s="24">
        <f t="shared" si="47"/>
        <v>0.5</v>
      </c>
      <c r="M178" s="57"/>
      <c r="N178" s="25">
        <f t="shared" si="48"/>
        <v>8.3152184062029786</v>
      </c>
      <c r="O178" s="25">
        <f t="shared" si="49"/>
        <v>2.05741626794258</v>
      </c>
      <c r="P178" s="25">
        <f t="shared" si="50"/>
        <v>5.6732993989938132</v>
      </c>
      <c r="Q178" s="25">
        <f t="shared" si="51"/>
        <v>4.0597702269070135</v>
      </c>
      <c r="R178" s="25">
        <f t="shared" si="52"/>
        <v>3.25</v>
      </c>
      <c r="S178" s="25">
        <f t="shared" si="53"/>
        <v>0</v>
      </c>
      <c r="T178" s="58"/>
      <c r="U178" s="25">
        <f>Health!F178</f>
        <v>7.26</v>
      </c>
      <c r="V178" s="25">
        <f>Food!F178</f>
        <v>2.05741626794258</v>
      </c>
      <c r="W178" s="26">
        <f>Macro!F178</f>
        <v>6.74380165289256</v>
      </c>
      <c r="X178" s="25">
        <f>Socioeconomic!F178</f>
        <v>3.4285714285714302</v>
      </c>
      <c r="Y178" s="25">
        <f>'Natural Hazard'!F178</f>
        <v>3.25</v>
      </c>
      <c r="Z178" s="25">
        <f>Conflict!F178</f>
        <v>0</v>
      </c>
      <c r="AA178" s="58"/>
      <c r="AB178" s="25">
        <f>Health!G178</f>
        <v>9.5238095238094793</v>
      </c>
      <c r="AC178" s="25">
        <f>Food!G178</f>
        <v>0</v>
      </c>
      <c r="AD178" s="25">
        <f>Macro!G178</f>
        <v>4.7727272727272698</v>
      </c>
      <c r="AE178" s="25">
        <f>Socioeconomic!G178</f>
        <v>4.8071725027901797</v>
      </c>
      <c r="AF178" s="25">
        <f>'Natural Hazard'!G178</f>
        <v>0</v>
      </c>
      <c r="AG178" s="25">
        <f>Conflict!G178</f>
        <v>0</v>
      </c>
      <c r="AH178" s="57"/>
      <c r="AI178" s="27">
        <v>0</v>
      </c>
      <c r="AJ178" s="27">
        <v>0.3</v>
      </c>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row>
    <row r="179" spans="1:70" x14ac:dyDescent="0.2">
      <c r="A179" s="70">
        <v>174</v>
      </c>
      <c r="B179" s="20" t="s">
        <v>354</v>
      </c>
      <c r="C179" s="20" t="s">
        <v>355</v>
      </c>
      <c r="D179" s="20" t="s">
        <v>594</v>
      </c>
      <c r="E179" s="20" t="s">
        <v>591</v>
      </c>
      <c r="F179" s="57"/>
      <c r="G179" s="22" cm="1">
        <f t="array" ref="G179">Options!$D$30*(COUNTIF($N179:$S179, "&gt;="&amp;Options!$D$41) + 0.5*(COUNTIF($N179:$S179, "&gt;="&amp;Options!$D$42) - COUNTIF($N179:$S179, "&gt;="&amp;Options!$D$41))) + Options!$D$31*(COUNTIF($N179:$S179, "&gt;="&amp;Options!$D$41)) + Options!$D$32*AVERAGE($N179:$S179) + Options!$D$33*GEOMEAN($N179:$S179+0.0001)</f>
        <v>1.5</v>
      </c>
      <c r="H179" s="23">
        <f t="shared" si="45"/>
        <v>1.5</v>
      </c>
      <c r="I179" s="22" cm="1">
        <f t="array" ref="I179">Options!$D$30*(COUNTIF($U179:$Z179, "&gt;="&amp;Options!$D$37) + 0.5*(COUNTIF($U179:$Z179, "&gt;="&amp;Options!$D$38) - COUNTIF($U179:$Z179, "&gt;="&amp;Options!$D$37))) + Options!$D$31*(COUNTIF($U179:$Z179, "&gt;="&amp;Options!$D$37)) + Options!$D$32*AVERAGE($U179:$Z179) + Options!$D$33*GEOMEAN($U179:$Z179+0.0001)</f>
        <v>1</v>
      </c>
      <c r="J179" s="24">
        <f t="shared" si="46"/>
        <v>1</v>
      </c>
      <c r="K179" s="21" cm="1">
        <f t="array" ref="K179">Options!$D$30*(COUNTIF($AB179:$AG179, "&gt;="&amp;Options!$D$37) + 0.5*(COUNTIF($AB179:$AG179, "&gt;="&amp;Options!$D$38) - COUNTIF($AB179:$AG179, "&gt;="&amp;Options!$D$37))) + Options!$D$31*(COUNTIF($AB179:$AG179, "&gt;="&amp;Options!$D$37)) + Options!$D$32*AVERAGE($AB179:$AG179) + Options!$D$33*GEOMEAN($AB179:$AG179+0.0001)</f>
        <v>0.5</v>
      </c>
      <c r="L179" s="24">
        <f t="shared" si="47"/>
        <v>0.5</v>
      </c>
      <c r="M179" s="57"/>
      <c r="N179" s="25">
        <f t="shared" si="48"/>
        <v>4.0976664090674833</v>
      </c>
      <c r="O179" s="25">
        <f t="shared" si="49"/>
        <v>0.45454545454545298</v>
      </c>
      <c r="P179" s="25">
        <f t="shared" si="50"/>
        <v>6.7564700327004994</v>
      </c>
      <c r="Q179" s="25">
        <f t="shared" si="51"/>
        <v>4.5825756949558398</v>
      </c>
      <c r="R179" s="25">
        <f t="shared" si="52"/>
        <v>8.625</v>
      </c>
      <c r="S179" s="25">
        <f t="shared" si="53"/>
        <v>0</v>
      </c>
      <c r="T179" s="58"/>
      <c r="U179" s="25">
        <f>Health!F179</f>
        <v>4.75</v>
      </c>
      <c r="V179" s="25">
        <f>Food!F179</f>
        <v>0.45454545454545298</v>
      </c>
      <c r="W179" s="26">
        <f>Macro!F179</f>
        <v>7.1735537190082601</v>
      </c>
      <c r="X179" s="25">
        <f>Socioeconomic!F179</f>
        <v>3</v>
      </c>
      <c r="Y179" s="25">
        <f>'Natural Hazard'!F179</f>
        <v>8.625</v>
      </c>
      <c r="Z179" s="25">
        <f>Conflict!F179</f>
        <v>0</v>
      </c>
      <c r="AA179" s="58"/>
      <c r="AB179" s="25">
        <f>Health!G179</f>
        <v>3.5349200000000001</v>
      </c>
      <c r="AC179" s="25">
        <f>Food!G179</f>
        <v>0</v>
      </c>
      <c r="AD179" s="25">
        <f>Macro!G179</f>
        <v>6.3636363636363704</v>
      </c>
      <c r="AE179" s="25">
        <f>Socioeconomic!G179</f>
        <v>7</v>
      </c>
      <c r="AF179" s="25">
        <f>'Natural Hazard'!G179</f>
        <v>0</v>
      </c>
      <c r="AG179" s="25">
        <f>Conflict!G179</f>
        <v>0</v>
      </c>
      <c r="AH179" s="57"/>
      <c r="AI179" s="27">
        <v>0</v>
      </c>
      <c r="AJ179" s="27">
        <v>0.2</v>
      </c>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row>
    <row r="180" spans="1:70" x14ac:dyDescent="0.2">
      <c r="A180" s="70">
        <v>175</v>
      </c>
      <c r="B180" s="20" t="s">
        <v>356</v>
      </c>
      <c r="C180" s="20" t="s">
        <v>357</v>
      </c>
      <c r="D180" s="20" t="s">
        <v>597</v>
      </c>
      <c r="E180" s="20" t="s">
        <v>590</v>
      </c>
      <c r="F180" s="57"/>
      <c r="G180" s="22" cm="1">
        <f t="array" ref="G180">Options!$D$30*(COUNTIF($N180:$S180, "&gt;="&amp;Options!$D$41) + 0.5*(COUNTIF($N180:$S180, "&gt;="&amp;Options!$D$42) - COUNTIF($N180:$S180, "&gt;="&amp;Options!$D$41))) + Options!$D$31*(COUNTIF($N180:$S180, "&gt;="&amp;Options!$D$41)) + Options!$D$32*AVERAGE($N180:$S180) + Options!$D$33*GEOMEAN($N180:$S180+0.0001)</f>
        <v>3</v>
      </c>
      <c r="H180" s="23">
        <f t="shared" si="45"/>
        <v>3</v>
      </c>
      <c r="I180" s="22" cm="1">
        <f t="array" ref="I180">Options!$D$30*(COUNTIF($U180:$Z180, "&gt;="&amp;Options!$D$37) + 0.5*(COUNTIF($U180:$Z180, "&gt;="&amp;Options!$D$38) - COUNTIF($U180:$Z180, "&gt;="&amp;Options!$D$37))) + Options!$D$31*(COUNTIF($U180:$Z180, "&gt;="&amp;Options!$D$37)) + Options!$D$32*AVERAGE($U180:$Z180) + Options!$D$33*GEOMEAN($U180:$Z180+0.0001)</f>
        <v>2</v>
      </c>
      <c r="J180" s="24">
        <f t="shared" si="46"/>
        <v>2</v>
      </c>
      <c r="K180" s="21" cm="1">
        <f t="array" ref="K180">Options!$D$30*(COUNTIF($AB180:$AG180, "&gt;="&amp;Options!$D$37) + 0.5*(COUNTIF($AB180:$AG180, "&gt;="&amp;Options!$D$38) - COUNTIF($AB180:$AG180, "&gt;="&amp;Options!$D$37))) + Options!$D$31*(COUNTIF($AB180:$AG180, "&gt;="&amp;Options!$D$37)) + Options!$D$32*AVERAGE($AB180:$AG180) + Options!$D$33*GEOMEAN($AB180:$AG180+0.0001)</f>
        <v>0</v>
      </c>
      <c r="L180" s="24">
        <f t="shared" si="47"/>
        <v>0</v>
      </c>
      <c r="M180" s="57"/>
      <c r="N180" s="25">
        <f t="shared" si="48"/>
        <v>9.68</v>
      </c>
      <c r="O180" s="25">
        <f t="shared" si="49"/>
        <v>0</v>
      </c>
      <c r="P180" s="25">
        <f t="shared" si="50"/>
        <v>0</v>
      </c>
      <c r="Q180" s="25">
        <f t="shared" si="51"/>
        <v>7.1428571428571397</v>
      </c>
      <c r="R180" s="25">
        <f t="shared" si="52"/>
        <v>0.75</v>
      </c>
      <c r="S180" s="25">
        <f t="shared" si="53"/>
        <v>10</v>
      </c>
      <c r="T180" s="58"/>
      <c r="U180" s="25">
        <f>Health!F180</f>
        <v>9.68</v>
      </c>
      <c r="V180" s="25">
        <f>Food!F180</f>
        <v>0</v>
      </c>
      <c r="W180" s="26">
        <f>Macro!F180</f>
        <v>0</v>
      </c>
      <c r="X180" s="25">
        <f>Socioeconomic!F180</f>
        <v>7.1428571428571397</v>
      </c>
      <c r="Y180" s="25">
        <f>'Natural Hazard'!F180</f>
        <v>0.75</v>
      </c>
      <c r="Z180" s="25">
        <f>Conflict!F180</f>
        <v>10</v>
      </c>
      <c r="AA180" s="58"/>
      <c r="AB180" s="25">
        <f>Health!G180</f>
        <v>0</v>
      </c>
      <c r="AC180" s="25">
        <f>Food!G180</f>
        <v>0</v>
      </c>
      <c r="AD180" s="25">
        <f>Macro!G180</f>
        <v>0</v>
      </c>
      <c r="AE180" s="25">
        <f>Socioeconomic!G180</f>
        <v>0</v>
      </c>
      <c r="AF180" s="25">
        <f>'Natural Hazard'!G180</f>
        <v>0</v>
      </c>
      <c r="AG180" s="25">
        <f>Conflict!G180</f>
        <v>0</v>
      </c>
      <c r="AH180" s="57"/>
      <c r="AI180" s="27">
        <v>0.3</v>
      </c>
      <c r="AJ180" s="27">
        <v>0.8</v>
      </c>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row>
    <row r="181" spans="1:70" x14ac:dyDescent="0.2">
      <c r="A181" s="70">
        <v>176</v>
      </c>
      <c r="B181" s="20" t="s">
        <v>358</v>
      </c>
      <c r="C181" s="20" t="s">
        <v>359</v>
      </c>
      <c r="D181" s="20" t="s">
        <v>593</v>
      </c>
      <c r="E181" s="20" t="s">
        <v>590</v>
      </c>
      <c r="F181" s="57"/>
      <c r="G181" s="22" cm="1">
        <f t="array" ref="G181">Options!$D$30*(COUNTIF($N181:$S181, "&gt;="&amp;Options!$D$41) + 0.5*(COUNTIF($N181:$S181, "&gt;="&amp;Options!$D$42) - COUNTIF($N181:$S181, "&gt;="&amp;Options!$D$41))) + Options!$D$31*(COUNTIF($N181:$S181, "&gt;="&amp;Options!$D$41)) + Options!$D$32*AVERAGE($N181:$S181) + Options!$D$33*GEOMEAN($N181:$S181+0.0001)</f>
        <v>3.5</v>
      </c>
      <c r="H181" s="23">
        <f t="shared" si="45"/>
        <v>3.5</v>
      </c>
      <c r="I181" s="22" cm="1">
        <f t="array" ref="I181">Options!$D$30*(COUNTIF($U181:$Z181, "&gt;="&amp;Options!$D$37) + 0.5*(COUNTIF($U181:$Z181, "&gt;="&amp;Options!$D$38) - COUNTIF($U181:$Z181, "&gt;="&amp;Options!$D$37))) + Options!$D$31*(COUNTIF($U181:$Z181, "&gt;="&amp;Options!$D$37)) + Options!$D$32*AVERAGE($U181:$Z181) + Options!$D$33*GEOMEAN($U181:$Z181+0.0001)</f>
        <v>2</v>
      </c>
      <c r="J181" s="24">
        <f t="shared" si="46"/>
        <v>2</v>
      </c>
      <c r="K181" s="21" cm="1">
        <f t="array" ref="K181">Options!$D$30*(COUNTIF($AB181:$AG181, "&gt;="&amp;Options!$D$37) + 0.5*(COUNTIF($AB181:$AG181, "&gt;="&amp;Options!$D$38) - COUNTIF($AB181:$AG181, "&gt;="&amp;Options!$D$37))) + Options!$D$31*(COUNTIF($AB181:$AG181, "&gt;="&amp;Options!$D$37)) + Options!$D$32*AVERAGE($AB181:$AG181) + Options!$D$33*GEOMEAN($AB181:$AG181+0.0001)</f>
        <v>1</v>
      </c>
      <c r="L181" s="24">
        <f t="shared" si="47"/>
        <v>1</v>
      </c>
      <c r="M181" s="57"/>
      <c r="N181" s="25">
        <f t="shared" si="48"/>
        <v>9.4868329805051381</v>
      </c>
      <c r="O181" s="25">
        <f t="shared" si="49"/>
        <v>9.7129186602870803</v>
      </c>
      <c r="P181" s="25">
        <f t="shared" si="50"/>
        <v>6.0426731935308835</v>
      </c>
      <c r="Q181" s="25">
        <f t="shared" si="51"/>
        <v>8.4285714285714306</v>
      </c>
      <c r="R181" s="25">
        <f t="shared" si="52"/>
        <v>3.5</v>
      </c>
      <c r="S181" s="25">
        <f t="shared" si="53"/>
        <v>0</v>
      </c>
      <c r="T181" s="58"/>
      <c r="U181" s="25">
        <f>Health!F181</f>
        <v>9</v>
      </c>
      <c r="V181" s="25">
        <f>Food!F181</f>
        <v>9.7129186602870803</v>
      </c>
      <c r="W181" s="26">
        <f>Macro!F181</f>
        <v>8.0330578512396702</v>
      </c>
      <c r="X181" s="25">
        <f>Socioeconomic!F181</f>
        <v>8.4285714285714306</v>
      </c>
      <c r="Y181" s="25">
        <f>'Natural Hazard'!F181</f>
        <v>3.5</v>
      </c>
      <c r="Z181" s="25">
        <f>Conflict!F181</f>
        <v>0</v>
      </c>
      <c r="AA181" s="58"/>
      <c r="AB181" s="25">
        <f>Health!G181</f>
        <v>10</v>
      </c>
      <c r="AC181" s="25">
        <f>Food!G181</f>
        <v>0</v>
      </c>
      <c r="AD181" s="25">
        <f>Macro!G181</f>
        <v>4.5454545454545503</v>
      </c>
      <c r="AE181" s="25">
        <f>Socioeconomic!G181</f>
        <v>0</v>
      </c>
      <c r="AF181" s="25">
        <f>'Natural Hazard'!G181</f>
        <v>0</v>
      </c>
      <c r="AG181" s="25">
        <f>Conflict!G181</f>
        <v>0</v>
      </c>
      <c r="AH181" s="57"/>
      <c r="AI181" s="27">
        <v>0</v>
      </c>
      <c r="AJ181" s="27">
        <v>0.2</v>
      </c>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row>
    <row r="182" spans="1:70" x14ac:dyDescent="0.2">
      <c r="A182" s="70">
        <v>177</v>
      </c>
      <c r="B182" s="20" t="s">
        <v>360</v>
      </c>
      <c r="C182" s="20" t="s">
        <v>361</v>
      </c>
      <c r="D182" s="20" t="s">
        <v>593</v>
      </c>
      <c r="E182" s="20" t="s">
        <v>590</v>
      </c>
      <c r="F182" s="57"/>
      <c r="G182" s="22" cm="1">
        <f t="array" ref="G182">Options!$D$30*(COUNTIF($N182:$S182, "&gt;="&amp;Options!$D$41) + 0.5*(COUNTIF($N182:$S182, "&gt;="&amp;Options!$D$42) - COUNTIF($N182:$S182, "&gt;="&amp;Options!$D$41))) + Options!$D$31*(COUNTIF($N182:$S182, "&gt;="&amp;Options!$D$41)) + Options!$D$32*AVERAGE($N182:$S182) + Options!$D$33*GEOMEAN($N182:$S182+0.0001)</f>
        <v>5.5</v>
      </c>
      <c r="H182" s="23">
        <f t="shared" si="45"/>
        <v>5.5</v>
      </c>
      <c r="I182" s="22" cm="1">
        <f t="array" ref="I182">Options!$D$30*(COUNTIF($U182:$Z182, "&gt;="&amp;Options!$D$37) + 0.5*(COUNTIF($U182:$Z182, "&gt;="&amp;Options!$D$38) - COUNTIF($U182:$Z182, "&gt;="&amp;Options!$D$37))) + Options!$D$31*(COUNTIF($U182:$Z182, "&gt;="&amp;Options!$D$37)) + Options!$D$32*AVERAGE($U182:$Z182) + Options!$D$33*GEOMEAN($U182:$Z182+0.0001)</f>
        <v>3</v>
      </c>
      <c r="J182" s="24">
        <f t="shared" si="46"/>
        <v>3</v>
      </c>
      <c r="K182" s="21" cm="1">
        <f t="array" ref="K182">Options!$D$30*(COUNTIF($AB182:$AG182, "&gt;="&amp;Options!$D$37) + 0.5*(COUNTIF($AB182:$AG182, "&gt;="&amp;Options!$D$38) - COUNTIF($AB182:$AG182, "&gt;="&amp;Options!$D$37))) + Options!$D$31*(COUNTIF($AB182:$AG182, "&gt;="&amp;Options!$D$37)) + Options!$D$32*AVERAGE($AB182:$AG182) + Options!$D$33*GEOMEAN($AB182:$AG182+0.0001)</f>
        <v>3.5</v>
      </c>
      <c r="L182" s="24">
        <f t="shared" si="47"/>
        <v>3.5</v>
      </c>
      <c r="M182" s="57"/>
      <c r="N182" s="25">
        <f t="shared" si="48"/>
        <v>10</v>
      </c>
      <c r="O182" s="25">
        <f t="shared" si="49"/>
        <v>10</v>
      </c>
      <c r="P182" s="25">
        <f t="shared" si="50"/>
        <v>7.4374425857534332</v>
      </c>
      <c r="Q182" s="25">
        <f t="shared" si="51"/>
        <v>9.4868329805051381</v>
      </c>
      <c r="R182" s="25">
        <f t="shared" si="52"/>
        <v>5.625</v>
      </c>
      <c r="S182" s="25">
        <f t="shared" si="53"/>
        <v>10</v>
      </c>
      <c r="T182" s="58"/>
      <c r="U182" s="25">
        <f>Health!F182</f>
        <v>10</v>
      </c>
      <c r="V182" s="25">
        <f>Food!F182</f>
        <v>10</v>
      </c>
      <c r="W182" s="26">
        <f>Macro!F182</f>
        <v>7.8512396694214903</v>
      </c>
      <c r="X182" s="25">
        <f>Socioeconomic!F182</f>
        <v>9</v>
      </c>
      <c r="Y182" s="25">
        <f>'Natural Hazard'!F182</f>
        <v>5.625</v>
      </c>
      <c r="Z182" s="25">
        <f>Conflict!F182</f>
        <v>0</v>
      </c>
      <c r="AA182" s="58"/>
      <c r="AB182" s="25">
        <f>Health!G182</f>
        <v>10</v>
      </c>
      <c r="AC182" s="25">
        <f>Food!G182</f>
        <v>0</v>
      </c>
      <c r="AD182" s="25">
        <f>Macro!G182</f>
        <v>7.0454545454545503</v>
      </c>
      <c r="AE182" s="25">
        <f>Socioeconomic!G182</f>
        <v>10</v>
      </c>
      <c r="AF182" s="25">
        <f>'Natural Hazard'!G182</f>
        <v>0</v>
      </c>
      <c r="AG182" s="25">
        <f>Conflict!G182</f>
        <v>10</v>
      </c>
      <c r="AH182" s="57"/>
      <c r="AI182" s="27">
        <v>0</v>
      </c>
      <c r="AJ182" s="27">
        <v>0.1</v>
      </c>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row>
    <row r="183" spans="1:70" x14ac:dyDescent="0.2">
      <c r="A183" s="70">
        <v>178</v>
      </c>
      <c r="B183" s="20" t="s">
        <v>362</v>
      </c>
      <c r="C183" s="20" t="s">
        <v>363</v>
      </c>
      <c r="D183" s="20" t="s">
        <v>594</v>
      </c>
      <c r="E183" s="20" t="s">
        <v>591</v>
      </c>
      <c r="F183" s="57"/>
      <c r="G183" s="22" cm="1">
        <f t="array" ref="G183">Options!$D$30*(COUNTIF($N183:$S183, "&gt;="&amp;Options!$D$41) + 0.5*(COUNTIF($N183:$S183, "&gt;="&amp;Options!$D$42) - COUNTIF($N183:$S183, "&gt;="&amp;Options!$D$41))) + Options!$D$31*(COUNTIF($N183:$S183, "&gt;="&amp;Options!$D$41)) + Options!$D$32*AVERAGE($N183:$S183) + Options!$D$33*GEOMEAN($N183:$S183+0.0001)</f>
        <v>1.5</v>
      </c>
      <c r="H183" s="23">
        <f t="shared" si="45"/>
        <v>1.5</v>
      </c>
      <c r="I183" s="22" cm="1">
        <f t="array" ref="I183">Options!$D$30*(COUNTIF($U183:$Z183, "&gt;="&amp;Options!$D$37) + 0.5*(COUNTIF($U183:$Z183, "&gt;="&amp;Options!$D$38) - COUNTIF($U183:$Z183, "&gt;="&amp;Options!$D$37))) + Options!$D$31*(COUNTIF($U183:$Z183, "&gt;="&amp;Options!$D$37)) + Options!$D$32*AVERAGE($U183:$Z183) + Options!$D$33*GEOMEAN($U183:$Z183+0.0001)</f>
        <v>0.5</v>
      </c>
      <c r="J183" s="24">
        <f t="shared" si="46"/>
        <v>0.5</v>
      </c>
      <c r="K183" s="21" cm="1">
        <f t="array" ref="K183">Options!$D$30*(COUNTIF($AB183:$AG183, "&gt;="&amp;Options!$D$37) + 0.5*(COUNTIF($AB183:$AG183, "&gt;="&amp;Options!$D$38) - COUNTIF($AB183:$AG183, "&gt;="&amp;Options!$D$37))) + Options!$D$31*(COUNTIF($AB183:$AG183, "&gt;="&amp;Options!$D$37)) + Options!$D$32*AVERAGE($AB183:$AG183) + Options!$D$33*GEOMEAN($AB183:$AG183+0.0001)</f>
        <v>0.5</v>
      </c>
      <c r="L183" s="24">
        <f t="shared" si="47"/>
        <v>0.5</v>
      </c>
      <c r="M183" s="57"/>
      <c r="N183" s="25">
        <f t="shared" si="48"/>
        <v>5.9994666429608561</v>
      </c>
      <c r="O183" s="25">
        <f t="shared" si="49"/>
        <v>2.2966507177033502</v>
      </c>
      <c r="P183" s="25">
        <f t="shared" si="50"/>
        <v>5.8724227846249555</v>
      </c>
      <c r="Q183" s="25">
        <f t="shared" si="51"/>
        <v>4.2426406871192839</v>
      </c>
      <c r="R183" s="25">
        <f t="shared" si="52"/>
        <v>5.5</v>
      </c>
      <c r="S183" s="25">
        <f t="shared" si="53"/>
        <v>0</v>
      </c>
      <c r="T183" s="58"/>
      <c r="U183" s="25">
        <f>Health!F183</f>
        <v>6.4</v>
      </c>
      <c r="V183" s="25">
        <f>Food!F183</f>
        <v>2.2966507177033502</v>
      </c>
      <c r="W183" s="26">
        <f>Macro!F183</f>
        <v>8.4297520661157002</v>
      </c>
      <c r="X183" s="25">
        <f>Socioeconomic!F183</f>
        <v>2.5714285714285698</v>
      </c>
      <c r="Y183" s="25">
        <f>'Natural Hazard'!F183</f>
        <v>5.5</v>
      </c>
      <c r="Z183" s="25">
        <f>Conflict!F183</f>
        <v>0</v>
      </c>
      <c r="AA183" s="58"/>
      <c r="AB183" s="25">
        <f>Health!G183</f>
        <v>5.6239999999999997</v>
      </c>
      <c r="AC183" s="25">
        <f>Food!G183</f>
        <v>0</v>
      </c>
      <c r="AD183" s="25">
        <f>Macro!G183</f>
        <v>4.0909090909090802</v>
      </c>
      <c r="AE183" s="25">
        <f>Socioeconomic!G183</f>
        <v>7</v>
      </c>
      <c r="AF183" s="25">
        <f>'Natural Hazard'!G183</f>
        <v>0</v>
      </c>
      <c r="AG183" s="25">
        <f>Conflict!G183</f>
        <v>0</v>
      </c>
      <c r="AH183" s="57"/>
      <c r="AI183" s="27">
        <v>0</v>
      </c>
      <c r="AJ183" s="27">
        <v>0.3</v>
      </c>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row>
    <row r="184" spans="1:70" x14ac:dyDescent="0.2">
      <c r="A184" s="70">
        <v>179</v>
      </c>
      <c r="B184" s="20" t="s">
        <v>364</v>
      </c>
      <c r="C184" s="20" t="s">
        <v>365</v>
      </c>
      <c r="D184" s="20" t="s">
        <v>596</v>
      </c>
      <c r="E184" s="20" t="s">
        <v>591</v>
      </c>
      <c r="F184" s="57"/>
      <c r="G184" s="22" cm="1">
        <f t="array" ref="G184">Options!$D$30*(COUNTIF($N184:$S184, "&gt;="&amp;Options!$D$41) + 0.5*(COUNTIF($N184:$S184, "&gt;="&amp;Options!$D$42) - COUNTIF($N184:$S184, "&gt;="&amp;Options!$D$41))) + Options!$D$31*(COUNTIF($N184:$S184, "&gt;="&amp;Options!$D$41)) + Options!$D$32*AVERAGE($N184:$S184) + Options!$D$33*GEOMEAN($N184:$S184+0.0001)</f>
        <v>0.5</v>
      </c>
      <c r="H184" s="23">
        <f t="shared" si="45"/>
        <v>0.5</v>
      </c>
      <c r="I184" s="22" cm="1">
        <f t="array" ref="I184">Options!$D$30*(COUNTIF($U184:$Z184, "&gt;="&amp;Options!$D$37) + 0.5*(COUNTIF($U184:$Z184, "&gt;="&amp;Options!$D$38) - COUNTIF($U184:$Z184, "&gt;="&amp;Options!$D$37))) + Options!$D$31*(COUNTIF($U184:$Z184, "&gt;="&amp;Options!$D$37)) + Options!$D$32*AVERAGE($U184:$Z184) + Options!$D$33*GEOMEAN($U184:$Z184+0.0001)</f>
        <v>0</v>
      </c>
      <c r="J184" s="24">
        <f t="shared" si="46"/>
        <v>0</v>
      </c>
      <c r="K184" s="21" cm="1">
        <f t="array" ref="K184">Options!$D$30*(COUNTIF($AB184:$AG184, "&gt;="&amp;Options!$D$37) + 0.5*(COUNTIF($AB184:$AG184, "&gt;="&amp;Options!$D$38) - COUNTIF($AB184:$AG184, "&gt;="&amp;Options!$D$37))) + Options!$D$31*(COUNTIF($AB184:$AG184, "&gt;="&amp;Options!$D$37)) + Options!$D$32*AVERAGE($AB184:$AG184) + Options!$D$33*GEOMEAN($AB184:$AG184+0.0001)</f>
        <v>1</v>
      </c>
      <c r="L184" s="24">
        <f t="shared" si="47"/>
        <v>1</v>
      </c>
      <c r="M184" s="57"/>
      <c r="N184" s="25">
        <f t="shared" si="48"/>
        <v>6.4031242374328343</v>
      </c>
      <c r="O184" s="25">
        <f t="shared" si="49"/>
        <v>3.1339712918660299</v>
      </c>
      <c r="P184" s="25">
        <f t="shared" si="50"/>
        <v>2.7086138578254126</v>
      </c>
      <c r="Q184" s="25">
        <f t="shared" si="51"/>
        <v>4.3588989435406704</v>
      </c>
      <c r="R184" s="25">
        <f t="shared" si="52"/>
        <v>0</v>
      </c>
      <c r="S184" s="25">
        <f t="shared" si="53"/>
        <v>0</v>
      </c>
      <c r="T184" s="58"/>
      <c r="U184" s="25">
        <f>Health!F184</f>
        <v>5.74</v>
      </c>
      <c r="V184" s="25">
        <f>Food!F184</f>
        <v>3.1339712918660299</v>
      </c>
      <c r="W184" s="26">
        <f>Macro!F184</f>
        <v>4.6115702479338898</v>
      </c>
      <c r="X184" s="25">
        <f>Socioeconomic!F184</f>
        <v>2.71428571428571</v>
      </c>
      <c r="Y184" s="25">
        <f>'Natural Hazard'!F184</f>
        <v>0</v>
      </c>
      <c r="Z184" s="25">
        <f>Conflict!F184</f>
        <v>0</v>
      </c>
      <c r="AA184" s="58"/>
      <c r="AB184" s="25">
        <f>Health!G184</f>
        <v>7.1428571428571104</v>
      </c>
      <c r="AC184" s="25">
        <f>Food!G184</f>
        <v>0</v>
      </c>
      <c r="AD184" s="25">
        <f>Macro!G184</f>
        <v>1.5909090909090799</v>
      </c>
      <c r="AE184" s="25">
        <f>Socioeconomic!G184</f>
        <v>7</v>
      </c>
      <c r="AF184" s="25">
        <f>'Natural Hazard'!G184</f>
        <v>0</v>
      </c>
      <c r="AG184" s="25">
        <f>Conflict!G184</f>
        <v>0</v>
      </c>
      <c r="AH184" s="57"/>
      <c r="AI184" s="27">
        <v>0</v>
      </c>
      <c r="AJ184" s="27">
        <v>0.3</v>
      </c>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row>
    <row r="185" spans="1:70" x14ac:dyDescent="0.2">
      <c r="A185" s="70">
        <v>180</v>
      </c>
      <c r="B185" s="20" t="s">
        <v>366</v>
      </c>
      <c r="C185" s="20" t="s">
        <v>367</v>
      </c>
      <c r="D185" s="20" t="s">
        <v>598</v>
      </c>
      <c r="E185" s="20" t="s">
        <v>588</v>
      </c>
      <c r="F185" s="57"/>
      <c r="G185" s="22" cm="1">
        <f t="array" ref="G185">Options!$D$30*(COUNTIF($N185:$S185, "&gt;="&amp;Options!$D$41) + 0.5*(COUNTIF($N185:$S185, "&gt;="&amp;Options!$D$42) - COUNTIF($N185:$S185, "&gt;="&amp;Options!$D$41))) + Options!$D$31*(COUNTIF($N185:$S185, "&gt;="&amp;Options!$D$41)) + Options!$D$32*AVERAGE($N185:$S185) + Options!$D$33*GEOMEAN($N185:$S185+0.0001)</f>
        <v>0.5</v>
      </c>
      <c r="H185" s="23">
        <f t="shared" si="45"/>
        <v>0.5</v>
      </c>
      <c r="I185" s="22" cm="1">
        <f t="array" ref="I185">Options!$D$30*(COUNTIF($U185:$Z185, "&gt;="&amp;Options!$D$37) + 0.5*(COUNTIF($U185:$Z185, "&gt;="&amp;Options!$D$38) - COUNTIF($U185:$Z185, "&gt;="&amp;Options!$D$37))) + Options!$D$31*(COUNTIF($U185:$Z185, "&gt;="&amp;Options!$D$37)) + Options!$D$32*AVERAGE($U185:$Z185) + Options!$D$33*GEOMEAN($U185:$Z185+0.0001)</f>
        <v>0</v>
      </c>
      <c r="J185" s="24">
        <f t="shared" si="46"/>
        <v>0</v>
      </c>
      <c r="K185" s="21" cm="1">
        <f t="array" ref="K185">Options!$D$30*(COUNTIF($AB185:$AG185, "&gt;="&amp;Options!$D$37) + 0.5*(COUNTIF($AB185:$AG185, "&gt;="&amp;Options!$D$38) - COUNTIF($AB185:$AG185, "&gt;="&amp;Options!$D$37))) + Options!$D$31*(COUNTIF($AB185:$AG185, "&gt;="&amp;Options!$D$37)) + Options!$D$32*AVERAGE($AB185:$AG185) + Options!$D$33*GEOMEAN($AB185:$AG185+0.0001)</f>
        <v>1.5</v>
      </c>
      <c r="L185" s="24">
        <f t="shared" si="47"/>
        <v>1.5</v>
      </c>
      <c r="M185" s="57"/>
      <c r="N185" s="25">
        <f t="shared" si="48"/>
        <v>3.5355339059327378</v>
      </c>
      <c r="O185" s="25">
        <f t="shared" si="49"/>
        <v>0.19138755980861299</v>
      </c>
      <c r="P185" s="25">
        <f t="shared" si="50"/>
        <v>1.8130091709487857</v>
      </c>
      <c r="Q185" s="25">
        <f t="shared" si="51"/>
        <v>2.8284271247461863</v>
      </c>
      <c r="R185" s="25">
        <f t="shared" si="52"/>
        <v>6.625</v>
      </c>
      <c r="S185" s="25">
        <f t="shared" si="53"/>
        <v>0</v>
      </c>
      <c r="T185" s="58"/>
      <c r="U185" s="25">
        <f>Health!F185</f>
        <v>1.25</v>
      </c>
      <c r="V185" s="25">
        <f>Food!F185</f>
        <v>0.19138755980861299</v>
      </c>
      <c r="W185" s="26">
        <f>Macro!F185</f>
        <v>2.06611570247934</v>
      </c>
      <c r="X185" s="25">
        <f>Socioeconomic!F185</f>
        <v>1.1428571428571399</v>
      </c>
      <c r="Y185" s="25">
        <f>'Natural Hazard'!F185</f>
        <v>6.625</v>
      </c>
      <c r="Z185" s="25">
        <f>Conflict!F185</f>
        <v>0</v>
      </c>
      <c r="AA185" s="58"/>
      <c r="AB185" s="25">
        <f>Health!G185</f>
        <v>10</v>
      </c>
      <c r="AC185" s="25">
        <f>Food!G185</f>
        <v>0</v>
      </c>
      <c r="AD185" s="25">
        <f>Macro!G185</f>
        <v>1.5909090909090899</v>
      </c>
      <c r="AE185" s="25">
        <f>Socioeconomic!G185</f>
        <v>7</v>
      </c>
      <c r="AF185" s="25">
        <f>'Natural Hazard'!G185</f>
        <v>0</v>
      </c>
      <c r="AG185" s="25">
        <f>Conflict!G185</f>
        <v>0</v>
      </c>
      <c r="AH185" s="57"/>
      <c r="AI185" s="27">
        <v>0</v>
      </c>
      <c r="AJ185" s="27">
        <v>0.4</v>
      </c>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row>
    <row r="186" spans="1:70" x14ac:dyDescent="0.2">
      <c r="A186" s="70">
        <v>181</v>
      </c>
      <c r="B186" s="20" t="s">
        <v>368</v>
      </c>
      <c r="C186" s="20" t="s">
        <v>369</v>
      </c>
      <c r="D186" s="20" t="s">
        <v>594</v>
      </c>
      <c r="E186" s="20" t="s">
        <v>599</v>
      </c>
      <c r="F186" s="57"/>
      <c r="G186" s="22" cm="1">
        <f t="array" ref="G186">Options!$D$30*(COUNTIF($N186:$S186, "&gt;="&amp;Options!$D$41) + 0.5*(COUNTIF($N186:$S186, "&gt;="&amp;Options!$D$42) - COUNTIF($N186:$S186, "&gt;="&amp;Options!$D$41))) + Options!$D$31*(COUNTIF($N186:$S186, "&gt;="&amp;Options!$D$41)) + Options!$D$32*AVERAGE($N186:$S186) + Options!$D$33*GEOMEAN($N186:$S186+0.0001)</f>
        <v>2</v>
      </c>
      <c r="H186" s="23">
        <f t="shared" si="45"/>
        <v>2</v>
      </c>
      <c r="I186" s="22" cm="1">
        <f t="array" ref="I186">Options!$D$30*(COUNTIF($U186:$Z186, "&gt;="&amp;Options!$D$37) + 0.5*(COUNTIF($U186:$Z186, "&gt;="&amp;Options!$D$38) - COUNTIF($U186:$Z186, "&gt;="&amp;Options!$D$37))) + Options!$D$31*(COUNTIF($U186:$Z186, "&gt;="&amp;Options!$D$37)) + Options!$D$32*AVERAGE($U186:$Z186) + Options!$D$33*GEOMEAN($U186:$Z186+0.0001)</f>
        <v>1</v>
      </c>
      <c r="J186" s="24">
        <f t="shared" si="46"/>
        <v>1</v>
      </c>
      <c r="K186" s="21" cm="1">
        <f t="array" ref="K186">Options!$D$30*(COUNTIF($AB186:$AG186, "&gt;="&amp;Options!$D$37) + 0.5*(COUNTIF($AB186:$AG186, "&gt;="&amp;Options!$D$38) - COUNTIF($AB186:$AG186, "&gt;="&amp;Options!$D$37))) + Options!$D$31*(COUNTIF($AB186:$AG186, "&gt;="&amp;Options!$D$37)) + Options!$D$32*AVERAGE($AB186:$AG186) + Options!$D$33*GEOMEAN($AB186:$AG186+0.0001)</f>
        <v>1.5</v>
      </c>
      <c r="L186" s="24">
        <f t="shared" si="47"/>
        <v>1.5</v>
      </c>
      <c r="M186" s="57"/>
      <c r="N186" s="25">
        <f t="shared" si="48"/>
        <v>7.1599720669846185</v>
      </c>
      <c r="O186" s="25">
        <f t="shared" si="49"/>
        <v>3.2535885167464098</v>
      </c>
      <c r="P186" s="25">
        <f t="shared" si="50"/>
        <v>6.3001556275722637</v>
      </c>
      <c r="Q186" s="25">
        <f t="shared" si="51"/>
        <v>6.9693205243716987</v>
      </c>
      <c r="R186" s="25">
        <f t="shared" si="52"/>
        <v>3.5</v>
      </c>
      <c r="S186" s="25">
        <f t="shared" si="53"/>
        <v>0</v>
      </c>
      <c r="T186" s="58"/>
      <c r="U186" s="25">
        <f>Health!F186</f>
        <v>7.14</v>
      </c>
      <c r="V186" s="25">
        <f>Food!F186</f>
        <v>3.2535885167464098</v>
      </c>
      <c r="W186" s="26">
        <f>Macro!F186</f>
        <v>9.7024793388429806</v>
      </c>
      <c r="X186" s="25">
        <f>Socioeconomic!F186</f>
        <v>4.8571428571428603</v>
      </c>
      <c r="Y186" s="25">
        <f>'Natural Hazard'!F186</f>
        <v>3.5</v>
      </c>
      <c r="Z186" s="25">
        <f>Conflict!F186</f>
        <v>0</v>
      </c>
      <c r="AA186" s="58"/>
      <c r="AB186" s="25">
        <f>Health!G186</f>
        <v>7.18</v>
      </c>
      <c r="AC186" s="25">
        <f>Food!G186</f>
        <v>0</v>
      </c>
      <c r="AD186" s="25">
        <f>Macro!G186</f>
        <v>4.0909090909090997</v>
      </c>
      <c r="AE186" s="25">
        <f>Socioeconomic!G186</f>
        <v>10</v>
      </c>
      <c r="AF186" s="25">
        <f>'Natural Hazard'!G186</f>
        <v>0</v>
      </c>
      <c r="AG186" s="25">
        <f>Conflict!G186</f>
        <v>0</v>
      </c>
      <c r="AH186" s="57"/>
      <c r="AI186" s="27">
        <v>0</v>
      </c>
      <c r="AJ186" s="27">
        <v>0.4</v>
      </c>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row>
    <row r="187" spans="1:70" x14ac:dyDescent="0.2">
      <c r="A187" s="70">
        <v>182</v>
      </c>
      <c r="B187" s="20" t="s">
        <v>370</v>
      </c>
      <c r="C187" s="20" t="s">
        <v>371</v>
      </c>
      <c r="D187" s="20" t="s">
        <v>596</v>
      </c>
      <c r="E187" s="20" t="s">
        <v>599</v>
      </c>
      <c r="F187" s="57"/>
      <c r="G187" s="22" cm="1">
        <f t="array" ref="G187">Options!$D$30*(COUNTIF($N187:$S187, "&gt;="&amp;Options!$D$41) + 0.5*(COUNTIF($N187:$S187, "&gt;="&amp;Options!$D$42) - COUNTIF($N187:$S187, "&gt;="&amp;Options!$D$41))) + Options!$D$31*(COUNTIF($N187:$S187, "&gt;="&amp;Options!$D$41)) + Options!$D$32*AVERAGE($N187:$S187) + Options!$D$33*GEOMEAN($N187:$S187+0.0001)</f>
        <v>1</v>
      </c>
      <c r="H187" s="23">
        <f t="shared" si="45"/>
        <v>1</v>
      </c>
      <c r="I187" s="22" cm="1">
        <f t="array" ref="I187">Options!$D$30*(COUNTIF($U187:$Z187, "&gt;="&amp;Options!$D$37) + 0.5*(COUNTIF($U187:$Z187, "&gt;="&amp;Options!$D$38) - COUNTIF($U187:$Z187, "&gt;="&amp;Options!$D$37))) + Options!$D$31*(COUNTIF($U187:$Z187, "&gt;="&amp;Options!$D$37)) + Options!$D$32*AVERAGE($U187:$Z187) + Options!$D$33*GEOMEAN($U187:$Z187+0.0001)</f>
        <v>0.5</v>
      </c>
      <c r="J187" s="24">
        <f t="shared" si="46"/>
        <v>0.5</v>
      </c>
      <c r="K187" s="21" cm="1">
        <f t="array" ref="K187">Options!$D$30*(COUNTIF($AB187:$AG187, "&gt;="&amp;Options!$D$37) + 0.5*(COUNTIF($AB187:$AG187, "&gt;="&amp;Options!$D$38) - COUNTIF($AB187:$AG187, "&gt;="&amp;Options!$D$37))) + Options!$D$31*(COUNTIF($AB187:$AG187, "&gt;="&amp;Options!$D$37)) + Options!$D$32*AVERAGE($AB187:$AG187) + Options!$D$33*GEOMEAN($AB187:$AG187+0.0001)</f>
        <v>1</v>
      </c>
      <c r="L187" s="24">
        <f t="shared" si="47"/>
        <v>1</v>
      </c>
      <c r="M187" s="57"/>
      <c r="N187" s="25">
        <f t="shared" si="48"/>
        <v>8.6023252670426267</v>
      </c>
      <c r="O187" s="25">
        <f t="shared" si="49"/>
        <v>4.4736842105263204</v>
      </c>
      <c r="P187" s="25">
        <f t="shared" si="50"/>
        <v>0</v>
      </c>
      <c r="Q187" s="25">
        <f t="shared" si="51"/>
        <v>3.8571428571428599</v>
      </c>
      <c r="R187" s="25">
        <f t="shared" si="52"/>
        <v>0.5</v>
      </c>
      <c r="S187" s="25">
        <f t="shared" si="53"/>
        <v>0</v>
      </c>
      <c r="T187" s="58"/>
      <c r="U187" s="25">
        <f>Health!F187</f>
        <v>7.4</v>
      </c>
      <c r="V187" s="25">
        <f>Food!F187</f>
        <v>4.4736842105263204</v>
      </c>
      <c r="W187" s="26">
        <f>Macro!F187</f>
        <v>0</v>
      </c>
      <c r="X187" s="25">
        <f>Socioeconomic!F187</f>
        <v>3.8571428571428599</v>
      </c>
      <c r="Y187" s="25">
        <f>'Natural Hazard'!F187</f>
        <v>0.5</v>
      </c>
      <c r="Z187" s="25">
        <f>Conflict!F187</f>
        <v>0</v>
      </c>
      <c r="AA187" s="58"/>
      <c r="AB187" s="25">
        <f>Health!G187</f>
        <v>10</v>
      </c>
      <c r="AC187" s="25">
        <f>Food!G187</f>
        <v>0</v>
      </c>
      <c r="AD187" s="25">
        <f>Macro!G187</f>
        <v>0</v>
      </c>
      <c r="AE187" s="25">
        <f>Socioeconomic!G187</f>
        <v>0</v>
      </c>
      <c r="AF187" s="25">
        <f>'Natural Hazard'!G187</f>
        <v>0</v>
      </c>
      <c r="AG187" s="25">
        <f>Conflict!G187</f>
        <v>0</v>
      </c>
      <c r="AH187" s="57"/>
      <c r="AI187" s="27">
        <v>0.2</v>
      </c>
      <c r="AJ187" s="27">
        <v>0.6</v>
      </c>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row>
    <row r="188" spans="1:70" x14ac:dyDescent="0.2">
      <c r="A188" s="70">
        <v>183</v>
      </c>
      <c r="B188" s="20" t="s">
        <v>372</v>
      </c>
      <c r="C188" s="20" t="s">
        <v>373</v>
      </c>
      <c r="D188" s="20" t="s">
        <v>596</v>
      </c>
      <c r="E188" s="20" t="s">
        <v>591</v>
      </c>
      <c r="F188" s="57"/>
      <c r="G188" s="22" cm="1">
        <f t="array" ref="G188">Options!$D$30*(COUNTIF($N188:$S188, "&gt;="&amp;Options!$D$41) + 0.5*(COUNTIF($N188:$S188, "&gt;="&amp;Options!$D$42) - COUNTIF($N188:$S188, "&gt;="&amp;Options!$D$41))) + Options!$D$31*(COUNTIF($N188:$S188, "&gt;="&amp;Options!$D$41)) + Options!$D$32*AVERAGE($N188:$S188) + Options!$D$33*GEOMEAN($N188:$S188+0.0001)</f>
        <v>3.5</v>
      </c>
      <c r="H188" s="23">
        <f t="shared" si="45"/>
        <v>3.5</v>
      </c>
      <c r="I188" s="22" cm="1">
        <f t="array" ref="I188">Options!$D$30*(COUNTIF($U188:$Z188, "&gt;="&amp;Options!$D$37) + 0.5*(COUNTIF($U188:$Z188, "&gt;="&amp;Options!$D$38) - COUNTIF($U188:$Z188, "&gt;="&amp;Options!$D$37))) + Options!$D$31*(COUNTIF($U188:$Z188, "&gt;="&amp;Options!$D$37)) + Options!$D$32*AVERAGE($U188:$Z188) + Options!$D$33*GEOMEAN($U188:$Z188+0.0001)</f>
        <v>2.5</v>
      </c>
      <c r="J188" s="24">
        <f t="shared" si="46"/>
        <v>2.5</v>
      </c>
      <c r="K188" s="21" cm="1">
        <f t="array" ref="K188">Options!$D$30*(COUNTIF($AB188:$AG188, "&gt;="&amp;Options!$D$37) + 0.5*(COUNTIF($AB188:$AG188, "&gt;="&amp;Options!$D$38) - COUNTIF($AB188:$AG188, "&gt;="&amp;Options!$D$37))) + Options!$D$31*(COUNTIF($AB188:$AG188, "&gt;="&amp;Options!$D$37)) + Options!$D$32*AVERAGE($AB188:$AG188) + Options!$D$33*GEOMEAN($AB188:$AG188+0.0001)</f>
        <v>1</v>
      </c>
      <c r="L188" s="24">
        <f t="shared" si="47"/>
        <v>1</v>
      </c>
      <c r="M188" s="57"/>
      <c r="N188" s="25">
        <f t="shared" si="48"/>
        <v>6.6904338246413104</v>
      </c>
      <c r="O188" s="25">
        <f t="shared" si="49"/>
        <v>7.1216362831362217</v>
      </c>
      <c r="P188" s="25">
        <f t="shared" si="50"/>
        <v>7.0710678118654755</v>
      </c>
      <c r="Q188" s="25">
        <f t="shared" si="51"/>
        <v>4.71428571428571</v>
      </c>
      <c r="R188" s="25">
        <f t="shared" si="52"/>
        <v>4.5</v>
      </c>
      <c r="S188" s="25">
        <f t="shared" si="53"/>
        <v>10</v>
      </c>
      <c r="T188" s="58"/>
      <c r="U188" s="25">
        <f>Health!F188</f>
        <v>9.4</v>
      </c>
      <c r="V188" s="25">
        <f>Food!F188</f>
        <v>5.0717703349282299</v>
      </c>
      <c r="W188" s="26">
        <f>Macro!F188</f>
        <v>10</v>
      </c>
      <c r="X188" s="25">
        <f>Socioeconomic!F188</f>
        <v>4.71428571428571</v>
      </c>
      <c r="Y188" s="25">
        <f>'Natural Hazard'!F188</f>
        <v>4.5</v>
      </c>
      <c r="Z188" s="25">
        <f>Conflict!F188</f>
        <v>10</v>
      </c>
      <c r="AA188" s="58"/>
      <c r="AB188" s="25">
        <f>Health!G188</f>
        <v>4.7619047619047397</v>
      </c>
      <c r="AC188" s="25">
        <f>Food!G188</f>
        <v>10</v>
      </c>
      <c r="AD188" s="25">
        <f>Macro!G188</f>
        <v>5</v>
      </c>
      <c r="AE188" s="25">
        <f>Socioeconomic!G188</f>
        <v>0</v>
      </c>
      <c r="AF188" s="25">
        <f>'Natural Hazard'!G188</f>
        <v>0</v>
      </c>
      <c r="AG188" s="25">
        <f>Conflict!G188</f>
        <v>0</v>
      </c>
      <c r="AH188" s="57"/>
      <c r="AI188" s="27">
        <v>0</v>
      </c>
      <c r="AJ188" s="27">
        <v>0.5</v>
      </c>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row>
    <row r="189" spans="1:70" x14ac:dyDescent="0.2">
      <c r="A189" s="70">
        <v>184</v>
      </c>
      <c r="B189" s="20" t="s">
        <v>374</v>
      </c>
      <c r="C189" s="20" t="s">
        <v>375</v>
      </c>
      <c r="D189" s="20" t="s">
        <v>597</v>
      </c>
      <c r="E189" s="20" t="s">
        <v>591</v>
      </c>
      <c r="F189" s="57"/>
      <c r="G189" s="22" cm="1">
        <f t="array" ref="G189">Options!$D$30*(COUNTIF($N189:$S189, "&gt;="&amp;Options!$D$41) + 0.5*(COUNTIF($N189:$S189, "&gt;="&amp;Options!$D$42) - COUNTIF($N189:$S189, "&gt;="&amp;Options!$D$41))) + Options!$D$31*(COUNTIF($N189:$S189, "&gt;="&amp;Options!$D$41)) + Options!$D$32*AVERAGE($N189:$S189) + Options!$D$33*GEOMEAN($N189:$S189+0.0001)</f>
        <v>2</v>
      </c>
      <c r="H189" s="23">
        <f t="shared" si="45"/>
        <v>2</v>
      </c>
      <c r="I189" s="22" cm="1">
        <f t="array" ref="I189">Options!$D$30*(COUNTIF($U189:$Z189, "&gt;="&amp;Options!$D$37) + 0.5*(COUNTIF($U189:$Z189, "&gt;="&amp;Options!$D$38) - COUNTIF($U189:$Z189, "&gt;="&amp;Options!$D$37))) + Options!$D$31*(COUNTIF($U189:$Z189, "&gt;="&amp;Options!$D$37)) + Options!$D$32*AVERAGE($U189:$Z189) + Options!$D$33*GEOMEAN($U189:$Z189+0.0001)</f>
        <v>0</v>
      </c>
      <c r="J189" s="24">
        <f t="shared" si="46"/>
        <v>0</v>
      </c>
      <c r="K189" s="21" cm="1">
        <f t="array" ref="K189">Options!$D$30*(COUNTIF($AB189:$AG189, "&gt;="&amp;Options!$D$37) + 0.5*(COUNTIF($AB189:$AG189, "&gt;="&amp;Options!$D$38) - COUNTIF($AB189:$AG189, "&gt;="&amp;Options!$D$37))) + Options!$D$31*(COUNTIF($AB189:$AG189, "&gt;="&amp;Options!$D$37)) + Options!$D$32*AVERAGE($AB189:$AG189) + Options!$D$33*GEOMEAN($AB189:$AG189+0.0001)</f>
        <v>0</v>
      </c>
      <c r="L189" s="24">
        <f t="shared" si="47"/>
        <v>0</v>
      </c>
      <c r="M189" s="57"/>
      <c r="N189" s="25">
        <f t="shared" si="48"/>
        <v>2.9086079144497972</v>
      </c>
      <c r="O189" s="25">
        <f t="shared" si="49"/>
        <v>5.5263157894736796</v>
      </c>
      <c r="P189" s="25">
        <f t="shared" si="50"/>
        <v>5.5926054001272671</v>
      </c>
      <c r="Q189" s="25">
        <f t="shared" si="51"/>
        <v>5.5832122747392665</v>
      </c>
      <c r="R189" s="25">
        <f t="shared" si="52"/>
        <v>5.375</v>
      </c>
      <c r="S189" s="25">
        <f t="shared" si="53"/>
        <v>0</v>
      </c>
      <c r="T189" s="58"/>
      <c r="U189" s="25">
        <f>Health!F189</f>
        <v>4.5</v>
      </c>
      <c r="V189" s="25">
        <f>Food!F189</f>
        <v>5.5263157894736796</v>
      </c>
      <c r="W189" s="26">
        <f>Macro!F189</f>
        <v>5.9834710743801596</v>
      </c>
      <c r="X189" s="25">
        <f>Socioeconomic!F189</f>
        <v>4.8571428571428603</v>
      </c>
      <c r="Y189" s="25">
        <f>'Natural Hazard'!F189</f>
        <v>5.375</v>
      </c>
      <c r="Z189" s="25">
        <f>Conflict!F189</f>
        <v>0</v>
      </c>
      <c r="AA189" s="58"/>
      <c r="AB189" s="25">
        <f>Health!G189</f>
        <v>1.88</v>
      </c>
      <c r="AC189" s="25">
        <f>Food!G189</f>
        <v>0</v>
      </c>
      <c r="AD189" s="25">
        <f>Macro!G189</f>
        <v>5.2272727272727302</v>
      </c>
      <c r="AE189" s="25">
        <f>Socioeconomic!G189</f>
        <v>6.4178180921645396</v>
      </c>
      <c r="AF189" s="25">
        <f>'Natural Hazard'!G189</f>
        <v>0</v>
      </c>
      <c r="AG189" s="25">
        <f>Conflict!G189</f>
        <v>0</v>
      </c>
      <c r="AH189" s="57"/>
      <c r="AI189" s="27">
        <v>0</v>
      </c>
      <c r="AJ189" s="27">
        <v>0.3</v>
      </c>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row>
    <row r="190" spans="1:70" x14ac:dyDescent="0.2">
      <c r="A190" s="70">
        <v>185</v>
      </c>
      <c r="B190" s="20" t="s">
        <v>376</v>
      </c>
      <c r="C190" s="20" t="s">
        <v>377</v>
      </c>
      <c r="D190" s="20" t="s">
        <v>597</v>
      </c>
      <c r="E190" s="20" t="s">
        <v>590</v>
      </c>
      <c r="F190" s="57"/>
      <c r="G190" s="22" cm="1">
        <f t="array" ref="G190">Options!$D$30*(COUNTIF($N190:$S190, "&gt;="&amp;Options!$D$41) + 0.5*(COUNTIF($N190:$S190, "&gt;="&amp;Options!$D$42) - COUNTIF($N190:$S190, "&gt;="&amp;Options!$D$41))) + Options!$D$31*(COUNTIF($N190:$S190, "&gt;="&amp;Options!$D$41)) + Options!$D$32*AVERAGE($N190:$S190) + Options!$D$33*GEOMEAN($N190:$S190+0.0001)</f>
        <v>3</v>
      </c>
      <c r="H190" s="23">
        <f t="shared" si="45"/>
        <v>3</v>
      </c>
      <c r="I190" s="22" cm="1">
        <f t="array" ref="I190">Options!$D$30*(COUNTIF($U190:$Z190, "&gt;="&amp;Options!$D$37) + 0.5*(COUNTIF($U190:$Z190, "&gt;="&amp;Options!$D$38) - COUNTIF($U190:$Z190, "&gt;="&amp;Options!$D$37))) + Options!$D$31*(COUNTIF($U190:$Z190, "&gt;="&amp;Options!$D$37)) + Options!$D$32*AVERAGE($U190:$Z190) + Options!$D$33*GEOMEAN($U190:$Z190+0.0001)</f>
        <v>1.5</v>
      </c>
      <c r="J190" s="24">
        <f t="shared" si="46"/>
        <v>1.5</v>
      </c>
      <c r="K190" s="21" cm="1">
        <f t="array" ref="K190">Options!$D$30*(COUNTIF($AB190:$AG190, "&gt;="&amp;Options!$D$37) + 0.5*(COUNTIF($AB190:$AG190, "&gt;="&amp;Options!$D$38) - COUNTIF($AB190:$AG190, "&gt;="&amp;Options!$D$37))) + Options!$D$31*(COUNTIF($AB190:$AG190, "&gt;="&amp;Options!$D$37)) + Options!$D$32*AVERAGE($AB190:$AG190) + Options!$D$33*GEOMEAN($AB190:$AG190+0.0001)</f>
        <v>0.5</v>
      </c>
      <c r="L190" s="24">
        <f t="shared" si="47"/>
        <v>0.5</v>
      </c>
      <c r="M190" s="57"/>
      <c r="N190" s="25">
        <f t="shared" si="48"/>
        <v>9.1443451170134225</v>
      </c>
      <c r="O190" s="25">
        <f t="shared" si="49"/>
        <v>8.2296650717703397</v>
      </c>
      <c r="P190" s="25">
        <f t="shared" si="50"/>
        <v>0</v>
      </c>
      <c r="Q190" s="25">
        <f t="shared" si="51"/>
        <v>7.8571428571428603</v>
      </c>
      <c r="R190" s="25">
        <f t="shared" si="52"/>
        <v>2.5</v>
      </c>
      <c r="S190" s="25">
        <f t="shared" si="53"/>
        <v>0</v>
      </c>
      <c r="T190" s="58"/>
      <c r="U190" s="25">
        <f>Health!F190</f>
        <v>8.7799999999999994</v>
      </c>
      <c r="V190" s="25">
        <f>Food!F190</f>
        <v>8.2296650717703397</v>
      </c>
      <c r="W190" s="26">
        <f>Macro!F190</f>
        <v>0</v>
      </c>
      <c r="X190" s="25">
        <f>Socioeconomic!F190</f>
        <v>7.8571428571428603</v>
      </c>
      <c r="Y190" s="25">
        <f>'Natural Hazard'!F190</f>
        <v>2.5</v>
      </c>
      <c r="Z190" s="25">
        <f>Conflict!F190</f>
        <v>0</v>
      </c>
      <c r="AA190" s="58"/>
      <c r="AB190" s="25">
        <f>Health!G190</f>
        <v>9.5238095238094793</v>
      </c>
      <c r="AC190" s="25">
        <f>Food!G190</f>
        <v>0</v>
      </c>
      <c r="AD190" s="25">
        <f>Macro!G190</f>
        <v>0</v>
      </c>
      <c r="AE190" s="25">
        <f>Socioeconomic!G190</f>
        <v>0</v>
      </c>
      <c r="AF190" s="25">
        <f>'Natural Hazard'!G190</f>
        <v>0</v>
      </c>
      <c r="AG190" s="25">
        <f>Conflict!G190</f>
        <v>0</v>
      </c>
      <c r="AH190" s="57"/>
      <c r="AI190" s="27">
        <v>0.2</v>
      </c>
      <c r="AJ190" s="27">
        <v>0.7</v>
      </c>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row>
    <row r="191" spans="1:70" x14ac:dyDescent="0.2">
      <c r="A191" s="70">
        <v>186</v>
      </c>
      <c r="B191" s="20" t="s">
        <v>378</v>
      </c>
      <c r="C191" s="20" t="s">
        <v>379</v>
      </c>
      <c r="D191" s="20" t="s">
        <v>597</v>
      </c>
      <c r="E191" s="20" t="s">
        <v>590</v>
      </c>
      <c r="F191" s="57"/>
      <c r="G191" s="22" cm="1">
        <f t="array" ref="G191">Options!$D$30*(COUNTIF($N191:$S191, "&gt;="&amp;Options!$D$41) + 0.5*(COUNTIF($N191:$S191, "&gt;="&amp;Options!$D$42) - COUNTIF($N191:$S191, "&gt;="&amp;Options!$D$41))) + Options!$D$31*(COUNTIF($N191:$S191, "&gt;="&amp;Options!$D$41)) + Options!$D$32*AVERAGE($N191:$S191) + Options!$D$33*GEOMEAN($N191:$S191+0.0001)</f>
        <v>1</v>
      </c>
      <c r="H191" s="23">
        <f t="shared" si="45"/>
        <v>1</v>
      </c>
      <c r="I191" s="22" cm="1">
        <f t="array" ref="I191">Options!$D$30*(COUNTIF($U191:$Z191, "&gt;="&amp;Options!$D$37) + 0.5*(COUNTIF($U191:$Z191, "&gt;="&amp;Options!$D$38) - COUNTIF($U191:$Z191, "&gt;="&amp;Options!$D$37))) + Options!$D$31*(COUNTIF($U191:$Z191, "&gt;="&amp;Options!$D$37)) + Options!$D$32*AVERAGE($U191:$Z191) + Options!$D$33*GEOMEAN($U191:$Z191+0.0001)</f>
        <v>1</v>
      </c>
      <c r="J191" s="24">
        <f t="shared" si="46"/>
        <v>1</v>
      </c>
      <c r="K191" s="21" cm="1">
        <f t="array" ref="K191">Options!$D$30*(COUNTIF($AB191:$AG191, "&gt;="&amp;Options!$D$37) + 0.5*(COUNTIF($AB191:$AG191, "&gt;="&amp;Options!$D$38) - COUNTIF($AB191:$AG191, "&gt;="&amp;Options!$D$37))) + Options!$D$31*(COUNTIF($AB191:$AG191, "&gt;="&amp;Options!$D$37)) + Options!$D$32*AVERAGE($AB191:$AG191) + Options!$D$33*GEOMEAN($AB191:$AG191+0.0001)</f>
        <v>0</v>
      </c>
      <c r="L191" s="24">
        <f t="shared" si="47"/>
        <v>0</v>
      </c>
      <c r="M191" s="57"/>
      <c r="N191" s="25">
        <f t="shared" si="48"/>
        <v>0.50113471242770991</v>
      </c>
      <c r="O191" s="25">
        <f t="shared" si="49"/>
        <v>3.2057416267942598</v>
      </c>
      <c r="P191" s="25">
        <f t="shared" si="50"/>
        <v>0</v>
      </c>
      <c r="Q191" s="25">
        <f t="shared" si="51"/>
        <v>7.28571428571429</v>
      </c>
      <c r="R191" s="25">
        <f t="shared" si="52"/>
        <v>1.125</v>
      </c>
      <c r="S191" s="25">
        <f t="shared" si="53"/>
        <v>0</v>
      </c>
      <c r="T191" s="58"/>
      <c r="U191" s="25">
        <f>Health!F191</f>
        <v>8.7200000000000006</v>
      </c>
      <c r="V191" s="25">
        <f>Food!F191</f>
        <v>3.2057416267942598</v>
      </c>
      <c r="W191" s="26">
        <f>Macro!F191</f>
        <v>0</v>
      </c>
      <c r="X191" s="25">
        <f>Socioeconomic!F191</f>
        <v>7.28571428571429</v>
      </c>
      <c r="Y191" s="25">
        <f>'Natural Hazard'!F191</f>
        <v>1.125</v>
      </c>
      <c r="Z191" s="25">
        <f>Conflict!F191</f>
        <v>0</v>
      </c>
      <c r="AA191" s="58"/>
      <c r="AB191" s="25">
        <f>Health!G191</f>
        <v>2.8800000000000402E-2</v>
      </c>
      <c r="AC191" s="25">
        <f>Food!G191</f>
        <v>0</v>
      </c>
      <c r="AD191" s="25">
        <f>Macro!G191</f>
        <v>0</v>
      </c>
      <c r="AE191" s="25">
        <f>Socioeconomic!G191</f>
        <v>0</v>
      </c>
      <c r="AF191" s="25">
        <f>'Natural Hazard'!G191</f>
        <v>0</v>
      </c>
      <c r="AG191" s="25">
        <f>Conflict!G191</f>
        <v>0</v>
      </c>
      <c r="AH191" s="57"/>
      <c r="AI191" s="27">
        <v>0</v>
      </c>
      <c r="AJ191" s="27">
        <v>0.6</v>
      </c>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row>
    <row r="192" spans="1:70" x14ac:dyDescent="0.2">
      <c r="A192" s="70">
        <v>187</v>
      </c>
      <c r="B192" s="20" t="s">
        <v>380</v>
      </c>
      <c r="C192" s="20" t="s">
        <v>381</v>
      </c>
      <c r="D192" s="20" t="s">
        <v>595</v>
      </c>
      <c r="E192" s="20" t="s">
        <v>590</v>
      </c>
      <c r="F192" s="57"/>
      <c r="G192" s="22" cm="1">
        <f t="array" ref="G192">Options!$D$30*(COUNTIF($N192:$S192, "&gt;="&amp;Options!$D$41) + 0.5*(COUNTIF($N192:$S192, "&gt;="&amp;Options!$D$42) - COUNTIF($N192:$S192, "&gt;="&amp;Options!$D$41))) + Options!$D$31*(COUNTIF($N192:$S192, "&gt;="&amp;Options!$D$41)) + Options!$D$32*AVERAGE($N192:$S192) + Options!$D$33*GEOMEAN($N192:$S192+0.0001)</f>
        <v>6</v>
      </c>
      <c r="H192" s="23">
        <f t="shared" si="45"/>
        <v>6</v>
      </c>
      <c r="I192" s="22" cm="1">
        <f t="array" ref="I192">Options!$D$30*(COUNTIF($U192:$Z192, "&gt;="&amp;Options!$D$37) + 0.5*(COUNTIF($U192:$Z192, "&gt;="&amp;Options!$D$38) - COUNTIF($U192:$Z192, "&gt;="&amp;Options!$D$37))) + Options!$D$31*(COUNTIF($U192:$Z192, "&gt;="&amp;Options!$D$37)) + Options!$D$32*AVERAGE($U192:$Z192) + Options!$D$33*GEOMEAN($U192:$Z192+0.0001)</f>
        <v>5.5</v>
      </c>
      <c r="J192" s="24">
        <f t="shared" si="46"/>
        <v>5.5</v>
      </c>
      <c r="K192" s="21" cm="1">
        <f t="array" ref="K192">Options!$D$30*(COUNTIF($AB192:$AG192, "&gt;="&amp;Options!$D$37) + 0.5*(COUNTIF($AB192:$AG192, "&gt;="&amp;Options!$D$38) - COUNTIF($AB192:$AG192, "&gt;="&amp;Options!$D$37))) + Options!$D$31*(COUNTIF($AB192:$AG192, "&gt;="&amp;Options!$D$37)) + Options!$D$32*AVERAGE($AB192:$AG192) + Options!$D$33*GEOMEAN($AB192:$AG192+0.0001)</f>
        <v>4</v>
      </c>
      <c r="L192" s="24">
        <f t="shared" si="47"/>
        <v>4</v>
      </c>
      <c r="M192" s="57"/>
      <c r="N192" s="25">
        <f t="shared" si="48"/>
        <v>10</v>
      </c>
      <c r="O192" s="25">
        <f t="shared" si="49"/>
        <v>10</v>
      </c>
      <c r="P192" s="25">
        <f t="shared" si="50"/>
        <v>8.3937205966451671</v>
      </c>
      <c r="Q192" s="25">
        <f t="shared" si="51"/>
        <v>8.7633939202202544</v>
      </c>
      <c r="R192" s="25">
        <f t="shared" si="52"/>
        <v>9.125</v>
      </c>
      <c r="S192" s="25">
        <f t="shared" si="53"/>
        <v>10</v>
      </c>
      <c r="T192" s="58"/>
      <c r="U192" s="25">
        <f>Health!F192</f>
        <v>10</v>
      </c>
      <c r="V192" s="25">
        <f>Food!F192</f>
        <v>10</v>
      </c>
      <c r="W192" s="26">
        <f>Macro!F192</f>
        <v>10</v>
      </c>
      <c r="X192" s="25">
        <f>Socioeconomic!F192</f>
        <v>10</v>
      </c>
      <c r="Y192" s="25">
        <f>'Natural Hazard'!F192</f>
        <v>9.125</v>
      </c>
      <c r="Z192" s="25">
        <f>Conflict!F192</f>
        <v>10</v>
      </c>
      <c r="AA192" s="58"/>
      <c r="AB192" s="25">
        <f>Health!G192</f>
        <v>10</v>
      </c>
      <c r="AC192" s="25">
        <f>Food!G192</f>
        <v>10</v>
      </c>
      <c r="AD192" s="25">
        <f>Macro!G192</f>
        <v>7.0454545454545299</v>
      </c>
      <c r="AE192" s="25">
        <f>Socioeconomic!G192</f>
        <v>7.6797073000953304</v>
      </c>
      <c r="AF192" s="25">
        <f>'Natural Hazard'!G192</f>
        <v>0</v>
      </c>
      <c r="AG192" s="25">
        <f>Conflict!G192</f>
        <v>10</v>
      </c>
      <c r="AH192" s="57"/>
      <c r="AI192" s="27">
        <v>0</v>
      </c>
      <c r="AJ192" s="27">
        <v>0.3</v>
      </c>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row>
    <row r="193" spans="1:70" x14ac:dyDescent="0.2">
      <c r="A193" s="70">
        <v>188</v>
      </c>
      <c r="B193" s="20" t="s">
        <v>382</v>
      </c>
      <c r="C193" s="20" t="s">
        <v>383</v>
      </c>
      <c r="D193" s="20" t="s">
        <v>593</v>
      </c>
      <c r="E193" s="20" t="s">
        <v>591</v>
      </c>
      <c r="F193" s="57"/>
      <c r="G193" s="22" cm="1">
        <f t="array" ref="G193">Options!$D$30*(COUNTIF($N193:$S193, "&gt;="&amp;Options!$D$41) + 0.5*(COUNTIF($N193:$S193, "&gt;="&amp;Options!$D$42) - COUNTIF($N193:$S193, "&gt;="&amp;Options!$D$41))) + Options!$D$31*(COUNTIF($N193:$S193, "&gt;="&amp;Options!$D$41)) + Options!$D$32*AVERAGE($N193:$S193) + Options!$D$33*GEOMEAN($N193:$S193+0.0001)</f>
        <v>3.5</v>
      </c>
      <c r="H193" s="23">
        <f t="shared" si="45"/>
        <v>3.5</v>
      </c>
      <c r="I193" s="22" cm="1">
        <f t="array" ref="I193">Options!$D$30*(COUNTIF($U193:$Z193, "&gt;="&amp;Options!$D$37) + 0.5*(COUNTIF($U193:$Z193, "&gt;="&amp;Options!$D$38) - COUNTIF($U193:$Z193, "&gt;="&amp;Options!$D$37))) + Options!$D$31*(COUNTIF($U193:$Z193, "&gt;="&amp;Options!$D$37)) + Options!$D$32*AVERAGE($U193:$Z193) + Options!$D$33*GEOMEAN($U193:$Z193+0.0001)</f>
        <v>0</v>
      </c>
      <c r="J193" s="24">
        <f t="shared" si="46"/>
        <v>0</v>
      </c>
      <c r="K193" s="21" cm="1">
        <f t="array" ref="K193">Options!$D$30*(COUNTIF($AB193:$AG193, "&gt;="&amp;Options!$D$37) + 0.5*(COUNTIF($AB193:$AG193, "&gt;="&amp;Options!$D$38) - COUNTIF($AB193:$AG193, "&gt;="&amp;Options!$D$37))) + Options!$D$31*(COUNTIF($AB193:$AG193, "&gt;="&amp;Options!$D$37)) + Options!$D$32*AVERAGE($AB193:$AG193) + Options!$D$33*GEOMEAN($AB193:$AG193+0.0001)</f>
        <v>2.5</v>
      </c>
      <c r="L193" s="24">
        <f t="shared" si="47"/>
        <v>2.5</v>
      </c>
      <c r="M193" s="57"/>
      <c r="N193" s="25">
        <f t="shared" si="48"/>
        <v>6.9436507482941208</v>
      </c>
      <c r="O193" s="25">
        <f t="shared" si="49"/>
        <v>5.4306220095693796</v>
      </c>
      <c r="P193" s="25">
        <f t="shared" si="50"/>
        <v>5.1502591241441671</v>
      </c>
      <c r="Q193" s="25">
        <f t="shared" si="51"/>
        <v>7.8376381281972565</v>
      </c>
      <c r="R193" s="25">
        <f t="shared" si="52"/>
        <v>7.245688373094719</v>
      </c>
      <c r="S193" s="25">
        <f t="shared" si="53"/>
        <v>0</v>
      </c>
      <c r="T193" s="58"/>
      <c r="U193" s="25">
        <f>Health!F193</f>
        <v>6.75</v>
      </c>
      <c r="V193" s="25">
        <f>Food!F193</f>
        <v>5.4306220095693796</v>
      </c>
      <c r="W193" s="26">
        <f>Macro!F193</f>
        <v>5.0743801652892602</v>
      </c>
      <c r="X193" s="25">
        <f>Socioeconomic!F193</f>
        <v>6.1428571428571397</v>
      </c>
      <c r="Y193" s="25">
        <f>'Natural Hazard'!F193</f>
        <v>5.25</v>
      </c>
      <c r="Z193" s="25">
        <f>Conflict!F193</f>
        <v>0</v>
      </c>
      <c r="AA193" s="58"/>
      <c r="AB193" s="25">
        <f>Health!G193</f>
        <v>7.1428571428571104</v>
      </c>
      <c r="AC193" s="25">
        <f>Food!G193</f>
        <v>0</v>
      </c>
      <c r="AD193" s="25">
        <f>Macro!G193</f>
        <v>5.2272727272727302</v>
      </c>
      <c r="AE193" s="25">
        <f>Socioeconomic!G193</f>
        <v>10</v>
      </c>
      <c r="AF193" s="25">
        <f>'Natural Hazard'!G193</f>
        <v>10</v>
      </c>
      <c r="AG193" s="25">
        <f>Conflict!G193</f>
        <v>0</v>
      </c>
      <c r="AH193" s="57"/>
      <c r="AI193" s="27">
        <v>0</v>
      </c>
      <c r="AJ193" s="27">
        <v>0.3</v>
      </c>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row>
    <row r="194" spans="1:70" x14ac:dyDescent="0.2">
      <c r="A194" s="70">
        <v>189</v>
      </c>
      <c r="B194" s="20" t="s">
        <v>384</v>
      </c>
      <c r="C194" s="20" t="s">
        <v>385</v>
      </c>
      <c r="D194" s="20" t="s">
        <v>593</v>
      </c>
      <c r="E194" s="20" t="s">
        <v>590</v>
      </c>
      <c r="F194" s="57"/>
      <c r="G194" s="22" cm="1">
        <f t="array" ref="G194">Options!$D$30*(COUNTIF($N194:$S194, "&gt;="&amp;Options!$D$41) + 0.5*(COUNTIF($N194:$S194, "&gt;="&amp;Options!$D$42) - COUNTIF($N194:$S194, "&gt;="&amp;Options!$D$41))) + Options!$D$31*(COUNTIF($N194:$S194, "&gt;="&amp;Options!$D$41)) + Options!$D$32*AVERAGE($N194:$S194) + Options!$D$33*GEOMEAN($N194:$S194+0.0001)</f>
        <v>4</v>
      </c>
      <c r="H194" s="23">
        <f t="shared" si="45"/>
        <v>4</v>
      </c>
      <c r="I194" s="22" cm="1">
        <f t="array" ref="I194">Options!$D$30*(COUNTIF($U194:$Z194, "&gt;="&amp;Options!$D$37) + 0.5*(COUNTIF($U194:$Z194, "&gt;="&amp;Options!$D$38) - COUNTIF($U194:$Z194, "&gt;="&amp;Options!$D$37))) + Options!$D$31*(COUNTIF($U194:$Z194, "&gt;="&amp;Options!$D$37)) + Options!$D$32*AVERAGE($U194:$Z194) + Options!$D$33*GEOMEAN($U194:$Z194+0.0001)</f>
        <v>2.5</v>
      </c>
      <c r="J194" s="24">
        <f t="shared" si="46"/>
        <v>2.5</v>
      </c>
      <c r="K194" s="21" cm="1">
        <f t="array" ref="K194">Options!$D$30*(COUNTIF($AB194:$AG194, "&gt;="&amp;Options!$D$37) + 0.5*(COUNTIF($AB194:$AG194, "&gt;="&amp;Options!$D$38) - COUNTIF($AB194:$AG194, "&gt;="&amp;Options!$D$37))) + Options!$D$31*(COUNTIF($AB194:$AG194, "&gt;="&amp;Options!$D$37)) + Options!$D$32*AVERAGE($AB194:$AG194) + Options!$D$33*GEOMEAN($AB194:$AG194+0.0001)</f>
        <v>2</v>
      </c>
      <c r="L194" s="24">
        <f t="shared" si="47"/>
        <v>2</v>
      </c>
      <c r="M194" s="57"/>
      <c r="N194" s="25">
        <f t="shared" si="48"/>
        <v>8.5736627124988001</v>
      </c>
      <c r="O194" s="25">
        <f t="shared" si="49"/>
        <v>8.7081339712918702</v>
      </c>
      <c r="P194" s="25">
        <f t="shared" si="50"/>
        <v>8.4641374539860799</v>
      </c>
      <c r="Q194" s="25">
        <f t="shared" si="51"/>
        <v>9.3350338586883073</v>
      </c>
      <c r="R194" s="25">
        <f t="shared" si="52"/>
        <v>1.625</v>
      </c>
      <c r="S194" s="25">
        <f t="shared" si="53"/>
        <v>0</v>
      </c>
      <c r="T194" s="58"/>
      <c r="U194" s="25">
        <f>Health!F194</f>
        <v>10</v>
      </c>
      <c r="V194" s="25">
        <f>Food!F194</f>
        <v>8.7081339712918702</v>
      </c>
      <c r="W194" s="26">
        <f>Macro!F194</f>
        <v>8.0826446280991693</v>
      </c>
      <c r="X194" s="25">
        <f>Socioeconomic!F194</f>
        <v>8.71428571428571</v>
      </c>
      <c r="Y194" s="25">
        <f>'Natural Hazard'!F194</f>
        <v>1.625</v>
      </c>
      <c r="Z194" s="25">
        <f>Conflict!F194</f>
        <v>0</v>
      </c>
      <c r="AA194" s="58"/>
      <c r="AB194" s="25">
        <f>Health!G194</f>
        <v>7.3507692307692301</v>
      </c>
      <c r="AC194" s="25">
        <f>Food!G194</f>
        <v>0</v>
      </c>
      <c r="AD194" s="25">
        <f>Macro!G194</f>
        <v>8.8636363636363704</v>
      </c>
      <c r="AE194" s="25">
        <f>Socioeconomic!G194</f>
        <v>10</v>
      </c>
      <c r="AF194" s="25">
        <f>'Natural Hazard'!G194</f>
        <v>0</v>
      </c>
      <c r="AG194" s="25">
        <f>Conflict!G194</f>
        <v>0</v>
      </c>
      <c r="AH194" s="57"/>
      <c r="AI194" s="27">
        <v>0</v>
      </c>
      <c r="AJ194" s="27">
        <v>0.3</v>
      </c>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row>
    <row r="195" spans="1:70" x14ac:dyDescent="0.2">
      <c r="A195" s="70">
        <v>190</v>
      </c>
      <c r="B195" s="20" t="s">
        <v>386</v>
      </c>
      <c r="C195" s="20" t="s">
        <v>387</v>
      </c>
      <c r="D195" s="20" t="s">
        <v>593</v>
      </c>
      <c r="E195" s="20" t="s">
        <v>599</v>
      </c>
      <c r="F195" s="57"/>
      <c r="G195" s="22" cm="1">
        <f t="array" ref="G195">Options!$D$30*(COUNTIF($N195:$S195, "&gt;="&amp;Options!$D$41) + 0.5*(COUNTIF($N195:$S195, "&gt;="&amp;Options!$D$42) - COUNTIF($N195:$S195, "&gt;="&amp;Options!$D$41))) + Options!$D$31*(COUNTIF($N195:$S195, "&gt;="&amp;Options!$D$41)) + Options!$D$32*AVERAGE($N195:$S195) + Options!$D$33*GEOMEAN($N195:$S195+0.0001)</f>
        <v>4.5</v>
      </c>
      <c r="H195" s="23">
        <f t="shared" si="45"/>
        <v>4.5</v>
      </c>
      <c r="I195" s="22" cm="1">
        <f t="array" ref="I195">Options!$D$30*(COUNTIF($U195:$Z195, "&gt;="&amp;Options!$D$37) + 0.5*(COUNTIF($U195:$Z195, "&gt;="&amp;Options!$D$38) - COUNTIF($U195:$Z195, "&gt;="&amp;Options!$D$37))) + Options!$D$31*(COUNTIF($U195:$Z195, "&gt;="&amp;Options!$D$37)) + Options!$D$32*AVERAGE($U195:$Z195) + Options!$D$33*GEOMEAN($U195:$Z195+0.0001)</f>
        <v>4</v>
      </c>
      <c r="J195" s="24">
        <f t="shared" si="46"/>
        <v>4</v>
      </c>
      <c r="K195" s="21" cm="1">
        <f t="array" ref="K195">Options!$D$30*(COUNTIF($AB195:$AG195, "&gt;="&amp;Options!$D$37) + 0.5*(COUNTIF($AB195:$AG195, "&gt;="&amp;Options!$D$38) - COUNTIF($AB195:$AG195, "&gt;="&amp;Options!$D$37))) + Options!$D$31*(COUNTIF($AB195:$AG195, "&gt;="&amp;Options!$D$37)) + Options!$D$32*AVERAGE($AB195:$AG195) + Options!$D$33*GEOMEAN($AB195:$AG195+0.0001)</f>
        <v>2</v>
      </c>
      <c r="L195" s="24">
        <f t="shared" si="47"/>
        <v>2</v>
      </c>
      <c r="M195" s="57"/>
      <c r="N195" s="25">
        <f t="shared" si="48"/>
        <v>6.2678317052800718</v>
      </c>
      <c r="O195" s="25">
        <f t="shared" si="49"/>
        <v>10</v>
      </c>
      <c r="P195" s="25">
        <f t="shared" si="50"/>
        <v>7.0710678118654755</v>
      </c>
      <c r="Q195" s="25">
        <f t="shared" si="51"/>
        <v>8</v>
      </c>
      <c r="R195" s="25">
        <f t="shared" si="52"/>
        <v>3.5</v>
      </c>
      <c r="S195" s="25">
        <f t="shared" si="53"/>
        <v>10</v>
      </c>
      <c r="T195" s="58"/>
      <c r="U195" s="25">
        <f>Health!F195</f>
        <v>8.25</v>
      </c>
      <c r="V195" s="25">
        <f>Food!F195</f>
        <v>10</v>
      </c>
      <c r="W195" s="26">
        <f>Macro!F195</f>
        <v>10</v>
      </c>
      <c r="X195" s="25">
        <f>Socioeconomic!F195</f>
        <v>8</v>
      </c>
      <c r="Y195" s="25">
        <f>'Natural Hazard'!F195</f>
        <v>3.5</v>
      </c>
      <c r="Z195" s="25">
        <f>Conflict!F195</f>
        <v>10</v>
      </c>
      <c r="AA195" s="58"/>
      <c r="AB195" s="25">
        <f>Health!G195</f>
        <v>4.7619047619047397</v>
      </c>
      <c r="AC195" s="25">
        <f>Food!G195</f>
        <v>10</v>
      </c>
      <c r="AD195" s="25">
        <f>Macro!G195</f>
        <v>5</v>
      </c>
      <c r="AE195" s="25">
        <f>Socioeconomic!G195</f>
        <v>0</v>
      </c>
      <c r="AF195" s="25">
        <f>'Natural Hazard'!G195</f>
        <v>0</v>
      </c>
      <c r="AG195" s="25">
        <f>Conflict!G195</f>
        <v>10</v>
      </c>
      <c r="AH195" s="57"/>
      <c r="AI195" s="27">
        <v>0</v>
      </c>
      <c r="AJ195" s="27">
        <v>0.2</v>
      </c>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row>
  </sheetData>
  <autoFilter ref="B5:AJ5" xr:uid="{B83457C9-F7DA-6C4E-90F1-5D497C3EFA8E}">
    <sortState xmlns:xlrd2="http://schemas.microsoft.com/office/spreadsheetml/2017/richdata2" ref="B6:AJ195">
      <sortCondition ref="C5:C195"/>
    </sortState>
  </autoFilter>
  <mergeCells count="12">
    <mergeCell ref="G3:K3"/>
    <mergeCell ref="N3:S3"/>
    <mergeCell ref="U3:Z3"/>
    <mergeCell ref="AB3:AG3"/>
    <mergeCell ref="G4:H4"/>
    <mergeCell ref="I4:J4"/>
    <mergeCell ref="K4:L4"/>
    <mergeCell ref="G2:L2"/>
    <mergeCell ref="N2:S2"/>
    <mergeCell ref="U2:Z2"/>
    <mergeCell ref="AB2:AG2"/>
    <mergeCell ref="AI2:AJ2"/>
  </mergeCells>
  <conditionalFormatting sqref="AI5:AJ195">
    <cfRule type="expression" dxfId="196" priority="22">
      <formula>AI5=""</formula>
    </cfRule>
    <cfRule type="cellIs" dxfId="195" priority="23" operator="between">
      <formula>0</formula>
      <formula>0.332</formula>
    </cfRule>
    <cfRule type="cellIs" dxfId="194" priority="24" operator="between">
      <formula>0.333333333333333</formula>
      <formula>0.665</formula>
    </cfRule>
    <cfRule type="cellIs" dxfId="193" priority="25" operator="between">
      <formula>0.666666666666667</formula>
      <formula>1</formula>
    </cfRule>
  </conditionalFormatting>
  <conditionalFormatting sqref="I6:I196">
    <cfRule type="dataBar" priority="21">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U5:Z195">
    <cfRule type="expression" dxfId="192" priority="26">
      <formula>U5=""</formula>
    </cfRule>
    <cfRule type="cellIs" dxfId="191" priority="27" operator="between">
      <formula>0</formula>
      <formula>6.999</formula>
    </cfRule>
    <cfRule type="cellIs" dxfId="190" priority="28" operator="between">
      <formula>7</formula>
      <formula>9.99</formula>
    </cfRule>
    <cfRule type="expression" dxfId="189" priority="29">
      <formula>U5=10</formula>
    </cfRule>
  </conditionalFormatting>
  <conditionalFormatting sqref="AB6:AG195">
    <cfRule type="expression" dxfId="188" priority="17">
      <formula>AB6=""</formula>
    </cfRule>
    <cfRule type="cellIs" dxfId="187" priority="18" operator="between">
      <formula>0</formula>
      <formula>6.999</formula>
    </cfRule>
    <cfRule type="cellIs" dxfId="186" priority="19" operator="between">
      <formula>7</formula>
      <formula>9.99</formula>
    </cfRule>
    <cfRule type="expression" dxfId="185" priority="20">
      <formula>AB6=10</formula>
    </cfRule>
  </conditionalFormatting>
  <conditionalFormatting sqref="AA6:AA195">
    <cfRule type="colorScale" priority="14">
      <colorScale>
        <cfvo type="min"/>
        <cfvo type="max"/>
        <color rgb="FFF8696B"/>
        <color rgb="FFFCFCFF"/>
      </colorScale>
    </cfRule>
  </conditionalFormatting>
  <conditionalFormatting sqref="AH6:AH15">
    <cfRule type="colorScale" priority="12">
      <colorScale>
        <cfvo type="min"/>
        <cfvo type="max"/>
        <color theme="9" tint="-0.249977111117893"/>
        <color theme="0"/>
      </colorScale>
    </cfRule>
    <cfRule type="colorScale" priority="13">
      <colorScale>
        <cfvo type="min"/>
        <cfvo type="max"/>
        <color rgb="FFF8696B"/>
        <color rgb="FFFCFCFF"/>
      </colorScale>
    </cfRule>
  </conditionalFormatting>
  <conditionalFormatting sqref="K6:K195">
    <cfRule type="dataBar" priority="11">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G6:G195">
    <cfRule type="dataBar" priority="9">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N5:S195">
    <cfRule type="expression" dxfId="184" priority="5">
      <formula>N5=""</formula>
    </cfRule>
    <cfRule type="cellIs" dxfId="183" priority="6" operator="between">
      <formula>0</formula>
      <formula>6.999</formula>
    </cfRule>
    <cfRule type="cellIs" dxfId="182" priority="7" operator="between">
      <formula>7</formula>
      <formula>9.99</formula>
    </cfRule>
    <cfRule type="expression" dxfId="181" priority="8">
      <formula>N5=10</formula>
    </cfRule>
  </conditionalFormatting>
  <conditionalFormatting sqref="T6:T15">
    <cfRule type="colorScale" priority="4">
      <colorScale>
        <cfvo type="min"/>
        <cfvo type="max"/>
        <color rgb="FFF8696B"/>
        <color rgb="FFFCFCFF"/>
      </colorScale>
    </cfRule>
  </conditionalFormatting>
  <conditionalFormatting sqref="AS6:AS12">
    <cfRule type="dataBar" priority="2">
      <dataBar showValue="0">
        <cfvo type="num" val="0"/>
        <cfvo type="num" val="6"/>
        <color theme="9" tint="-0.249977111117893"/>
      </dataBar>
      <extLst>
        <ext xmlns:x14="http://schemas.microsoft.com/office/spreadsheetml/2009/9/main" uri="{B025F937-C7B1-47D3-B67F-A62EFF666E3E}">
          <x14:id>{E39033B7-9100-3E4B-A3A9-9C25F5FD6ECD}</x14:id>
        </ext>
      </extLst>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I6:I196</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K6:K195</xm:sqref>
        </x14:conditionalFormatting>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G6:G195</xm:sqref>
        </x14:conditionalFormatting>
        <x14:conditionalFormatting xmlns:xm="http://schemas.microsoft.com/office/excel/2006/main">
          <x14:cfRule type="dataBar" id="{E39033B7-9100-3E4B-A3A9-9C25F5FD6ECD}">
            <x14:dataBar minLength="0" maxLength="100" gradient="0" direction="rightToLeft" negativeBarColorSameAsPositive="1">
              <x14:cfvo type="num">
                <xm:f>0</xm:f>
              </x14:cfvo>
              <x14:cfvo type="num">
                <xm:f>6</xm:f>
              </x14:cfvo>
              <x14:axisColor rgb="FF000000"/>
            </x14:dataBar>
          </x14:cfRule>
          <xm:sqref>AS6:AS12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03"/>
  <sheetViews>
    <sheetView topLeftCell="A6" zoomScale="82" workbookViewId="0">
      <selection activeCell="I199" sqref="I199"/>
    </sheetView>
    <sheetView zoomScale="87" workbookViewId="1">
      <selection activeCell="S154" sqref="S154"/>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85546875" style="98" customWidth="1"/>
    <col min="8" max="8" width="5.5703125" style="111" bestFit="1" customWidth="1"/>
    <col min="9" max="17" width="9.85546875" style="98" customWidth="1"/>
    <col min="18" max="18" width="8.7109375" style="219"/>
    <col min="19" max="16384" width="8.7109375" style="94"/>
  </cols>
  <sheetData>
    <row r="1" spans="1:18" x14ac:dyDescent="0.2">
      <c r="A1" s="92"/>
      <c r="B1" s="160"/>
      <c r="C1" s="160"/>
      <c r="D1" s="161"/>
      <c r="E1" s="150"/>
      <c r="F1" s="150"/>
      <c r="G1" s="150"/>
      <c r="H1" s="162"/>
      <c r="I1" s="163"/>
      <c r="J1" s="164"/>
      <c r="K1" s="164"/>
      <c r="L1" s="164"/>
      <c r="M1" s="164"/>
      <c r="N1" s="164"/>
      <c r="O1" s="164"/>
      <c r="P1" s="164"/>
      <c r="Q1" s="164"/>
      <c r="R1" s="217"/>
    </row>
    <row r="2" spans="1:18" x14ac:dyDescent="0.2">
      <c r="A2" s="156"/>
      <c r="B2" s="213" t="s">
        <v>574</v>
      </c>
      <c r="C2" s="165"/>
      <c r="D2" s="166"/>
      <c r="E2" s="167"/>
      <c r="F2" s="167"/>
      <c r="G2" s="167"/>
      <c r="H2" s="168"/>
      <c r="I2" s="210" t="s">
        <v>561</v>
      </c>
      <c r="J2" s="210"/>
      <c r="K2" s="210"/>
      <c r="L2" s="210"/>
      <c r="M2" s="210"/>
      <c r="N2" s="210"/>
      <c r="O2" s="210"/>
      <c r="P2" s="210"/>
      <c r="Q2" s="210"/>
      <c r="R2" s="217"/>
    </row>
    <row r="3" spans="1:18" x14ac:dyDescent="0.2">
      <c r="A3" s="156"/>
      <c r="B3" s="242" t="s">
        <v>392</v>
      </c>
      <c r="C3" s="165"/>
      <c r="D3" s="166"/>
      <c r="E3" s="167"/>
      <c r="F3" s="167"/>
      <c r="G3" s="167"/>
      <c r="H3" s="168"/>
      <c r="I3" s="169"/>
      <c r="J3" s="169"/>
      <c r="K3" s="169"/>
      <c r="L3" s="169"/>
      <c r="M3" s="169"/>
      <c r="N3" s="169"/>
      <c r="O3" s="169"/>
      <c r="P3" s="169"/>
      <c r="Q3" s="169"/>
      <c r="R3" s="217"/>
    </row>
    <row r="4" spans="1:18" ht="57" x14ac:dyDescent="0.2">
      <c r="A4" s="95" t="s">
        <v>0</v>
      </c>
      <c r="B4" s="95" t="s">
        <v>1</v>
      </c>
      <c r="C4" s="103" t="s">
        <v>2</v>
      </c>
      <c r="D4" s="106" t="s">
        <v>3</v>
      </c>
      <c r="E4" s="104" t="s">
        <v>4</v>
      </c>
      <c r="F4" s="97" t="s">
        <v>5</v>
      </c>
      <c r="G4" s="102" t="s">
        <v>6</v>
      </c>
      <c r="H4" s="108" t="s">
        <v>7</v>
      </c>
      <c r="I4" s="158" t="s">
        <v>506</v>
      </c>
      <c r="J4" s="158" t="s">
        <v>434</v>
      </c>
      <c r="K4" s="158" t="s">
        <v>447</v>
      </c>
      <c r="L4" s="158" t="s">
        <v>451</v>
      </c>
      <c r="M4" s="158" t="s">
        <v>449</v>
      </c>
      <c r="N4" s="158" t="s">
        <v>509</v>
      </c>
      <c r="O4" s="158" t="s">
        <v>510</v>
      </c>
      <c r="P4" s="158" t="s">
        <v>455</v>
      </c>
      <c r="Q4" s="214" t="s">
        <v>560</v>
      </c>
      <c r="R4" s="106"/>
    </row>
    <row r="5" spans="1:18" s="101" customFormat="1" ht="57" x14ac:dyDescent="0.2">
      <c r="A5" s="99"/>
      <c r="B5" s="99"/>
      <c r="C5" s="99"/>
      <c r="D5" s="107"/>
      <c r="E5" s="100"/>
      <c r="F5" s="100"/>
      <c r="G5" s="100"/>
      <c r="H5" s="108" t="s">
        <v>2</v>
      </c>
      <c r="I5" s="100" t="s">
        <v>431</v>
      </c>
      <c r="J5" s="100" t="s">
        <v>446</v>
      </c>
      <c r="K5" s="100" t="s">
        <v>450</v>
      </c>
      <c r="L5" s="100" t="s">
        <v>448</v>
      </c>
      <c r="M5" s="100" t="s">
        <v>452</v>
      </c>
      <c r="N5" s="100" t="s">
        <v>453</v>
      </c>
      <c r="O5" s="100" t="s">
        <v>454</v>
      </c>
      <c r="P5" s="100" t="s">
        <v>433</v>
      </c>
      <c r="Q5" s="100" t="s">
        <v>458</v>
      </c>
      <c r="R5" s="107"/>
    </row>
    <row r="6" spans="1:18" x14ac:dyDescent="0.2">
      <c r="A6" s="92">
        <v>1</v>
      </c>
      <c r="B6" s="92" t="s">
        <v>8</v>
      </c>
      <c r="C6" s="92" t="s">
        <v>9</v>
      </c>
      <c r="D6" s="105" t="str">
        <f>IF(H6 &lt;&gt; C6, "Countries don't match", "")</f>
        <v/>
      </c>
      <c r="E6" s="96">
        <f>IF(Options!$D$24 = 1, MAX(F6, G6),
IF(Options!$D$25 = 1, AVERAGE(F6,G6),
IF(Options!$D$26 = 1, IFERROR(GEOMEAN(F6, G6), MAX(F6, G6)))))</f>
        <v>9.6961530833307599</v>
      </c>
      <c r="F6" s="96" cm="1">
        <f t="array" ref="F6">IF(Options!$D$18=1, IFERROR(MAX(IF($I$199:$Q$199=1,(I6:Q6),"")),
     MAX(IF($I$199:$Q$199=2,(I6:Q6),""))),
IF(Options!$D$19=1, IFERROR(AVERAGE(IF($I$199:$Q$199=1,(I6:Q6),"")),
     AVERAGE(IF($I$199:$Q$199=2,(I6:Q6),""))),
IF(Options!$D$20=1, IFERROR(GEOMEAN(IF($I$199:$Q$199=1,(I6:Q6)+0.0001,"")),
     GEOMEAN(IF($I$199:$Q$199=2,(I6:Q6)+0.0001,""))))))</f>
        <v>10</v>
      </c>
      <c r="G6" s="96" cm="1">
        <f t="array" ref="G6">IF(Options!$D$18=1, IFERROR(MAX(IF($I$200:$Q$200=1,(I6:Q6),"")),
     MAX(IF($I$200:$Q$200=2,(I6:Q6),""))),
IF(Options!$D$19=1, IFERROR(AVERAGE(IF($I$200:$Q$200=1,(I6:Q6),"")),
     AVERAGE(IF($I$200:$Q$200=2,(I6:Q6),""))),
IF(Options!$D$20=1, IFERROR(GEOMEAN(IF($I$200:$Q$200=1,(I6:Q6)+0.0001,"")),
     GEOMEAN(IF($I$200:$Q$200=2,(I6:Q6)+0.0001,""))))))</f>
        <v>9.4015384615384594</v>
      </c>
      <c r="H6" s="109" t="s">
        <v>9</v>
      </c>
      <c r="I6" s="96">
        <v>7.54</v>
      </c>
      <c r="J6" s="96">
        <v>0</v>
      </c>
      <c r="K6" s="96">
        <v>0</v>
      </c>
      <c r="L6" s="96">
        <v>0</v>
      </c>
      <c r="M6" s="96">
        <v>2.0119999999998601E-2</v>
      </c>
      <c r="N6" s="96">
        <v>8.0000000000000099E-2</v>
      </c>
      <c r="O6" s="96">
        <v>9.4015384615384594</v>
      </c>
      <c r="P6" s="96">
        <v>10</v>
      </c>
      <c r="Q6" s="215">
        <v>0</v>
      </c>
      <c r="R6" s="217"/>
    </row>
    <row r="7" spans="1:18" x14ac:dyDescent="0.2">
      <c r="A7" s="92">
        <v>2</v>
      </c>
      <c r="B7" s="92" t="s">
        <v>10</v>
      </c>
      <c r="C7" s="92" t="s">
        <v>11</v>
      </c>
      <c r="D7" s="93" t="str">
        <f t="shared" ref="D7:D70" si="0">IF(H7 &lt;&gt; C7, "Countries don't match", "")</f>
        <v/>
      </c>
      <c r="E7" s="96">
        <f>IF(Options!$D$24 = 1, MAX(F7, G7),
IF(Options!$D$25 = 1, AVERAGE(F7,G7),
IF(Options!$D$26 = 1, IFERROR(GEOMEAN(F7, G7), MAX(F7, G7)))))</f>
        <v>6.8501544058959247</v>
      </c>
      <c r="F7" s="96" cm="1">
        <f t="array" ref="F7">IF(Options!$D$18=1, IFERROR(MAX(IF($I$199:$Q$199=1,(I7:Q7),"")),
     MAX(IF($I$199:$Q$199=2,(I7:Q7),""))),
IF(Options!$D$19=1, IFERROR(AVERAGE(IF($I$199:$Q$199=1,(I7:Q7),"")),
     AVERAGE(IF($I$199:$Q$199=2,(I7:Q7),""))),
IF(Options!$D$20=1, IFERROR(GEOMEAN(IF($I$199:$Q$199=1,(I7:Q7)+0.0001,"")),
     GEOMEAN(IF($I$199:$Q$199=2,(I7:Q7)+0.0001,""))))))</f>
        <v>9</v>
      </c>
      <c r="G7" s="96" cm="1">
        <f t="array" ref="G7">IF(Options!$D$18=1, IFERROR(MAX(IF($I$200:$Q$200=1,(I7:Q7),"")),
     MAX(IF($I$200:$Q$200=2,(I7:Q7),""))),
IF(Options!$D$19=1, IFERROR(AVERAGE(IF($I$200:$Q$200=1,(I7:Q7),"")),
     AVERAGE(IF($I$200:$Q$200=2,(I7:Q7),""))),
IF(Options!$D$20=1, IFERROR(GEOMEAN(IF($I$200:$Q$200=1,(I7:Q7)+0.0001,"")),
     GEOMEAN(IF($I$200:$Q$200=2,(I7:Q7)+0.0001,""))))))</f>
        <v>5.2138461538461502</v>
      </c>
      <c r="H7" s="110" t="s">
        <v>11</v>
      </c>
      <c r="I7" s="96">
        <v>8.9600000000000009</v>
      </c>
      <c r="J7" s="96">
        <v>4.7619047619047397</v>
      </c>
      <c r="K7" s="96">
        <v>1.1459890383657201</v>
      </c>
      <c r="L7" s="96">
        <v>0</v>
      </c>
      <c r="M7" s="96">
        <v>3.3200000000000798E-2</v>
      </c>
      <c r="N7" s="96">
        <v>9.6000000000000099E-2</v>
      </c>
      <c r="O7" s="96">
        <v>5.2138461538461502</v>
      </c>
      <c r="P7" s="96">
        <v>9</v>
      </c>
      <c r="Q7" s="215">
        <v>0</v>
      </c>
      <c r="R7" s="217"/>
    </row>
    <row r="8" spans="1:18" x14ac:dyDescent="0.2">
      <c r="A8" s="92">
        <v>3</v>
      </c>
      <c r="B8" s="92" t="s">
        <v>12</v>
      </c>
      <c r="C8" s="92" t="s">
        <v>13</v>
      </c>
      <c r="D8" s="93" t="str">
        <f t="shared" si="0"/>
        <v/>
      </c>
      <c r="E8" s="96">
        <f>IF(Options!$D$24 = 1, MAX(F8, G8),
IF(Options!$D$25 = 1, AVERAGE(F8,G8),
IF(Options!$D$26 = 1, IFERROR(GEOMEAN(F8, G8), MAX(F8, G8)))))</f>
        <v>7.416198487095663</v>
      </c>
      <c r="F8" s="96" cm="1">
        <f t="array" ref="F8">IF(Options!$D$18=1, IFERROR(MAX(IF($I$199:$Q$199=1,(I8:Q8),"")),
     MAX(IF($I$199:$Q$199=2,(I8:Q8),""))),
IF(Options!$D$19=1, IFERROR(AVERAGE(IF($I$199:$Q$199=1,(I8:Q8),"")),
     AVERAGE(IF($I$199:$Q$199=2,(I8:Q8),""))),
IF(Options!$D$20=1, IFERROR(GEOMEAN(IF($I$199:$Q$199=1,(I8:Q8)+0.0001,"")),
     GEOMEAN(IF($I$199:$Q$199=2,(I8:Q8)+0.0001,""))))))</f>
        <v>5.5</v>
      </c>
      <c r="G8" s="96" cm="1">
        <f t="array" ref="G8">IF(Options!$D$18=1, IFERROR(MAX(IF($I$200:$Q$200=1,(I8:Q8),"")),
     MAX(IF($I$200:$Q$200=2,(I8:Q8),""))),
IF(Options!$D$19=1, IFERROR(AVERAGE(IF($I$200:$Q$200=1,(I8:Q8),"")),
     AVERAGE(IF($I$200:$Q$200=2,(I8:Q8),""))),
IF(Options!$D$20=1, IFERROR(GEOMEAN(IF($I$200:$Q$200=1,(I8:Q8)+0.0001,"")),
     GEOMEAN(IF($I$200:$Q$200=2,(I8:Q8)+0.0001,""))))))</f>
        <v>10</v>
      </c>
      <c r="H8" s="110" t="s">
        <v>13</v>
      </c>
      <c r="I8" s="96">
        <v>3.42</v>
      </c>
      <c r="J8" s="96">
        <v>0</v>
      </c>
      <c r="K8" s="96">
        <v>3.4958759784971898</v>
      </c>
      <c r="L8" s="96">
        <v>1.2806292837639</v>
      </c>
      <c r="M8" s="96">
        <v>10</v>
      </c>
      <c r="N8" s="96">
        <v>9.9280000000000008</v>
      </c>
      <c r="O8" s="96">
        <v>2.2738461538461499</v>
      </c>
      <c r="P8" s="96">
        <v>5.5</v>
      </c>
      <c r="Q8" s="215">
        <v>0</v>
      </c>
      <c r="R8" s="217"/>
    </row>
    <row r="9" spans="1:18" x14ac:dyDescent="0.2">
      <c r="A9" s="92">
        <v>4</v>
      </c>
      <c r="B9" s="92" t="s">
        <v>14</v>
      </c>
      <c r="C9" s="92" t="s">
        <v>15</v>
      </c>
      <c r="D9" s="93" t="str">
        <f t="shared" si="0"/>
        <v/>
      </c>
      <c r="E9" s="96">
        <f>IF(Options!$D$24 = 1, MAX(F9, G9),
IF(Options!$D$25 = 1, AVERAGE(F9,G9),
IF(Options!$D$26 = 1, IFERROR(GEOMEAN(F9, G9), MAX(F9, G9)))))</f>
        <v>6.8264192663504053</v>
      </c>
      <c r="F9" s="96" cm="1">
        <f t="array" ref="F9">IF(Options!$D$18=1, IFERROR(MAX(IF($I$199:$Q$199=1,(I9:Q9),"")),
     MAX(IF($I$199:$Q$199=2,(I9:Q9),""))),
IF(Options!$D$19=1, IFERROR(AVERAGE(IF($I$199:$Q$199=1,(I9:Q9),"")),
     AVERAGE(IF($I$199:$Q$199=2,(I9:Q9),""))),
IF(Options!$D$20=1, IFERROR(GEOMEAN(IF($I$199:$Q$199=1,(I9:Q9)+0.0001,"")),
     GEOMEAN(IF($I$199:$Q$199=2,(I9:Q9)+0.0001,""))))))</f>
        <v>4.66</v>
      </c>
      <c r="G9" s="96" cm="1">
        <f t="array" ref="G9">IF(Options!$D$18=1, IFERROR(MAX(IF($I$200:$Q$200=1,(I9:Q9),"")),
     MAX(IF($I$200:$Q$200=2,(I9:Q9),""))),
IF(Options!$D$19=1, IFERROR(AVERAGE(IF($I$200:$Q$200=1,(I9:Q9),"")),
     AVERAGE(IF($I$200:$Q$200=2,(I9:Q9),""))),
IF(Options!$D$20=1, IFERROR(GEOMEAN(IF($I$200:$Q$200=1,(I9:Q9)+0.0001,"")),
     GEOMEAN(IF($I$200:$Q$200=2,(I9:Q9)+0.0001,""))))))</f>
        <v>10</v>
      </c>
      <c r="H9" s="110" t="s">
        <v>15</v>
      </c>
      <c r="I9" s="96">
        <v>4.66</v>
      </c>
      <c r="J9" s="96">
        <v>4.7619047619047397</v>
      </c>
      <c r="K9" s="96">
        <v>3.0761583339873901</v>
      </c>
      <c r="L9" s="96">
        <v>0</v>
      </c>
      <c r="M9" s="96">
        <v>10</v>
      </c>
      <c r="N9" s="96">
        <v>2.86</v>
      </c>
      <c r="O9" s="96">
        <v>2.97384615384615</v>
      </c>
      <c r="P9" s="96">
        <v>1.25</v>
      </c>
      <c r="Q9" s="215">
        <v>10</v>
      </c>
      <c r="R9" s="217"/>
    </row>
    <row r="10" spans="1:18" x14ac:dyDescent="0.2">
      <c r="A10" s="92">
        <v>5</v>
      </c>
      <c r="B10" s="92" t="s">
        <v>16</v>
      </c>
      <c r="C10" s="92" t="s">
        <v>17</v>
      </c>
      <c r="D10" s="93" t="str">
        <f t="shared" si="0"/>
        <v/>
      </c>
      <c r="E10" s="96">
        <f>IF(Options!$D$24 = 1, MAX(F10, G10),
IF(Options!$D$25 = 1, AVERAGE(F10,G10),
IF(Options!$D$26 = 1, IFERROR(GEOMEAN(F10, G10), MAX(F10, G10)))))</f>
        <v>4.9999999999999885</v>
      </c>
      <c r="F10" s="96" cm="1">
        <f t="array" ref="F10">IF(Options!$D$18=1, IFERROR(MAX(IF($I$199:$Q$199=1,(I10:Q10),"")),
     MAX(IF($I$199:$Q$199=2,(I10:Q10),""))),
IF(Options!$D$19=1, IFERROR(AVERAGE(IF($I$199:$Q$199=1,(I10:Q10),"")),
     AVERAGE(IF($I$199:$Q$199=2,(I10:Q10),""))),
IF(Options!$D$20=1, IFERROR(GEOMEAN(IF($I$199:$Q$199=1,(I10:Q10)+0.0001,"")),
     GEOMEAN(IF($I$199:$Q$199=2,(I10:Q10)+0.0001,""))))))</f>
        <v>3.5</v>
      </c>
      <c r="G10" s="96" cm="1">
        <f t="array" ref="G10">IF(Options!$D$18=1, IFERROR(MAX(IF($I$200:$Q$200=1,(I10:Q10),"")),
     MAX(IF($I$200:$Q$200=2,(I10:Q10),""))),
IF(Options!$D$19=1, IFERROR(AVERAGE(IF($I$200:$Q$200=1,(I10:Q10),"")),
     AVERAGE(IF($I$200:$Q$200=2,(I10:Q10),""))),
IF(Options!$D$20=1, IFERROR(GEOMEAN(IF($I$200:$Q$200=1,(I10:Q10)+0.0001,"")),
     GEOMEAN(IF($I$200:$Q$200=2,(I10:Q10)+0.0001,""))))))</f>
        <v>7.1428571428571104</v>
      </c>
      <c r="H10" s="110" t="s">
        <v>17</v>
      </c>
      <c r="I10" s="96">
        <v>2.2799999999999998</v>
      </c>
      <c r="J10" s="96">
        <v>7.1428571428571104</v>
      </c>
      <c r="K10" s="96">
        <v>0</v>
      </c>
      <c r="L10" s="96">
        <v>0</v>
      </c>
      <c r="M10" s="96">
        <v>4.8613999999999997</v>
      </c>
      <c r="N10" s="96">
        <v>6.2140000000000004</v>
      </c>
      <c r="O10" s="96">
        <v>1.29076923076923</v>
      </c>
      <c r="P10" s="96">
        <v>3.5</v>
      </c>
      <c r="Q10" s="215">
        <v>0</v>
      </c>
      <c r="R10" s="217"/>
    </row>
    <row r="11" spans="1:18" x14ac:dyDescent="0.2">
      <c r="A11" s="92">
        <v>6</v>
      </c>
      <c r="B11" s="92" t="s">
        <v>18</v>
      </c>
      <c r="C11" s="92" t="s">
        <v>19</v>
      </c>
      <c r="D11" s="93" t="str">
        <f t="shared" si="0"/>
        <v/>
      </c>
      <c r="E11" s="96">
        <f>IF(Options!$D$24 = 1, MAX(F11, G11),
IF(Options!$D$25 = 1, AVERAGE(F11,G11),
IF(Options!$D$26 = 1, IFERROR(GEOMEAN(F11, G11), MAX(F11, G11)))))</f>
        <v>2.9705757017790342</v>
      </c>
      <c r="F11" s="96" cm="1">
        <f t="array" ref="F11">IF(Options!$D$18=1, IFERROR(MAX(IF($I$199:$Q$199=1,(I11:Q11),"")),
     MAX(IF($I$199:$Q$199=2,(I11:Q11),""))),
IF(Options!$D$19=1, IFERROR(AVERAGE(IF($I$199:$Q$199=1,(I11:Q11),"")),
     AVERAGE(IF($I$199:$Q$199=2,(I11:Q11),""))),
IF(Options!$D$20=1, IFERROR(GEOMEAN(IF($I$199:$Q$199=1,(I11:Q11)+0.0001,"")),
     GEOMEAN(IF($I$199:$Q$199=2,(I11:Q11)+0.0001,""))))))</f>
        <v>4</v>
      </c>
      <c r="G11" s="96" cm="1">
        <f t="array" ref="G11">IF(Options!$D$18=1, IFERROR(MAX(IF($I$200:$Q$200=1,(I11:Q11),"")),
     MAX(IF($I$200:$Q$200=2,(I11:Q11),""))),
IF(Options!$D$19=1, IFERROR(AVERAGE(IF($I$200:$Q$200=1,(I11:Q11),"")),
     AVERAGE(IF($I$200:$Q$200=2,(I11:Q11),""))),
IF(Options!$D$20=1, IFERROR(GEOMEAN(IF($I$200:$Q$200=1,(I11:Q11)+0.0001,"")),
     GEOMEAN(IF($I$200:$Q$200=2,(I11:Q11)+0.0001,""))))))</f>
        <v>2.20608</v>
      </c>
      <c r="H11" s="110" t="s">
        <v>19</v>
      </c>
      <c r="I11" s="96">
        <v>3.96</v>
      </c>
      <c r="J11" s="96" t="s">
        <v>505</v>
      </c>
      <c r="K11" s="96">
        <v>0</v>
      </c>
      <c r="L11" s="96">
        <v>0.79429822859611898</v>
      </c>
      <c r="M11" s="96">
        <v>2.20608</v>
      </c>
      <c r="N11" s="96">
        <v>2.024</v>
      </c>
      <c r="O11" s="96" t="s">
        <v>505</v>
      </c>
      <c r="P11" s="96">
        <v>4</v>
      </c>
      <c r="Q11" s="215">
        <v>0</v>
      </c>
      <c r="R11" s="217"/>
    </row>
    <row r="12" spans="1:18" x14ac:dyDescent="0.2">
      <c r="A12" s="92">
        <v>7</v>
      </c>
      <c r="B12" s="92" t="s">
        <v>20</v>
      </c>
      <c r="C12" s="92" t="s">
        <v>21</v>
      </c>
      <c r="D12" s="93" t="str">
        <f t="shared" si="0"/>
        <v/>
      </c>
      <c r="E12" s="96">
        <f>IF(Options!$D$24 = 1, MAX(F12, G12),
IF(Options!$D$25 = 1, AVERAGE(F12,G12),
IF(Options!$D$26 = 1, IFERROR(GEOMEAN(F12, G12), MAX(F12, G12)))))</f>
        <v>9.0553851381374173</v>
      </c>
      <c r="F12" s="96" cm="1">
        <f t="array" ref="F12">IF(Options!$D$18=1, IFERROR(MAX(IF($I$199:$Q$199=1,(I12:Q12),"")),
     MAX(IF($I$199:$Q$199=2,(I12:Q12),""))),
IF(Options!$D$19=1, IFERROR(AVERAGE(IF($I$199:$Q$199=1,(I12:Q12),"")),
     AVERAGE(IF($I$199:$Q$199=2,(I12:Q12),""))),
IF(Options!$D$20=1, IFERROR(GEOMEAN(IF($I$199:$Q$199=1,(I12:Q12)+0.0001,"")),
     GEOMEAN(IF($I$199:$Q$199=2,(I12:Q12)+0.0001,""))))))</f>
        <v>8.1999999999999993</v>
      </c>
      <c r="G12" s="96" cm="1">
        <f t="array" ref="G12">IF(Options!$D$18=1, IFERROR(MAX(IF($I$200:$Q$200=1,(I12:Q12),"")),
     MAX(IF($I$200:$Q$200=2,(I12:Q12),""))),
IF(Options!$D$19=1, IFERROR(AVERAGE(IF($I$200:$Q$200=1,(I12:Q12),"")),
     AVERAGE(IF($I$200:$Q$200=2,(I12:Q12),""))),
IF(Options!$D$20=1, IFERROR(GEOMEAN(IF($I$200:$Q$200=1,(I12:Q12)+0.0001,"")),
     GEOMEAN(IF($I$200:$Q$200=2,(I12:Q12)+0.0001,""))))))</f>
        <v>10</v>
      </c>
      <c r="H12" s="110" t="s">
        <v>21</v>
      </c>
      <c r="I12" s="96">
        <v>8.1999999999999993</v>
      </c>
      <c r="J12" s="96" t="s">
        <v>505</v>
      </c>
      <c r="K12" s="96">
        <v>10</v>
      </c>
      <c r="L12" s="96">
        <v>10</v>
      </c>
      <c r="M12" s="96">
        <v>9.7447599999999994</v>
      </c>
      <c r="N12" s="96">
        <v>2.9180000000000001</v>
      </c>
      <c r="O12" s="96" t="s">
        <v>505</v>
      </c>
      <c r="P12" s="96">
        <v>4</v>
      </c>
      <c r="Q12" s="215">
        <v>0</v>
      </c>
      <c r="R12" s="217"/>
    </row>
    <row r="13" spans="1:18" x14ac:dyDescent="0.2">
      <c r="A13" s="92">
        <v>8</v>
      </c>
      <c r="B13" s="92" t="s">
        <v>22</v>
      </c>
      <c r="C13" s="92" t="s">
        <v>23</v>
      </c>
      <c r="D13" s="93" t="str">
        <f t="shared" si="0"/>
        <v/>
      </c>
      <c r="E13" s="96">
        <f>IF(Options!$D$24 = 1, MAX(F13, G13),
IF(Options!$D$25 = 1, AVERAGE(F13,G13),
IF(Options!$D$26 = 1, IFERROR(GEOMEAN(F13, G13), MAX(F13, G13)))))</f>
        <v>1.336306209562119</v>
      </c>
      <c r="F13" s="96" cm="1">
        <f t="array" ref="F13">IF(Options!$D$18=1, IFERROR(MAX(IF($I$199:$Q$199=1,(I13:Q13),"")),
     MAX(IF($I$199:$Q$199=2,(I13:Q13),""))),
IF(Options!$D$19=1, IFERROR(AVERAGE(IF($I$199:$Q$199=1,(I13:Q13),"")),
     AVERAGE(IF($I$199:$Q$199=2,(I13:Q13),""))),
IF(Options!$D$20=1, IFERROR(GEOMEAN(IF($I$199:$Q$199=1,(I13:Q13)+0.0001,"")),
     GEOMEAN(IF($I$199:$Q$199=2,(I13:Q13)+0.0001,""))))))</f>
        <v>0.25</v>
      </c>
      <c r="G13" s="96" cm="1">
        <f t="array" ref="G13">IF(Options!$D$18=1, IFERROR(MAX(IF($I$200:$Q$200=1,(I13:Q13),"")),
     MAX(IF($I$200:$Q$200=2,(I13:Q13),""))),
IF(Options!$D$19=1, IFERROR(AVERAGE(IF($I$200:$Q$200=1,(I13:Q13),"")),
     AVERAGE(IF($I$200:$Q$200=2,(I13:Q13),""))),
IF(Options!$D$20=1, IFERROR(GEOMEAN(IF($I$200:$Q$200=1,(I13:Q13)+0.0001,"")),
     GEOMEAN(IF($I$200:$Q$200=2,(I13:Q13)+0.0001,""))))))</f>
        <v>7.1428571428571104</v>
      </c>
      <c r="H13" s="110" t="s">
        <v>23</v>
      </c>
      <c r="I13" s="96">
        <v>0</v>
      </c>
      <c r="J13" s="96">
        <v>7.1428571428571104</v>
      </c>
      <c r="K13" s="96">
        <v>6.6666666666748099E-4</v>
      </c>
      <c r="L13" s="96">
        <v>6.6666666666748099E-4</v>
      </c>
      <c r="M13" s="96">
        <v>6.9599999999994102E-3</v>
      </c>
      <c r="N13" s="96">
        <v>0</v>
      </c>
      <c r="O13" s="96">
        <v>1.1107692307692301</v>
      </c>
      <c r="P13" s="96">
        <v>0.25</v>
      </c>
      <c r="Q13" s="215">
        <v>0</v>
      </c>
      <c r="R13" s="217"/>
    </row>
    <row r="14" spans="1:18" x14ac:dyDescent="0.2">
      <c r="A14" s="92">
        <v>9</v>
      </c>
      <c r="B14" s="92" t="s">
        <v>24</v>
      </c>
      <c r="C14" s="92" t="s">
        <v>25</v>
      </c>
      <c r="D14" s="93" t="str">
        <f t="shared" si="0"/>
        <v/>
      </c>
      <c r="E14" s="96">
        <f>IF(Options!$D$24 = 1, MAX(F14, G14),
IF(Options!$D$25 = 1, AVERAGE(F14,G14),
IF(Options!$D$26 = 1, IFERROR(GEOMEAN(F14, G14), MAX(F14, G14)))))</f>
        <v>4.1200970862347406</v>
      </c>
      <c r="F14" s="96" cm="1">
        <f t="array" ref="F14">IF(Options!$D$18=1, IFERROR(MAX(IF($I$199:$Q$199=1,(I14:Q14),"")),
     MAX(IF($I$199:$Q$199=2,(I14:Q14),""))),
IF(Options!$D$19=1, IFERROR(AVERAGE(IF($I$199:$Q$199=1,(I14:Q14),"")),
     AVERAGE(IF($I$199:$Q$199=2,(I14:Q14),""))),
IF(Options!$D$20=1, IFERROR(GEOMEAN(IF($I$199:$Q$199=1,(I14:Q14)+0.0001,"")),
     GEOMEAN(IF($I$199:$Q$199=2,(I14:Q14)+0.0001,""))))))</f>
        <v>2.5</v>
      </c>
      <c r="G14" s="96" cm="1">
        <f t="array" ref="G14">IF(Options!$D$18=1, IFERROR(MAX(IF($I$200:$Q$200=1,(I14:Q14),"")),
     MAX(IF($I$200:$Q$200=2,(I14:Q14),""))),
IF(Options!$D$19=1, IFERROR(AVERAGE(IF($I$200:$Q$200=1,(I14:Q14),"")),
     AVERAGE(IF($I$200:$Q$200=2,(I14:Q14),""))),
IF(Options!$D$20=1, IFERROR(GEOMEAN(IF($I$200:$Q$200=1,(I14:Q14)+0.0001,"")),
     GEOMEAN(IF($I$200:$Q$200=2,(I14:Q14)+0.0001,""))))))</f>
        <v>6.7900799999999997</v>
      </c>
      <c r="H14" s="110" t="s">
        <v>25</v>
      </c>
      <c r="I14" s="96">
        <v>2.2999999999999998</v>
      </c>
      <c r="J14" s="96">
        <v>2.3809523809523698</v>
      </c>
      <c r="K14" s="96">
        <v>0</v>
      </c>
      <c r="L14" s="96">
        <v>0.27068317905386002</v>
      </c>
      <c r="M14" s="96">
        <v>6.7900799999999997</v>
      </c>
      <c r="N14" s="96">
        <v>5.52</v>
      </c>
      <c r="O14" s="96">
        <v>0</v>
      </c>
      <c r="P14" s="96">
        <v>2.5</v>
      </c>
      <c r="Q14" s="215">
        <v>0</v>
      </c>
      <c r="R14" s="217"/>
    </row>
    <row r="15" spans="1:18" x14ac:dyDescent="0.2">
      <c r="A15" s="92">
        <v>10</v>
      </c>
      <c r="B15" s="92" t="s">
        <v>26</v>
      </c>
      <c r="C15" s="92" t="s">
        <v>27</v>
      </c>
      <c r="D15" s="93" t="str">
        <f t="shared" si="0"/>
        <v/>
      </c>
      <c r="E15" s="96">
        <f>IF(Options!$D$24 = 1, MAX(F15, G15),
IF(Options!$D$25 = 1, AVERAGE(F15,G15),
IF(Options!$D$26 = 1, IFERROR(GEOMEAN(F15, G15), MAX(F15, G15)))))</f>
        <v>7.1514234347335996</v>
      </c>
      <c r="F15" s="96" cm="1">
        <f t="array" ref="F15">IF(Options!$D$18=1, IFERROR(MAX(IF($I$199:$Q$199=1,(I15:Q15),"")),
     MAX(IF($I$199:$Q$199=2,(I15:Q15),""))),
IF(Options!$D$19=1, IFERROR(AVERAGE(IF($I$199:$Q$199=1,(I15:Q15),"")),
     AVERAGE(IF($I$199:$Q$199=2,(I15:Q15),""))),
IF(Options!$D$20=1, IFERROR(GEOMEAN(IF($I$199:$Q$199=1,(I15:Q15)+0.0001,"")),
     GEOMEAN(IF($I$199:$Q$199=2,(I15:Q15)+0.0001,""))))))</f>
        <v>7.16</v>
      </c>
      <c r="G15" s="96" cm="1">
        <f t="array" ref="G15">IF(Options!$D$18=1, IFERROR(MAX(IF($I$200:$Q$200=1,(I15:Q15),"")),
     MAX(IF($I$200:$Q$200=2,(I15:Q15),""))),
IF(Options!$D$19=1, IFERROR(AVERAGE(IF($I$200:$Q$200=1,(I15:Q15),"")),
     AVERAGE(IF($I$200:$Q$200=2,(I15:Q15),""))),
IF(Options!$D$20=1, IFERROR(GEOMEAN(IF($I$200:$Q$200=1,(I15:Q15)+0.0001,"")),
     GEOMEAN(IF($I$200:$Q$200=2,(I15:Q15)+0.0001,""))))))</f>
        <v>7.1428571428571104</v>
      </c>
      <c r="H15" s="110" t="s">
        <v>27</v>
      </c>
      <c r="I15" s="96">
        <v>7.16</v>
      </c>
      <c r="J15" s="96">
        <v>7.1428571428571104</v>
      </c>
      <c r="K15" s="96">
        <v>0</v>
      </c>
      <c r="L15" s="96">
        <v>0</v>
      </c>
      <c r="M15" s="96">
        <v>0.55624000000000096</v>
      </c>
      <c r="N15" s="96">
        <v>0.56399999999999995</v>
      </c>
      <c r="O15" s="96">
        <v>1.6753846153846199</v>
      </c>
      <c r="P15" s="96">
        <v>5</v>
      </c>
      <c r="Q15" s="215">
        <v>0</v>
      </c>
      <c r="R15" s="217"/>
    </row>
    <row r="16" spans="1:18" x14ac:dyDescent="0.2">
      <c r="A16" s="92">
        <v>11</v>
      </c>
      <c r="B16" s="92" t="s">
        <v>28</v>
      </c>
      <c r="C16" s="92" t="s">
        <v>29</v>
      </c>
      <c r="D16" s="93" t="str">
        <f t="shared" si="0"/>
        <v/>
      </c>
      <c r="E16" s="96">
        <f>IF(Options!$D$24 = 1, MAX(F16, G16),
IF(Options!$D$25 = 1, AVERAGE(F16,G16),
IF(Options!$D$26 = 1, IFERROR(GEOMEAN(F16, G16), MAX(F16, G16)))))</f>
        <v>10</v>
      </c>
      <c r="F16" s="96" cm="1">
        <f t="array" ref="F16">IF(Options!$D$18=1, IFERROR(MAX(IF($I$199:$Q$199=1,(I16:Q16),"")),
     MAX(IF($I$199:$Q$199=2,(I16:Q16),""))),
IF(Options!$D$19=1, IFERROR(AVERAGE(IF($I$199:$Q$199=1,(I16:Q16),"")),
     AVERAGE(IF($I$199:$Q$199=2,(I16:Q16),""))),
IF(Options!$D$20=1, IFERROR(GEOMEAN(IF($I$199:$Q$199=1,(I16:Q16)+0.0001,"")),
     GEOMEAN(IF($I$199:$Q$199=2,(I16:Q16)+0.0001,""))))))</f>
        <v>10</v>
      </c>
      <c r="G16" s="96" cm="1">
        <f t="array" ref="G16">IF(Options!$D$18=1, IFERROR(MAX(IF($I$200:$Q$200=1,(I16:Q16),"")),
     MAX(IF($I$200:$Q$200=2,(I16:Q16),""))),
IF(Options!$D$19=1, IFERROR(AVERAGE(IF($I$200:$Q$200=1,(I16:Q16),"")),
     AVERAGE(IF($I$200:$Q$200=2,(I16:Q16),""))),
IF(Options!$D$20=1, IFERROR(GEOMEAN(IF($I$200:$Q$200=1,(I16:Q16)+0.0001,"")),
     GEOMEAN(IF($I$200:$Q$200=2,(I16:Q16)+0.0001,""))))))</f>
        <v>10</v>
      </c>
      <c r="H16" s="110" t="s">
        <v>29</v>
      </c>
      <c r="I16" s="96">
        <v>9.44</v>
      </c>
      <c r="J16" s="96">
        <v>4.7619047619047397</v>
      </c>
      <c r="K16" s="96">
        <v>0</v>
      </c>
      <c r="L16" s="96">
        <v>0</v>
      </c>
      <c r="M16" s="96">
        <v>7.5440000000000396E-2</v>
      </c>
      <c r="N16" s="96">
        <v>0</v>
      </c>
      <c r="O16" s="96">
        <v>8.97384615384615</v>
      </c>
      <c r="P16" s="96">
        <v>10</v>
      </c>
      <c r="Q16" s="215">
        <v>10</v>
      </c>
      <c r="R16" s="217"/>
    </row>
    <row r="17" spans="1:18" x14ac:dyDescent="0.2">
      <c r="A17" s="92">
        <v>12</v>
      </c>
      <c r="B17" s="92" t="s">
        <v>30</v>
      </c>
      <c r="C17" s="92" t="s">
        <v>31</v>
      </c>
      <c r="D17" s="93" t="str">
        <f t="shared" si="0"/>
        <v/>
      </c>
      <c r="E17" s="96">
        <f>IF(Options!$D$24 = 1, MAX(F17, G17),
IF(Options!$D$25 = 1, AVERAGE(F17,G17),
IF(Options!$D$26 = 1, IFERROR(GEOMEAN(F17, G17), MAX(F17, G17)))))</f>
        <v>3.6485613603172418</v>
      </c>
      <c r="F17" s="96" cm="1">
        <f t="array" ref="F17">IF(Options!$D$18=1, IFERROR(MAX(IF($I$199:$Q$199=1,(I17:Q17),"")),
     MAX(IF($I$199:$Q$199=2,(I17:Q17),""))),
IF(Options!$D$19=1, IFERROR(AVERAGE(IF($I$199:$Q$199=1,(I17:Q17),"")),
     AVERAGE(IF($I$199:$Q$199=2,(I17:Q17),""))),
IF(Options!$D$20=1, IFERROR(GEOMEAN(IF($I$199:$Q$199=1,(I17:Q17)+0.0001,"")),
     GEOMEAN(IF($I$199:$Q$199=2,(I17:Q17)+0.0001,""))))))</f>
        <v>2</v>
      </c>
      <c r="G17" s="96" cm="1">
        <f t="array" ref="G17">IF(Options!$D$18=1, IFERROR(MAX(IF($I$200:$Q$200=1,(I17:Q17),"")),
     MAX(IF($I$200:$Q$200=2,(I17:Q17),""))),
IF(Options!$D$19=1, IFERROR(AVERAGE(IF($I$200:$Q$200=1,(I17:Q17),"")),
     AVERAGE(IF($I$200:$Q$200=2,(I17:Q17),""))),
IF(Options!$D$20=1, IFERROR(GEOMEAN(IF($I$200:$Q$200=1,(I17:Q17)+0.0001,"")),
     GEOMEAN(IF($I$200:$Q$200=2,(I17:Q17)+0.0001,""))))))</f>
        <v>6.6559999999999997</v>
      </c>
      <c r="H17" s="110" t="s">
        <v>31</v>
      </c>
      <c r="I17" s="96">
        <v>1.8</v>
      </c>
      <c r="J17" s="96">
        <v>2.3809523809523698</v>
      </c>
      <c r="K17" s="96">
        <v>0</v>
      </c>
      <c r="L17" s="96">
        <v>0</v>
      </c>
      <c r="M17" s="96">
        <v>6.5092800000000004</v>
      </c>
      <c r="N17" s="96">
        <v>6.6559999999999997</v>
      </c>
      <c r="O17" s="96">
        <v>2.3246153846153801</v>
      </c>
      <c r="P17" s="96">
        <v>2</v>
      </c>
      <c r="Q17" s="215">
        <v>0</v>
      </c>
      <c r="R17" s="217"/>
    </row>
    <row r="18" spans="1:18" x14ac:dyDescent="0.2">
      <c r="A18" s="92">
        <v>13</v>
      </c>
      <c r="B18" s="92" t="s">
        <v>32</v>
      </c>
      <c r="C18" s="92" t="s">
        <v>33</v>
      </c>
      <c r="D18" s="93" t="str">
        <f t="shared" si="0"/>
        <v/>
      </c>
      <c r="E18" s="96">
        <f>IF(Options!$D$24 = 1, MAX(F18, G18),
IF(Options!$D$25 = 1, AVERAGE(F18,G18),
IF(Options!$D$26 = 1, IFERROR(GEOMEAN(F18, G18), MAX(F18, G18)))))</f>
        <v>8.2375447104791206</v>
      </c>
      <c r="F18" s="96" cm="1">
        <f t="array" ref="F18">IF(Options!$D$18=1, IFERROR(MAX(IF($I$199:$Q$199=1,(I18:Q18),"")),
     MAX(IF($I$199:$Q$199=2,(I18:Q18),""))),
IF(Options!$D$19=1, IFERROR(AVERAGE(IF($I$199:$Q$199=1,(I18:Q18),"")),
     AVERAGE(IF($I$199:$Q$199=2,(I18:Q18),""))),
IF(Options!$D$20=1, IFERROR(GEOMEAN(IF($I$199:$Q$199=1,(I18:Q18)+0.0001,"")),
     GEOMEAN(IF($I$199:$Q$199=2,(I18:Q18)+0.0001,""))))))</f>
        <v>9.5</v>
      </c>
      <c r="G18" s="96" cm="1">
        <f t="array" ref="G18">IF(Options!$D$18=1, IFERROR(MAX(IF($I$200:$Q$200=1,(I18:Q18),"")),
     MAX(IF($I$200:$Q$200=2,(I18:Q18),""))),
IF(Options!$D$19=1, IFERROR(AVERAGE(IF($I$200:$Q$200=1,(I18:Q18),"")),
     AVERAGE(IF($I$200:$Q$200=2,(I18:Q18),""))),
IF(Options!$D$20=1, IFERROR(GEOMEAN(IF($I$200:$Q$200=1,(I18:Q18)+0.0001,"")),
     GEOMEAN(IF($I$200:$Q$200=2,(I18:Q18)+0.0001,""))))))</f>
        <v>7.1428571428571104</v>
      </c>
      <c r="H18" s="110" t="s">
        <v>33</v>
      </c>
      <c r="I18" s="96">
        <v>8.24</v>
      </c>
      <c r="J18" s="96">
        <v>7.1428571428571104</v>
      </c>
      <c r="K18" s="96">
        <v>3.58618850819891</v>
      </c>
      <c r="L18" s="96">
        <v>5.7342801206317304</v>
      </c>
      <c r="M18" s="96">
        <v>0.27480000000000099</v>
      </c>
      <c r="N18" s="96">
        <v>0.21199999999999999</v>
      </c>
      <c r="O18" s="96">
        <v>6.1969230769230803</v>
      </c>
      <c r="P18" s="96">
        <v>9.5</v>
      </c>
      <c r="Q18" s="215">
        <v>0</v>
      </c>
      <c r="R18" s="217"/>
    </row>
    <row r="19" spans="1:18" x14ac:dyDescent="0.2">
      <c r="A19" s="92">
        <v>14</v>
      </c>
      <c r="B19" s="92" t="s">
        <v>34</v>
      </c>
      <c r="C19" s="92" t="s">
        <v>35</v>
      </c>
      <c r="D19" s="93" t="str">
        <f t="shared" si="0"/>
        <v/>
      </c>
      <c r="E19" s="96">
        <f>IF(Options!$D$24 = 1, MAX(F19, G19),
IF(Options!$D$25 = 1, AVERAGE(F19,G19),
IF(Options!$D$26 = 1, IFERROR(GEOMEAN(F19, G19), MAX(F19, G19)))))</f>
        <v>10</v>
      </c>
      <c r="F19" s="96" cm="1">
        <f t="array" ref="F19">IF(Options!$D$18=1, IFERROR(MAX(IF($I$199:$Q$199=1,(I19:Q19),"")),
     MAX(IF($I$199:$Q$199=2,(I19:Q19),""))),
IF(Options!$D$19=1, IFERROR(AVERAGE(IF($I$199:$Q$199=1,(I19:Q19),"")),
     AVERAGE(IF($I$199:$Q$199=2,(I19:Q19),""))),
IF(Options!$D$20=1, IFERROR(GEOMEAN(IF($I$199:$Q$199=1,(I19:Q19)+0.0001,"")),
     GEOMEAN(IF($I$199:$Q$199=2,(I19:Q19)+0.0001,""))))))</f>
        <v>10</v>
      </c>
      <c r="G19" s="96" cm="1">
        <f t="array" ref="G19">IF(Options!$D$18=1, IFERROR(MAX(IF($I$200:$Q$200=1,(I19:Q19),"")),
     MAX(IF($I$200:$Q$200=2,(I19:Q19),""))),
IF(Options!$D$19=1, IFERROR(AVERAGE(IF($I$200:$Q$200=1,(I19:Q19),"")),
     AVERAGE(IF($I$200:$Q$200=2,(I19:Q19),""))),
IF(Options!$D$20=1, IFERROR(GEOMEAN(IF($I$200:$Q$200=1,(I19:Q19)+0.0001,"")),
     GEOMEAN(IF($I$200:$Q$200=2,(I19:Q19)+0.0001,""))))))</f>
        <v>10</v>
      </c>
      <c r="H19" s="110" t="s">
        <v>35</v>
      </c>
      <c r="I19" s="96">
        <v>7.98</v>
      </c>
      <c r="J19" s="96">
        <v>9.5238095238094793</v>
      </c>
      <c r="K19" s="96">
        <v>0</v>
      </c>
      <c r="L19" s="96">
        <v>0</v>
      </c>
      <c r="M19" s="96">
        <v>7.5720000000000495E-2</v>
      </c>
      <c r="N19" s="96">
        <v>6.7999999999999602E-2</v>
      </c>
      <c r="O19" s="96">
        <v>8.7184615384615398</v>
      </c>
      <c r="P19" s="96">
        <v>10</v>
      </c>
      <c r="Q19" s="215">
        <v>10</v>
      </c>
      <c r="R19" s="217"/>
    </row>
    <row r="20" spans="1:18" x14ac:dyDescent="0.2">
      <c r="A20" s="92">
        <v>15</v>
      </c>
      <c r="B20" s="92" t="s">
        <v>36</v>
      </c>
      <c r="C20" s="92" t="s">
        <v>37</v>
      </c>
      <c r="D20" s="93" t="str">
        <f t="shared" si="0"/>
        <v/>
      </c>
      <c r="E20" s="96">
        <f>IF(Options!$D$24 = 1, MAX(F20, G20),
IF(Options!$D$25 = 1, AVERAGE(F20,G20),
IF(Options!$D$26 = 1, IFERROR(GEOMEAN(F20, G20), MAX(F20, G20)))))</f>
        <v>4.3643578047198375</v>
      </c>
      <c r="F20" s="96" cm="1">
        <f t="array" ref="F20">IF(Options!$D$18=1, IFERROR(MAX(IF($I$199:$Q$199=1,(I20:Q20),"")),
     MAX(IF($I$199:$Q$199=2,(I20:Q20),""))),
IF(Options!$D$19=1, IFERROR(AVERAGE(IF($I$199:$Q$199=1,(I20:Q20),"")),
     AVERAGE(IF($I$199:$Q$199=2,(I20:Q20),""))),
IF(Options!$D$20=1, IFERROR(GEOMEAN(IF($I$199:$Q$199=1,(I20:Q20)+0.0001,"")),
     GEOMEAN(IF($I$199:$Q$199=2,(I20:Q20)+0.0001,""))))))</f>
        <v>8</v>
      </c>
      <c r="G20" s="96" cm="1">
        <f t="array" ref="G20">IF(Options!$D$18=1, IFERROR(MAX(IF($I$200:$Q$200=1,(I20:Q20),"")),
     MAX(IF($I$200:$Q$200=2,(I20:Q20),""))),
IF(Options!$D$19=1, IFERROR(AVERAGE(IF($I$200:$Q$200=1,(I20:Q20),"")),
     AVERAGE(IF($I$200:$Q$200=2,(I20:Q20),""))),
IF(Options!$D$20=1, IFERROR(GEOMEAN(IF($I$200:$Q$200=1,(I20:Q20)+0.0001,"")),
     GEOMEAN(IF($I$200:$Q$200=2,(I20:Q20)+0.0001,""))))))</f>
        <v>2.3809523809523698</v>
      </c>
      <c r="H20" s="110" t="s">
        <v>37</v>
      </c>
      <c r="I20" s="96">
        <v>7</v>
      </c>
      <c r="J20" s="96">
        <v>2.3809523809523698</v>
      </c>
      <c r="K20" s="96">
        <v>0</v>
      </c>
      <c r="L20" s="96">
        <v>0</v>
      </c>
      <c r="M20" s="96">
        <v>9.4960000000000405E-2</v>
      </c>
      <c r="N20" s="96">
        <v>0.14000000000000101</v>
      </c>
      <c r="O20" s="96">
        <v>1.0338461538461501</v>
      </c>
      <c r="P20" s="96">
        <v>8</v>
      </c>
      <c r="Q20" s="215">
        <v>0</v>
      </c>
      <c r="R20" s="217"/>
    </row>
    <row r="21" spans="1:18" x14ac:dyDescent="0.2">
      <c r="A21" s="92">
        <v>16</v>
      </c>
      <c r="B21" s="92" t="s">
        <v>38</v>
      </c>
      <c r="C21" s="92" t="s">
        <v>39</v>
      </c>
      <c r="D21" s="93" t="str">
        <f t="shared" si="0"/>
        <v/>
      </c>
      <c r="E21" s="96">
        <f>IF(Options!$D$24 = 1, MAX(F21, G21),
IF(Options!$D$25 = 1, AVERAGE(F21,G21),
IF(Options!$D$26 = 1, IFERROR(GEOMEAN(F21, G21), MAX(F21, G21)))))</f>
        <v>6.7193571121052944</v>
      </c>
      <c r="F21" s="96" cm="1">
        <f t="array" ref="F21">IF(Options!$D$18=1, IFERROR(MAX(IF($I$199:$Q$199=1,(I21:Q21),"")),
     MAX(IF($I$199:$Q$199=2,(I21:Q21),""))),
IF(Options!$D$19=1, IFERROR(AVERAGE(IF($I$199:$Q$199=1,(I21:Q21),"")),
     AVERAGE(IF($I$199:$Q$199=2,(I21:Q21),""))),
IF(Options!$D$20=1, IFERROR(GEOMEAN(IF($I$199:$Q$199=1,(I21:Q21)+0.0001,"")),
     GEOMEAN(IF($I$199:$Q$199=2,(I21:Q21)+0.0001,""))))))</f>
        <v>4.88</v>
      </c>
      <c r="G21" s="96" cm="1">
        <f t="array" ref="G21">IF(Options!$D$18=1, IFERROR(MAX(IF($I$200:$Q$200=1,(I21:Q21),"")),
     MAX(IF($I$200:$Q$200=2,(I21:Q21),""))),
IF(Options!$D$19=1, IFERROR(AVERAGE(IF($I$200:$Q$200=1,(I21:Q21),"")),
     AVERAGE(IF($I$200:$Q$200=2,(I21:Q21),""))),
IF(Options!$D$20=1, IFERROR(GEOMEAN(IF($I$200:$Q$200=1,(I21:Q21)+0.0001,"")),
     GEOMEAN(IF($I$200:$Q$200=2,(I21:Q21)+0.0001,""))))))</f>
        <v>9.2520000000000007</v>
      </c>
      <c r="H21" s="110" t="s">
        <v>39</v>
      </c>
      <c r="I21" s="96">
        <v>4.88</v>
      </c>
      <c r="J21" s="96">
        <v>2.3809523809523698</v>
      </c>
      <c r="K21" s="96">
        <v>0.24147731297692601</v>
      </c>
      <c r="L21" s="96">
        <v>2.7925531058251298</v>
      </c>
      <c r="M21" s="96">
        <v>5.2500799999999996</v>
      </c>
      <c r="N21" s="96">
        <v>9.2520000000000007</v>
      </c>
      <c r="O21" s="96">
        <v>3.7261538461538501</v>
      </c>
      <c r="P21" s="96">
        <v>4.25</v>
      </c>
      <c r="Q21" s="215">
        <v>0</v>
      </c>
      <c r="R21" s="217"/>
    </row>
    <row r="22" spans="1:18" x14ac:dyDescent="0.2">
      <c r="A22" s="92">
        <v>17</v>
      </c>
      <c r="B22" s="92" t="s">
        <v>40</v>
      </c>
      <c r="C22" s="92" t="s">
        <v>41</v>
      </c>
      <c r="D22" s="93" t="str">
        <f t="shared" si="0"/>
        <v/>
      </c>
      <c r="E22" s="96">
        <f>IF(Options!$D$24 = 1, MAX(F22, G22),
IF(Options!$D$25 = 1, AVERAGE(F22,G22),
IF(Options!$D$26 = 1, IFERROR(GEOMEAN(F22, G22), MAX(F22, G22)))))</f>
        <v>7.8230428862431785</v>
      </c>
      <c r="F22" s="96" cm="1">
        <f t="array" ref="F22">IF(Options!$D$18=1, IFERROR(MAX(IF($I$199:$Q$199=1,(I22:Q22),"")),
     MAX(IF($I$199:$Q$199=2,(I22:Q22),""))),
IF(Options!$D$19=1, IFERROR(AVERAGE(IF($I$199:$Q$199=1,(I22:Q22),"")),
     AVERAGE(IF($I$199:$Q$199=2,(I22:Q22),""))),
IF(Options!$D$20=1, IFERROR(GEOMEAN(IF($I$199:$Q$199=1,(I22:Q22)+0.0001,"")),
     GEOMEAN(IF($I$199:$Q$199=2,(I22:Q22)+0.0001,""))))))</f>
        <v>6.12</v>
      </c>
      <c r="G22" s="96" cm="1">
        <f t="array" ref="G22">IF(Options!$D$18=1, IFERROR(MAX(IF($I$200:$Q$200=1,(I22:Q22),"")),
     MAX(IF($I$200:$Q$200=2,(I22:Q22),""))),
IF(Options!$D$19=1, IFERROR(AVERAGE(IF($I$200:$Q$200=1,(I22:Q22),"")),
     AVERAGE(IF($I$200:$Q$200=2,(I22:Q22),""))),
IF(Options!$D$20=1, IFERROR(GEOMEAN(IF($I$200:$Q$200=1,(I22:Q22)+0.0001,"")),
     GEOMEAN(IF($I$200:$Q$200=2,(I22:Q22)+0.0001,""))))))</f>
        <v>10</v>
      </c>
      <c r="H22" s="110" t="s">
        <v>41</v>
      </c>
      <c r="I22" s="96">
        <v>6.12</v>
      </c>
      <c r="J22" s="96">
        <v>4.7619047619047397</v>
      </c>
      <c r="K22" s="96">
        <v>10</v>
      </c>
      <c r="L22" s="96">
        <v>3.10084721601529</v>
      </c>
      <c r="M22" s="96">
        <v>10</v>
      </c>
      <c r="N22" s="96">
        <v>3.5259999999999998</v>
      </c>
      <c r="O22" s="96">
        <v>1.28153846153846</v>
      </c>
      <c r="P22" s="96">
        <v>4.75</v>
      </c>
      <c r="Q22" s="215">
        <v>0</v>
      </c>
      <c r="R22" s="217"/>
    </row>
    <row r="23" spans="1:18" x14ac:dyDescent="0.2">
      <c r="A23" s="92">
        <v>18</v>
      </c>
      <c r="B23" s="92" t="s">
        <v>42</v>
      </c>
      <c r="C23" s="92" t="s">
        <v>43</v>
      </c>
      <c r="D23" s="93" t="str">
        <f t="shared" si="0"/>
        <v/>
      </c>
      <c r="E23" s="96">
        <f>IF(Options!$D$24 = 1, MAX(F23, G23),
IF(Options!$D$25 = 1, AVERAGE(F23,G23),
IF(Options!$D$26 = 1, IFERROR(GEOMEAN(F23, G23), MAX(F23, G23)))))</f>
        <v>8.8769364084688593</v>
      </c>
      <c r="F23" s="96" cm="1">
        <f t="array" ref="F23">IF(Options!$D$18=1, IFERROR(MAX(IF($I$199:$Q$199=1,(I23:Q23),"")),
     MAX(IF($I$199:$Q$199=2,(I23:Q23),""))),
IF(Options!$D$19=1, IFERROR(AVERAGE(IF($I$199:$Q$199=1,(I23:Q23),"")),
     AVERAGE(IF($I$199:$Q$199=2,(I23:Q23),""))),
IF(Options!$D$20=1, IFERROR(GEOMEAN(IF($I$199:$Q$199=1,(I23:Q23)+0.0001,"")),
     GEOMEAN(IF($I$199:$Q$199=2,(I23:Q23)+0.0001,""))))))</f>
        <v>7.88</v>
      </c>
      <c r="G23" s="96" cm="1">
        <f t="array" ref="G23">IF(Options!$D$18=1, IFERROR(MAX(IF($I$200:$Q$200=1,(I23:Q23),"")),
     MAX(IF($I$200:$Q$200=2,(I23:Q23),""))),
IF(Options!$D$19=1, IFERROR(AVERAGE(IF($I$200:$Q$200=1,(I23:Q23),"")),
     AVERAGE(IF($I$200:$Q$200=2,(I23:Q23),""))),
IF(Options!$D$20=1, IFERROR(GEOMEAN(IF($I$200:$Q$200=1,(I23:Q23)+0.0001,"")),
     GEOMEAN(IF($I$200:$Q$200=2,(I23:Q23)+0.0001,""))))))</f>
        <v>10</v>
      </c>
      <c r="H23" s="110" t="s">
        <v>43</v>
      </c>
      <c r="I23" s="96">
        <v>7.88</v>
      </c>
      <c r="J23" s="96" t="s">
        <v>505</v>
      </c>
      <c r="K23" s="96">
        <v>10</v>
      </c>
      <c r="L23" s="96">
        <v>0.14229054416596301</v>
      </c>
      <c r="M23" s="96">
        <v>1.33684</v>
      </c>
      <c r="N23" s="96">
        <v>0.72599999999999898</v>
      </c>
      <c r="O23" s="96">
        <v>3.7015384615384601</v>
      </c>
      <c r="P23" s="96">
        <v>4.75</v>
      </c>
      <c r="Q23" s="215">
        <v>0</v>
      </c>
      <c r="R23" s="217"/>
    </row>
    <row r="24" spans="1:18" x14ac:dyDescent="0.2">
      <c r="A24" s="92">
        <v>19</v>
      </c>
      <c r="B24" s="92" t="s">
        <v>44</v>
      </c>
      <c r="C24" s="92" t="s">
        <v>45</v>
      </c>
      <c r="D24" s="93" t="str">
        <f t="shared" si="0"/>
        <v/>
      </c>
      <c r="E24" s="96">
        <f>IF(Options!$D$24 = 1, MAX(F24, G24),
IF(Options!$D$25 = 1, AVERAGE(F24,G24),
IF(Options!$D$26 = 1, IFERROR(GEOMEAN(F24, G24), MAX(F24, G24)))))</f>
        <v>6.6732181142234515</v>
      </c>
      <c r="F24" s="96" cm="1">
        <f t="array" ref="F24">IF(Options!$D$18=1, IFERROR(MAX(IF($I$199:$Q$199=1,(I24:Q24),"")),
     MAX(IF($I$199:$Q$199=2,(I24:Q24),""))),
IF(Options!$D$19=1, IFERROR(AVERAGE(IF($I$199:$Q$199=1,(I24:Q24),"")),
     AVERAGE(IF($I$199:$Q$199=2,(I24:Q24),""))),
IF(Options!$D$20=1, IFERROR(GEOMEAN(IF($I$199:$Q$199=1,(I24:Q24)+0.0001,"")),
     GEOMEAN(IF($I$199:$Q$199=2,(I24:Q24)+0.0001,""))))))</f>
        <v>5.44</v>
      </c>
      <c r="G24" s="96" cm="1">
        <f t="array" ref="G24">IF(Options!$D$18=1, IFERROR(MAX(IF($I$200:$Q$200=1,(I24:Q24),"")),
     MAX(IF($I$200:$Q$200=2,(I24:Q24),""))),
IF(Options!$D$19=1, IFERROR(AVERAGE(IF($I$200:$Q$200=1,(I24:Q24),"")),
     AVERAGE(IF($I$200:$Q$200=2,(I24:Q24),""))),
IF(Options!$D$20=1, IFERROR(GEOMEAN(IF($I$200:$Q$200=1,(I24:Q24)+0.0001,"")),
     GEOMEAN(IF($I$200:$Q$200=2,(I24:Q24)+0.0001,""))))))</f>
        <v>8.1859999999999999</v>
      </c>
      <c r="H24" s="110" t="s">
        <v>45</v>
      </c>
      <c r="I24" s="96">
        <v>5.44</v>
      </c>
      <c r="J24" s="96">
        <v>2.3809523809523698</v>
      </c>
      <c r="K24" s="96">
        <v>0</v>
      </c>
      <c r="L24" s="96">
        <v>0</v>
      </c>
      <c r="M24" s="96">
        <v>3.5043600000000001</v>
      </c>
      <c r="N24" s="96">
        <v>8.1859999999999999</v>
      </c>
      <c r="O24" s="96">
        <v>5.6923076923076898</v>
      </c>
      <c r="P24" s="96">
        <v>5.25</v>
      </c>
      <c r="Q24" s="215">
        <v>0</v>
      </c>
      <c r="R24" s="217"/>
    </row>
    <row r="25" spans="1:18" x14ac:dyDescent="0.2">
      <c r="A25" s="92">
        <v>20</v>
      </c>
      <c r="B25" s="92" t="s">
        <v>46</v>
      </c>
      <c r="C25" s="92" t="s">
        <v>47</v>
      </c>
      <c r="D25" s="93" t="str">
        <f t="shared" si="0"/>
        <v/>
      </c>
      <c r="E25" s="96">
        <f>IF(Options!$D$24 = 1, MAX(F25, G25),
IF(Options!$D$25 = 1, AVERAGE(F25,G25),
IF(Options!$D$26 = 1, IFERROR(GEOMEAN(F25, G25), MAX(F25, G25)))))</f>
        <v>6.8929172120596167</v>
      </c>
      <c r="F25" s="96" cm="1">
        <f t="array" ref="F25">IF(Options!$D$18=1, IFERROR(MAX(IF($I$199:$Q$199=1,(I25:Q25),"")),
     MAX(IF($I$199:$Q$199=2,(I25:Q25),""))),
IF(Options!$D$19=1, IFERROR(AVERAGE(IF($I$199:$Q$199=1,(I25:Q25),"")),
     AVERAGE(IF($I$199:$Q$199=2,(I25:Q25),""))),
IF(Options!$D$20=1, IFERROR(GEOMEAN(IF($I$199:$Q$199=1,(I25:Q25)+0.0001,"")),
     GEOMEAN(IF($I$199:$Q$199=2,(I25:Q25)+0.0001,""))))))</f>
        <v>6.94</v>
      </c>
      <c r="G25" s="96" cm="1">
        <f t="array" ref="G25">IF(Options!$D$18=1, IFERROR(MAX(IF($I$200:$Q$200=1,(I25:Q25),"")),
     MAX(IF($I$200:$Q$200=2,(I25:Q25),""))),
IF(Options!$D$19=1, IFERROR(AVERAGE(IF($I$200:$Q$200=1,(I25:Q25),"")),
     AVERAGE(IF($I$200:$Q$200=2,(I25:Q25),""))),
IF(Options!$D$20=1, IFERROR(GEOMEAN(IF($I$200:$Q$200=1,(I25:Q25)+0.0001,"")),
     GEOMEAN(IF($I$200:$Q$200=2,(I25:Q25)+0.0001,""))))))</f>
        <v>6.8461538461538503</v>
      </c>
      <c r="H25" s="110" t="s">
        <v>47</v>
      </c>
      <c r="I25" s="96">
        <v>6.94</v>
      </c>
      <c r="J25" s="96">
        <v>0</v>
      </c>
      <c r="K25" s="96">
        <v>0</v>
      </c>
      <c r="L25" s="96">
        <v>0</v>
      </c>
      <c r="M25" s="96">
        <v>6.1125999999999996</v>
      </c>
      <c r="N25" s="96">
        <v>1.966</v>
      </c>
      <c r="O25" s="96">
        <v>6.8461538461538503</v>
      </c>
      <c r="P25" s="96">
        <v>4.5</v>
      </c>
      <c r="Q25" s="215">
        <v>0</v>
      </c>
      <c r="R25" s="217"/>
    </row>
    <row r="26" spans="1:18" x14ac:dyDescent="0.2">
      <c r="A26" s="92">
        <v>21</v>
      </c>
      <c r="B26" s="92" t="s">
        <v>48</v>
      </c>
      <c r="C26" s="92" t="s">
        <v>49</v>
      </c>
      <c r="D26" s="93" t="str">
        <f t="shared" si="0"/>
        <v/>
      </c>
      <c r="E26" s="96">
        <f>IF(Options!$D$24 = 1, MAX(F26, G26),
IF(Options!$D$25 = 1, AVERAGE(F26,G26),
IF(Options!$D$26 = 1, IFERROR(GEOMEAN(F26, G26), MAX(F26, G26)))))</f>
        <v>8.7407093533648617</v>
      </c>
      <c r="F26" s="96" cm="1">
        <f t="array" ref="F26">IF(Options!$D$18=1, IFERROR(MAX(IF($I$199:$Q$199=1,(I26:Q26),"")),
     MAX(IF($I$199:$Q$199=2,(I26:Q26),""))),
IF(Options!$D$19=1, IFERROR(AVERAGE(IF($I$199:$Q$199=1,(I26:Q26),"")),
     AVERAGE(IF($I$199:$Q$199=2,(I26:Q26),""))),
IF(Options!$D$20=1, IFERROR(GEOMEAN(IF($I$199:$Q$199=1,(I26:Q26)+0.0001,"")),
     GEOMEAN(IF($I$199:$Q$199=2,(I26:Q26)+0.0001,""))))))</f>
        <v>7.64</v>
      </c>
      <c r="G26" s="96" cm="1">
        <f t="array" ref="G26">IF(Options!$D$18=1, IFERROR(MAX(IF($I$200:$Q$200=1,(I26:Q26),"")),
     MAX(IF($I$200:$Q$200=2,(I26:Q26),""))),
IF(Options!$D$19=1, IFERROR(AVERAGE(IF($I$200:$Q$200=1,(I26:Q26),"")),
     AVERAGE(IF($I$200:$Q$200=2,(I26:Q26),""))),
IF(Options!$D$20=1, IFERROR(GEOMEAN(IF($I$200:$Q$200=1,(I26:Q26)+0.0001,"")),
     GEOMEAN(IF($I$200:$Q$200=2,(I26:Q26)+0.0001,""))))))</f>
        <v>10</v>
      </c>
      <c r="H26" s="110" t="s">
        <v>49</v>
      </c>
      <c r="I26" s="96">
        <v>7.64</v>
      </c>
      <c r="J26" s="96">
        <v>10</v>
      </c>
      <c r="K26" s="96">
        <v>0</v>
      </c>
      <c r="L26" s="96">
        <v>0</v>
      </c>
      <c r="M26" s="96">
        <v>1.3365199999999999</v>
      </c>
      <c r="N26" s="96">
        <v>0.71799999999999997</v>
      </c>
      <c r="O26" s="96">
        <v>1.79538461538461</v>
      </c>
      <c r="P26" s="96">
        <v>4.5</v>
      </c>
      <c r="Q26" s="215">
        <v>0</v>
      </c>
      <c r="R26" s="217"/>
    </row>
    <row r="27" spans="1:18" x14ac:dyDescent="0.2">
      <c r="A27" s="92">
        <v>22</v>
      </c>
      <c r="B27" s="92" t="s">
        <v>50</v>
      </c>
      <c r="C27" s="92" t="s">
        <v>51</v>
      </c>
      <c r="D27" s="93" t="str">
        <f t="shared" si="0"/>
        <v/>
      </c>
      <c r="E27" s="96">
        <f>IF(Options!$D$24 = 1, MAX(F27, G27),
IF(Options!$D$25 = 1, AVERAGE(F27,G27),
IF(Options!$D$26 = 1, IFERROR(GEOMEAN(F27, G27), MAX(F27, G27)))))</f>
        <v>7.4259420536801528</v>
      </c>
      <c r="F27" s="96" cm="1">
        <f t="array" ref="F27">IF(Options!$D$18=1, IFERROR(MAX(IF($I$199:$Q$199=1,(I27:Q27),"")),
     MAX(IF($I$199:$Q$199=2,(I27:Q27),""))),
IF(Options!$D$19=1, IFERROR(AVERAGE(IF($I$199:$Q$199=1,(I27:Q27),"")),
     AVERAGE(IF($I$199:$Q$199=2,(I27:Q27),""))),
IF(Options!$D$20=1, IFERROR(GEOMEAN(IF($I$199:$Q$199=1,(I27:Q27)+0.0001,"")),
     GEOMEAN(IF($I$199:$Q$199=2,(I27:Q27)+0.0001,""))))))</f>
        <v>7.25</v>
      </c>
      <c r="G27" s="96" cm="1">
        <f t="array" ref="G27">IF(Options!$D$18=1, IFERROR(MAX(IF($I$200:$Q$200=1,(I27:Q27),"")),
     MAX(IF($I$200:$Q$200=2,(I27:Q27),""))),
IF(Options!$D$19=1, IFERROR(AVERAGE(IF($I$200:$Q$200=1,(I27:Q27),"")),
     AVERAGE(IF($I$200:$Q$200=2,(I27:Q27),""))),
IF(Options!$D$20=1, IFERROR(GEOMEAN(IF($I$200:$Q$200=1,(I27:Q27)+0.0001,"")),
     GEOMEAN(IF($I$200:$Q$200=2,(I27:Q27)+0.0001,""))))))</f>
        <v>7.60615384615385</v>
      </c>
      <c r="H27" s="110" t="s">
        <v>51</v>
      </c>
      <c r="I27" s="96">
        <v>6.84</v>
      </c>
      <c r="J27" s="96">
        <v>4.7619047619047397</v>
      </c>
      <c r="K27" s="96">
        <v>0</v>
      </c>
      <c r="L27" s="96">
        <v>0</v>
      </c>
      <c r="M27" s="96">
        <v>2.7756400000000001</v>
      </c>
      <c r="N27" s="96">
        <v>7.5640000000000001</v>
      </c>
      <c r="O27" s="96">
        <v>7.60615384615385</v>
      </c>
      <c r="P27" s="96">
        <v>7.25</v>
      </c>
      <c r="Q27" s="215">
        <v>0</v>
      </c>
      <c r="R27" s="217"/>
    </row>
    <row r="28" spans="1:18" x14ac:dyDescent="0.2">
      <c r="A28" s="92">
        <v>23</v>
      </c>
      <c r="B28" s="92" t="s">
        <v>52</v>
      </c>
      <c r="C28" s="92" t="s">
        <v>53</v>
      </c>
      <c r="D28" s="93" t="str">
        <f t="shared" si="0"/>
        <v/>
      </c>
      <c r="E28" s="96">
        <f>IF(Options!$D$24 = 1, MAX(F28, G28),
IF(Options!$D$25 = 1, AVERAGE(F28,G28),
IF(Options!$D$26 = 1, IFERROR(GEOMEAN(F28, G28), MAX(F28, G28)))))</f>
        <v>6.1237243569579451</v>
      </c>
      <c r="F28" s="96" cm="1">
        <f t="array" ref="F28">IF(Options!$D$18=1, IFERROR(MAX(IF($I$199:$Q$199=1,(I28:Q28),"")),
     MAX(IF($I$199:$Q$199=2,(I28:Q28),""))),
IF(Options!$D$19=1, IFERROR(AVERAGE(IF($I$199:$Q$199=1,(I28:Q28),"")),
     AVERAGE(IF($I$199:$Q$199=2,(I28:Q28),""))),
IF(Options!$D$20=1, IFERROR(GEOMEAN(IF($I$199:$Q$199=1,(I28:Q28)+0.0001,"")),
     GEOMEAN(IF($I$199:$Q$199=2,(I28:Q28)+0.0001,""))))))</f>
        <v>3.75</v>
      </c>
      <c r="G28" s="96" cm="1">
        <f t="array" ref="G28">IF(Options!$D$18=1, IFERROR(MAX(IF($I$200:$Q$200=1,(I28:Q28),"")),
     MAX(IF($I$200:$Q$200=2,(I28:Q28),""))),
IF(Options!$D$19=1, IFERROR(AVERAGE(IF($I$200:$Q$200=1,(I28:Q28),"")),
     AVERAGE(IF($I$200:$Q$200=2,(I28:Q28),""))),
IF(Options!$D$20=1, IFERROR(GEOMEAN(IF($I$200:$Q$200=1,(I28:Q28)+0.0001,"")),
     GEOMEAN(IF($I$200:$Q$200=2,(I28:Q28)+0.0001,""))))))</f>
        <v>10</v>
      </c>
      <c r="H28" s="110" t="s">
        <v>53</v>
      </c>
      <c r="I28" s="96">
        <v>2.06</v>
      </c>
      <c r="J28" s="96">
        <v>2.3809523809523698</v>
      </c>
      <c r="K28" s="96">
        <v>0</v>
      </c>
      <c r="L28" s="96">
        <v>0</v>
      </c>
      <c r="M28" s="96">
        <v>8.5143599999999999</v>
      </c>
      <c r="N28" s="96">
        <v>9.7539999999999996</v>
      </c>
      <c r="O28" s="96" t="s">
        <v>505</v>
      </c>
      <c r="P28" s="96">
        <v>3.75</v>
      </c>
      <c r="Q28" s="215">
        <v>10</v>
      </c>
      <c r="R28" s="217"/>
    </row>
    <row r="29" spans="1:18" x14ac:dyDescent="0.2">
      <c r="A29" s="92">
        <v>24</v>
      </c>
      <c r="B29" s="92" t="s">
        <v>54</v>
      </c>
      <c r="C29" s="92" t="s">
        <v>55</v>
      </c>
      <c r="D29" s="93" t="str">
        <f t="shared" si="0"/>
        <v/>
      </c>
      <c r="E29" s="96">
        <f>IF(Options!$D$24 = 1, MAX(F29, G29),
IF(Options!$D$25 = 1, AVERAGE(F29,G29),
IF(Options!$D$26 = 1, IFERROR(GEOMEAN(F29, G29), MAX(F29, G29)))))</f>
        <v>8.7292611371180779</v>
      </c>
      <c r="F29" s="96" cm="1">
        <f t="array" ref="F29">IF(Options!$D$18=1, IFERROR(MAX(IF($I$199:$Q$199=1,(I29:Q29),"")),
     MAX(IF($I$199:$Q$199=2,(I29:Q29),""))),
IF(Options!$D$19=1, IFERROR(AVERAGE(IF($I$199:$Q$199=1,(I29:Q29),"")),
     AVERAGE(IF($I$199:$Q$199=2,(I29:Q29),""))),
IF(Options!$D$20=1, IFERROR(GEOMEAN(IF($I$199:$Q$199=1,(I29:Q29)+0.0001,"")),
     GEOMEAN(IF($I$199:$Q$199=2,(I29:Q29)+0.0001,""))))))</f>
        <v>7.62</v>
      </c>
      <c r="G29" s="96" cm="1">
        <f t="array" ref="G29">IF(Options!$D$18=1, IFERROR(MAX(IF($I$200:$Q$200=1,(I29:Q29),"")),
     MAX(IF($I$200:$Q$200=2,(I29:Q29),""))),
IF(Options!$D$19=1, IFERROR(AVERAGE(IF($I$200:$Q$200=1,(I29:Q29),"")),
     AVERAGE(IF($I$200:$Q$200=2,(I29:Q29),""))),
IF(Options!$D$20=1, IFERROR(GEOMEAN(IF($I$200:$Q$200=1,(I29:Q29)+0.0001,"")),
     GEOMEAN(IF($I$200:$Q$200=2,(I29:Q29)+0.0001,""))))))</f>
        <v>10</v>
      </c>
      <c r="H29" s="110" t="s">
        <v>55</v>
      </c>
      <c r="I29" s="96">
        <v>7.62</v>
      </c>
      <c r="J29" s="96">
        <v>9.5238095238094793</v>
      </c>
      <c r="K29" s="96">
        <v>4.1023062186855297</v>
      </c>
      <c r="L29" s="96">
        <v>7.56305808217025</v>
      </c>
      <c r="M29" s="96">
        <v>10</v>
      </c>
      <c r="N29" s="96">
        <v>8.9480000000000004</v>
      </c>
      <c r="O29" s="96">
        <v>2.2215384615384601</v>
      </c>
      <c r="P29" s="96">
        <v>5</v>
      </c>
      <c r="Q29" s="215">
        <v>0</v>
      </c>
      <c r="R29" s="217"/>
    </row>
    <row r="30" spans="1:18" x14ac:dyDescent="0.2">
      <c r="A30" s="92">
        <v>25</v>
      </c>
      <c r="B30" s="92" t="s">
        <v>56</v>
      </c>
      <c r="C30" s="92" t="s">
        <v>57</v>
      </c>
      <c r="D30" s="93" t="str">
        <f t="shared" si="0"/>
        <v/>
      </c>
      <c r="E30" s="96">
        <f>IF(Options!$D$24 = 1, MAX(F30, G30),
IF(Options!$D$25 = 1, AVERAGE(F30,G30),
IF(Options!$D$26 = 1, IFERROR(GEOMEAN(F30, G30), MAX(F30, G30)))))</f>
        <v>6.3969800567262869</v>
      </c>
      <c r="F30" s="96" cm="1">
        <f t="array" ref="F30">IF(Options!$D$18=1, IFERROR(MAX(IF($I$199:$Q$199=1,(I30:Q30),"")),
     MAX(IF($I$199:$Q$199=2,(I30:Q30),""))),
IF(Options!$D$19=1, IFERROR(AVERAGE(IF($I$199:$Q$199=1,(I30:Q30),"")),
     AVERAGE(IF($I$199:$Q$199=2,(I30:Q30),""))),
IF(Options!$D$20=1, IFERROR(GEOMEAN(IF($I$199:$Q$199=1,(I30:Q30)+0.0001,"")),
     GEOMEAN(IF($I$199:$Q$199=2,(I30:Q30)+0.0001,""))))))</f>
        <v>7.48</v>
      </c>
      <c r="G30" s="96" cm="1">
        <f t="array" ref="G30">IF(Options!$D$18=1, IFERROR(MAX(IF($I$200:$Q$200=1,(I30:Q30),"")),
     MAX(IF($I$200:$Q$200=2,(I30:Q30),""))),
IF(Options!$D$19=1, IFERROR(AVERAGE(IF($I$200:$Q$200=1,(I30:Q30),"")),
     AVERAGE(IF($I$200:$Q$200=2,(I30:Q30),""))),
IF(Options!$D$20=1, IFERROR(GEOMEAN(IF($I$200:$Q$200=1,(I30:Q30)+0.0001,"")),
     GEOMEAN(IF($I$200:$Q$200=2,(I30:Q30)+0.0001,""))))))</f>
        <v>5.4707692307692302</v>
      </c>
      <c r="H30" s="110" t="s">
        <v>57</v>
      </c>
      <c r="I30" s="96">
        <v>7.48</v>
      </c>
      <c r="J30" s="96" t="s">
        <v>505</v>
      </c>
      <c r="K30" s="96">
        <v>6.6666666666748099E-4</v>
      </c>
      <c r="L30" s="96">
        <v>6.6666666666748099E-4</v>
      </c>
      <c r="M30" s="96">
        <v>2.61199999999988E-2</v>
      </c>
      <c r="N30" s="96">
        <v>0</v>
      </c>
      <c r="O30" s="96">
        <v>5.4707692307692302</v>
      </c>
      <c r="P30" s="96">
        <v>2.75</v>
      </c>
      <c r="Q30" s="215">
        <v>0</v>
      </c>
      <c r="R30" s="217"/>
    </row>
    <row r="31" spans="1:18" x14ac:dyDescent="0.2">
      <c r="A31" s="92">
        <v>26</v>
      </c>
      <c r="B31" s="92" t="s">
        <v>58</v>
      </c>
      <c r="C31" s="92" t="s">
        <v>59</v>
      </c>
      <c r="D31" s="93" t="str">
        <f t="shared" si="0"/>
        <v/>
      </c>
      <c r="E31" s="96">
        <f>IF(Options!$D$24 = 1, MAX(F31, G31),
IF(Options!$D$25 = 1, AVERAGE(F31,G31),
IF(Options!$D$26 = 1, IFERROR(GEOMEAN(F31, G31), MAX(F31, G31)))))</f>
        <v>7.7071395471990778</v>
      </c>
      <c r="F31" s="96" cm="1">
        <f t="array" ref="F31">IF(Options!$D$18=1, IFERROR(MAX(IF($I$199:$Q$199=1,(I31:Q31),"")),
     MAX(IF($I$199:$Q$199=2,(I31:Q31),""))),
IF(Options!$D$19=1, IFERROR(AVERAGE(IF($I$199:$Q$199=1,(I31:Q31),"")),
     AVERAGE(IF($I$199:$Q$199=2,(I31:Q31),""))),
IF(Options!$D$20=1, IFERROR(GEOMEAN(IF($I$199:$Q$199=1,(I31:Q31)+0.0001,"")),
     GEOMEAN(IF($I$199:$Q$199=2,(I31:Q31)+0.0001,""))))))</f>
        <v>5.94</v>
      </c>
      <c r="G31" s="96" cm="1">
        <f t="array" ref="G31">IF(Options!$D$18=1, IFERROR(MAX(IF($I$200:$Q$200=1,(I31:Q31),"")),
     MAX(IF($I$200:$Q$200=2,(I31:Q31),""))),
IF(Options!$D$19=1, IFERROR(AVERAGE(IF($I$200:$Q$200=1,(I31:Q31),"")),
     AVERAGE(IF($I$200:$Q$200=2,(I31:Q31),""))),
IF(Options!$D$20=1, IFERROR(GEOMEAN(IF($I$200:$Q$200=1,(I31:Q31)+0.0001,"")),
     GEOMEAN(IF($I$200:$Q$200=2,(I31:Q31)+0.0001,""))))))</f>
        <v>10</v>
      </c>
      <c r="H31" s="110" t="s">
        <v>59</v>
      </c>
      <c r="I31" s="96">
        <v>5.94</v>
      </c>
      <c r="J31" s="96">
        <v>10</v>
      </c>
      <c r="K31" s="96">
        <v>6.6666666666748099E-4</v>
      </c>
      <c r="L31" s="96">
        <v>6.6666666666748099E-4</v>
      </c>
      <c r="M31" s="96">
        <v>3.7039999999999303E-2</v>
      </c>
      <c r="N31" s="96">
        <v>0</v>
      </c>
      <c r="O31" s="96">
        <v>3.8553846153846201</v>
      </c>
      <c r="P31" s="96">
        <v>5.5</v>
      </c>
      <c r="Q31" s="215">
        <v>0</v>
      </c>
      <c r="R31" s="217"/>
    </row>
    <row r="32" spans="1:18" x14ac:dyDescent="0.2">
      <c r="A32" s="92">
        <v>27</v>
      </c>
      <c r="B32" s="92" t="s">
        <v>60</v>
      </c>
      <c r="C32" s="92" t="s">
        <v>61</v>
      </c>
      <c r="D32" s="93" t="str">
        <f t="shared" si="0"/>
        <v/>
      </c>
      <c r="E32" s="96">
        <f>IF(Options!$D$24 = 1, MAX(F32, G32),
IF(Options!$D$25 = 1, AVERAGE(F32,G32),
IF(Options!$D$26 = 1, IFERROR(GEOMEAN(F32, G32), MAX(F32, G32)))))</f>
        <v>8.6078590889510824</v>
      </c>
      <c r="F32" s="96" cm="1">
        <f t="array" ref="F32">IF(Options!$D$18=1, IFERROR(MAX(IF($I$199:$Q$199=1,(I32:Q32),"")),
     MAX(IF($I$199:$Q$199=2,(I32:Q32),""))),
IF(Options!$D$19=1, IFERROR(AVERAGE(IF($I$199:$Q$199=1,(I32:Q32),"")),
     AVERAGE(IF($I$199:$Q$199=2,(I32:Q32),""))),
IF(Options!$D$20=1, IFERROR(GEOMEAN(IF($I$199:$Q$199=1,(I32:Q32)+0.0001,"")),
     GEOMEAN(IF($I$199:$Q$199=2,(I32:Q32)+0.0001,""))))))</f>
        <v>7.78</v>
      </c>
      <c r="G32" s="96" cm="1">
        <f t="array" ref="G32">IF(Options!$D$18=1, IFERROR(MAX(IF($I$200:$Q$200=1,(I32:Q32),"")),
     MAX(IF($I$200:$Q$200=2,(I32:Q32),""))),
IF(Options!$D$19=1, IFERROR(AVERAGE(IF($I$200:$Q$200=1,(I32:Q32),"")),
     AVERAGE(IF($I$200:$Q$200=2,(I32:Q32),""))),
IF(Options!$D$20=1, IFERROR(GEOMEAN(IF($I$200:$Q$200=1,(I32:Q32)+0.0001,"")),
     GEOMEAN(IF($I$200:$Q$200=2,(I32:Q32)+0.0001,""))))))</f>
        <v>9.5238095238094793</v>
      </c>
      <c r="H32" s="110" t="s">
        <v>61</v>
      </c>
      <c r="I32" s="96">
        <v>7.78</v>
      </c>
      <c r="J32" s="96">
        <v>9.5238095238094793</v>
      </c>
      <c r="K32" s="96">
        <v>4.5977111870721998</v>
      </c>
      <c r="L32" s="96">
        <v>0</v>
      </c>
      <c r="M32" s="96">
        <v>3.8830399999999998</v>
      </c>
      <c r="N32" s="96">
        <v>6.3179999999999996</v>
      </c>
      <c r="O32" s="96">
        <v>4.6153846153846203</v>
      </c>
      <c r="P32" s="96">
        <v>6.75</v>
      </c>
      <c r="Q32" s="215">
        <v>0</v>
      </c>
      <c r="R32" s="217"/>
    </row>
    <row r="33" spans="1:18" x14ac:dyDescent="0.2">
      <c r="A33" s="92">
        <v>28</v>
      </c>
      <c r="B33" s="92" t="s">
        <v>62</v>
      </c>
      <c r="C33" s="92" t="s">
        <v>63</v>
      </c>
      <c r="D33" s="93" t="str">
        <f t="shared" si="0"/>
        <v/>
      </c>
      <c r="E33" s="96">
        <f>IF(Options!$D$24 = 1, MAX(F33, G33),
IF(Options!$D$25 = 1, AVERAGE(F33,G33),
IF(Options!$D$26 = 1, IFERROR(GEOMEAN(F33, G33), MAX(F33, G33)))))</f>
        <v>10</v>
      </c>
      <c r="F33" s="96" cm="1">
        <f t="array" ref="F33">IF(Options!$D$18=1, IFERROR(MAX(IF($I$199:$Q$199=1,(I33:Q33),"")),
     MAX(IF($I$199:$Q$199=2,(I33:Q33),""))),
IF(Options!$D$19=1, IFERROR(AVERAGE(IF($I$199:$Q$199=1,(I33:Q33),"")),
     AVERAGE(IF($I$199:$Q$199=2,(I33:Q33),""))),
IF(Options!$D$20=1, IFERROR(GEOMEAN(IF($I$199:$Q$199=1,(I33:Q33)+0.0001,"")),
     GEOMEAN(IF($I$199:$Q$199=2,(I33:Q33)+0.0001,""))))))</f>
        <v>10</v>
      </c>
      <c r="G33" s="96" cm="1">
        <f t="array" ref="G33">IF(Options!$D$18=1, IFERROR(MAX(IF($I$200:$Q$200=1,(I33:Q33),"")),
     MAX(IF($I$200:$Q$200=2,(I33:Q33),""))),
IF(Options!$D$19=1, IFERROR(AVERAGE(IF($I$200:$Q$200=1,(I33:Q33),"")),
     AVERAGE(IF($I$200:$Q$200=2,(I33:Q33),""))),
IF(Options!$D$20=1, IFERROR(GEOMEAN(IF($I$200:$Q$200=1,(I33:Q33)+0.0001,"")),
     GEOMEAN(IF($I$200:$Q$200=2,(I33:Q33)+0.0001,""))))))</f>
        <v>10</v>
      </c>
      <c r="H33" s="110" t="s">
        <v>63</v>
      </c>
      <c r="I33" s="96">
        <v>8.5399999999999991</v>
      </c>
      <c r="J33" s="96">
        <v>7.1428571428571104</v>
      </c>
      <c r="K33" s="96">
        <v>6.6666666666748099E-4</v>
      </c>
      <c r="L33" s="96">
        <v>6.6666666666748099E-4</v>
      </c>
      <c r="M33" s="96">
        <v>1.2000000000007599E-3</v>
      </c>
      <c r="N33" s="96">
        <v>0</v>
      </c>
      <c r="O33" s="96">
        <v>10</v>
      </c>
      <c r="P33" s="96">
        <v>10</v>
      </c>
      <c r="Q33" s="215">
        <v>10</v>
      </c>
      <c r="R33" s="217"/>
    </row>
    <row r="34" spans="1:18" x14ac:dyDescent="0.2">
      <c r="A34" s="92">
        <v>29</v>
      </c>
      <c r="B34" s="92" t="s">
        <v>64</v>
      </c>
      <c r="C34" s="92" t="s">
        <v>65</v>
      </c>
      <c r="D34" s="93" t="str">
        <f t="shared" si="0"/>
        <v/>
      </c>
      <c r="E34" s="96">
        <f>IF(Options!$D$24 = 1, MAX(F34, G34),
IF(Options!$D$25 = 1, AVERAGE(F34,G34),
IF(Options!$D$26 = 1, IFERROR(GEOMEAN(F34, G34), MAX(F34, G34)))))</f>
        <v>4.7619047619047397</v>
      </c>
      <c r="F34" s="96" cm="1">
        <f t="array" ref="F34">IF(Options!$D$18=1, IFERROR(MAX(IF($I$199:$Q$199=1,(I34:Q34),"")),
     MAX(IF($I$199:$Q$199=2,(I34:Q34),""))),
IF(Options!$D$19=1, IFERROR(AVERAGE(IF($I$199:$Q$199=1,(I34:Q34),"")),
     AVERAGE(IF($I$199:$Q$199=2,(I34:Q34),""))),
IF(Options!$D$20=1, IFERROR(GEOMEAN(IF($I$199:$Q$199=1,(I34:Q34)+0.0001,"")),
     GEOMEAN(IF($I$199:$Q$199=2,(I34:Q34)+0.0001,""))))))</f>
        <v>0</v>
      </c>
      <c r="G34" s="96" cm="1">
        <f t="array" ref="G34">IF(Options!$D$18=1, IFERROR(MAX(IF($I$200:$Q$200=1,(I34:Q34),"")),
     MAX(IF($I$200:$Q$200=2,(I34:Q34),""))),
IF(Options!$D$19=1, IFERROR(AVERAGE(IF($I$200:$Q$200=1,(I34:Q34),"")),
     AVERAGE(IF($I$200:$Q$200=2,(I34:Q34),""))),
IF(Options!$D$20=1, IFERROR(GEOMEAN(IF($I$200:$Q$200=1,(I34:Q34)+0.0001,"")),
     GEOMEAN(IF($I$200:$Q$200=2,(I34:Q34)+0.0001,""))))))</f>
        <v>4.7619047619047397</v>
      </c>
      <c r="H34" s="110" t="s">
        <v>65</v>
      </c>
      <c r="I34" s="96">
        <v>0</v>
      </c>
      <c r="J34" s="96">
        <v>4.7619047619047397</v>
      </c>
      <c r="K34" s="96">
        <v>0</v>
      </c>
      <c r="L34" s="96">
        <v>0</v>
      </c>
      <c r="M34" s="96">
        <v>3.1276799999999998</v>
      </c>
      <c r="N34" s="96">
        <v>3.18</v>
      </c>
      <c r="O34" s="96" t="s">
        <v>505</v>
      </c>
      <c r="P34" s="96">
        <v>0</v>
      </c>
      <c r="Q34" s="215">
        <v>0</v>
      </c>
      <c r="R34" s="217"/>
    </row>
    <row r="35" spans="1:18" x14ac:dyDescent="0.2">
      <c r="A35" s="92">
        <v>30</v>
      </c>
      <c r="B35" s="92" t="s">
        <v>66</v>
      </c>
      <c r="C35" s="92" t="s">
        <v>67</v>
      </c>
      <c r="D35" s="93" t="str">
        <f t="shared" si="0"/>
        <v/>
      </c>
      <c r="E35" s="96">
        <f>IF(Options!$D$24 = 1, MAX(F35, G35),
IF(Options!$D$25 = 1, AVERAGE(F35,G35),
IF(Options!$D$26 = 1, IFERROR(GEOMEAN(F35, G35), MAX(F35, G35)))))</f>
        <v>1.7062239008992943</v>
      </c>
      <c r="F35" s="96" cm="1">
        <f t="array" ref="F35">IF(Options!$D$18=1, IFERROR(MAX(IF($I$199:$Q$199=1,(I35:Q35),"")),
     MAX(IF($I$199:$Q$199=2,(I35:Q35),""))),
IF(Options!$D$19=1, IFERROR(AVERAGE(IF($I$199:$Q$199=1,(I35:Q35),"")),
     AVERAGE(IF($I$199:$Q$199=2,(I35:Q35),""))),
IF(Options!$D$20=1, IFERROR(GEOMEAN(IF($I$199:$Q$199=1,(I35:Q35)+0.0001,"")),
     GEOMEAN(IF($I$199:$Q$199=2,(I35:Q35)+0.0001,""))))))</f>
        <v>0.60000000000000098</v>
      </c>
      <c r="G35" s="96" cm="1">
        <f t="array" ref="G35">IF(Options!$D$18=1, IFERROR(MAX(IF($I$200:$Q$200=1,(I35:Q35),"")),
     MAX(IF($I$200:$Q$200=2,(I35:Q35),""))),
IF(Options!$D$19=1, IFERROR(AVERAGE(IF($I$200:$Q$200=1,(I35:Q35),"")),
     AVERAGE(IF($I$200:$Q$200=2,(I35:Q35),""))),
IF(Options!$D$20=1, IFERROR(GEOMEAN(IF($I$200:$Q$200=1,(I35:Q35)+0.0001,"")),
     GEOMEAN(IF($I$200:$Q$200=2,(I35:Q35)+0.0001,""))))))</f>
        <v>4.8520000000000003</v>
      </c>
      <c r="H35" s="110" t="s">
        <v>67</v>
      </c>
      <c r="I35" s="96">
        <v>0.60000000000000098</v>
      </c>
      <c r="J35" s="96">
        <v>2.3809523809523698</v>
      </c>
      <c r="K35" s="96">
        <v>0</v>
      </c>
      <c r="L35" s="96">
        <v>0</v>
      </c>
      <c r="M35" s="96">
        <v>4.8066800000000001</v>
      </c>
      <c r="N35" s="96">
        <v>4.8520000000000003</v>
      </c>
      <c r="O35" s="96">
        <v>3.0938461538461501</v>
      </c>
      <c r="P35" s="96">
        <v>0</v>
      </c>
      <c r="Q35" s="215">
        <v>0</v>
      </c>
      <c r="R35" s="217"/>
    </row>
    <row r="36" spans="1:18" x14ac:dyDescent="0.2">
      <c r="A36" s="92">
        <v>31</v>
      </c>
      <c r="B36" s="92" t="s">
        <v>68</v>
      </c>
      <c r="C36" s="92" t="s">
        <v>69</v>
      </c>
      <c r="D36" s="93" t="str">
        <f t="shared" si="0"/>
        <v/>
      </c>
      <c r="E36" s="96">
        <f>IF(Options!$D$24 = 1, MAX(F36, G36),
IF(Options!$D$25 = 1, AVERAGE(F36,G36),
IF(Options!$D$26 = 1, IFERROR(GEOMEAN(F36, G36), MAX(F36, G36)))))</f>
        <v>5</v>
      </c>
      <c r="F36" s="96" cm="1">
        <f t="array" ref="F36">IF(Options!$D$18=1, IFERROR(MAX(IF($I$199:$Q$199=1,(I36:Q36),"")),
     MAX(IF($I$199:$Q$199=2,(I36:Q36),""))),
IF(Options!$D$19=1, IFERROR(AVERAGE(IF($I$199:$Q$199=1,(I36:Q36),"")),
     AVERAGE(IF($I$199:$Q$199=2,(I36:Q36),""))),
IF(Options!$D$20=1, IFERROR(GEOMEAN(IF($I$199:$Q$199=1,(I36:Q36)+0.0001,"")),
     GEOMEAN(IF($I$199:$Q$199=2,(I36:Q36)+0.0001,""))))))</f>
        <v>2.5</v>
      </c>
      <c r="G36" s="96" cm="1">
        <f t="array" ref="G36">IF(Options!$D$18=1, IFERROR(MAX(IF($I$200:$Q$200=1,(I36:Q36),"")),
     MAX(IF($I$200:$Q$200=2,(I36:Q36),""))),
IF(Options!$D$19=1, IFERROR(AVERAGE(IF($I$200:$Q$200=1,(I36:Q36),"")),
     AVERAGE(IF($I$200:$Q$200=2,(I36:Q36),""))),
IF(Options!$D$20=1, IFERROR(GEOMEAN(IF($I$200:$Q$200=1,(I36:Q36)+0.0001,"")),
     GEOMEAN(IF($I$200:$Q$200=2,(I36:Q36)+0.0001,""))))))</f>
        <v>10</v>
      </c>
      <c r="H36" s="110" t="s">
        <v>69</v>
      </c>
      <c r="I36" s="96">
        <v>2.34</v>
      </c>
      <c r="J36" s="96">
        <v>4.7619047619047397</v>
      </c>
      <c r="K36" s="96">
        <v>0.28841957239697702</v>
      </c>
      <c r="L36" s="96">
        <v>0</v>
      </c>
      <c r="M36" s="96">
        <v>7.1248399999999998</v>
      </c>
      <c r="N36" s="96">
        <v>8.0120000000000005</v>
      </c>
      <c r="O36" s="96">
        <v>0.38461538461538503</v>
      </c>
      <c r="P36" s="96">
        <v>2.5</v>
      </c>
      <c r="Q36" s="215">
        <v>10</v>
      </c>
      <c r="R36" s="217"/>
    </row>
    <row r="37" spans="1:18" x14ac:dyDescent="0.2">
      <c r="A37" s="92">
        <v>32</v>
      </c>
      <c r="B37" s="92" t="s">
        <v>70</v>
      </c>
      <c r="C37" s="92" t="s">
        <v>71</v>
      </c>
      <c r="D37" s="93" t="str">
        <f t="shared" si="0"/>
        <v/>
      </c>
      <c r="E37" s="96">
        <f>IF(Options!$D$24 = 1, MAX(F37, G37),
IF(Options!$D$25 = 1, AVERAGE(F37,G37),
IF(Options!$D$26 = 1, IFERROR(GEOMEAN(F37, G37), MAX(F37, G37)))))</f>
        <v>6.6030296076876711</v>
      </c>
      <c r="F37" s="96" cm="1">
        <f t="array" ref="F37">IF(Options!$D$18=1, IFERROR(MAX(IF($I$199:$Q$199=1,(I37:Q37),"")),
     MAX(IF($I$199:$Q$199=2,(I37:Q37),""))),
IF(Options!$D$19=1, IFERROR(AVERAGE(IF($I$199:$Q$199=1,(I37:Q37),"")),
     AVERAGE(IF($I$199:$Q$199=2,(I37:Q37),""))),
IF(Options!$D$20=1, IFERROR(GEOMEAN(IF($I$199:$Q$199=1,(I37:Q37)+0.0001,"")),
     GEOMEAN(IF($I$199:$Q$199=2,(I37:Q37)+0.0001,""))))))</f>
        <v>4.3600000000000003</v>
      </c>
      <c r="G37" s="96" cm="1">
        <f t="array" ref="G37">IF(Options!$D$18=1, IFERROR(MAX(IF($I$200:$Q$200=1,(I37:Q37),"")),
     MAX(IF($I$200:$Q$200=2,(I37:Q37),""))),
IF(Options!$D$19=1, IFERROR(AVERAGE(IF($I$200:$Q$200=1,(I37:Q37),"")),
     AVERAGE(IF($I$200:$Q$200=2,(I37:Q37),""))),
IF(Options!$D$20=1, IFERROR(GEOMEAN(IF($I$200:$Q$200=1,(I37:Q37)+0.0001,"")),
     GEOMEAN(IF($I$200:$Q$200=2,(I37:Q37)+0.0001,""))))))</f>
        <v>10</v>
      </c>
      <c r="H37" s="110" t="s">
        <v>71</v>
      </c>
      <c r="I37" s="96">
        <v>4.3600000000000003</v>
      </c>
      <c r="J37" s="96">
        <v>2.3809523809523698</v>
      </c>
      <c r="K37" s="96">
        <v>0</v>
      </c>
      <c r="L37" s="96">
        <v>0</v>
      </c>
      <c r="M37" s="96">
        <v>6.3999999999886403E-4</v>
      </c>
      <c r="N37" s="96">
        <v>2.0000000000006701E-3</v>
      </c>
      <c r="O37" s="96">
        <v>0.64923076923076894</v>
      </c>
      <c r="P37" s="96">
        <v>3.5</v>
      </c>
      <c r="Q37" s="215">
        <v>10</v>
      </c>
      <c r="R37" s="217"/>
    </row>
    <row r="38" spans="1:18" x14ac:dyDescent="0.2">
      <c r="A38" s="92">
        <v>33</v>
      </c>
      <c r="B38" s="92" t="s">
        <v>72</v>
      </c>
      <c r="C38" s="92" t="s">
        <v>73</v>
      </c>
      <c r="D38" s="93" t="str">
        <f t="shared" si="0"/>
        <v/>
      </c>
      <c r="E38" s="96">
        <f>IF(Options!$D$24 = 1, MAX(F38, G38),
IF(Options!$D$25 = 1, AVERAGE(F38,G38),
IF(Options!$D$26 = 1, IFERROR(GEOMEAN(F38, G38), MAX(F38, G38)))))</f>
        <v>7.4420840753525042</v>
      </c>
      <c r="F38" s="96" cm="1">
        <f t="array" ref="F38">IF(Options!$D$18=1, IFERROR(MAX(IF($I$199:$Q$199=1,(I38:Q38),"")),
     MAX(IF($I$199:$Q$199=2,(I38:Q38),""))),
IF(Options!$D$19=1, IFERROR(AVERAGE(IF($I$199:$Q$199=1,(I38:Q38),"")),
     AVERAGE(IF($I$199:$Q$199=2,(I38:Q38),""))),
IF(Options!$D$20=1, IFERROR(GEOMEAN(IF($I$199:$Q$199=1,(I38:Q38)+0.0001,"")),
     GEOMEAN(IF($I$199:$Q$199=2,(I38:Q38)+0.0001,""))))))</f>
        <v>9</v>
      </c>
      <c r="G38" s="96" cm="1">
        <f t="array" ref="G38">IF(Options!$D$18=1, IFERROR(MAX(IF($I$200:$Q$200=1,(I38:Q38),"")),
     MAX(IF($I$200:$Q$200=2,(I38:Q38),""))),
IF(Options!$D$19=1, IFERROR(AVERAGE(IF($I$200:$Q$200=1,(I38:Q38),"")),
     AVERAGE(IF($I$200:$Q$200=2,(I38:Q38),""))),
IF(Options!$D$20=1, IFERROR(GEOMEAN(IF($I$200:$Q$200=1,(I38:Q38)+0.0001,"")),
     GEOMEAN(IF($I$200:$Q$200=2,(I38:Q38)+0.0001,""))))))</f>
        <v>6.1538461538461497</v>
      </c>
      <c r="H38" s="110" t="s">
        <v>73</v>
      </c>
      <c r="I38" s="96">
        <v>6.9</v>
      </c>
      <c r="J38" s="96" t="s">
        <v>505</v>
      </c>
      <c r="K38" s="96">
        <v>3.04675716440422</v>
      </c>
      <c r="L38" s="96">
        <v>0</v>
      </c>
      <c r="M38" s="96">
        <v>0.23523999999999901</v>
      </c>
      <c r="N38" s="96">
        <v>0.130000000000001</v>
      </c>
      <c r="O38" s="96">
        <v>6.1538461538461497</v>
      </c>
      <c r="P38" s="96">
        <v>9</v>
      </c>
      <c r="Q38" s="215">
        <v>0</v>
      </c>
      <c r="R38" s="217"/>
    </row>
    <row r="39" spans="1:18" x14ac:dyDescent="0.2">
      <c r="A39" s="92">
        <v>34</v>
      </c>
      <c r="B39" s="92" t="s">
        <v>74</v>
      </c>
      <c r="C39" s="92" t="s">
        <v>75</v>
      </c>
      <c r="D39" s="93" t="str">
        <f t="shared" si="0"/>
        <v/>
      </c>
      <c r="E39" s="96">
        <f>IF(Options!$D$24 = 1, MAX(F39, G39),
IF(Options!$D$25 = 1, AVERAGE(F39,G39),
IF(Options!$D$26 = 1, IFERROR(GEOMEAN(F39, G39), MAX(F39, G39)))))</f>
        <v>9.6176920308356717</v>
      </c>
      <c r="F39" s="96" cm="1">
        <f t="array" ref="F39">IF(Options!$D$18=1, IFERROR(MAX(IF($I$199:$Q$199=1,(I39:Q39),"")),
     MAX(IF($I$199:$Q$199=2,(I39:Q39),""))),
IF(Options!$D$19=1, IFERROR(AVERAGE(IF($I$199:$Q$199=1,(I39:Q39),"")),
     AVERAGE(IF($I$199:$Q$199=2,(I39:Q39),""))),
IF(Options!$D$20=1, IFERROR(GEOMEAN(IF($I$199:$Q$199=1,(I39:Q39)+0.0001,"")),
     GEOMEAN(IF($I$199:$Q$199=2,(I39:Q39)+0.0001,""))))))</f>
        <v>9.25</v>
      </c>
      <c r="G39" s="96" cm="1">
        <f t="array" ref="G39">IF(Options!$D$18=1, IFERROR(MAX(IF($I$200:$Q$200=1,(I39:Q39),"")),
     MAX(IF($I$200:$Q$200=2,(I39:Q39),""))),
IF(Options!$D$19=1, IFERROR(AVERAGE(IF($I$200:$Q$200=1,(I39:Q39),"")),
     AVERAGE(IF($I$200:$Q$200=2,(I39:Q39),""))),
IF(Options!$D$20=1, IFERROR(GEOMEAN(IF($I$200:$Q$200=1,(I39:Q39)+0.0001,"")),
     GEOMEAN(IF($I$200:$Q$200=2,(I39:Q39)+0.0001,""))))))</f>
        <v>10</v>
      </c>
      <c r="H39" s="110" t="s">
        <v>75</v>
      </c>
      <c r="I39" s="96">
        <v>7.12</v>
      </c>
      <c r="J39" s="96">
        <v>2.3809523809523698</v>
      </c>
      <c r="K39" s="96">
        <v>10</v>
      </c>
      <c r="L39" s="96">
        <v>4.04480115762333</v>
      </c>
      <c r="M39" s="96">
        <v>0.50691999999999904</v>
      </c>
      <c r="N39" s="96">
        <v>0.52800000000000002</v>
      </c>
      <c r="O39" s="96">
        <v>7.9492307692307698</v>
      </c>
      <c r="P39" s="96">
        <v>9.25</v>
      </c>
      <c r="Q39" s="215">
        <v>0</v>
      </c>
      <c r="R39" s="217"/>
    </row>
    <row r="40" spans="1:18" x14ac:dyDescent="0.2">
      <c r="A40" s="92">
        <v>35</v>
      </c>
      <c r="B40" s="92" t="s">
        <v>76</v>
      </c>
      <c r="C40" s="92" t="s">
        <v>77</v>
      </c>
      <c r="D40" s="93" t="str">
        <f t="shared" si="0"/>
        <v/>
      </c>
      <c r="E40" s="96">
        <f>IF(Options!$D$24 = 1, MAX(F40, G40),
IF(Options!$D$25 = 1, AVERAGE(F40,G40),
IF(Options!$D$26 = 1, IFERROR(GEOMEAN(F40, G40), MAX(F40, G40)))))</f>
        <v>10</v>
      </c>
      <c r="F40" s="96" cm="1">
        <f t="array" ref="F40">IF(Options!$D$18=1, IFERROR(MAX(IF($I$199:$Q$199=1,(I40:Q40),"")),
     MAX(IF($I$199:$Q$199=2,(I40:Q40),""))),
IF(Options!$D$19=1, IFERROR(AVERAGE(IF($I$199:$Q$199=1,(I40:Q40),"")),
     AVERAGE(IF($I$199:$Q$199=2,(I40:Q40),""))),
IF(Options!$D$20=1, IFERROR(GEOMEAN(IF($I$199:$Q$199=1,(I40:Q40)+0.0001,"")),
     GEOMEAN(IF($I$199:$Q$199=2,(I40:Q40)+0.0001,""))))))</f>
        <v>10</v>
      </c>
      <c r="G40" s="96" cm="1">
        <f t="array" ref="G40">IF(Options!$D$18=1, IFERROR(MAX(IF($I$200:$Q$200=1,(I40:Q40),"")),
     MAX(IF($I$200:$Q$200=2,(I40:Q40),""))),
IF(Options!$D$19=1, IFERROR(AVERAGE(IF($I$200:$Q$200=1,(I40:Q40),"")),
     AVERAGE(IF($I$200:$Q$200=2,(I40:Q40),""))),
IF(Options!$D$20=1, IFERROR(GEOMEAN(IF($I$200:$Q$200=1,(I40:Q40)+0.0001,"")),
     GEOMEAN(IF($I$200:$Q$200=2,(I40:Q40)+0.0001,""))))))</f>
        <v>10</v>
      </c>
      <c r="H40" s="110" t="s">
        <v>77</v>
      </c>
      <c r="I40" s="96">
        <v>8.6999999999999993</v>
      </c>
      <c r="J40" s="96" t="s">
        <v>505</v>
      </c>
      <c r="K40" s="96">
        <v>0</v>
      </c>
      <c r="L40" s="96">
        <v>0</v>
      </c>
      <c r="M40" s="96">
        <v>4.8999999999999502E-2</v>
      </c>
      <c r="N40" s="96">
        <v>2.80000000000005E-2</v>
      </c>
      <c r="O40" s="96">
        <v>6.3246153846153801</v>
      </c>
      <c r="P40" s="96">
        <v>10</v>
      </c>
      <c r="Q40" s="215">
        <v>10</v>
      </c>
      <c r="R40" s="217"/>
    </row>
    <row r="41" spans="1:18" x14ac:dyDescent="0.2">
      <c r="A41" s="92">
        <v>36</v>
      </c>
      <c r="B41" s="92" t="s">
        <v>78</v>
      </c>
      <c r="C41" s="92" t="s">
        <v>79</v>
      </c>
      <c r="D41" s="93" t="str">
        <f t="shared" si="0"/>
        <v/>
      </c>
      <c r="E41" s="96">
        <f>IF(Options!$D$24 = 1, MAX(F41, G41),
IF(Options!$D$25 = 1, AVERAGE(F41,G41),
IF(Options!$D$26 = 1, IFERROR(GEOMEAN(F41, G41), MAX(F41, G41)))))</f>
        <v>8.0153698508648876</v>
      </c>
      <c r="F41" s="96" cm="1">
        <f t="array" ref="F41">IF(Options!$D$18=1, IFERROR(MAX(IF($I$199:$Q$199=1,(I41:Q41),"")),
     MAX(IF($I$199:$Q$199=2,(I41:Q41),""))),
IF(Options!$D$19=1, IFERROR(AVERAGE(IF($I$199:$Q$199=1,(I41:Q41),"")),
     AVERAGE(IF($I$199:$Q$199=2,(I41:Q41),""))),
IF(Options!$D$20=1, IFERROR(GEOMEAN(IF($I$199:$Q$199=1,(I41:Q41)+0.0001,"")),
     GEOMEAN(IF($I$199:$Q$199=2,(I41:Q41)+0.0001,""))))))</f>
        <v>9.2799999999999994</v>
      </c>
      <c r="G41" s="96" cm="1">
        <f t="array" ref="G41">IF(Options!$D$18=1, IFERROR(MAX(IF($I$200:$Q$200=1,(I41:Q41),"")),
     MAX(IF($I$200:$Q$200=2,(I41:Q41),""))),
IF(Options!$D$19=1, IFERROR(AVERAGE(IF($I$200:$Q$200=1,(I41:Q41),"")),
     AVERAGE(IF($I$200:$Q$200=2,(I41:Q41),""))),
IF(Options!$D$20=1, IFERROR(GEOMEAN(IF($I$200:$Q$200=1,(I41:Q41)+0.0001,"")),
     GEOMEAN(IF($I$200:$Q$200=2,(I41:Q41)+0.0001,""))))))</f>
        <v>6.9230769230769198</v>
      </c>
      <c r="H41" s="110" t="s">
        <v>79</v>
      </c>
      <c r="I41" s="96">
        <v>9.2799999999999994</v>
      </c>
      <c r="J41" s="96">
        <v>2.3809523809523698</v>
      </c>
      <c r="K41" s="96">
        <v>0</v>
      </c>
      <c r="L41" s="96">
        <v>3.02284846502251</v>
      </c>
      <c r="M41" s="96">
        <v>6.73199999999987E-2</v>
      </c>
      <c r="N41" s="96">
        <v>5.1999999999999602E-2</v>
      </c>
      <c r="O41" s="96">
        <v>6.9230769230769198</v>
      </c>
      <c r="P41" s="96">
        <v>9.25</v>
      </c>
      <c r="Q41" s="215">
        <v>0</v>
      </c>
      <c r="R41" s="217"/>
    </row>
    <row r="42" spans="1:18" x14ac:dyDescent="0.2">
      <c r="A42" s="92">
        <v>37</v>
      </c>
      <c r="B42" s="92" t="s">
        <v>80</v>
      </c>
      <c r="C42" s="92" t="s">
        <v>81</v>
      </c>
      <c r="D42" s="93" t="str">
        <f t="shared" si="0"/>
        <v/>
      </c>
      <c r="E42" s="96">
        <f>IF(Options!$D$24 = 1, MAX(F42, G42),
IF(Options!$D$25 = 1, AVERAGE(F42,G42),
IF(Options!$D$26 = 1, IFERROR(GEOMEAN(F42, G42), MAX(F42, G42)))))</f>
        <v>6.6045060375473961</v>
      </c>
      <c r="F42" s="96" cm="1">
        <f t="array" ref="F42">IF(Options!$D$18=1, IFERROR(MAX(IF($I$199:$Q$199=1,(I42:Q42),"")),
     MAX(IF($I$199:$Q$199=2,(I42:Q42),""))),
IF(Options!$D$19=1, IFERROR(AVERAGE(IF($I$199:$Q$199=1,(I42:Q42),"")),
     AVERAGE(IF($I$199:$Q$199=2,(I42:Q42),""))),
IF(Options!$D$20=1, IFERROR(GEOMEAN(IF($I$199:$Q$199=1,(I42:Q42)+0.0001,"")),
     GEOMEAN(IF($I$199:$Q$199=2,(I42:Q42)+0.0001,""))))))</f>
        <v>5.75</v>
      </c>
      <c r="G42" s="96" cm="1">
        <f t="array" ref="G42">IF(Options!$D$18=1, IFERROR(MAX(IF($I$200:$Q$200=1,(I42:Q42),"")),
     MAX(IF($I$200:$Q$200=2,(I42:Q42),""))),
IF(Options!$D$19=1, IFERROR(AVERAGE(IF($I$200:$Q$200=1,(I42:Q42),"")),
     AVERAGE(IF($I$200:$Q$200=2,(I42:Q42),""))),
IF(Options!$D$20=1, IFERROR(GEOMEAN(IF($I$200:$Q$200=1,(I42:Q42)+0.0001,"")),
     GEOMEAN(IF($I$200:$Q$200=2,(I42:Q42)+0.0001,""))))))</f>
        <v>7.5860000000000003</v>
      </c>
      <c r="H42" s="110" t="s">
        <v>81</v>
      </c>
      <c r="I42" s="96">
        <v>5.16</v>
      </c>
      <c r="J42" s="96">
        <v>7.1428571428571104</v>
      </c>
      <c r="K42" s="96">
        <v>0</v>
      </c>
      <c r="L42" s="96">
        <v>0</v>
      </c>
      <c r="M42" s="96">
        <v>3.6929599999999998</v>
      </c>
      <c r="N42" s="96">
        <v>7.5860000000000003</v>
      </c>
      <c r="O42" s="96">
        <v>0.91384615384615497</v>
      </c>
      <c r="P42" s="96">
        <v>5.75</v>
      </c>
      <c r="Q42" s="215">
        <v>0</v>
      </c>
      <c r="R42" s="217"/>
    </row>
    <row r="43" spans="1:18" x14ac:dyDescent="0.2">
      <c r="A43" s="92">
        <v>38</v>
      </c>
      <c r="B43" s="92" t="s">
        <v>82</v>
      </c>
      <c r="C43" s="92" t="s">
        <v>83</v>
      </c>
      <c r="D43" s="93" t="str">
        <f t="shared" si="0"/>
        <v/>
      </c>
      <c r="E43" s="96">
        <f>IF(Options!$D$24 = 1, MAX(F43, G43),
IF(Options!$D$25 = 1, AVERAGE(F43,G43),
IF(Options!$D$26 = 1, IFERROR(GEOMEAN(F43, G43), MAX(F43, G43)))))</f>
        <v>7.2498275841567441</v>
      </c>
      <c r="F43" s="96" cm="1">
        <f t="array" ref="F43">IF(Options!$D$18=1, IFERROR(MAX(IF($I$199:$Q$199=1,(I43:Q43),"")),
     MAX(IF($I$199:$Q$199=2,(I43:Q43),""))),
IF(Options!$D$19=1, IFERROR(AVERAGE(IF($I$199:$Q$199=1,(I43:Q43),"")),
     AVERAGE(IF($I$199:$Q$199=2,(I43:Q43),""))),
IF(Options!$D$20=1, IFERROR(GEOMEAN(IF($I$199:$Q$199=1,(I43:Q43)+0.0001,"")),
     GEOMEAN(IF($I$199:$Q$199=2,(I43:Q43)+0.0001,""))))))</f>
        <v>10</v>
      </c>
      <c r="G43" s="96" cm="1">
        <f t="array" ref="G43">IF(Options!$D$18=1, IFERROR(MAX(IF($I$200:$Q$200=1,(I43:Q43),"")),
     MAX(IF($I$200:$Q$200=2,(I43:Q43),""))),
IF(Options!$D$19=1, IFERROR(AVERAGE(IF($I$200:$Q$200=1,(I43:Q43),"")),
     AVERAGE(IF($I$200:$Q$200=2,(I43:Q43),""))),
IF(Options!$D$20=1, IFERROR(GEOMEAN(IF($I$200:$Q$200=1,(I43:Q43)+0.0001,"")),
     GEOMEAN(IF($I$200:$Q$200=2,(I43:Q43)+0.0001,""))))))</f>
        <v>5.2560000000000002</v>
      </c>
      <c r="H43" s="110" t="s">
        <v>83</v>
      </c>
      <c r="I43" s="96">
        <v>8.56</v>
      </c>
      <c r="J43" s="96" t="s">
        <v>505</v>
      </c>
      <c r="K43" s="96">
        <v>0</v>
      </c>
      <c r="L43" s="96">
        <v>0</v>
      </c>
      <c r="M43" s="96">
        <v>1.1959599999999999</v>
      </c>
      <c r="N43" s="96">
        <v>5.2560000000000002</v>
      </c>
      <c r="O43" s="96" t="s">
        <v>505</v>
      </c>
      <c r="P43" s="96">
        <v>10</v>
      </c>
      <c r="Q43" s="215">
        <v>0</v>
      </c>
      <c r="R43" s="217"/>
    </row>
    <row r="44" spans="1:18" x14ac:dyDescent="0.2">
      <c r="A44" s="92">
        <v>39</v>
      </c>
      <c r="B44" s="92" t="s">
        <v>84</v>
      </c>
      <c r="C44" s="92" t="s">
        <v>85</v>
      </c>
      <c r="D44" s="93" t="str">
        <f t="shared" si="0"/>
        <v/>
      </c>
      <c r="E44" s="96">
        <f>IF(Options!$D$24 = 1, MAX(F44, G44),
IF(Options!$D$25 = 1, AVERAGE(F44,G44),
IF(Options!$D$26 = 1, IFERROR(GEOMEAN(F44, G44), MAX(F44, G44)))))</f>
        <v>4.8743905465196367</v>
      </c>
      <c r="F44" s="96" cm="1">
        <f t="array" ref="F44">IF(Options!$D$18=1, IFERROR(MAX(IF($I$199:$Q$199=1,(I44:Q44),"")),
     MAX(IF($I$199:$Q$199=2,(I44:Q44),""))),
IF(Options!$D$19=1, IFERROR(AVERAGE(IF($I$199:$Q$199=1,(I44:Q44),"")),
     AVERAGE(IF($I$199:$Q$199=2,(I44:Q44),""))),
IF(Options!$D$20=1, IFERROR(GEOMEAN(IF($I$199:$Q$199=1,(I44:Q44)+0.0001,"")),
     GEOMEAN(IF($I$199:$Q$199=2,(I44:Q44)+0.0001,""))))))</f>
        <v>8.14</v>
      </c>
      <c r="G44" s="96" cm="1">
        <f t="array" ref="G44">IF(Options!$D$18=1, IFERROR(MAX(IF($I$200:$Q$200=1,(I44:Q44),"")),
     MAX(IF($I$200:$Q$200=2,(I44:Q44),""))),
IF(Options!$D$19=1, IFERROR(AVERAGE(IF($I$200:$Q$200=1,(I44:Q44),"")),
     AVERAGE(IF($I$200:$Q$200=2,(I44:Q44),""))),
IF(Options!$D$20=1, IFERROR(GEOMEAN(IF($I$200:$Q$200=1,(I44:Q44)+0.0001,"")),
     GEOMEAN(IF($I$200:$Q$200=2,(I44:Q44)+0.0001,""))))))</f>
        <v>2.9188800000000001</v>
      </c>
      <c r="H44" s="110" t="s">
        <v>85</v>
      </c>
      <c r="I44" s="96">
        <v>8.14</v>
      </c>
      <c r="J44" s="96" t="s">
        <v>505</v>
      </c>
      <c r="K44" s="96">
        <v>0</v>
      </c>
      <c r="L44" s="96">
        <v>0</v>
      </c>
      <c r="M44" s="96">
        <v>2.9188800000000001</v>
      </c>
      <c r="N44" s="96">
        <v>2.056</v>
      </c>
      <c r="O44" s="96">
        <v>2.47846153846154</v>
      </c>
      <c r="P44" s="96">
        <v>6.25</v>
      </c>
      <c r="Q44" s="215">
        <v>0</v>
      </c>
      <c r="R44" s="217"/>
    </row>
    <row r="45" spans="1:18" x14ac:dyDescent="0.2">
      <c r="A45" s="92">
        <v>40</v>
      </c>
      <c r="B45" s="92" t="s">
        <v>86</v>
      </c>
      <c r="C45" s="92" t="s">
        <v>87</v>
      </c>
      <c r="D45" s="93" t="str">
        <f t="shared" si="0"/>
        <v/>
      </c>
      <c r="E45" s="96">
        <f>IF(Options!$D$24 = 1, MAX(F45, G45),
IF(Options!$D$25 = 1, AVERAGE(F45,G45),
IF(Options!$D$26 = 1, IFERROR(GEOMEAN(F45, G45), MAX(F45, G45)))))</f>
        <v>4.8697315854455061</v>
      </c>
      <c r="F45" s="96" cm="1">
        <f t="array" ref="F45">IF(Options!$D$18=1, IFERROR(MAX(IF($I$199:$Q$199=1,(I45:Q45),"")),
     MAX(IF($I$199:$Q$199=2,(I45:Q45),""))),
IF(Options!$D$19=1, IFERROR(AVERAGE(IF($I$199:$Q$199=1,(I45:Q45),"")),
     AVERAGE(IF($I$199:$Q$199=2,(I45:Q45),""))),
IF(Options!$D$20=1, IFERROR(GEOMEAN(IF($I$199:$Q$199=1,(I45:Q45)+0.0001,"")),
     GEOMEAN(IF($I$199:$Q$199=2,(I45:Q45)+0.0001,""))))))</f>
        <v>4.9800000000000004</v>
      </c>
      <c r="G45" s="96" cm="1">
        <f t="array" ref="G45">IF(Options!$D$18=1, IFERROR(MAX(IF($I$200:$Q$200=1,(I45:Q45),"")),
     MAX(IF($I$200:$Q$200=2,(I45:Q45),""))),
IF(Options!$D$19=1, IFERROR(AVERAGE(IF($I$200:$Q$200=1,(I45:Q45),"")),
     AVERAGE(IF($I$200:$Q$200=2,(I45:Q45),""))),
IF(Options!$D$20=1, IFERROR(GEOMEAN(IF($I$200:$Q$200=1,(I45:Q45)+0.0001,"")),
     GEOMEAN(IF($I$200:$Q$200=2,(I45:Q45)+0.0001,""))))))</f>
        <v>4.7619047619047397</v>
      </c>
      <c r="H45" s="110" t="s">
        <v>87</v>
      </c>
      <c r="I45" s="96">
        <v>4.9800000000000004</v>
      </c>
      <c r="J45" s="96">
        <v>4.7619047619047397</v>
      </c>
      <c r="K45" s="96">
        <v>0</v>
      </c>
      <c r="L45" s="96">
        <v>0</v>
      </c>
      <c r="M45" s="96">
        <v>2.7875200000000002</v>
      </c>
      <c r="N45" s="96">
        <v>2.58</v>
      </c>
      <c r="O45" s="96">
        <v>4.1707692307692303</v>
      </c>
      <c r="P45" s="96">
        <v>3.5</v>
      </c>
      <c r="Q45" s="215">
        <v>0</v>
      </c>
      <c r="R45" s="217"/>
    </row>
    <row r="46" spans="1:18" x14ac:dyDescent="0.2">
      <c r="A46" s="92">
        <v>41</v>
      </c>
      <c r="B46" s="92" t="s">
        <v>88</v>
      </c>
      <c r="C46" s="92" t="s">
        <v>89</v>
      </c>
      <c r="D46" s="93" t="str">
        <f t="shared" si="0"/>
        <v/>
      </c>
      <c r="E46" s="96">
        <f>IF(Options!$D$24 = 1, MAX(F46, G46),
IF(Options!$D$25 = 1, AVERAGE(F46,G46),
IF(Options!$D$26 = 1, IFERROR(GEOMEAN(F46, G46), MAX(F46, G46)))))</f>
        <v>5.7569833370313823</v>
      </c>
      <c r="F46" s="96" cm="1">
        <f t="array" ref="F46">IF(Options!$D$18=1, IFERROR(MAX(IF($I$199:$Q$199=1,(I46:Q46),"")),
     MAX(IF($I$199:$Q$199=2,(I46:Q46),""))),
IF(Options!$D$19=1, IFERROR(AVERAGE(IF($I$199:$Q$199=1,(I46:Q46),"")),
     AVERAGE(IF($I$199:$Q$199=2,(I46:Q46),""))),
IF(Options!$D$20=1, IFERROR(GEOMEAN(IF($I$199:$Q$199=1,(I46:Q46)+0.0001,"")),
     GEOMEAN(IF($I$199:$Q$199=2,(I46:Q46)+0.0001,""))))))</f>
        <v>6.96</v>
      </c>
      <c r="G46" s="96" cm="1">
        <f t="array" ref="G46">IF(Options!$D$18=1, IFERROR(MAX(IF($I$200:$Q$200=1,(I46:Q46),"")),
     MAX(IF($I$200:$Q$200=2,(I46:Q46),""))),
IF(Options!$D$19=1, IFERROR(AVERAGE(IF($I$200:$Q$200=1,(I46:Q46),"")),
     AVERAGE(IF($I$200:$Q$200=2,(I46:Q46),""))),
IF(Options!$D$20=1, IFERROR(GEOMEAN(IF($I$200:$Q$200=1,(I46:Q46)+0.0001,"")),
     GEOMEAN(IF($I$200:$Q$200=2,(I46:Q46)+0.0001,""))))))</f>
        <v>4.7619047619047397</v>
      </c>
      <c r="H46" s="110" t="s">
        <v>89</v>
      </c>
      <c r="I46" s="96">
        <v>6.96</v>
      </c>
      <c r="J46" s="96">
        <v>4.7619047619047397</v>
      </c>
      <c r="K46" s="96">
        <v>2.60658976483335</v>
      </c>
      <c r="L46" s="96">
        <v>0.10514302128135</v>
      </c>
      <c r="M46" s="96">
        <v>2.9846400000000002</v>
      </c>
      <c r="N46" s="96">
        <v>0.73199999999999898</v>
      </c>
      <c r="O46" s="96">
        <v>0.76923076923076805</v>
      </c>
      <c r="P46" s="96">
        <v>3.5</v>
      </c>
      <c r="Q46" s="215">
        <v>0</v>
      </c>
      <c r="R46" s="217"/>
    </row>
    <row r="47" spans="1:18" x14ac:dyDescent="0.2">
      <c r="A47" s="92">
        <v>42</v>
      </c>
      <c r="B47" s="92" t="s">
        <v>90</v>
      </c>
      <c r="C47" s="92" t="s">
        <v>91</v>
      </c>
      <c r="D47" s="93" t="str">
        <f t="shared" si="0"/>
        <v/>
      </c>
      <c r="E47" s="96">
        <f>IF(Options!$D$24 = 1, MAX(F47, G47),
IF(Options!$D$25 = 1, AVERAGE(F47,G47),
IF(Options!$D$26 = 1, IFERROR(GEOMEAN(F47, G47), MAX(F47, G47)))))</f>
        <v>7.3484692283495345</v>
      </c>
      <c r="F47" s="96" cm="1">
        <f t="array" ref="F47">IF(Options!$D$18=1, IFERROR(MAX(IF($I$199:$Q$199=1,(I47:Q47),"")),
     MAX(IF($I$199:$Q$199=2,(I47:Q47),""))),
IF(Options!$D$19=1, IFERROR(AVERAGE(IF($I$199:$Q$199=1,(I47:Q47),"")),
     AVERAGE(IF($I$199:$Q$199=2,(I47:Q47),""))),
IF(Options!$D$20=1, IFERROR(GEOMEAN(IF($I$199:$Q$199=1,(I47:Q47)+0.0001,"")),
     GEOMEAN(IF($I$199:$Q$199=2,(I47:Q47)+0.0001,""))))))</f>
        <v>5.4</v>
      </c>
      <c r="G47" s="96" cm="1">
        <f t="array" ref="G47">IF(Options!$D$18=1, IFERROR(MAX(IF($I$200:$Q$200=1,(I47:Q47),"")),
     MAX(IF($I$200:$Q$200=2,(I47:Q47),""))),
IF(Options!$D$19=1, IFERROR(AVERAGE(IF($I$200:$Q$200=1,(I47:Q47),"")),
     AVERAGE(IF($I$200:$Q$200=2,(I47:Q47),""))),
IF(Options!$D$20=1, IFERROR(GEOMEAN(IF($I$200:$Q$200=1,(I47:Q47)+0.0001,"")),
     GEOMEAN(IF($I$200:$Q$200=2,(I47:Q47)+0.0001,""))))))</f>
        <v>10</v>
      </c>
      <c r="H47" s="110" t="s">
        <v>91</v>
      </c>
      <c r="I47" s="96">
        <v>5.4</v>
      </c>
      <c r="J47" s="96">
        <v>10</v>
      </c>
      <c r="K47" s="96">
        <v>0</v>
      </c>
      <c r="L47" s="96">
        <v>0</v>
      </c>
      <c r="M47" s="96">
        <v>4.9581600000000003</v>
      </c>
      <c r="N47" s="96">
        <v>3.262</v>
      </c>
      <c r="O47" s="96">
        <v>0</v>
      </c>
      <c r="P47" s="96">
        <v>3.25</v>
      </c>
      <c r="Q47" s="215">
        <v>0</v>
      </c>
      <c r="R47" s="217"/>
    </row>
    <row r="48" spans="1:18" x14ac:dyDescent="0.2">
      <c r="A48" s="92">
        <v>43</v>
      </c>
      <c r="B48" s="92" t="s">
        <v>92</v>
      </c>
      <c r="C48" s="92" t="s">
        <v>93</v>
      </c>
      <c r="D48" s="93" t="str">
        <f t="shared" si="0"/>
        <v/>
      </c>
      <c r="E48" s="96">
        <f>IF(Options!$D$24 = 1, MAX(F48, G48),
IF(Options!$D$25 = 1, AVERAGE(F48,G48),
IF(Options!$D$26 = 1, IFERROR(GEOMEAN(F48, G48), MAX(F48, G48)))))</f>
        <v>6</v>
      </c>
      <c r="F48" s="96" cm="1">
        <f t="array" ref="F48">IF(Options!$D$18=1, IFERROR(MAX(IF($I$199:$Q$199=1,(I48:Q48),"")),
     MAX(IF($I$199:$Q$199=2,(I48:Q48),""))),
IF(Options!$D$19=1, IFERROR(AVERAGE(IF($I$199:$Q$199=1,(I48:Q48),"")),
     AVERAGE(IF($I$199:$Q$199=2,(I48:Q48),""))),
IF(Options!$D$20=1, IFERROR(GEOMEAN(IF($I$199:$Q$199=1,(I48:Q48)+0.0001,"")),
     GEOMEAN(IF($I$199:$Q$199=2,(I48:Q48)+0.0001,""))))))</f>
        <v>3.6</v>
      </c>
      <c r="G48" s="96" cm="1">
        <f t="array" ref="G48">IF(Options!$D$18=1, IFERROR(MAX(IF($I$200:$Q$200=1,(I48:Q48),"")),
     MAX(IF($I$200:$Q$200=2,(I48:Q48),""))),
IF(Options!$D$19=1, IFERROR(AVERAGE(IF($I$200:$Q$200=1,(I48:Q48),"")),
     AVERAGE(IF($I$200:$Q$200=2,(I48:Q48),""))),
IF(Options!$D$20=1, IFERROR(GEOMEAN(IF($I$200:$Q$200=1,(I48:Q48)+0.0001,"")),
     GEOMEAN(IF($I$200:$Q$200=2,(I48:Q48)+0.0001,""))))))</f>
        <v>10</v>
      </c>
      <c r="H48" s="110" t="s">
        <v>93</v>
      </c>
      <c r="I48" s="96">
        <v>3.6</v>
      </c>
      <c r="J48" s="96">
        <v>4.7619047619047397</v>
      </c>
      <c r="K48" s="96">
        <v>0.189872702229124</v>
      </c>
      <c r="L48" s="96">
        <v>0.89508765193303796</v>
      </c>
      <c r="M48" s="96">
        <v>10</v>
      </c>
      <c r="N48" s="96">
        <v>10</v>
      </c>
      <c r="O48" s="96">
        <v>1.4707692307692299</v>
      </c>
      <c r="P48" s="96">
        <v>3.5</v>
      </c>
      <c r="Q48" s="215">
        <v>0</v>
      </c>
      <c r="R48" s="217"/>
    </row>
    <row r="49" spans="1:18" x14ac:dyDescent="0.2">
      <c r="A49" s="92">
        <v>44</v>
      </c>
      <c r="B49" s="92" t="s">
        <v>94</v>
      </c>
      <c r="C49" s="92" t="s">
        <v>95</v>
      </c>
      <c r="D49" s="93" t="str">
        <f t="shared" si="0"/>
        <v/>
      </c>
      <c r="E49" s="96">
        <f>IF(Options!$D$24 = 1, MAX(F49, G49),
IF(Options!$D$25 = 1, AVERAGE(F49,G49),
IF(Options!$D$26 = 1, IFERROR(GEOMEAN(F49, G49), MAX(F49, G49)))))</f>
        <v>2.8284271247461885</v>
      </c>
      <c r="F49" s="96" cm="1">
        <f t="array" ref="F49">IF(Options!$D$18=1, IFERROR(MAX(IF($I$199:$Q$199=1,(I49:Q49),"")),
     MAX(IF($I$199:$Q$199=2,(I49:Q49),""))),
IF(Options!$D$19=1, IFERROR(AVERAGE(IF($I$199:$Q$199=1,(I49:Q49),"")),
     AVERAGE(IF($I$199:$Q$199=2,(I49:Q49),""))),
IF(Options!$D$20=1, IFERROR(GEOMEAN(IF($I$199:$Q$199=1,(I49:Q49)+0.0001,"")),
     GEOMEAN(IF($I$199:$Q$199=2,(I49:Q49)+0.0001,""))))))</f>
        <v>0.79999999999999905</v>
      </c>
      <c r="G49" s="96" cm="1">
        <f t="array" ref="G49">IF(Options!$D$18=1, IFERROR(MAX(IF($I$200:$Q$200=1,(I49:Q49),"")),
     MAX(IF($I$200:$Q$200=2,(I49:Q49),""))),
IF(Options!$D$19=1, IFERROR(AVERAGE(IF($I$200:$Q$200=1,(I49:Q49),"")),
     AVERAGE(IF($I$200:$Q$200=2,(I49:Q49),""))),
IF(Options!$D$20=1, IFERROR(GEOMEAN(IF($I$200:$Q$200=1,(I49:Q49)+0.0001,"")),
     GEOMEAN(IF($I$200:$Q$200=2,(I49:Q49)+0.0001,""))))))</f>
        <v>10</v>
      </c>
      <c r="H49" s="110" t="s">
        <v>95</v>
      </c>
      <c r="I49" s="96">
        <v>0.79999999999999905</v>
      </c>
      <c r="J49" s="96">
        <v>2.3809523809523698</v>
      </c>
      <c r="K49" s="96">
        <v>0</v>
      </c>
      <c r="L49" s="96">
        <v>0</v>
      </c>
      <c r="M49" s="96">
        <v>3.4772400000000001</v>
      </c>
      <c r="N49" s="96">
        <v>10</v>
      </c>
      <c r="O49" s="96">
        <v>2.0676923076923099</v>
      </c>
      <c r="P49" s="96">
        <v>0.5</v>
      </c>
      <c r="Q49" s="215">
        <v>0</v>
      </c>
      <c r="R49" s="217"/>
    </row>
    <row r="50" spans="1:18" x14ac:dyDescent="0.2">
      <c r="A50" s="92">
        <v>45</v>
      </c>
      <c r="B50" s="92" t="s">
        <v>96</v>
      </c>
      <c r="C50" s="92" t="s">
        <v>97</v>
      </c>
      <c r="D50" s="93" t="str">
        <f t="shared" si="0"/>
        <v/>
      </c>
      <c r="E50" s="96">
        <f>IF(Options!$D$24 = 1, MAX(F50, G50),
IF(Options!$D$25 = 1, AVERAGE(F50,G50),
IF(Options!$D$26 = 1, IFERROR(GEOMEAN(F50, G50), MAX(F50, G50)))))</f>
        <v>9.674709297958259</v>
      </c>
      <c r="F50" s="96" cm="1">
        <f t="array" ref="F50">IF(Options!$D$18=1, IFERROR(MAX(IF($I$199:$Q$199=1,(I50:Q50),"")),
     MAX(IF($I$199:$Q$199=2,(I50:Q50),""))),
IF(Options!$D$19=1, IFERROR(AVERAGE(IF($I$199:$Q$199=1,(I50:Q50),"")),
     AVERAGE(IF($I$199:$Q$199=2,(I50:Q50),""))),
IF(Options!$D$20=1, IFERROR(GEOMEAN(IF($I$199:$Q$199=1,(I50:Q50)+0.0001,"")),
     GEOMEAN(IF($I$199:$Q$199=2,(I50:Q50)+0.0001,""))))))</f>
        <v>9.36</v>
      </c>
      <c r="G50" s="96" cm="1">
        <f t="array" ref="G50">IF(Options!$D$18=1, IFERROR(MAX(IF($I$200:$Q$200=1,(I50:Q50),"")),
     MAX(IF($I$200:$Q$200=2,(I50:Q50),""))),
IF(Options!$D$19=1, IFERROR(AVERAGE(IF($I$200:$Q$200=1,(I50:Q50),"")),
     AVERAGE(IF($I$200:$Q$200=2,(I50:Q50),""))),
IF(Options!$D$20=1, IFERROR(GEOMEAN(IF($I$200:$Q$200=1,(I50:Q50)+0.0001,"")),
     GEOMEAN(IF($I$200:$Q$200=2,(I50:Q50)+0.0001,""))))))</f>
        <v>10</v>
      </c>
      <c r="H50" s="110" t="s">
        <v>97</v>
      </c>
      <c r="I50" s="96">
        <v>9.36</v>
      </c>
      <c r="J50" s="96">
        <v>4.7619047619047397</v>
      </c>
      <c r="K50" s="96">
        <v>0</v>
      </c>
      <c r="L50" s="96">
        <v>10</v>
      </c>
      <c r="M50" s="96">
        <v>0.24292</v>
      </c>
      <c r="N50" s="96">
        <v>0</v>
      </c>
      <c r="O50" s="96">
        <v>6.6661538461538496</v>
      </c>
      <c r="P50" s="96">
        <v>8.75</v>
      </c>
      <c r="Q50" s="215">
        <v>0</v>
      </c>
      <c r="R50" s="217"/>
    </row>
    <row r="51" spans="1:18" x14ac:dyDescent="0.2">
      <c r="A51" s="92">
        <v>46</v>
      </c>
      <c r="B51" s="92" t="s">
        <v>98</v>
      </c>
      <c r="C51" s="92" t="s">
        <v>99</v>
      </c>
      <c r="D51" s="93" t="str">
        <f t="shared" si="0"/>
        <v/>
      </c>
      <c r="E51" s="96">
        <f>IF(Options!$D$24 = 1, MAX(F51, G51),
IF(Options!$D$25 = 1, AVERAGE(F51,G51),
IF(Options!$D$26 = 1, IFERROR(GEOMEAN(F51, G51), MAX(F51, G51)))))</f>
        <v>9.3605046668994945</v>
      </c>
      <c r="F51" s="96" cm="1">
        <f t="array" ref="F51">IF(Options!$D$18=1, IFERROR(MAX(IF($I$199:$Q$199=1,(I51:Q51),"")),
     MAX(IF($I$199:$Q$199=2,(I51:Q51),""))),
IF(Options!$D$19=1, IFERROR(AVERAGE(IF($I$199:$Q$199=1,(I51:Q51),"")),
     AVERAGE(IF($I$199:$Q$199=2,(I51:Q51),""))),
IF(Options!$D$20=1, IFERROR(GEOMEAN(IF($I$199:$Q$199=1,(I51:Q51)+0.0001,"")),
     GEOMEAN(IF($I$199:$Q$199=2,(I51:Q51)+0.0001,""))))))</f>
        <v>9.1999999999999993</v>
      </c>
      <c r="G51" s="96" cm="1">
        <f t="array" ref="G51">IF(Options!$D$18=1, IFERROR(MAX(IF($I$200:$Q$200=1,(I51:Q51),"")),
     MAX(IF($I$200:$Q$200=2,(I51:Q51),""))),
IF(Options!$D$19=1, IFERROR(AVERAGE(IF($I$200:$Q$200=1,(I51:Q51),"")),
     AVERAGE(IF($I$200:$Q$200=2,(I51:Q51),""))),
IF(Options!$D$20=1, IFERROR(GEOMEAN(IF($I$200:$Q$200=1,(I51:Q51)+0.0001,"")),
     GEOMEAN(IF($I$200:$Q$200=2,(I51:Q51)+0.0001,""))))))</f>
        <v>9.5238095238094793</v>
      </c>
      <c r="H51" s="110" t="s">
        <v>99</v>
      </c>
      <c r="I51" s="96">
        <v>9.1999999999999993</v>
      </c>
      <c r="J51" s="96">
        <v>9.5238095238094793</v>
      </c>
      <c r="K51" s="96" t="s">
        <v>505</v>
      </c>
      <c r="L51" s="96" t="s">
        <v>505</v>
      </c>
      <c r="M51" s="96">
        <v>1.0318799999999999</v>
      </c>
      <c r="N51" s="96">
        <v>0</v>
      </c>
      <c r="O51" s="96">
        <v>6.4953846153846104</v>
      </c>
      <c r="P51" s="96">
        <v>5.5</v>
      </c>
      <c r="Q51" s="215">
        <v>0</v>
      </c>
      <c r="R51" s="217"/>
    </row>
    <row r="52" spans="1:18" x14ac:dyDescent="0.2">
      <c r="A52" s="92">
        <v>47</v>
      </c>
      <c r="B52" s="92" t="s">
        <v>100</v>
      </c>
      <c r="C52" s="92" t="s">
        <v>101</v>
      </c>
      <c r="D52" s="93" t="str">
        <f t="shared" si="0"/>
        <v/>
      </c>
      <c r="E52" s="96">
        <f>IF(Options!$D$24 = 1, MAX(F52, G52),
IF(Options!$D$25 = 1, AVERAGE(F52,G52),
IF(Options!$D$26 = 1, IFERROR(GEOMEAN(F52, G52), MAX(F52, G52)))))</f>
        <v>1.5811388300841898</v>
      </c>
      <c r="F52" s="96" cm="1">
        <f t="array" ref="F52">IF(Options!$D$18=1, IFERROR(MAX(IF($I$199:$Q$199=1,(I52:Q52),"")),
     MAX(IF($I$199:$Q$199=2,(I52:Q52),""))),
IF(Options!$D$19=1, IFERROR(AVERAGE(IF($I$199:$Q$199=1,(I52:Q52),"")),
     AVERAGE(IF($I$199:$Q$199=2,(I52:Q52),""))),
IF(Options!$D$20=1, IFERROR(GEOMEAN(IF($I$199:$Q$199=1,(I52:Q52)+0.0001,"")),
     GEOMEAN(IF($I$199:$Q$199=2,(I52:Q52)+0.0001,""))))))</f>
        <v>0.25</v>
      </c>
      <c r="G52" s="96" cm="1">
        <f t="array" ref="G52">IF(Options!$D$18=1, IFERROR(MAX(IF($I$200:$Q$200=1,(I52:Q52),"")),
     MAX(IF($I$200:$Q$200=2,(I52:Q52),""))),
IF(Options!$D$19=1, IFERROR(AVERAGE(IF($I$200:$Q$200=1,(I52:Q52),"")),
     AVERAGE(IF($I$200:$Q$200=2,(I52:Q52),""))),
IF(Options!$D$20=1, IFERROR(GEOMEAN(IF($I$200:$Q$200=1,(I52:Q52)+0.0001,"")),
     GEOMEAN(IF($I$200:$Q$200=2,(I52:Q52)+0.0001,""))))))</f>
        <v>10</v>
      </c>
      <c r="H52" s="110" t="s">
        <v>101</v>
      </c>
      <c r="I52" s="96">
        <v>0</v>
      </c>
      <c r="J52" s="96">
        <v>4.7619047619047397</v>
      </c>
      <c r="K52" s="96">
        <v>0</v>
      </c>
      <c r="L52" s="96">
        <v>0</v>
      </c>
      <c r="M52" s="96">
        <v>2.6646800000000002</v>
      </c>
      <c r="N52" s="96">
        <v>2.4660000000000002</v>
      </c>
      <c r="O52" s="96">
        <v>2.4615384615384599</v>
      </c>
      <c r="P52" s="96">
        <v>0.25</v>
      </c>
      <c r="Q52" s="215">
        <v>10</v>
      </c>
      <c r="R52" s="217"/>
    </row>
    <row r="53" spans="1:18" x14ac:dyDescent="0.2">
      <c r="A53" s="92">
        <v>48</v>
      </c>
      <c r="B53" s="92" t="s">
        <v>102</v>
      </c>
      <c r="C53" s="92" t="s">
        <v>103</v>
      </c>
      <c r="D53" s="93" t="str">
        <f t="shared" si="0"/>
        <v/>
      </c>
      <c r="E53" s="96">
        <f>IF(Options!$D$24 = 1, MAX(F53, G53),
IF(Options!$D$25 = 1, AVERAGE(F53,G53),
IF(Options!$D$26 = 1, IFERROR(GEOMEAN(F53, G53), MAX(F53, G53)))))</f>
        <v>4.5974541450007509</v>
      </c>
      <c r="F53" s="96" cm="1">
        <f t="array" ref="F53">IF(Options!$D$18=1, IFERROR(MAX(IF($I$199:$Q$199=1,(I53:Q53),"")),
     MAX(IF($I$199:$Q$199=2,(I53:Q53),""))),
IF(Options!$D$19=1, IFERROR(AVERAGE(IF($I$199:$Q$199=1,(I53:Q53),"")),
     AVERAGE(IF($I$199:$Q$199=2,(I53:Q53),""))),
IF(Options!$D$20=1, IFERROR(GEOMEAN(IF($I$199:$Q$199=1,(I53:Q53)+0.0001,"")),
     GEOMEAN(IF($I$199:$Q$199=2,(I53:Q53)+0.0001,""))))))</f>
        <v>6.34</v>
      </c>
      <c r="G53" s="96" cm="1">
        <f t="array" ref="G53">IF(Options!$D$18=1, IFERROR(MAX(IF($I$200:$Q$200=1,(I53:Q53),"")),
     MAX(IF($I$200:$Q$200=2,(I53:Q53),""))),
IF(Options!$D$19=1, IFERROR(AVERAGE(IF($I$200:$Q$200=1,(I53:Q53),"")),
     AVERAGE(IF($I$200:$Q$200=2,(I53:Q53),""))),
IF(Options!$D$20=1, IFERROR(GEOMEAN(IF($I$200:$Q$200=1,(I53:Q53)+0.0001,"")),
     GEOMEAN(IF($I$200:$Q$200=2,(I53:Q53)+0.0001,""))))))</f>
        <v>3.3338461538461499</v>
      </c>
      <c r="H53" s="110" t="s">
        <v>103</v>
      </c>
      <c r="I53" s="96">
        <v>6.34</v>
      </c>
      <c r="J53" s="96">
        <v>2.3809523809523698</v>
      </c>
      <c r="K53" s="96">
        <v>0</v>
      </c>
      <c r="L53" s="96">
        <v>0</v>
      </c>
      <c r="M53" s="96">
        <v>3.19536</v>
      </c>
      <c r="N53" s="96">
        <v>2.7120000000000002</v>
      </c>
      <c r="O53" s="96">
        <v>3.3338461538461499</v>
      </c>
      <c r="P53" s="96">
        <v>5.75</v>
      </c>
      <c r="Q53" s="215">
        <v>0</v>
      </c>
      <c r="R53" s="217"/>
    </row>
    <row r="54" spans="1:18" x14ac:dyDescent="0.2">
      <c r="A54" s="92">
        <v>49</v>
      </c>
      <c r="B54" s="92" t="s">
        <v>104</v>
      </c>
      <c r="C54" s="92" t="s">
        <v>105</v>
      </c>
      <c r="D54" s="93" t="str">
        <f t="shared" si="0"/>
        <v/>
      </c>
      <c r="E54" s="96">
        <f>IF(Options!$D$24 = 1, MAX(F54, G54),
IF(Options!$D$25 = 1, AVERAGE(F54,G54),
IF(Options!$D$26 = 1, IFERROR(GEOMEAN(F54, G54), MAX(F54, G54)))))</f>
        <v>5.2682386488786221</v>
      </c>
      <c r="F54" s="96" cm="1">
        <f t="array" ref="F54">IF(Options!$D$18=1, IFERROR(MAX(IF($I$199:$Q$199=1,(I54:Q54),"")),
     MAX(IF($I$199:$Q$199=2,(I54:Q54),""))),
IF(Options!$D$19=1, IFERROR(AVERAGE(IF($I$199:$Q$199=1,(I54:Q54),"")),
     AVERAGE(IF($I$199:$Q$199=2,(I54:Q54),""))),
IF(Options!$D$20=1, IFERROR(GEOMEAN(IF($I$199:$Q$199=1,(I54:Q54)+0.0001,"")),
     GEOMEAN(IF($I$199:$Q$199=2,(I54:Q54)+0.0001,""))))))</f>
        <v>9.2799999999999994</v>
      </c>
      <c r="G54" s="96" cm="1">
        <f t="array" ref="G54">IF(Options!$D$18=1, IFERROR(MAX(IF($I$200:$Q$200=1,(I54:Q54),"")),
     MAX(IF($I$200:$Q$200=2,(I54:Q54),""))),
IF(Options!$D$19=1, IFERROR(AVERAGE(IF($I$200:$Q$200=1,(I54:Q54),"")),
     AVERAGE(IF($I$200:$Q$200=2,(I54:Q54),""))),
IF(Options!$D$20=1, IFERROR(GEOMEAN(IF($I$200:$Q$200=1,(I54:Q54)+0.0001,"")),
     GEOMEAN(IF($I$200:$Q$200=2,(I54:Q54)+0.0001,""))))))</f>
        <v>2.9907692307692302</v>
      </c>
      <c r="H54" s="110" t="s">
        <v>105</v>
      </c>
      <c r="I54" s="96">
        <v>9.2799999999999994</v>
      </c>
      <c r="J54" s="96">
        <v>2.3809523809523698</v>
      </c>
      <c r="K54" s="96">
        <v>0</v>
      </c>
      <c r="L54" s="96">
        <v>0</v>
      </c>
      <c r="M54" s="96">
        <v>0.1784</v>
      </c>
      <c r="N54" s="96">
        <v>0.130000000000001</v>
      </c>
      <c r="O54" s="96">
        <v>2.9907692307692302</v>
      </c>
      <c r="P54" s="96">
        <v>4.75</v>
      </c>
      <c r="Q54" s="215">
        <v>0</v>
      </c>
      <c r="R54" s="217"/>
    </row>
    <row r="55" spans="1:18" x14ac:dyDescent="0.2">
      <c r="A55" s="92">
        <v>50</v>
      </c>
      <c r="B55" s="92" t="s">
        <v>106</v>
      </c>
      <c r="C55" s="92" t="s">
        <v>107</v>
      </c>
      <c r="D55" s="93" t="str">
        <f t="shared" si="0"/>
        <v/>
      </c>
      <c r="E55" s="96">
        <f>IF(Options!$D$24 = 1, MAX(F55, G55),
IF(Options!$D$25 = 1, AVERAGE(F55,G55),
IF(Options!$D$26 = 1, IFERROR(GEOMEAN(F55, G55), MAX(F55, G55)))))</f>
        <v>4.7559486560566979</v>
      </c>
      <c r="F55" s="96" cm="1">
        <f t="array" ref="F55">IF(Options!$D$18=1, IFERROR(MAX(IF($I$199:$Q$199=1,(I55:Q55),"")),
     MAX(IF($I$199:$Q$199=2,(I55:Q55),""))),
IF(Options!$D$19=1, IFERROR(AVERAGE(IF($I$199:$Q$199=1,(I55:Q55),"")),
     AVERAGE(IF($I$199:$Q$199=2,(I55:Q55),""))),
IF(Options!$D$20=1, IFERROR(GEOMEAN(IF($I$199:$Q$199=1,(I55:Q55)+0.0001,"")),
     GEOMEAN(IF($I$199:$Q$199=2,(I55:Q55)+0.0001,""))))))</f>
        <v>4.75</v>
      </c>
      <c r="G55" s="96" cm="1">
        <f t="array" ref="G55">IF(Options!$D$18=1, IFERROR(MAX(IF($I$200:$Q$200=1,(I55:Q55),"")),
     MAX(IF($I$200:$Q$200=2,(I55:Q55),""))),
IF(Options!$D$19=1, IFERROR(AVERAGE(IF($I$200:$Q$200=1,(I55:Q55),"")),
     AVERAGE(IF($I$200:$Q$200=2,(I55:Q55),""))),
IF(Options!$D$20=1, IFERROR(GEOMEAN(IF($I$200:$Q$200=1,(I55:Q55)+0.0001,"")),
     GEOMEAN(IF($I$200:$Q$200=2,(I55:Q55)+0.0001,""))))))</f>
        <v>4.7619047619047397</v>
      </c>
      <c r="H55" s="110" t="s">
        <v>107</v>
      </c>
      <c r="I55" s="96">
        <v>3.98</v>
      </c>
      <c r="J55" s="96">
        <v>4.7619047619047397</v>
      </c>
      <c r="K55" s="96">
        <v>1.2306485873953501</v>
      </c>
      <c r="L55" s="96">
        <v>0</v>
      </c>
      <c r="M55" s="96">
        <v>2.4767199999999998</v>
      </c>
      <c r="N55" s="96">
        <v>4.3719999999999999</v>
      </c>
      <c r="O55" s="96">
        <v>2.3246153846153801</v>
      </c>
      <c r="P55" s="96">
        <v>4.75</v>
      </c>
      <c r="Q55" s="215">
        <v>0</v>
      </c>
      <c r="R55" s="217"/>
    </row>
    <row r="56" spans="1:18" x14ac:dyDescent="0.2">
      <c r="A56" s="92">
        <v>51</v>
      </c>
      <c r="B56" s="92" t="s">
        <v>108</v>
      </c>
      <c r="C56" s="92" t="s">
        <v>109</v>
      </c>
      <c r="D56" s="93" t="str">
        <f t="shared" si="0"/>
        <v/>
      </c>
      <c r="E56" s="96">
        <f>IF(Options!$D$24 = 1, MAX(F56, G56),
IF(Options!$D$25 = 1, AVERAGE(F56,G56),
IF(Options!$D$26 = 1, IFERROR(GEOMEAN(F56, G56), MAX(F56, G56)))))</f>
        <v>4.0954421194598973</v>
      </c>
      <c r="F56" s="96" cm="1">
        <f t="array" ref="F56">IF(Options!$D$18=1, IFERROR(MAX(IF($I$199:$Q$199=1,(I56:Q56),"")),
     MAX(IF($I$199:$Q$199=2,(I56:Q56),""))),
IF(Options!$D$19=1, IFERROR(AVERAGE(IF($I$199:$Q$199=1,(I56:Q56),"")),
     AVERAGE(IF($I$199:$Q$199=2,(I56:Q56),""))),
IF(Options!$D$20=1, IFERROR(GEOMEAN(IF($I$199:$Q$199=1,(I56:Q56)+0.0001,"")),
     GEOMEAN(IF($I$199:$Q$199=2,(I56:Q56)+0.0001,""))))))</f>
        <v>6.02</v>
      </c>
      <c r="G56" s="96" cm="1">
        <f t="array" ref="G56">IF(Options!$D$18=1, IFERROR(MAX(IF($I$200:$Q$200=1,(I56:Q56),"")),
     MAX(IF($I$200:$Q$200=2,(I56:Q56),""))),
IF(Options!$D$19=1, IFERROR(AVERAGE(IF($I$200:$Q$200=1,(I56:Q56),"")),
     AVERAGE(IF($I$200:$Q$200=2,(I56:Q56),""))),
IF(Options!$D$20=1, IFERROR(GEOMEAN(IF($I$200:$Q$200=1,(I56:Q56)+0.0001,"")),
     GEOMEAN(IF($I$200:$Q$200=2,(I56:Q56)+0.0001,""))))))</f>
        <v>2.7861538461538502</v>
      </c>
      <c r="H56" s="110" t="s">
        <v>109</v>
      </c>
      <c r="I56" s="96">
        <v>6.02</v>
      </c>
      <c r="J56" s="96">
        <v>0</v>
      </c>
      <c r="K56" s="96">
        <v>0</v>
      </c>
      <c r="L56" s="96">
        <v>0.16154194554878901</v>
      </c>
      <c r="M56" s="96">
        <v>0.24235999999999999</v>
      </c>
      <c r="N56" s="96">
        <v>0.96000000000000096</v>
      </c>
      <c r="O56" s="96">
        <v>2.7861538461538502</v>
      </c>
      <c r="P56" s="96">
        <v>4</v>
      </c>
      <c r="Q56" s="215">
        <v>0</v>
      </c>
      <c r="R56" s="217"/>
    </row>
    <row r="57" spans="1:18" x14ac:dyDescent="0.2">
      <c r="A57" s="92">
        <v>52</v>
      </c>
      <c r="B57" s="92" t="s">
        <v>110</v>
      </c>
      <c r="C57" s="92" t="s">
        <v>111</v>
      </c>
      <c r="D57" s="93" t="str">
        <f t="shared" si="0"/>
        <v/>
      </c>
      <c r="E57" s="96">
        <f>IF(Options!$D$24 = 1, MAX(F57, G57),
IF(Options!$D$25 = 1, AVERAGE(F57,G57),
IF(Options!$D$26 = 1, IFERROR(GEOMEAN(F57, G57), MAX(F57, G57)))))</f>
        <v>9.6362411165942934</v>
      </c>
      <c r="F57" s="96" cm="1">
        <f t="array" ref="F57">IF(Options!$D$18=1, IFERROR(MAX(IF($I$199:$Q$199=1,(I57:Q57),"")),
     MAX(IF($I$199:$Q$199=2,(I57:Q57),""))),
IF(Options!$D$19=1, IFERROR(AVERAGE(IF($I$199:$Q$199=1,(I57:Q57),"")),
     AVERAGE(IF($I$199:$Q$199=2,(I57:Q57),""))),
IF(Options!$D$20=1, IFERROR(GEOMEAN(IF($I$199:$Q$199=1,(I57:Q57)+0.0001,"")),
     GEOMEAN(IF($I$199:$Q$199=2,(I57:Q57)+0.0001,""))))))</f>
        <v>9.75</v>
      </c>
      <c r="G57" s="96" cm="1">
        <f t="array" ref="G57">IF(Options!$D$18=1, IFERROR(MAX(IF($I$200:$Q$200=1,(I57:Q57),"")),
     MAX(IF($I$200:$Q$200=2,(I57:Q57),""))),
IF(Options!$D$19=1, IFERROR(AVERAGE(IF($I$200:$Q$200=1,(I57:Q57),"")),
     AVERAGE(IF($I$200:$Q$200=2,(I57:Q57),""))),
IF(Options!$D$20=1, IFERROR(GEOMEAN(IF($I$200:$Q$200=1,(I57:Q57)+0.0001,"")),
     GEOMEAN(IF($I$200:$Q$200=2,(I57:Q57)+0.0001,""))))))</f>
        <v>9.5238095238094793</v>
      </c>
      <c r="H57" s="110" t="s">
        <v>111</v>
      </c>
      <c r="I57" s="96">
        <v>9.52</v>
      </c>
      <c r="J57" s="96">
        <v>9.5238095238094793</v>
      </c>
      <c r="K57" s="96">
        <v>0</v>
      </c>
      <c r="L57" s="96">
        <v>0</v>
      </c>
      <c r="M57" s="96">
        <v>0.39635999999999999</v>
      </c>
      <c r="N57" s="96">
        <v>0</v>
      </c>
      <c r="O57" s="96">
        <v>0.94</v>
      </c>
      <c r="P57" s="96">
        <v>9.75</v>
      </c>
      <c r="Q57" s="215">
        <v>0</v>
      </c>
      <c r="R57" s="217"/>
    </row>
    <row r="58" spans="1:18" x14ac:dyDescent="0.2">
      <c r="A58" s="92">
        <v>53</v>
      </c>
      <c r="B58" s="92" t="s">
        <v>112</v>
      </c>
      <c r="C58" s="92" t="s">
        <v>113</v>
      </c>
      <c r="D58" s="93" t="str">
        <f t="shared" si="0"/>
        <v/>
      </c>
      <c r="E58" s="96">
        <f>IF(Options!$D$24 = 1, MAX(F58, G58),
IF(Options!$D$25 = 1, AVERAGE(F58,G58),
IF(Options!$D$26 = 1, IFERROR(GEOMEAN(F58, G58), MAX(F58, G58)))))</f>
        <v>4.4721359549995796</v>
      </c>
      <c r="F58" s="96" cm="1">
        <f t="array" ref="F58">IF(Options!$D$18=1, IFERROR(MAX(IF($I$199:$Q$199=1,(I58:Q58),"")),
     MAX(IF($I$199:$Q$199=2,(I58:Q58),""))),
IF(Options!$D$19=1, IFERROR(AVERAGE(IF($I$199:$Q$199=1,(I58:Q58),"")),
     AVERAGE(IF($I$199:$Q$199=2,(I58:Q58),""))),
IF(Options!$D$20=1, IFERROR(GEOMEAN(IF($I$199:$Q$199=1,(I58:Q58)+0.0001,"")),
     GEOMEAN(IF($I$199:$Q$199=2,(I58:Q58)+0.0001,""))))))</f>
        <v>2</v>
      </c>
      <c r="G58" s="96" cm="1">
        <f t="array" ref="G58">IF(Options!$D$18=1, IFERROR(MAX(IF($I$200:$Q$200=1,(I58:Q58),"")),
     MAX(IF($I$200:$Q$200=2,(I58:Q58),""))),
IF(Options!$D$19=1, IFERROR(AVERAGE(IF($I$200:$Q$200=1,(I58:Q58),"")),
     AVERAGE(IF($I$200:$Q$200=2,(I58:Q58),""))),
IF(Options!$D$20=1, IFERROR(GEOMEAN(IF($I$200:$Q$200=1,(I58:Q58)+0.0001,"")),
     GEOMEAN(IF($I$200:$Q$200=2,(I58:Q58)+0.0001,""))))))</f>
        <v>10</v>
      </c>
      <c r="H58" s="110" t="s">
        <v>113</v>
      </c>
      <c r="I58" s="96">
        <v>0.81999999999999895</v>
      </c>
      <c r="J58" s="96">
        <v>0</v>
      </c>
      <c r="K58" s="96">
        <v>0</v>
      </c>
      <c r="L58" s="96">
        <v>0</v>
      </c>
      <c r="M58" s="96">
        <v>9.8059200000000004</v>
      </c>
      <c r="N58" s="96">
        <v>10</v>
      </c>
      <c r="O58" s="96">
        <v>1.2984615384615401</v>
      </c>
      <c r="P58" s="96">
        <v>2</v>
      </c>
      <c r="Q58" s="215">
        <v>0</v>
      </c>
      <c r="R58" s="217"/>
    </row>
    <row r="59" spans="1:18" x14ac:dyDescent="0.2">
      <c r="A59" s="92">
        <v>54</v>
      </c>
      <c r="B59" s="92" t="s">
        <v>114</v>
      </c>
      <c r="C59" s="92" t="s">
        <v>115</v>
      </c>
      <c r="D59" s="93" t="str">
        <f t="shared" si="0"/>
        <v/>
      </c>
      <c r="E59" s="96">
        <f>IF(Options!$D$24 = 1, MAX(F59, G59),
IF(Options!$D$25 = 1, AVERAGE(F59,G59),
IF(Options!$D$26 = 1, IFERROR(GEOMEAN(F59, G59), MAX(F59, G59)))))</f>
        <v>5.0990195135927845</v>
      </c>
      <c r="F59" s="96" cm="1">
        <f t="array" ref="F59">IF(Options!$D$18=1, IFERROR(MAX(IF($I$199:$Q$199=1,(I59:Q59),"")),
     MAX(IF($I$199:$Q$199=2,(I59:Q59),""))),
IF(Options!$D$19=1, IFERROR(AVERAGE(IF($I$199:$Q$199=1,(I59:Q59),"")),
     AVERAGE(IF($I$199:$Q$199=2,(I59:Q59),""))),
IF(Options!$D$20=1, IFERROR(GEOMEAN(IF($I$199:$Q$199=1,(I59:Q59)+0.0001,"")),
     GEOMEAN(IF($I$199:$Q$199=2,(I59:Q59)+0.0001,""))))))</f>
        <v>2.6</v>
      </c>
      <c r="G59" s="96" cm="1">
        <f t="array" ref="G59">IF(Options!$D$18=1, IFERROR(MAX(IF($I$200:$Q$200=1,(I59:Q59),"")),
     MAX(IF($I$200:$Q$200=2,(I59:Q59),""))),
IF(Options!$D$19=1, IFERROR(AVERAGE(IF($I$200:$Q$200=1,(I59:Q59),"")),
     AVERAGE(IF($I$200:$Q$200=2,(I59:Q59),""))),
IF(Options!$D$20=1, IFERROR(GEOMEAN(IF($I$200:$Q$200=1,(I59:Q59)+0.0001,"")),
     GEOMEAN(IF($I$200:$Q$200=2,(I59:Q59)+0.0001,""))))))</f>
        <v>10</v>
      </c>
      <c r="H59" s="110" t="s">
        <v>115</v>
      </c>
      <c r="I59" s="96">
        <v>2.6</v>
      </c>
      <c r="J59" s="96">
        <v>7.1428571428571104</v>
      </c>
      <c r="K59" s="96">
        <v>0</v>
      </c>
      <c r="L59" s="96">
        <v>1.6517573011250399</v>
      </c>
      <c r="M59" s="96">
        <v>10</v>
      </c>
      <c r="N59" s="96">
        <v>7.3239999999999998</v>
      </c>
      <c r="O59" s="96">
        <v>5.3169230769230804</v>
      </c>
      <c r="P59" s="96">
        <v>2.5</v>
      </c>
      <c r="Q59" s="215">
        <v>0</v>
      </c>
      <c r="R59" s="217"/>
    </row>
    <row r="60" spans="1:18" x14ac:dyDescent="0.2">
      <c r="A60" s="92">
        <v>55</v>
      </c>
      <c r="B60" s="92" t="s">
        <v>116</v>
      </c>
      <c r="C60" s="92" t="s">
        <v>117</v>
      </c>
      <c r="D60" s="93" t="str">
        <f t="shared" si="0"/>
        <v/>
      </c>
      <c r="E60" s="96">
        <f>IF(Options!$D$24 = 1, MAX(F60, G60),
IF(Options!$D$25 = 1, AVERAGE(F60,G60),
IF(Options!$D$26 = 1, IFERROR(GEOMEAN(F60, G60), MAX(F60, G60)))))</f>
        <v>9.8742088290657488</v>
      </c>
      <c r="F60" s="96" cm="1">
        <f t="array" ref="F60">IF(Options!$D$18=1, IFERROR(MAX(IF($I$199:$Q$199=1,(I60:Q60),"")),
     MAX(IF($I$199:$Q$199=2,(I60:Q60),""))),
IF(Options!$D$19=1, IFERROR(AVERAGE(IF($I$199:$Q$199=1,(I60:Q60),"")),
     AVERAGE(IF($I$199:$Q$199=2,(I60:Q60),""))),
IF(Options!$D$20=1, IFERROR(GEOMEAN(IF($I$199:$Q$199=1,(I60:Q60)+0.0001,"")),
     GEOMEAN(IF($I$199:$Q$199=2,(I60:Q60)+0.0001,""))))))</f>
        <v>9.75</v>
      </c>
      <c r="G60" s="96" cm="1">
        <f t="array" ref="G60">IF(Options!$D$18=1, IFERROR(MAX(IF($I$200:$Q$200=1,(I60:Q60),"")),
     MAX(IF($I$200:$Q$200=2,(I60:Q60),""))),
IF(Options!$D$19=1, IFERROR(AVERAGE(IF($I$200:$Q$200=1,(I60:Q60),"")),
     AVERAGE(IF($I$200:$Q$200=2,(I60:Q60),""))),
IF(Options!$D$20=1, IFERROR(GEOMEAN(IF($I$200:$Q$200=1,(I60:Q60)+0.0001,"")),
     GEOMEAN(IF($I$200:$Q$200=2,(I60:Q60)+0.0001,""))))))</f>
        <v>10</v>
      </c>
      <c r="H60" s="110" t="s">
        <v>117</v>
      </c>
      <c r="I60" s="96">
        <v>5.88</v>
      </c>
      <c r="J60" s="96">
        <v>0</v>
      </c>
      <c r="K60" s="96">
        <v>4.0155400155400196</v>
      </c>
      <c r="L60" s="96">
        <v>1.6737636935042199</v>
      </c>
      <c r="M60" s="96">
        <v>0.26427999999999902</v>
      </c>
      <c r="N60" s="96">
        <v>0.194000000000001</v>
      </c>
      <c r="O60" s="96">
        <v>6.4107692307692297</v>
      </c>
      <c r="P60" s="96">
        <v>9.75</v>
      </c>
      <c r="Q60" s="215">
        <v>10</v>
      </c>
      <c r="R60" s="217"/>
    </row>
    <row r="61" spans="1:18" x14ac:dyDescent="0.2">
      <c r="A61" s="92">
        <v>56</v>
      </c>
      <c r="B61" s="92" t="s">
        <v>118</v>
      </c>
      <c r="C61" s="92" t="s">
        <v>119</v>
      </c>
      <c r="D61" s="93" t="str">
        <f t="shared" si="0"/>
        <v/>
      </c>
      <c r="E61" s="96">
        <f>IF(Options!$D$24 = 1, MAX(F61, G61),
IF(Options!$D$25 = 1, AVERAGE(F61,G61),
IF(Options!$D$26 = 1, IFERROR(GEOMEAN(F61, G61), MAX(F61, G61)))))</f>
        <v>1.5735915849388826</v>
      </c>
      <c r="F61" s="96" cm="1">
        <f t="array" ref="F61">IF(Options!$D$18=1, IFERROR(MAX(IF($I$199:$Q$199=1,(I61:Q61),"")),
     MAX(IF($I$199:$Q$199=2,(I61:Q61),""))),
IF(Options!$D$19=1, IFERROR(AVERAGE(IF($I$199:$Q$199=1,(I61:Q61),"")),
     AVERAGE(IF($I$199:$Q$199=2,(I61:Q61),""))),
IF(Options!$D$20=1, IFERROR(GEOMEAN(IF($I$199:$Q$199=1,(I61:Q61)+0.0001,"")),
     GEOMEAN(IF($I$199:$Q$199=2,(I61:Q61)+0.0001,""))))))</f>
        <v>0.26</v>
      </c>
      <c r="G61" s="96" cm="1">
        <f t="array" ref="G61">IF(Options!$D$18=1, IFERROR(MAX(IF($I$200:$Q$200=1,(I61:Q61),"")),
     MAX(IF($I$200:$Q$200=2,(I61:Q61),""))),
IF(Options!$D$19=1, IFERROR(AVERAGE(IF($I$200:$Q$200=1,(I61:Q61),"")),
     AVERAGE(IF($I$200:$Q$200=2,(I61:Q61),""))),
IF(Options!$D$20=1, IFERROR(GEOMEAN(IF($I$200:$Q$200=1,(I61:Q61)+0.0001,"")),
     GEOMEAN(IF($I$200:$Q$200=2,(I61:Q61)+0.0001,""))))))</f>
        <v>9.5238095238094793</v>
      </c>
      <c r="H61" s="110" t="s">
        <v>119</v>
      </c>
      <c r="I61" s="96">
        <v>0.26</v>
      </c>
      <c r="J61" s="96">
        <v>9.5238095238094793</v>
      </c>
      <c r="K61" s="96">
        <v>0</v>
      </c>
      <c r="L61" s="96">
        <v>0.99730019678563198</v>
      </c>
      <c r="M61" s="96">
        <v>3.1393599999999999</v>
      </c>
      <c r="N61" s="96">
        <v>0.875999999999999</v>
      </c>
      <c r="O61" s="96">
        <v>3.5646153846153799</v>
      </c>
      <c r="P61" s="96">
        <v>0.25</v>
      </c>
      <c r="Q61" s="215">
        <v>0</v>
      </c>
      <c r="R61" s="217"/>
    </row>
    <row r="62" spans="1:18" x14ac:dyDescent="0.2">
      <c r="A62" s="92">
        <v>57</v>
      </c>
      <c r="B62" s="92" t="s">
        <v>120</v>
      </c>
      <c r="C62" s="92" t="s">
        <v>121</v>
      </c>
      <c r="D62" s="93" t="str">
        <f t="shared" si="0"/>
        <v/>
      </c>
      <c r="E62" s="96">
        <f>IF(Options!$D$24 = 1, MAX(F62, G62),
IF(Options!$D$25 = 1, AVERAGE(F62,G62),
IF(Options!$D$26 = 1, IFERROR(GEOMEAN(F62, G62), MAX(F62, G62)))))</f>
        <v>9.4127573006000738</v>
      </c>
      <c r="F62" s="96" cm="1">
        <f t="array" ref="F62">IF(Options!$D$18=1, IFERROR(MAX(IF($I$199:$Q$199=1,(I62:Q62),"")),
     MAX(IF($I$199:$Q$199=2,(I62:Q62),""))),
IF(Options!$D$19=1, IFERROR(AVERAGE(IF($I$199:$Q$199=1,(I62:Q62),"")),
     AVERAGE(IF($I$199:$Q$199=2,(I62:Q62),""))),
IF(Options!$D$20=1, IFERROR(GEOMEAN(IF($I$199:$Q$199=1,(I62:Q62)+0.0001,"")),
     GEOMEAN(IF($I$199:$Q$199=2,(I62:Q62)+0.0001,""))))))</f>
        <v>8.86</v>
      </c>
      <c r="G62" s="96" cm="1">
        <f t="array" ref="G62">IF(Options!$D$18=1, IFERROR(MAX(IF($I$200:$Q$200=1,(I62:Q62),"")),
     MAX(IF($I$200:$Q$200=2,(I62:Q62),""))),
IF(Options!$D$19=1, IFERROR(AVERAGE(IF($I$200:$Q$200=1,(I62:Q62),"")),
     AVERAGE(IF($I$200:$Q$200=2,(I62:Q62),""))),
IF(Options!$D$20=1, IFERROR(GEOMEAN(IF($I$200:$Q$200=1,(I62:Q62)+0.0001,"")),
     GEOMEAN(IF($I$200:$Q$200=2,(I62:Q62)+0.0001,""))))))</f>
        <v>10</v>
      </c>
      <c r="H62" s="110" t="s">
        <v>121</v>
      </c>
      <c r="I62" s="96">
        <v>8.86</v>
      </c>
      <c r="J62" s="96">
        <v>10</v>
      </c>
      <c r="K62" s="96">
        <v>6.6666666666748099E-4</v>
      </c>
      <c r="L62" s="96">
        <v>6.6666666666748099E-4</v>
      </c>
      <c r="M62" s="96">
        <v>0</v>
      </c>
      <c r="N62" s="96">
        <v>0</v>
      </c>
      <c r="O62" s="96">
        <v>4.3584615384615404</v>
      </c>
      <c r="P62" s="96">
        <v>5.25</v>
      </c>
      <c r="Q62" s="215">
        <v>0</v>
      </c>
      <c r="R62" s="217"/>
    </row>
    <row r="63" spans="1:18" x14ac:dyDescent="0.2">
      <c r="A63" s="92">
        <v>58</v>
      </c>
      <c r="B63" s="92" t="s">
        <v>122</v>
      </c>
      <c r="C63" s="92" t="s">
        <v>123</v>
      </c>
      <c r="D63" s="93" t="str">
        <f t="shared" si="0"/>
        <v/>
      </c>
      <c r="E63" s="96">
        <f>IF(Options!$D$24 = 1, MAX(F63, G63),
IF(Options!$D$25 = 1, AVERAGE(F63,G63),
IF(Options!$D$26 = 1, IFERROR(GEOMEAN(F63, G63), MAX(F63, G63)))))</f>
        <v>5</v>
      </c>
      <c r="F63" s="96" cm="1">
        <f t="array" ref="F63">IF(Options!$D$18=1, IFERROR(MAX(IF($I$199:$Q$199=1,(I63:Q63),"")),
     MAX(IF($I$199:$Q$199=2,(I63:Q63),""))),
IF(Options!$D$19=1, IFERROR(AVERAGE(IF($I$199:$Q$199=1,(I63:Q63),"")),
     AVERAGE(IF($I$199:$Q$199=2,(I63:Q63),""))),
IF(Options!$D$20=1, IFERROR(GEOMEAN(IF($I$199:$Q$199=1,(I63:Q63)+0.0001,"")),
     GEOMEAN(IF($I$199:$Q$199=2,(I63:Q63)+0.0001,""))))))</f>
        <v>2.5</v>
      </c>
      <c r="G63" s="96" cm="1">
        <f t="array" ref="G63">IF(Options!$D$18=1, IFERROR(MAX(IF($I$200:$Q$200=1,(I63:Q63),"")),
     MAX(IF($I$200:$Q$200=2,(I63:Q63),""))),
IF(Options!$D$19=1, IFERROR(AVERAGE(IF($I$200:$Q$200=1,(I63:Q63),"")),
     AVERAGE(IF($I$200:$Q$200=2,(I63:Q63),""))),
IF(Options!$D$20=1, IFERROR(GEOMEAN(IF($I$200:$Q$200=1,(I63:Q63)+0.0001,"")),
     GEOMEAN(IF($I$200:$Q$200=2,(I63:Q63)+0.0001,""))))))</f>
        <v>10</v>
      </c>
      <c r="H63" s="110" t="s">
        <v>123</v>
      </c>
      <c r="I63" s="96">
        <v>0.35999999999999899</v>
      </c>
      <c r="J63" s="96">
        <v>0</v>
      </c>
      <c r="K63" s="96">
        <v>0</v>
      </c>
      <c r="L63" s="96">
        <v>0</v>
      </c>
      <c r="M63" s="96">
        <v>10</v>
      </c>
      <c r="N63" s="96">
        <v>10</v>
      </c>
      <c r="O63" s="96">
        <v>2.3338461538461499</v>
      </c>
      <c r="P63" s="96">
        <v>2.5</v>
      </c>
      <c r="Q63" s="215">
        <v>10</v>
      </c>
      <c r="R63" s="217"/>
    </row>
    <row r="64" spans="1:18" x14ac:dyDescent="0.2">
      <c r="A64" s="92">
        <v>59</v>
      </c>
      <c r="B64" s="92" t="s">
        <v>124</v>
      </c>
      <c r="C64" s="92" t="s">
        <v>125</v>
      </c>
      <c r="D64" s="93" t="str">
        <f t="shared" si="0"/>
        <v/>
      </c>
      <c r="E64" s="96">
        <f>IF(Options!$D$24 = 1, MAX(F64, G64),
IF(Options!$D$25 = 1, AVERAGE(F64,G64),
IF(Options!$D$26 = 1, IFERROR(GEOMEAN(F64, G64), MAX(F64, G64)))))</f>
        <v>7.44</v>
      </c>
      <c r="F64" s="96" cm="1">
        <f t="array" ref="F64">IF(Options!$D$18=1, IFERROR(MAX(IF($I$199:$Q$199=1,(I64:Q64),"")),
     MAX(IF($I$199:$Q$199=2,(I64:Q64),""))),
IF(Options!$D$19=1, IFERROR(AVERAGE(IF($I$199:$Q$199=1,(I64:Q64),"")),
     AVERAGE(IF($I$199:$Q$199=2,(I64:Q64),""))),
IF(Options!$D$20=1, IFERROR(GEOMEAN(IF($I$199:$Q$199=1,(I64:Q64)+0.0001,"")),
     GEOMEAN(IF($I$199:$Q$199=2,(I64:Q64)+0.0001,""))))))</f>
        <v>7.44</v>
      </c>
      <c r="G64" s="96" cm="1">
        <f t="array" ref="G64">IF(Options!$D$18=1, IFERROR(MAX(IF($I$200:$Q$200=1,(I64:Q64),"")),
     MAX(IF($I$200:$Q$200=2,(I64:Q64),""))),
IF(Options!$D$19=1, IFERROR(AVERAGE(IF($I$200:$Q$200=1,(I64:Q64),"")),
     AVERAGE(IF($I$200:$Q$200=2,(I64:Q64),""))),
IF(Options!$D$20=1, IFERROR(GEOMEAN(IF($I$200:$Q$200=1,(I64:Q64)+0.0001,"")),
     GEOMEAN(IF($I$200:$Q$200=2,(I64:Q64)+0.0001,""))))))</f>
        <v>0</v>
      </c>
      <c r="H64" s="110" t="s">
        <v>125</v>
      </c>
      <c r="I64" s="96">
        <v>7.44</v>
      </c>
      <c r="J64" s="96" t="s">
        <v>505</v>
      </c>
      <c r="K64" s="96" t="s">
        <v>505</v>
      </c>
      <c r="L64" s="96" t="s">
        <v>505</v>
      </c>
      <c r="M64" s="96">
        <v>0</v>
      </c>
      <c r="N64" s="96">
        <v>0</v>
      </c>
      <c r="O64" s="96" t="s">
        <v>505</v>
      </c>
      <c r="P64" s="96" t="s">
        <v>505</v>
      </c>
      <c r="Q64" s="215">
        <v>0</v>
      </c>
      <c r="R64" s="217"/>
    </row>
    <row r="65" spans="1:18" x14ac:dyDescent="0.2">
      <c r="A65" s="92">
        <v>60</v>
      </c>
      <c r="B65" s="92" t="s">
        <v>126</v>
      </c>
      <c r="C65" s="92" t="s">
        <v>127</v>
      </c>
      <c r="D65" s="93" t="str">
        <f t="shared" si="0"/>
        <v/>
      </c>
      <c r="E65" s="96">
        <f>IF(Options!$D$24 = 1, MAX(F65, G65),
IF(Options!$D$25 = 1, AVERAGE(F65,G65),
IF(Options!$D$26 = 1, IFERROR(GEOMEAN(F65, G65), MAX(F65, G65)))))</f>
        <v>10</v>
      </c>
      <c r="F65" s="96" cm="1">
        <f t="array" ref="F65">IF(Options!$D$18=1, IFERROR(MAX(IF($I$199:$Q$199=1,(I65:Q65),"")),
     MAX(IF($I$199:$Q$199=2,(I65:Q65),""))),
IF(Options!$D$19=1, IFERROR(AVERAGE(IF($I$199:$Q$199=1,(I65:Q65),"")),
     AVERAGE(IF($I$199:$Q$199=2,(I65:Q65),""))),
IF(Options!$D$20=1, IFERROR(GEOMEAN(IF($I$199:$Q$199=1,(I65:Q65)+0.0001,"")),
     GEOMEAN(IF($I$199:$Q$199=2,(I65:Q65)+0.0001,""))))))</f>
        <v>10</v>
      </c>
      <c r="G65" s="96" cm="1">
        <f t="array" ref="G65">IF(Options!$D$18=1, IFERROR(MAX(IF($I$200:$Q$200=1,(I65:Q65),"")),
     MAX(IF($I$200:$Q$200=2,(I65:Q65),""))),
IF(Options!$D$19=1, IFERROR(AVERAGE(IF($I$200:$Q$200=1,(I65:Q65),"")),
     AVERAGE(IF($I$200:$Q$200=2,(I65:Q65),""))),
IF(Options!$D$20=1, IFERROR(GEOMEAN(IF($I$200:$Q$200=1,(I65:Q65)+0.0001,"")),
     GEOMEAN(IF($I$200:$Q$200=2,(I65:Q65)+0.0001,""))))))</f>
        <v>10</v>
      </c>
      <c r="H65" s="110" t="s">
        <v>127</v>
      </c>
      <c r="I65" s="96">
        <v>10</v>
      </c>
      <c r="J65" s="96">
        <v>4.7619047619047397</v>
      </c>
      <c r="K65" s="96">
        <v>0.51681577558038305</v>
      </c>
      <c r="L65" s="96">
        <v>3.3809423887107202</v>
      </c>
      <c r="M65" s="96">
        <v>2.4030800000000001</v>
      </c>
      <c r="N65" s="96">
        <v>0.51399999999999901</v>
      </c>
      <c r="O65" s="96">
        <v>4.4446153846153802</v>
      </c>
      <c r="P65" s="96">
        <v>7.5</v>
      </c>
      <c r="Q65" s="215">
        <v>10</v>
      </c>
      <c r="R65" s="217"/>
    </row>
    <row r="66" spans="1:18" x14ac:dyDescent="0.2">
      <c r="A66" s="92">
        <v>61</v>
      </c>
      <c r="B66" s="92" t="s">
        <v>128</v>
      </c>
      <c r="C66" s="92" t="s">
        <v>129</v>
      </c>
      <c r="D66" s="93" t="str">
        <f t="shared" si="0"/>
        <v/>
      </c>
      <c r="E66" s="96">
        <f>IF(Options!$D$24 = 1, MAX(F66, G66),
IF(Options!$D$25 = 1, AVERAGE(F66,G66),
IF(Options!$D$26 = 1, IFERROR(GEOMEAN(F66, G66), MAX(F66, G66)))))</f>
        <v>3.872983346207417</v>
      </c>
      <c r="F66" s="96" cm="1">
        <f t="array" ref="F66">IF(Options!$D$18=1, IFERROR(MAX(IF($I$199:$Q$199=1,(I66:Q66),"")),
     MAX(IF($I$199:$Q$199=2,(I66:Q66),""))),
IF(Options!$D$19=1, IFERROR(AVERAGE(IF($I$199:$Q$199=1,(I66:Q66),"")),
     AVERAGE(IF($I$199:$Q$199=2,(I66:Q66),""))),
IF(Options!$D$20=1, IFERROR(GEOMEAN(IF($I$199:$Q$199=1,(I66:Q66)+0.0001,"")),
     GEOMEAN(IF($I$199:$Q$199=2,(I66:Q66)+0.0001,""))))))</f>
        <v>1.5</v>
      </c>
      <c r="G66" s="96" cm="1">
        <f t="array" ref="G66">IF(Options!$D$18=1, IFERROR(MAX(IF($I$200:$Q$200=1,(I66:Q66),"")),
     MAX(IF($I$200:$Q$200=2,(I66:Q66),""))),
IF(Options!$D$19=1, IFERROR(AVERAGE(IF($I$200:$Q$200=1,(I66:Q66),"")),
     AVERAGE(IF($I$200:$Q$200=2,(I66:Q66),""))),
IF(Options!$D$20=1, IFERROR(GEOMEAN(IF($I$200:$Q$200=1,(I66:Q66)+0.0001,"")),
     GEOMEAN(IF($I$200:$Q$200=2,(I66:Q66)+0.0001,""))))))</f>
        <v>10</v>
      </c>
      <c r="H66" s="110" t="s">
        <v>129</v>
      </c>
      <c r="I66" s="96">
        <v>0</v>
      </c>
      <c r="J66" s="96">
        <v>4.7619047619047397</v>
      </c>
      <c r="K66" s="96">
        <v>0</v>
      </c>
      <c r="L66" s="96">
        <v>0</v>
      </c>
      <c r="M66" s="96">
        <v>7.13896</v>
      </c>
      <c r="N66" s="96">
        <v>10</v>
      </c>
      <c r="O66" s="96">
        <v>0</v>
      </c>
      <c r="P66" s="96">
        <v>1.5</v>
      </c>
      <c r="Q66" s="215">
        <v>10</v>
      </c>
      <c r="R66" s="217"/>
    </row>
    <row r="67" spans="1:18" x14ac:dyDescent="0.2">
      <c r="A67" s="92">
        <v>62</v>
      </c>
      <c r="B67" s="92" t="s">
        <v>130</v>
      </c>
      <c r="C67" s="92" t="s">
        <v>131</v>
      </c>
      <c r="D67" s="93" t="str">
        <f t="shared" si="0"/>
        <v/>
      </c>
      <c r="E67" s="96">
        <f>IF(Options!$D$24 = 1, MAX(F67, G67),
IF(Options!$D$25 = 1, AVERAGE(F67,G67),
IF(Options!$D$26 = 1, IFERROR(GEOMEAN(F67, G67), MAX(F67, G67)))))</f>
        <v>6.9006555934235259</v>
      </c>
      <c r="F67" s="96" cm="1">
        <f t="array" ref="F67">IF(Options!$D$18=1, IFERROR(MAX(IF($I$199:$Q$199=1,(I67:Q67),"")),
     MAX(IF($I$199:$Q$199=2,(I67:Q67),""))),
IF(Options!$D$19=1, IFERROR(AVERAGE(IF($I$199:$Q$199=1,(I67:Q67),"")),
     AVERAGE(IF($I$199:$Q$199=2,(I67:Q67),""))),
IF(Options!$D$20=1, IFERROR(GEOMEAN(IF($I$199:$Q$199=1,(I67:Q67)+0.0001,"")),
     GEOMEAN(IF($I$199:$Q$199=2,(I67:Q67)+0.0001,""))))))</f>
        <v>5</v>
      </c>
      <c r="G67" s="96" cm="1">
        <f t="array" ref="G67">IF(Options!$D$18=1, IFERROR(MAX(IF($I$200:$Q$200=1,(I67:Q67),"")),
     MAX(IF($I$200:$Q$200=2,(I67:Q67),""))),
IF(Options!$D$19=1, IFERROR(AVERAGE(IF($I$200:$Q$200=1,(I67:Q67),"")),
     AVERAGE(IF($I$200:$Q$200=2,(I67:Q67),""))),
IF(Options!$D$20=1, IFERROR(GEOMEAN(IF($I$200:$Q$200=1,(I67:Q67)+0.0001,"")),
     GEOMEAN(IF($I$200:$Q$200=2,(I67:Q67)+0.0001,""))))))</f>
        <v>9.5238095238094793</v>
      </c>
      <c r="H67" s="110" t="s">
        <v>131</v>
      </c>
      <c r="I67" s="96">
        <v>3.6</v>
      </c>
      <c r="J67" s="96">
        <v>9.5238095238094793</v>
      </c>
      <c r="K67" s="96">
        <v>0</v>
      </c>
      <c r="L67" s="96">
        <v>0</v>
      </c>
      <c r="M67" s="96">
        <v>4.5193599999999998</v>
      </c>
      <c r="N67" s="96">
        <v>5.5860000000000003</v>
      </c>
      <c r="O67" s="96">
        <v>1.6246153846153899</v>
      </c>
      <c r="P67" s="96">
        <v>5</v>
      </c>
      <c r="Q67" s="215">
        <v>0</v>
      </c>
      <c r="R67" s="217"/>
    </row>
    <row r="68" spans="1:18" x14ac:dyDescent="0.2">
      <c r="A68" s="92">
        <v>63</v>
      </c>
      <c r="B68" s="92" t="s">
        <v>132</v>
      </c>
      <c r="C68" s="92" t="s">
        <v>133</v>
      </c>
      <c r="D68" s="93" t="str">
        <f t="shared" si="0"/>
        <v/>
      </c>
      <c r="E68" s="96">
        <f>IF(Options!$D$24 = 1, MAX(F68, G68),
IF(Options!$D$25 = 1, AVERAGE(F68,G68),
IF(Options!$D$26 = 1, IFERROR(GEOMEAN(F68, G68), MAX(F68, G68)))))</f>
        <v>6.2391197604001301</v>
      </c>
      <c r="F68" s="96" cm="1">
        <f t="array" ref="F68">IF(Options!$D$18=1, IFERROR(MAX(IF($I$199:$Q$199=1,(I68:Q68),"")),
     MAX(IF($I$199:$Q$199=2,(I68:Q68),""))),
IF(Options!$D$19=1, IFERROR(AVERAGE(IF($I$199:$Q$199=1,(I68:Q68),"")),
     AVERAGE(IF($I$199:$Q$199=2,(I68:Q68),""))),
IF(Options!$D$20=1, IFERROR(GEOMEAN(IF($I$199:$Q$199=1,(I68:Q68)+0.0001,"")),
     GEOMEAN(IF($I$199:$Q$199=2,(I68:Q68)+0.0001,""))))))</f>
        <v>6.9</v>
      </c>
      <c r="G68" s="96" cm="1">
        <f t="array" ref="G68">IF(Options!$D$18=1, IFERROR(MAX(IF($I$200:$Q$200=1,(I68:Q68),"")),
     MAX(IF($I$200:$Q$200=2,(I68:Q68),""))),
IF(Options!$D$19=1, IFERROR(AVERAGE(IF($I$200:$Q$200=1,(I68:Q68),"")),
     AVERAGE(IF($I$200:$Q$200=2,(I68:Q68),""))),
IF(Options!$D$20=1, IFERROR(GEOMEAN(IF($I$200:$Q$200=1,(I68:Q68)+0.0001,"")),
     GEOMEAN(IF($I$200:$Q$200=2,(I68:Q68)+0.0001,""))))))</f>
        <v>5.6415384615384596</v>
      </c>
      <c r="H68" s="110" t="s">
        <v>133</v>
      </c>
      <c r="I68" s="96">
        <v>6.9</v>
      </c>
      <c r="J68" s="96">
        <v>4.7619047619047397</v>
      </c>
      <c r="K68" s="96">
        <v>3.0428799072866899</v>
      </c>
      <c r="L68" s="96">
        <v>0</v>
      </c>
      <c r="M68" s="96">
        <v>0.94376000000000104</v>
      </c>
      <c r="N68" s="96">
        <v>0.68</v>
      </c>
      <c r="O68" s="96">
        <v>5.6415384615384596</v>
      </c>
      <c r="P68" s="96">
        <v>6.75</v>
      </c>
      <c r="Q68" s="215">
        <v>0</v>
      </c>
      <c r="R68" s="217"/>
    </row>
    <row r="69" spans="1:18" x14ac:dyDescent="0.2">
      <c r="A69" s="92">
        <v>64</v>
      </c>
      <c r="B69" s="92" t="s">
        <v>134</v>
      </c>
      <c r="C69" s="92" t="s">
        <v>135</v>
      </c>
      <c r="D69" s="93" t="str">
        <f t="shared" si="0"/>
        <v/>
      </c>
      <c r="E69" s="96">
        <f>IF(Options!$D$24 = 1, MAX(F69, G69),
IF(Options!$D$25 = 1, AVERAGE(F69,G69),
IF(Options!$D$26 = 1, IFERROR(GEOMEAN(F69, G69), MAX(F69, G69)))))</f>
        <v>10</v>
      </c>
      <c r="F69" s="96" cm="1">
        <f t="array" ref="F69">IF(Options!$D$18=1, IFERROR(MAX(IF($I$199:$Q$199=1,(I69:Q69),"")),
     MAX(IF($I$199:$Q$199=2,(I69:Q69),""))),
IF(Options!$D$19=1, IFERROR(AVERAGE(IF($I$199:$Q$199=1,(I69:Q69),"")),
     AVERAGE(IF($I$199:$Q$199=2,(I69:Q69),""))),
IF(Options!$D$20=1, IFERROR(GEOMEAN(IF($I$199:$Q$199=1,(I69:Q69)+0.0001,"")),
     GEOMEAN(IF($I$199:$Q$199=2,(I69:Q69)+0.0001,""))))))</f>
        <v>10</v>
      </c>
      <c r="G69" s="96" cm="1">
        <f t="array" ref="G69">IF(Options!$D$18=1, IFERROR(MAX(IF($I$200:$Q$200=1,(I69:Q69),"")),
     MAX(IF($I$200:$Q$200=2,(I69:Q69),""))),
IF(Options!$D$19=1, IFERROR(AVERAGE(IF($I$200:$Q$200=1,(I69:Q69),"")),
     AVERAGE(IF($I$200:$Q$200=2,(I69:Q69),""))),
IF(Options!$D$20=1, IFERROR(GEOMEAN(IF($I$200:$Q$200=1,(I69:Q69)+0.0001,"")),
     GEOMEAN(IF($I$200:$Q$200=2,(I69:Q69)+0.0001,""))))))</f>
        <v>10</v>
      </c>
      <c r="H69" s="110" t="s">
        <v>135</v>
      </c>
      <c r="I69" s="96">
        <v>7.46</v>
      </c>
      <c r="J69" s="96">
        <v>4.7619047619047397</v>
      </c>
      <c r="K69" s="96">
        <v>0</v>
      </c>
      <c r="L69" s="96">
        <v>3.6037638034417401</v>
      </c>
      <c r="M69" s="96">
        <v>0.12792000000000001</v>
      </c>
      <c r="N69" s="96">
        <v>2.20000000000002E-2</v>
      </c>
      <c r="O69" s="96">
        <v>5.4276923076923103</v>
      </c>
      <c r="P69" s="96">
        <v>10</v>
      </c>
      <c r="Q69" s="215">
        <v>10</v>
      </c>
      <c r="R69" s="217"/>
    </row>
    <row r="70" spans="1:18" x14ac:dyDescent="0.2">
      <c r="A70" s="92">
        <v>65</v>
      </c>
      <c r="B70" s="92" t="s">
        <v>136</v>
      </c>
      <c r="C70" s="92" t="s">
        <v>137</v>
      </c>
      <c r="D70" s="93" t="str">
        <f t="shared" si="0"/>
        <v/>
      </c>
      <c r="E70" s="96">
        <f>IF(Options!$D$24 = 1, MAX(F70, G70),
IF(Options!$D$25 = 1, AVERAGE(F70,G70),
IF(Options!$D$26 = 1, IFERROR(GEOMEAN(F70, G70), MAX(F70, G70)))))</f>
        <v>9.3859063544890375</v>
      </c>
      <c r="F70" s="96" cm="1">
        <f t="array" ref="F70">IF(Options!$D$18=1, IFERROR(MAX(IF($I$199:$Q$199=1,(I70:Q70),"")),
     MAX(IF($I$199:$Q$199=2,(I70:Q70),""))),
IF(Options!$D$19=1, IFERROR(AVERAGE(IF($I$199:$Q$199=1,(I70:Q70),"")),
     AVERAGE(IF($I$199:$Q$199=2,(I70:Q70),""))),
IF(Options!$D$20=1, IFERROR(GEOMEAN(IF($I$199:$Q$199=1,(I70:Q70)+0.0001,"")),
     GEOMEAN(IF($I$199:$Q$199=2,(I70:Q70)+0.0001,""))))))</f>
        <v>9.25</v>
      </c>
      <c r="G70" s="96" cm="1">
        <f t="array" ref="G70">IF(Options!$D$18=1, IFERROR(MAX(IF($I$200:$Q$200=1,(I70:Q70),"")),
     MAX(IF($I$200:$Q$200=2,(I70:Q70),""))),
IF(Options!$D$19=1, IFERROR(AVERAGE(IF($I$200:$Q$200=1,(I70:Q70),"")),
     AVERAGE(IF($I$200:$Q$200=2,(I70:Q70),""))),
IF(Options!$D$20=1, IFERROR(GEOMEAN(IF($I$200:$Q$200=1,(I70:Q70)+0.0001,"")),
     GEOMEAN(IF($I$200:$Q$200=2,(I70:Q70)+0.0001,""))))))</f>
        <v>9.5238095238094793</v>
      </c>
      <c r="H70" s="110" t="s">
        <v>137</v>
      </c>
      <c r="I70" s="96">
        <v>7.16</v>
      </c>
      <c r="J70" s="96">
        <v>9.5238095238094793</v>
      </c>
      <c r="K70" s="96">
        <v>5.90068944147494</v>
      </c>
      <c r="L70" s="96">
        <v>3.6896119271704699</v>
      </c>
      <c r="M70" s="96">
        <v>0.49184</v>
      </c>
      <c r="N70" s="96">
        <v>0.47199999999999998</v>
      </c>
      <c r="O70" s="96">
        <v>5.2984615384615399</v>
      </c>
      <c r="P70" s="96">
        <v>9.25</v>
      </c>
      <c r="Q70" s="215">
        <v>0</v>
      </c>
      <c r="R70" s="217"/>
    </row>
    <row r="71" spans="1:18" x14ac:dyDescent="0.2">
      <c r="A71" s="92">
        <v>66</v>
      </c>
      <c r="B71" s="92" t="s">
        <v>138</v>
      </c>
      <c r="C71" s="92" t="s">
        <v>139</v>
      </c>
      <c r="D71" s="93" t="str">
        <f t="shared" ref="D71:D134" si="1">IF(H71 &lt;&gt; C71, "Countries don't match", "")</f>
        <v/>
      </c>
      <c r="E71" s="96">
        <f>IF(Options!$D$24 = 1, MAX(F71, G71),
IF(Options!$D$25 = 1, AVERAGE(F71,G71),
IF(Options!$D$26 = 1, IFERROR(GEOMEAN(F71, G71), MAX(F71, G71)))))</f>
        <v>3.7847624916234044</v>
      </c>
      <c r="F71" s="96" cm="1">
        <f t="array" ref="F71">IF(Options!$D$18=1, IFERROR(MAX(IF($I$199:$Q$199=1,(I71:Q71),"")),
     MAX(IF($I$199:$Q$199=2,(I71:Q71),""))),
IF(Options!$D$19=1, IFERROR(AVERAGE(IF($I$199:$Q$199=1,(I71:Q71),"")),
     AVERAGE(IF($I$199:$Q$199=2,(I71:Q71),""))),
IF(Options!$D$20=1, IFERROR(GEOMEAN(IF($I$199:$Q$199=1,(I71:Q71)+0.0001,"")),
     GEOMEAN(IF($I$199:$Q$199=2,(I71:Q71)+0.0001,""))))))</f>
        <v>10</v>
      </c>
      <c r="G71" s="96" cm="1">
        <f t="array" ref="G71">IF(Options!$D$18=1, IFERROR(MAX(IF($I$200:$Q$200=1,(I71:Q71),"")),
     MAX(IF($I$200:$Q$200=2,(I71:Q71),""))),
IF(Options!$D$19=1, IFERROR(AVERAGE(IF($I$200:$Q$200=1,(I71:Q71),"")),
     AVERAGE(IF($I$200:$Q$200=2,(I71:Q71),""))),
IF(Options!$D$20=1, IFERROR(GEOMEAN(IF($I$200:$Q$200=1,(I71:Q71)+0.0001,"")),
     GEOMEAN(IF($I$200:$Q$200=2,(I71:Q71)+0.0001,""))))))</f>
        <v>1.4324427117999401</v>
      </c>
      <c r="H71" s="110" t="s">
        <v>139</v>
      </c>
      <c r="I71" s="96">
        <v>10</v>
      </c>
      <c r="J71" s="96" t="s">
        <v>505</v>
      </c>
      <c r="K71" s="96">
        <v>0</v>
      </c>
      <c r="L71" s="96">
        <v>1.4324427117999401</v>
      </c>
      <c r="M71" s="96">
        <v>0.51392000000000104</v>
      </c>
      <c r="N71" s="96">
        <v>0</v>
      </c>
      <c r="O71" s="96" t="s">
        <v>505</v>
      </c>
      <c r="P71" s="96">
        <v>10</v>
      </c>
      <c r="Q71" s="215">
        <v>0</v>
      </c>
      <c r="R71" s="217"/>
    </row>
    <row r="72" spans="1:18" x14ac:dyDescent="0.2">
      <c r="A72" s="92">
        <v>67</v>
      </c>
      <c r="B72" s="92" t="s">
        <v>140</v>
      </c>
      <c r="C72" s="92" t="s">
        <v>141</v>
      </c>
      <c r="D72" s="93" t="str">
        <f t="shared" si="1"/>
        <v/>
      </c>
      <c r="E72" s="96">
        <f>IF(Options!$D$24 = 1, MAX(F72, G72),
IF(Options!$D$25 = 1, AVERAGE(F72,G72),
IF(Options!$D$26 = 1, IFERROR(GEOMEAN(F72, G72), MAX(F72, G72)))))</f>
        <v>1.8496486152780478</v>
      </c>
      <c r="F72" s="96" cm="1">
        <f t="array" ref="F72">IF(Options!$D$18=1, IFERROR(MAX(IF($I$199:$Q$199=1,(I72:Q72),"")),
     MAX(IF($I$199:$Q$199=2,(I72:Q72),""))),
IF(Options!$D$19=1, IFERROR(AVERAGE(IF($I$199:$Q$199=1,(I72:Q72),"")),
     AVERAGE(IF($I$199:$Q$199=2,(I72:Q72),""))),
IF(Options!$D$20=1, IFERROR(GEOMEAN(IF($I$199:$Q$199=1,(I72:Q72)+0.0001,"")),
     GEOMEAN(IF($I$199:$Q$199=2,(I72:Q72)+0.0001,""))))))</f>
        <v>10</v>
      </c>
      <c r="G72" s="96" cm="1">
        <f t="array" ref="G72">IF(Options!$D$18=1, IFERROR(MAX(IF($I$200:$Q$200=1,(I72:Q72),"")),
     MAX(IF($I$200:$Q$200=2,(I72:Q72),""))),
IF(Options!$D$19=1, IFERROR(AVERAGE(IF($I$200:$Q$200=1,(I72:Q72),"")),
     AVERAGE(IF($I$200:$Q$200=2,(I72:Q72),""))),
IF(Options!$D$20=1, IFERROR(GEOMEAN(IF($I$200:$Q$200=1,(I72:Q72)+0.0001,"")),
     GEOMEAN(IF($I$200:$Q$200=2,(I72:Q72)+0.0001,""))))))</f>
        <v>0.34211999999999998</v>
      </c>
      <c r="H72" s="110" t="s">
        <v>141</v>
      </c>
      <c r="I72" s="96">
        <v>10</v>
      </c>
      <c r="J72" s="96" t="s">
        <v>505</v>
      </c>
      <c r="K72" s="96">
        <v>6.6666666666748099E-4</v>
      </c>
      <c r="L72" s="96">
        <v>6.6666666666748099E-4</v>
      </c>
      <c r="M72" s="96">
        <v>0.34211999999999998</v>
      </c>
      <c r="N72" s="96">
        <v>0.20400000000000101</v>
      </c>
      <c r="O72" s="96" t="s">
        <v>505</v>
      </c>
      <c r="P72" s="96">
        <v>9.75</v>
      </c>
      <c r="Q72" s="215">
        <v>0</v>
      </c>
      <c r="R72" s="217"/>
    </row>
    <row r="73" spans="1:18" x14ac:dyDescent="0.2">
      <c r="A73" s="92">
        <v>68</v>
      </c>
      <c r="B73" s="92" t="s">
        <v>142</v>
      </c>
      <c r="C73" s="92" t="s">
        <v>143</v>
      </c>
      <c r="D73" s="93" t="str">
        <f t="shared" si="1"/>
        <v/>
      </c>
      <c r="E73" s="96">
        <f>IF(Options!$D$24 = 1, MAX(F73, G73),
IF(Options!$D$25 = 1, AVERAGE(F73,G73),
IF(Options!$D$26 = 1, IFERROR(GEOMEAN(F73, G73), MAX(F73, G73)))))</f>
        <v>3.9339789623472066</v>
      </c>
      <c r="F73" s="96" cm="1">
        <f t="array" ref="F73">IF(Options!$D$18=1, IFERROR(MAX(IF($I$199:$Q$199=1,(I73:Q73),"")),
     MAX(IF($I$199:$Q$199=2,(I73:Q73),""))),
IF(Options!$D$19=1, IFERROR(AVERAGE(IF($I$199:$Q$199=1,(I73:Q73),"")),
     AVERAGE(IF($I$199:$Q$199=2,(I73:Q73),""))),
IF(Options!$D$20=1, IFERROR(GEOMEAN(IF($I$199:$Q$199=1,(I73:Q73)+0.0001,"")),
     GEOMEAN(IF($I$199:$Q$199=2,(I73:Q73)+0.0001,""))))))</f>
        <v>3.25</v>
      </c>
      <c r="G73" s="96" cm="1">
        <f t="array" ref="G73">IF(Options!$D$18=1, IFERROR(MAX(IF($I$200:$Q$200=1,(I73:Q73),"")),
     MAX(IF($I$200:$Q$200=2,(I73:Q73),""))),
IF(Options!$D$19=1, IFERROR(AVERAGE(IF($I$200:$Q$200=1,(I73:Q73),"")),
     AVERAGE(IF($I$200:$Q$200=2,(I73:Q73),""))),
IF(Options!$D$20=1, IFERROR(GEOMEAN(IF($I$200:$Q$200=1,(I73:Q73)+0.0001,"")),
     GEOMEAN(IF($I$200:$Q$200=2,(I73:Q73)+0.0001,""))))))</f>
        <v>4.7619047619047397</v>
      </c>
      <c r="H73" s="110" t="s">
        <v>143</v>
      </c>
      <c r="I73" s="96">
        <v>3.24</v>
      </c>
      <c r="J73" s="96">
        <v>4.7619047619047397</v>
      </c>
      <c r="K73" s="96">
        <v>0</v>
      </c>
      <c r="L73" s="96">
        <v>2.3852295033173698</v>
      </c>
      <c r="M73" s="96">
        <v>3.9401600000000001</v>
      </c>
      <c r="N73" s="96">
        <v>4.5220000000000002</v>
      </c>
      <c r="O73" s="96">
        <v>0</v>
      </c>
      <c r="P73" s="96">
        <v>3.25</v>
      </c>
      <c r="Q73" s="215">
        <v>0</v>
      </c>
      <c r="R73" s="217"/>
    </row>
    <row r="74" spans="1:18" x14ac:dyDescent="0.2">
      <c r="A74" s="92">
        <v>69</v>
      </c>
      <c r="B74" s="92" t="s">
        <v>144</v>
      </c>
      <c r="C74" s="92" t="s">
        <v>145</v>
      </c>
      <c r="D74" s="93" t="str">
        <f t="shared" si="1"/>
        <v/>
      </c>
      <c r="E74" s="96">
        <f>IF(Options!$D$24 = 1, MAX(F74, G74),
IF(Options!$D$25 = 1, AVERAGE(F74,G74),
IF(Options!$D$26 = 1, IFERROR(GEOMEAN(F74, G74), MAX(F74, G74)))))</f>
        <v>7.5277265270954075E-2</v>
      </c>
      <c r="F74" s="96" cm="1">
        <f t="array" ref="F74">IF(Options!$D$18=1, IFERROR(MAX(IF($I$199:$Q$199=1,(I74:Q74),"")),
     MAX(IF($I$199:$Q$199=2,(I74:Q74),""))),
IF(Options!$D$19=1, IFERROR(AVERAGE(IF($I$199:$Q$199=1,(I74:Q74),"")),
     AVERAGE(IF($I$199:$Q$199=2,(I74:Q74),""))),
IF(Options!$D$20=1, IFERROR(GEOMEAN(IF($I$199:$Q$199=1,(I74:Q74)+0.0001,"")),
     GEOMEAN(IF($I$199:$Q$199=2,(I74:Q74)+0.0001,""))))))</f>
        <v>8.5</v>
      </c>
      <c r="G74" s="96" cm="1">
        <f t="array" ref="G74">IF(Options!$D$18=1, IFERROR(MAX(IF($I$200:$Q$200=1,(I74:Q74),"")),
     MAX(IF($I$200:$Q$200=2,(I74:Q74),""))),
IF(Options!$D$19=1, IFERROR(AVERAGE(IF($I$200:$Q$200=1,(I74:Q74),"")),
     AVERAGE(IF($I$200:$Q$200=2,(I74:Q74),""))),
IF(Options!$D$20=1, IFERROR(GEOMEAN(IF($I$200:$Q$200=1,(I74:Q74)+0.0001,"")),
     GEOMEAN(IF($I$200:$Q$200=2,(I74:Q74)+0.0001,""))))))</f>
        <v>6.6666666666748099E-4</v>
      </c>
      <c r="H74" s="110" t="s">
        <v>145</v>
      </c>
      <c r="I74" s="96">
        <v>8.5</v>
      </c>
      <c r="J74" s="96" t="s">
        <v>505</v>
      </c>
      <c r="K74" s="96">
        <v>6.6666666666748099E-4</v>
      </c>
      <c r="L74" s="96">
        <v>6.6666666666748099E-4</v>
      </c>
      <c r="M74" s="96">
        <v>0</v>
      </c>
      <c r="N74" s="96">
        <v>0</v>
      </c>
      <c r="O74" s="96" t="s">
        <v>505</v>
      </c>
      <c r="P74" s="96">
        <v>4</v>
      </c>
      <c r="Q74" s="215">
        <v>0</v>
      </c>
      <c r="R74" s="217"/>
    </row>
    <row r="75" spans="1:18" x14ac:dyDescent="0.2">
      <c r="A75" s="92">
        <v>70</v>
      </c>
      <c r="B75" s="92" t="s">
        <v>146</v>
      </c>
      <c r="C75" s="92" t="s">
        <v>147</v>
      </c>
      <c r="D75" s="93" t="str">
        <f t="shared" si="1"/>
        <v/>
      </c>
      <c r="E75" s="96">
        <f>IF(Options!$D$24 = 1, MAX(F75, G75),
IF(Options!$D$25 = 1, AVERAGE(F75,G75),
IF(Options!$D$26 = 1, IFERROR(GEOMEAN(F75, G75), MAX(F75, G75)))))</f>
        <v>6.3125174790313974</v>
      </c>
      <c r="F75" s="96" cm="1">
        <f t="array" ref="F75">IF(Options!$D$18=1, IFERROR(MAX(IF($I$199:$Q$199=1,(I75:Q75),"")),
     MAX(IF($I$199:$Q$199=2,(I75:Q75),""))),
IF(Options!$D$19=1, IFERROR(AVERAGE(IF($I$199:$Q$199=1,(I75:Q75),"")),
     AVERAGE(IF($I$199:$Q$199=2,(I75:Q75),""))),
IF(Options!$D$20=1, IFERROR(GEOMEAN(IF($I$199:$Q$199=1,(I75:Q75)+0.0001,"")),
     GEOMEAN(IF($I$199:$Q$199=2,(I75:Q75)+0.0001,""))))))</f>
        <v>7.46</v>
      </c>
      <c r="G75" s="96" cm="1">
        <f t="array" ref="G75">IF(Options!$D$18=1, IFERROR(MAX(IF($I$200:$Q$200=1,(I75:Q75),"")),
     MAX(IF($I$200:$Q$200=2,(I75:Q75),""))),
IF(Options!$D$19=1, IFERROR(AVERAGE(IF($I$200:$Q$200=1,(I75:Q75),"")),
     AVERAGE(IF($I$200:$Q$200=2,(I75:Q75),""))),
IF(Options!$D$20=1, IFERROR(GEOMEAN(IF($I$200:$Q$200=1,(I75:Q75)+0.0001,"")),
     GEOMEAN(IF($I$200:$Q$200=2,(I75:Q75)+0.0001,""))))))</f>
        <v>5.3415384615384598</v>
      </c>
      <c r="H75" s="110" t="s">
        <v>147</v>
      </c>
      <c r="I75" s="96">
        <v>7.46</v>
      </c>
      <c r="J75" s="96">
        <v>4.7619047619047397</v>
      </c>
      <c r="K75" s="96">
        <v>4.2460480429895101E-2</v>
      </c>
      <c r="L75" s="96">
        <v>0</v>
      </c>
      <c r="M75" s="96">
        <v>1.3007200000000001</v>
      </c>
      <c r="N75" s="96">
        <v>2.6</v>
      </c>
      <c r="O75" s="96">
        <v>5.3415384615384598</v>
      </c>
      <c r="P75" s="96">
        <v>7</v>
      </c>
      <c r="Q75" s="215">
        <v>0</v>
      </c>
      <c r="R75" s="217"/>
    </row>
    <row r="76" spans="1:18" x14ac:dyDescent="0.2">
      <c r="A76" s="92">
        <v>71</v>
      </c>
      <c r="B76" s="92" t="s">
        <v>148</v>
      </c>
      <c r="C76" s="92" t="s">
        <v>149</v>
      </c>
      <c r="D76" s="93" t="str">
        <f t="shared" si="1"/>
        <v/>
      </c>
      <c r="E76" s="96">
        <f>IF(Options!$D$24 = 1, MAX(F76, G76),
IF(Options!$D$25 = 1, AVERAGE(F76,G76),
IF(Options!$D$26 = 1, IFERROR(GEOMEAN(F76, G76), MAX(F76, G76)))))</f>
        <v>8.7521425948164264</v>
      </c>
      <c r="F76" s="96" cm="1">
        <f t="array" ref="F76">IF(Options!$D$18=1, IFERROR(MAX(IF($I$199:$Q$199=1,(I76:Q76),"")),
     MAX(IF($I$199:$Q$199=2,(I76:Q76),""))),
IF(Options!$D$19=1, IFERROR(AVERAGE(IF($I$199:$Q$199=1,(I76:Q76),"")),
     AVERAGE(IF($I$199:$Q$199=2,(I76:Q76),""))),
IF(Options!$D$20=1, IFERROR(GEOMEAN(IF($I$199:$Q$199=1,(I76:Q76)+0.0001,"")),
     GEOMEAN(IF($I$199:$Q$199=2,(I76:Q76)+0.0001,""))))))</f>
        <v>7.66</v>
      </c>
      <c r="G76" s="96" cm="1">
        <f t="array" ref="G76">IF(Options!$D$18=1, IFERROR(MAX(IF($I$200:$Q$200=1,(I76:Q76),"")),
     MAX(IF($I$200:$Q$200=2,(I76:Q76),""))),
IF(Options!$D$19=1, IFERROR(AVERAGE(IF($I$200:$Q$200=1,(I76:Q76),"")),
     AVERAGE(IF($I$200:$Q$200=2,(I76:Q76),""))),
IF(Options!$D$20=1, IFERROR(GEOMEAN(IF($I$200:$Q$200=1,(I76:Q76)+0.0001,"")),
     GEOMEAN(IF($I$200:$Q$200=2,(I76:Q76)+0.0001,""))))))</f>
        <v>10</v>
      </c>
      <c r="H76" s="110" t="s">
        <v>149</v>
      </c>
      <c r="I76" s="96">
        <v>7.66</v>
      </c>
      <c r="J76" s="96">
        <v>10</v>
      </c>
      <c r="K76" s="96">
        <v>1.3103321545901501</v>
      </c>
      <c r="L76" s="96">
        <v>0</v>
      </c>
      <c r="M76" s="96">
        <v>1.4747600000000001</v>
      </c>
      <c r="N76" s="96">
        <v>1.8160000000000001</v>
      </c>
      <c r="O76" s="96">
        <v>2.0169230769230801</v>
      </c>
      <c r="P76" s="96">
        <v>4.25</v>
      </c>
      <c r="Q76" s="215">
        <v>0</v>
      </c>
      <c r="R76" s="217"/>
    </row>
    <row r="77" spans="1:18" x14ac:dyDescent="0.2">
      <c r="A77" s="92">
        <v>72</v>
      </c>
      <c r="B77" s="92" t="s">
        <v>150</v>
      </c>
      <c r="C77" s="92" t="s">
        <v>151</v>
      </c>
      <c r="D77" s="93" t="str">
        <f t="shared" si="1"/>
        <v/>
      </c>
      <c r="E77" s="96">
        <f>IF(Options!$D$24 = 1, MAX(F77, G77),
IF(Options!$D$25 = 1, AVERAGE(F77,G77),
IF(Options!$D$26 = 1, IFERROR(GEOMEAN(F77, G77), MAX(F77, G77)))))</f>
        <v>7.7827648410721171</v>
      </c>
      <c r="F77" s="96" cm="1">
        <f t="array" ref="F77">IF(Options!$D$18=1, IFERROR(MAX(IF($I$199:$Q$199=1,(I77:Q77),"")),
     MAX(IF($I$199:$Q$199=2,(I77:Q77),""))),
IF(Options!$D$19=1, IFERROR(AVERAGE(IF($I$199:$Q$199=1,(I77:Q77),"")),
     AVERAGE(IF($I$199:$Q$199=2,(I77:Q77),""))),
IF(Options!$D$20=1, IFERROR(GEOMEAN(IF($I$199:$Q$199=1,(I77:Q77)+0.0001,"")),
     GEOMEAN(IF($I$199:$Q$199=2,(I77:Q77)+0.0001,""))))))</f>
        <v>8.48</v>
      </c>
      <c r="G77" s="96" cm="1">
        <f t="array" ref="G77">IF(Options!$D$18=1, IFERROR(MAX(IF($I$200:$Q$200=1,(I77:Q77),"")),
     MAX(IF($I$200:$Q$200=2,(I77:Q77),""))),
IF(Options!$D$19=1, IFERROR(AVERAGE(IF($I$200:$Q$200=1,(I77:Q77),"")),
     AVERAGE(IF($I$200:$Q$200=2,(I77:Q77),""))),
IF(Options!$D$20=1, IFERROR(GEOMEAN(IF($I$200:$Q$200=1,(I77:Q77)+0.0001,"")),
     GEOMEAN(IF($I$200:$Q$200=2,(I77:Q77)+0.0001,""))))))</f>
        <v>7.1428571428571104</v>
      </c>
      <c r="H77" s="110" t="s">
        <v>151</v>
      </c>
      <c r="I77" s="96">
        <v>8.48</v>
      </c>
      <c r="J77" s="96">
        <v>7.1428571428571104</v>
      </c>
      <c r="K77" s="96">
        <v>0.96347311651254197</v>
      </c>
      <c r="L77" s="96">
        <v>0</v>
      </c>
      <c r="M77" s="96">
        <v>2.8557999999999999</v>
      </c>
      <c r="N77" s="96">
        <v>3.6640000000000001</v>
      </c>
      <c r="O77" s="96">
        <v>1.5384615384615401</v>
      </c>
      <c r="P77" s="96">
        <v>7.25</v>
      </c>
      <c r="Q77" s="215">
        <v>0</v>
      </c>
      <c r="R77" s="217"/>
    </row>
    <row r="78" spans="1:18" x14ac:dyDescent="0.2">
      <c r="A78" s="92">
        <v>73</v>
      </c>
      <c r="B78" s="92" t="s">
        <v>152</v>
      </c>
      <c r="C78" s="92" t="s">
        <v>153</v>
      </c>
      <c r="D78" s="93" t="str">
        <f t="shared" si="1"/>
        <v/>
      </c>
      <c r="E78" s="96">
        <f>IF(Options!$D$24 = 1, MAX(F78, G78),
IF(Options!$D$25 = 1, AVERAGE(F78,G78),
IF(Options!$D$26 = 1, IFERROR(GEOMEAN(F78, G78), MAX(F78, G78)))))</f>
        <v>5.9579778448732084</v>
      </c>
      <c r="F78" s="96" cm="1">
        <f t="array" ref="F78">IF(Options!$D$18=1, IFERROR(MAX(IF($I$199:$Q$199=1,(I78:Q78),"")),
     MAX(IF($I$199:$Q$199=2,(I78:Q78),""))),
IF(Options!$D$19=1, IFERROR(AVERAGE(IF($I$199:$Q$199=1,(I78:Q78),"")),
     AVERAGE(IF($I$199:$Q$199=2,(I78:Q78),""))),
IF(Options!$D$20=1, IFERROR(GEOMEAN(IF($I$199:$Q$199=1,(I78:Q78)+0.0001,"")),
     GEOMEAN(IF($I$199:$Q$199=2,(I78:Q78)+0.0001,""))))))</f>
        <v>3.75</v>
      </c>
      <c r="G78" s="96" cm="1">
        <f t="array" ref="G78">IF(Options!$D$18=1, IFERROR(MAX(IF($I$200:$Q$200=1,(I78:Q78),"")),
     MAX(IF($I$200:$Q$200=2,(I78:Q78),""))),
IF(Options!$D$19=1, IFERROR(AVERAGE(IF($I$200:$Q$200=1,(I78:Q78),"")),
     AVERAGE(IF($I$200:$Q$200=2,(I78:Q78),""))),
IF(Options!$D$20=1, IFERROR(GEOMEAN(IF($I$200:$Q$200=1,(I78:Q78)+0.0001,"")),
     GEOMEAN(IF($I$200:$Q$200=2,(I78:Q78)+0.0001,""))))))</f>
        <v>9.4659999999999993</v>
      </c>
      <c r="H78" s="110" t="s">
        <v>153</v>
      </c>
      <c r="I78" s="96">
        <v>3.34</v>
      </c>
      <c r="J78" s="96">
        <v>2.3809523809523698</v>
      </c>
      <c r="K78" s="96">
        <v>0</v>
      </c>
      <c r="L78" s="96">
        <v>0</v>
      </c>
      <c r="M78" s="96">
        <v>3.0024000000000002</v>
      </c>
      <c r="N78" s="96">
        <v>9.4659999999999993</v>
      </c>
      <c r="O78" s="96">
        <v>4.97384615384615</v>
      </c>
      <c r="P78" s="96">
        <v>3.75</v>
      </c>
      <c r="Q78" s="215">
        <v>0</v>
      </c>
      <c r="R78" s="217"/>
    </row>
    <row r="79" spans="1:18" x14ac:dyDescent="0.2">
      <c r="A79" s="92">
        <v>74</v>
      </c>
      <c r="B79" s="92" t="s">
        <v>154</v>
      </c>
      <c r="C79" s="92" t="s">
        <v>155</v>
      </c>
      <c r="D79" s="93" t="str">
        <f t="shared" si="1"/>
        <v/>
      </c>
      <c r="E79" s="96">
        <f>IF(Options!$D$24 = 1, MAX(F79, G79),
IF(Options!$D$25 = 1, AVERAGE(F79,G79),
IF(Options!$D$26 = 1, IFERROR(GEOMEAN(F79, G79), MAX(F79, G79)))))</f>
        <v>7.735035179672372</v>
      </c>
      <c r="F79" s="96" cm="1">
        <f t="array" ref="F79">IF(Options!$D$18=1, IFERROR(MAX(IF($I$199:$Q$199=1,(I79:Q79),"")),
     MAX(IF($I$199:$Q$199=2,(I79:Q79),""))),
IF(Options!$D$19=1, IFERROR(AVERAGE(IF($I$199:$Q$199=1,(I79:Q79),"")),
     AVERAGE(IF($I$199:$Q$199=2,(I79:Q79),""))),
IF(Options!$D$20=1, IFERROR(GEOMEAN(IF($I$199:$Q$199=1,(I79:Q79)+0.0001,"")),
     GEOMEAN(IF($I$199:$Q$199=2,(I79:Q79)+0.0001,""))))))</f>
        <v>10</v>
      </c>
      <c r="G79" s="96" cm="1">
        <f t="array" ref="G79">IF(Options!$D$18=1, IFERROR(MAX(IF($I$200:$Q$200=1,(I79:Q79),"")),
     MAX(IF($I$200:$Q$200=2,(I79:Q79),""))),
IF(Options!$D$19=1, IFERROR(AVERAGE(IF($I$200:$Q$200=1,(I79:Q79),"")),
     AVERAGE(IF($I$200:$Q$200=2,(I79:Q79),""))),
IF(Options!$D$20=1, IFERROR(GEOMEAN(IF($I$200:$Q$200=1,(I79:Q79)+0.0001,"")),
     GEOMEAN(IF($I$200:$Q$200=2,(I79:Q79)+0.0001,""))))))</f>
        <v>5.9830769230769203</v>
      </c>
      <c r="H79" s="110" t="s">
        <v>155</v>
      </c>
      <c r="I79" s="96">
        <v>7.7</v>
      </c>
      <c r="J79" s="96">
        <v>2.3809523809523698</v>
      </c>
      <c r="K79" s="96">
        <v>0</v>
      </c>
      <c r="L79" s="96">
        <v>0</v>
      </c>
      <c r="M79" s="96">
        <v>0.10776000000000099</v>
      </c>
      <c r="N79" s="96">
        <v>2.5999999999999801E-2</v>
      </c>
      <c r="O79" s="96">
        <v>5.9830769230769203</v>
      </c>
      <c r="P79" s="96">
        <v>10</v>
      </c>
      <c r="Q79" s="215">
        <v>0</v>
      </c>
      <c r="R79" s="217"/>
    </row>
    <row r="80" spans="1:18" x14ac:dyDescent="0.2">
      <c r="A80" s="92">
        <v>75</v>
      </c>
      <c r="B80" s="92" t="s">
        <v>156</v>
      </c>
      <c r="C80" s="92" t="s">
        <v>157</v>
      </c>
      <c r="D80" s="93" t="str">
        <f t="shared" si="1"/>
        <v/>
      </c>
      <c r="E80" s="96">
        <f>IF(Options!$D$24 = 1, MAX(F80, G80),
IF(Options!$D$25 = 1, AVERAGE(F80,G80),
IF(Options!$D$26 = 1, IFERROR(GEOMEAN(F80, G80), MAX(F80, G80)))))</f>
        <v>5.9160797830996161</v>
      </c>
      <c r="F80" s="96" cm="1">
        <f t="array" ref="F80">IF(Options!$D$18=1, IFERROR(MAX(IF($I$199:$Q$199=1,(I80:Q80),"")),
     MAX(IF($I$199:$Q$199=2,(I80:Q80),""))),
IF(Options!$D$19=1, IFERROR(AVERAGE(IF($I$199:$Q$199=1,(I80:Q80),"")),
     AVERAGE(IF($I$199:$Q$199=2,(I80:Q80),""))),
IF(Options!$D$20=1, IFERROR(GEOMEAN(IF($I$199:$Q$199=1,(I80:Q80)+0.0001,"")),
     GEOMEAN(IF($I$199:$Q$199=2,(I80:Q80)+0.0001,""))))))</f>
        <v>3.5</v>
      </c>
      <c r="G80" s="96" cm="1">
        <f t="array" ref="G80">IF(Options!$D$18=1, IFERROR(MAX(IF($I$200:$Q$200=1,(I80:Q80),"")),
     MAX(IF($I$200:$Q$200=2,(I80:Q80),""))),
IF(Options!$D$19=1, IFERROR(AVERAGE(IF($I$200:$Q$200=1,(I80:Q80),"")),
     AVERAGE(IF($I$200:$Q$200=2,(I80:Q80),""))),
IF(Options!$D$20=1, IFERROR(GEOMEAN(IF($I$200:$Q$200=1,(I80:Q80)+0.0001,"")),
     GEOMEAN(IF($I$200:$Q$200=2,(I80:Q80)+0.0001,""))))))</f>
        <v>10</v>
      </c>
      <c r="H80" s="110" t="s">
        <v>157</v>
      </c>
      <c r="I80" s="96">
        <v>3.2</v>
      </c>
      <c r="J80" s="96">
        <v>9.5238095238094793</v>
      </c>
      <c r="K80" s="96">
        <v>0.42301106901616198</v>
      </c>
      <c r="L80" s="96">
        <v>2.18664575052484</v>
      </c>
      <c r="M80" s="96">
        <v>7.1857600000000001</v>
      </c>
      <c r="N80" s="96">
        <v>10</v>
      </c>
      <c r="O80" s="96">
        <v>2.7523076923076899</v>
      </c>
      <c r="P80" s="96">
        <v>3.5</v>
      </c>
      <c r="Q80" s="215">
        <v>0</v>
      </c>
      <c r="R80" s="217"/>
    </row>
    <row r="81" spans="1:18" x14ac:dyDescent="0.2">
      <c r="A81" s="92">
        <v>76</v>
      </c>
      <c r="B81" s="92" t="s">
        <v>158</v>
      </c>
      <c r="C81" s="92" t="s">
        <v>159</v>
      </c>
      <c r="D81" s="93" t="str">
        <f t="shared" si="1"/>
        <v/>
      </c>
      <c r="E81" s="96">
        <f>IF(Options!$D$24 = 1, MAX(F81, G81),
IF(Options!$D$25 = 1, AVERAGE(F81,G81),
IF(Options!$D$26 = 1, IFERROR(GEOMEAN(F81, G81), MAX(F81, G81)))))</f>
        <v>5.3452248382484751</v>
      </c>
      <c r="F81" s="96" cm="1">
        <f t="array" ref="F81">IF(Options!$D$18=1, IFERROR(MAX(IF($I$199:$Q$199=1,(I81:Q81),"")),
     MAX(IF($I$199:$Q$199=2,(I81:Q81),""))),
IF(Options!$D$19=1, IFERROR(AVERAGE(IF($I$199:$Q$199=1,(I81:Q81),"")),
     AVERAGE(IF($I$199:$Q$199=2,(I81:Q81),""))),
IF(Options!$D$20=1, IFERROR(GEOMEAN(IF($I$199:$Q$199=1,(I81:Q81)+0.0001,"")),
     GEOMEAN(IF($I$199:$Q$199=2,(I81:Q81)+0.0001,""))))))</f>
        <v>6</v>
      </c>
      <c r="G81" s="96" cm="1">
        <f t="array" ref="G81">IF(Options!$D$18=1, IFERROR(MAX(IF($I$200:$Q$200=1,(I81:Q81),"")),
     MAX(IF($I$200:$Q$200=2,(I81:Q81),""))),
IF(Options!$D$19=1, IFERROR(AVERAGE(IF($I$200:$Q$200=1,(I81:Q81),"")),
     AVERAGE(IF($I$200:$Q$200=2,(I81:Q81),""))),
IF(Options!$D$20=1, IFERROR(GEOMEAN(IF($I$200:$Q$200=1,(I81:Q81)+0.0001,"")),
     GEOMEAN(IF($I$200:$Q$200=2,(I81:Q81)+0.0001,""))))))</f>
        <v>4.7619047619047397</v>
      </c>
      <c r="H81" s="110" t="s">
        <v>159</v>
      </c>
      <c r="I81" s="96">
        <v>2.68</v>
      </c>
      <c r="J81" s="96">
        <v>4.7619047619047397</v>
      </c>
      <c r="K81" s="96">
        <v>0</v>
      </c>
      <c r="L81" s="96">
        <v>0</v>
      </c>
      <c r="M81" s="96">
        <v>1.268</v>
      </c>
      <c r="N81" s="96">
        <v>1.6579999999999999</v>
      </c>
      <c r="O81" s="96">
        <v>3.7184615384615398</v>
      </c>
      <c r="P81" s="96">
        <v>6</v>
      </c>
      <c r="Q81" s="215">
        <v>0</v>
      </c>
      <c r="R81" s="217"/>
    </row>
    <row r="82" spans="1:18" x14ac:dyDescent="0.2">
      <c r="A82" s="92">
        <v>77</v>
      </c>
      <c r="B82" s="92" t="s">
        <v>160</v>
      </c>
      <c r="C82" s="92" t="s">
        <v>161</v>
      </c>
      <c r="D82" s="93" t="str">
        <f t="shared" si="1"/>
        <v/>
      </c>
      <c r="E82" s="96">
        <f>IF(Options!$D$24 = 1, MAX(F82, G82),
IF(Options!$D$25 = 1, AVERAGE(F82,G82),
IF(Options!$D$26 = 1, IFERROR(GEOMEAN(F82, G82), MAX(F82, G82)))))</f>
        <v>6.8138514386924536</v>
      </c>
      <c r="F82" s="96" cm="1">
        <f t="array" ref="F82">IF(Options!$D$18=1, IFERROR(MAX(IF($I$199:$Q$199=1,(I82:Q82),"")),
     MAX(IF($I$199:$Q$199=2,(I82:Q82),""))),
IF(Options!$D$19=1, IFERROR(AVERAGE(IF($I$199:$Q$199=1,(I82:Q82),"")),
     AVERAGE(IF($I$199:$Q$199=2,(I82:Q82),""))),
IF(Options!$D$20=1, IFERROR(GEOMEAN(IF($I$199:$Q$199=1,(I82:Q82)+0.0001,"")),
     GEOMEAN(IF($I$199:$Q$199=2,(I82:Q82)+0.0001,""))))))</f>
        <v>6.5</v>
      </c>
      <c r="G82" s="96" cm="1">
        <f t="array" ref="G82">IF(Options!$D$18=1, IFERROR(MAX(IF($I$200:$Q$200=1,(I82:Q82),"")),
     MAX(IF($I$200:$Q$200=2,(I82:Q82),""))),
IF(Options!$D$19=1, IFERROR(AVERAGE(IF($I$200:$Q$200=1,(I82:Q82),"")),
     AVERAGE(IF($I$200:$Q$200=2,(I82:Q82),""))),
IF(Options!$D$20=1, IFERROR(GEOMEAN(IF($I$200:$Q$200=1,(I82:Q82)+0.0001,"")),
     GEOMEAN(IF($I$200:$Q$200=2,(I82:Q82)+0.0001,""))))))</f>
        <v>7.1428571428571104</v>
      </c>
      <c r="H82" s="110" t="s">
        <v>161</v>
      </c>
      <c r="I82" s="96">
        <v>4.7</v>
      </c>
      <c r="J82" s="96">
        <v>7.1428571428571104</v>
      </c>
      <c r="K82" s="96">
        <v>0</v>
      </c>
      <c r="L82" s="96">
        <v>0</v>
      </c>
      <c r="M82" s="96">
        <v>0.34279999999999999</v>
      </c>
      <c r="N82" s="96">
        <v>0.13800000000000001</v>
      </c>
      <c r="O82" s="96">
        <v>1.89692307692308</v>
      </c>
      <c r="P82" s="96">
        <v>6.5</v>
      </c>
      <c r="Q82" s="215">
        <v>0</v>
      </c>
      <c r="R82" s="217"/>
    </row>
    <row r="83" spans="1:18" x14ac:dyDescent="0.2">
      <c r="A83" s="92">
        <v>78</v>
      </c>
      <c r="B83" s="92" t="s">
        <v>162</v>
      </c>
      <c r="C83" s="92" t="s">
        <v>163</v>
      </c>
      <c r="D83" s="93" t="str">
        <f t="shared" si="1"/>
        <v/>
      </c>
      <c r="E83" s="96">
        <f>IF(Options!$D$24 = 1, MAX(F83, G83),
IF(Options!$D$25 = 1, AVERAGE(F83,G83),
IF(Options!$D$26 = 1, IFERROR(GEOMEAN(F83, G83), MAX(F83, G83)))))</f>
        <v>5</v>
      </c>
      <c r="F83" s="96" cm="1">
        <f t="array" ref="F83">IF(Options!$D$18=1, IFERROR(MAX(IF($I$199:$Q$199=1,(I83:Q83),"")),
     MAX(IF($I$199:$Q$199=2,(I83:Q83),""))),
IF(Options!$D$19=1, IFERROR(AVERAGE(IF($I$199:$Q$199=1,(I83:Q83),"")),
     AVERAGE(IF($I$199:$Q$199=2,(I83:Q83),""))),
IF(Options!$D$20=1, IFERROR(GEOMEAN(IF($I$199:$Q$199=1,(I83:Q83)+0.0001,"")),
     GEOMEAN(IF($I$199:$Q$199=2,(I83:Q83)+0.0001,""))))))</f>
        <v>2.5</v>
      </c>
      <c r="G83" s="96" cm="1">
        <f t="array" ref="G83">IF(Options!$D$18=1, IFERROR(MAX(IF($I$200:$Q$200=1,(I83:Q83),"")),
     MAX(IF($I$200:$Q$200=2,(I83:Q83),""))),
IF(Options!$D$19=1, IFERROR(AVERAGE(IF($I$200:$Q$200=1,(I83:Q83),"")),
     AVERAGE(IF($I$200:$Q$200=2,(I83:Q83),""))),
IF(Options!$D$20=1, IFERROR(GEOMEAN(IF($I$200:$Q$200=1,(I83:Q83)+0.0001,"")),
     GEOMEAN(IF($I$200:$Q$200=2,(I83:Q83)+0.0001,""))))))</f>
        <v>10</v>
      </c>
      <c r="H83" s="110" t="s">
        <v>163</v>
      </c>
      <c r="I83" s="96">
        <v>2.2000000000000002</v>
      </c>
      <c r="J83" s="96">
        <v>4.7619047619047397</v>
      </c>
      <c r="K83" s="96">
        <v>0</v>
      </c>
      <c r="L83" s="96">
        <v>0</v>
      </c>
      <c r="M83" s="96">
        <v>6.76532</v>
      </c>
      <c r="N83" s="96">
        <v>10</v>
      </c>
      <c r="O83" s="96">
        <v>0</v>
      </c>
      <c r="P83" s="96">
        <v>2.5</v>
      </c>
      <c r="Q83" s="215">
        <v>0</v>
      </c>
      <c r="R83" s="217"/>
    </row>
    <row r="84" spans="1:18" x14ac:dyDescent="0.2">
      <c r="A84" s="92">
        <v>79</v>
      </c>
      <c r="B84" s="92" t="s">
        <v>164</v>
      </c>
      <c r="C84" s="92" t="s">
        <v>165</v>
      </c>
      <c r="D84" s="93" t="str">
        <f t="shared" si="1"/>
        <v/>
      </c>
      <c r="E84" s="96">
        <f>IF(Options!$D$24 = 1, MAX(F84, G84),
IF(Options!$D$25 = 1, AVERAGE(F84,G84),
IF(Options!$D$26 = 1, IFERROR(GEOMEAN(F84, G84), MAX(F84, G84)))))</f>
        <v>4.8574706175127815</v>
      </c>
      <c r="F84" s="96" cm="1">
        <f t="array" ref="F84">IF(Options!$D$18=1, IFERROR(MAX(IF($I$199:$Q$199=1,(I84:Q84),"")),
     MAX(IF($I$199:$Q$199=2,(I84:Q84),""))),
IF(Options!$D$19=1, IFERROR(AVERAGE(IF($I$199:$Q$199=1,(I84:Q84),"")),
     AVERAGE(IF($I$199:$Q$199=2,(I84:Q84),""))),
IF(Options!$D$20=1, IFERROR(GEOMEAN(IF($I$199:$Q$199=1,(I84:Q84)+0.0001,"")),
     GEOMEAN(IF($I$199:$Q$199=2,(I84:Q84)+0.0001,""))))))</f>
        <v>6.46</v>
      </c>
      <c r="G84" s="96" cm="1">
        <f t="array" ref="G84">IF(Options!$D$18=1, IFERROR(MAX(IF($I$200:$Q$200=1,(I84:Q84),"")),
     MAX(IF($I$200:$Q$200=2,(I84:Q84),""))),
IF(Options!$D$19=1, IFERROR(AVERAGE(IF($I$200:$Q$200=1,(I84:Q84),"")),
     AVERAGE(IF($I$200:$Q$200=2,(I84:Q84),""))),
IF(Options!$D$20=1, IFERROR(GEOMEAN(IF($I$200:$Q$200=1,(I84:Q84)+0.0001,"")),
     GEOMEAN(IF($I$200:$Q$200=2,(I84:Q84)+0.0001,""))))))</f>
        <v>3.6524800000000002</v>
      </c>
      <c r="H84" s="110" t="s">
        <v>165</v>
      </c>
      <c r="I84" s="96">
        <v>6.46</v>
      </c>
      <c r="J84" s="96">
        <v>2.3809523809523698</v>
      </c>
      <c r="K84" s="96">
        <v>0</v>
      </c>
      <c r="L84" s="96">
        <v>1.0018139601304299</v>
      </c>
      <c r="M84" s="96">
        <v>3.6524800000000002</v>
      </c>
      <c r="N84" s="96">
        <v>1.746</v>
      </c>
      <c r="O84" s="96">
        <v>2.31692307692308</v>
      </c>
      <c r="P84" s="96">
        <v>4.25</v>
      </c>
      <c r="Q84" s="215">
        <v>0</v>
      </c>
      <c r="R84" s="217"/>
    </row>
    <row r="85" spans="1:18" x14ac:dyDescent="0.2">
      <c r="A85" s="92">
        <v>80</v>
      </c>
      <c r="B85" s="92" t="s">
        <v>166</v>
      </c>
      <c r="C85" s="92" t="s">
        <v>167</v>
      </c>
      <c r="D85" s="93" t="str">
        <f t="shared" si="1"/>
        <v/>
      </c>
      <c r="E85" s="96">
        <f>IF(Options!$D$24 = 1, MAX(F85, G85),
IF(Options!$D$25 = 1, AVERAGE(F85,G85),
IF(Options!$D$26 = 1, IFERROR(GEOMEAN(F85, G85), MAX(F85, G85)))))</f>
        <v>9.396404732233572</v>
      </c>
      <c r="F85" s="96" cm="1">
        <f t="array" ref="F85">IF(Options!$D$18=1, IFERROR(MAX(IF($I$199:$Q$199=1,(I85:Q85),"")),
     MAX(IF($I$199:$Q$199=2,(I85:Q85),""))),
IF(Options!$D$19=1, IFERROR(AVERAGE(IF($I$199:$Q$199=1,(I85:Q85),"")),
     AVERAGE(IF($I$199:$Q$199=2,(I85:Q85),""))),
IF(Options!$D$20=1, IFERROR(GEOMEAN(IF($I$199:$Q$199=1,(I85:Q85)+0.0001,"")),
     GEOMEAN(IF($I$199:$Q$199=2,(I85:Q85)+0.0001,""))))))</f>
        <v>8.84</v>
      </c>
      <c r="G85" s="96" cm="1">
        <f t="array" ref="G85">IF(Options!$D$18=1, IFERROR(MAX(IF($I$200:$Q$200=1,(I85:Q85),"")),
     MAX(IF($I$200:$Q$200=2,(I85:Q85),""))),
IF(Options!$D$19=1, IFERROR(AVERAGE(IF($I$200:$Q$200=1,(I85:Q85),"")),
     AVERAGE(IF($I$200:$Q$200=2,(I85:Q85),""))),
IF(Options!$D$20=1, IFERROR(GEOMEAN(IF($I$200:$Q$200=1,(I85:Q85)+0.0001,"")),
     GEOMEAN(IF($I$200:$Q$200=2,(I85:Q85)+0.0001,""))))))</f>
        <v>9.9878305307626096</v>
      </c>
      <c r="H85" s="110" t="s">
        <v>167</v>
      </c>
      <c r="I85" s="96">
        <v>8.84</v>
      </c>
      <c r="J85" s="96">
        <v>4.7619047619047397</v>
      </c>
      <c r="K85" s="96">
        <v>0.39623885361368499</v>
      </c>
      <c r="L85" s="96">
        <v>9.9878305307626096</v>
      </c>
      <c r="M85" s="96">
        <v>2.9187599999999998</v>
      </c>
      <c r="N85" s="96">
        <v>0.53999999999999904</v>
      </c>
      <c r="O85" s="96">
        <v>4.8723076923076896</v>
      </c>
      <c r="P85" s="96">
        <v>7</v>
      </c>
      <c r="Q85" s="215">
        <v>0</v>
      </c>
      <c r="R85" s="217"/>
    </row>
    <row r="86" spans="1:18" x14ac:dyDescent="0.2">
      <c r="A86" s="92">
        <v>81</v>
      </c>
      <c r="B86" s="92" t="s">
        <v>168</v>
      </c>
      <c r="C86" s="92" t="s">
        <v>169</v>
      </c>
      <c r="D86" s="93" t="str">
        <f t="shared" si="1"/>
        <v/>
      </c>
      <c r="E86" s="96">
        <f>IF(Options!$D$24 = 1, MAX(F86, G86),
IF(Options!$D$25 = 1, AVERAGE(F86,G86),
IF(Options!$D$26 = 1, IFERROR(GEOMEAN(F86, G86), MAX(F86, G86)))))</f>
        <v>5.8186891012617874</v>
      </c>
      <c r="F86" s="96" cm="1">
        <f t="array" ref="F86">IF(Options!$D$18=1, IFERROR(MAX(IF($I$199:$Q$199=1,(I86:Q86),"")),
     MAX(IF($I$199:$Q$199=2,(I86:Q86),""))),
IF(Options!$D$19=1, IFERROR(AVERAGE(IF($I$199:$Q$199=1,(I86:Q86),"")),
     AVERAGE(IF($I$199:$Q$199=2,(I86:Q86),""))),
IF(Options!$D$20=1, IFERROR(GEOMEAN(IF($I$199:$Q$199=1,(I86:Q86)+0.0001,"")),
     GEOMEAN(IF($I$199:$Q$199=2,(I86:Q86)+0.0001,""))))))</f>
        <v>4.74</v>
      </c>
      <c r="G86" s="96" cm="1">
        <f t="array" ref="G86">IF(Options!$D$18=1, IFERROR(MAX(IF($I$200:$Q$200=1,(I86:Q86),"")),
     MAX(IF($I$200:$Q$200=2,(I86:Q86),""))),
IF(Options!$D$19=1, IFERROR(AVERAGE(IF($I$200:$Q$200=1,(I86:Q86),"")),
     AVERAGE(IF($I$200:$Q$200=2,(I86:Q86),""))),
IF(Options!$D$20=1, IFERROR(GEOMEAN(IF($I$200:$Q$200=1,(I86:Q86)+0.0001,"")),
     GEOMEAN(IF($I$200:$Q$200=2,(I86:Q86)+0.0001,""))))))</f>
        <v>7.1428571428571104</v>
      </c>
      <c r="H86" s="110" t="s">
        <v>169</v>
      </c>
      <c r="I86" s="96">
        <v>4.74</v>
      </c>
      <c r="J86" s="96">
        <v>7.1428571428571104</v>
      </c>
      <c r="K86" s="96">
        <v>6.6666666666748099E-4</v>
      </c>
      <c r="L86" s="96">
        <v>6.6666666666748099E-4</v>
      </c>
      <c r="M86" s="96">
        <v>0.301399999999999</v>
      </c>
      <c r="N86" s="96">
        <v>0</v>
      </c>
      <c r="O86" s="96">
        <v>3.7784615384615399</v>
      </c>
      <c r="P86" s="96">
        <v>1.5</v>
      </c>
      <c r="Q86" s="215">
        <v>0</v>
      </c>
      <c r="R86" s="217"/>
    </row>
    <row r="87" spans="1:18" x14ac:dyDescent="0.2">
      <c r="A87" s="92">
        <v>82</v>
      </c>
      <c r="B87" s="92" t="s">
        <v>170</v>
      </c>
      <c r="C87" s="92" t="s">
        <v>171</v>
      </c>
      <c r="D87" s="93" t="str">
        <f t="shared" si="1"/>
        <v/>
      </c>
      <c r="E87" s="96">
        <f>IF(Options!$D$24 = 1, MAX(F87, G87),
IF(Options!$D$25 = 1, AVERAGE(F87,G87),
IF(Options!$D$26 = 1, IFERROR(GEOMEAN(F87, G87), MAX(F87, G87)))))</f>
        <v>6.7379522111692065</v>
      </c>
      <c r="F87" s="96" cm="1">
        <f t="array" ref="F87">IF(Options!$D$18=1, IFERROR(MAX(IF($I$199:$Q$199=1,(I87:Q87),"")),
     MAX(IF($I$199:$Q$199=2,(I87:Q87),""))),
IF(Options!$D$19=1, IFERROR(AVERAGE(IF($I$199:$Q$199=1,(I87:Q87),"")),
     AVERAGE(IF($I$199:$Q$199=2,(I87:Q87),""))),
IF(Options!$D$20=1, IFERROR(GEOMEAN(IF($I$199:$Q$199=1,(I87:Q87)+0.0001,"")),
     GEOMEAN(IF($I$199:$Q$199=2,(I87:Q87)+0.0001,""))))))</f>
        <v>4.54</v>
      </c>
      <c r="G87" s="96" cm="1">
        <f t="array" ref="G87">IF(Options!$D$18=1, IFERROR(MAX(IF($I$200:$Q$200=1,(I87:Q87),"")),
     MAX(IF($I$200:$Q$200=2,(I87:Q87),""))),
IF(Options!$D$19=1, IFERROR(AVERAGE(IF($I$200:$Q$200=1,(I87:Q87),"")),
     AVERAGE(IF($I$200:$Q$200=2,(I87:Q87),""))),
IF(Options!$D$20=1, IFERROR(GEOMEAN(IF($I$200:$Q$200=1,(I87:Q87)+0.0001,"")),
     GEOMEAN(IF($I$200:$Q$200=2,(I87:Q87)+0.0001,""))))))</f>
        <v>10</v>
      </c>
      <c r="H87" s="110" t="s">
        <v>171</v>
      </c>
      <c r="I87" s="96">
        <v>4.54</v>
      </c>
      <c r="J87" s="96">
        <v>4.7619047619047397</v>
      </c>
      <c r="K87" s="96">
        <v>0</v>
      </c>
      <c r="L87" s="96">
        <v>0</v>
      </c>
      <c r="M87" s="96">
        <v>10</v>
      </c>
      <c r="N87" s="96">
        <v>7.46</v>
      </c>
      <c r="O87" s="96">
        <v>1.31692307692308</v>
      </c>
      <c r="P87" s="96">
        <v>1.75</v>
      </c>
      <c r="Q87" s="215">
        <v>0</v>
      </c>
      <c r="R87" s="217"/>
    </row>
    <row r="88" spans="1:18" x14ac:dyDescent="0.2">
      <c r="A88" s="92">
        <v>83</v>
      </c>
      <c r="B88" s="92" t="s">
        <v>172</v>
      </c>
      <c r="C88" s="92" t="s">
        <v>173</v>
      </c>
      <c r="D88" s="93" t="str">
        <f t="shared" si="1"/>
        <v/>
      </c>
      <c r="E88" s="96">
        <f>IF(Options!$D$24 = 1, MAX(F88, G88),
IF(Options!$D$25 = 1, AVERAGE(F88,G88),
IF(Options!$D$26 = 1, IFERROR(GEOMEAN(F88, G88), MAX(F88, G88)))))</f>
        <v>5.4772255750516612</v>
      </c>
      <c r="F88" s="96" cm="1">
        <f t="array" ref="F88">IF(Options!$D$18=1, IFERROR(MAX(IF($I$199:$Q$199=1,(I88:Q88),"")),
     MAX(IF($I$199:$Q$199=2,(I88:Q88),""))),
IF(Options!$D$19=1, IFERROR(AVERAGE(IF($I$199:$Q$199=1,(I88:Q88),"")),
     AVERAGE(IF($I$199:$Q$199=2,(I88:Q88),""))),
IF(Options!$D$20=1, IFERROR(GEOMEAN(IF($I$199:$Q$199=1,(I88:Q88)+0.0001,"")),
     GEOMEAN(IF($I$199:$Q$199=2,(I88:Q88)+0.0001,""))))))</f>
        <v>3</v>
      </c>
      <c r="G88" s="96" cm="1">
        <f t="array" ref="G88">IF(Options!$D$18=1, IFERROR(MAX(IF($I$200:$Q$200=1,(I88:Q88),"")),
     MAX(IF($I$200:$Q$200=2,(I88:Q88),""))),
IF(Options!$D$19=1, IFERROR(AVERAGE(IF($I$200:$Q$200=1,(I88:Q88),"")),
     AVERAGE(IF($I$200:$Q$200=2,(I88:Q88),""))),
IF(Options!$D$20=1, IFERROR(GEOMEAN(IF($I$200:$Q$200=1,(I88:Q88)+0.0001,"")),
     GEOMEAN(IF($I$200:$Q$200=2,(I88:Q88)+0.0001,""))))))</f>
        <v>10</v>
      </c>
      <c r="H88" s="110" t="s">
        <v>173</v>
      </c>
      <c r="I88" s="96">
        <v>2.76</v>
      </c>
      <c r="J88" s="96">
        <v>4.7619047619047397</v>
      </c>
      <c r="K88" s="96">
        <v>0</v>
      </c>
      <c r="L88" s="96">
        <v>0</v>
      </c>
      <c r="M88" s="96">
        <v>7.7507200000000003</v>
      </c>
      <c r="N88" s="96">
        <v>10</v>
      </c>
      <c r="O88" s="96">
        <v>0.27384615384615402</v>
      </c>
      <c r="P88" s="96">
        <v>3</v>
      </c>
      <c r="Q88" s="215">
        <v>0</v>
      </c>
      <c r="R88" s="217"/>
    </row>
    <row r="89" spans="1:18" x14ac:dyDescent="0.2">
      <c r="A89" s="92">
        <v>84</v>
      </c>
      <c r="B89" s="92" t="s">
        <v>174</v>
      </c>
      <c r="C89" s="92" t="s">
        <v>175</v>
      </c>
      <c r="D89" s="93" t="str">
        <f t="shared" si="1"/>
        <v/>
      </c>
      <c r="E89" s="96">
        <f>IF(Options!$D$24 = 1, MAX(F89, G89),
IF(Options!$D$25 = 1, AVERAGE(F89,G89),
IF(Options!$D$26 = 1, IFERROR(GEOMEAN(F89, G89), MAX(F89, G89)))))</f>
        <v>8.114049623184167</v>
      </c>
      <c r="F89" s="96" cm="1">
        <f t="array" ref="F89">IF(Options!$D$18=1, IFERROR(MAX(IF($I$199:$Q$199=1,(I89:Q89),"")),
     MAX(IF($I$199:$Q$199=2,(I89:Q89),""))),
IF(Options!$D$19=1, IFERROR(AVERAGE(IF($I$199:$Q$199=1,(I89:Q89),"")),
     AVERAGE(IF($I$199:$Q$199=2,(I89:Q89),""))),
IF(Options!$D$20=1, IFERROR(GEOMEAN(IF($I$199:$Q$199=1,(I89:Q89)+0.0001,"")),
     GEOMEAN(IF($I$199:$Q$199=2,(I89:Q89)+0.0001,""))))))</f>
        <v>8.1999999999999993</v>
      </c>
      <c r="G89" s="96" cm="1">
        <f t="array" ref="G89">IF(Options!$D$18=1, IFERROR(MAX(IF($I$200:$Q$200=1,(I89:Q89),"")),
     MAX(IF($I$200:$Q$200=2,(I89:Q89),""))),
IF(Options!$D$19=1, IFERROR(AVERAGE(IF($I$200:$Q$200=1,(I89:Q89),"")),
     AVERAGE(IF($I$200:$Q$200=2,(I89:Q89),""))),
IF(Options!$D$20=1, IFERROR(GEOMEAN(IF($I$200:$Q$200=1,(I89:Q89)+0.0001,"")),
     GEOMEAN(IF($I$200:$Q$200=2,(I89:Q89)+0.0001,""))))))</f>
        <v>8.0290001570116001</v>
      </c>
      <c r="H89" s="110" t="s">
        <v>175</v>
      </c>
      <c r="I89" s="96">
        <v>8.1999999999999993</v>
      </c>
      <c r="J89" s="96">
        <v>7.1428571428571104</v>
      </c>
      <c r="K89" s="96">
        <v>1.08949298144891</v>
      </c>
      <c r="L89" s="96">
        <v>8.0290001570116001</v>
      </c>
      <c r="M89" s="96">
        <v>4.0003599999999997</v>
      </c>
      <c r="N89" s="96">
        <v>2.0259999999999998</v>
      </c>
      <c r="O89" s="96">
        <v>1.6246153846153899</v>
      </c>
      <c r="P89" s="96">
        <v>5.25</v>
      </c>
      <c r="Q89" s="215">
        <v>0</v>
      </c>
      <c r="R89" s="217"/>
    </row>
    <row r="90" spans="1:18" x14ac:dyDescent="0.2">
      <c r="A90" s="92">
        <v>85</v>
      </c>
      <c r="B90" s="92" t="s">
        <v>176</v>
      </c>
      <c r="C90" s="92" t="s">
        <v>177</v>
      </c>
      <c r="D90" s="93" t="str">
        <f t="shared" si="1"/>
        <v/>
      </c>
      <c r="E90" s="96">
        <f>IF(Options!$D$24 = 1, MAX(F90, G90),
IF(Options!$D$25 = 1, AVERAGE(F90,G90),
IF(Options!$D$26 = 1, IFERROR(GEOMEAN(F90, G90), MAX(F90, G90)))))</f>
        <v>7.5828754440515498</v>
      </c>
      <c r="F90" s="96" cm="1">
        <f t="array" ref="F90">IF(Options!$D$18=1, IFERROR(MAX(IF($I$199:$Q$199=1,(I90:Q90),"")),
     MAX(IF($I$199:$Q$199=2,(I90:Q90),""))),
IF(Options!$D$19=1, IFERROR(AVERAGE(IF($I$199:$Q$199=1,(I90:Q90),"")),
     AVERAGE(IF($I$199:$Q$199=2,(I90:Q90),""))),
IF(Options!$D$20=1, IFERROR(GEOMEAN(IF($I$199:$Q$199=1,(I90:Q90)+0.0001,"")),
     GEOMEAN(IF($I$199:$Q$199=2,(I90:Q90)+0.0001,""))))))</f>
        <v>5.75</v>
      </c>
      <c r="G90" s="96" cm="1">
        <f t="array" ref="G90">IF(Options!$D$18=1, IFERROR(MAX(IF($I$200:$Q$200=1,(I90:Q90),"")),
     MAX(IF($I$200:$Q$200=2,(I90:Q90),""))),
IF(Options!$D$19=1, IFERROR(AVERAGE(IF($I$200:$Q$200=1,(I90:Q90),"")),
     AVERAGE(IF($I$200:$Q$200=2,(I90:Q90),""))),
IF(Options!$D$20=1, IFERROR(GEOMEAN(IF($I$200:$Q$200=1,(I90:Q90)+0.0001,"")),
     GEOMEAN(IF($I$200:$Q$200=2,(I90:Q90)+0.0001,""))))))</f>
        <v>10</v>
      </c>
      <c r="H90" s="110" t="s">
        <v>177</v>
      </c>
      <c r="I90" s="96">
        <v>5.58</v>
      </c>
      <c r="J90" s="96">
        <v>10</v>
      </c>
      <c r="K90" s="96">
        <v>0.281224152191895</v>
      </c>
      <c r="L90" s="96">
        <v>5.4464998391061004</v>
      </c>
      <c r="M90" s="96">
        <v>8.2663600000000006</v>
      </c>
      <c r="N90" s="96">
        <v>2.548</v>
      </c>
      <c r="O90" s="96">
        <v>3.6584615384615402</v>
      </c>
      <c r="P90" s="96">
        <v>5.75</v>
      </c>
      <c r="Q90" s="215">
        <v>0</v>
      </c>
      <c r="R90" s="217"/>
    </row>
    <row r="91" spans="1:18" x14ac:dyDescent="0.2">
      <c r="A91" s="92">
        <v>86</v>
      </c>
      <c r="B91" s="92" t="s">
        <v>178</v>
      </c>
      <c r="C91" s="92" t="s">
        <v>179</v>
      </c>
      <c r="D91" s="93" t="str">
        <f t="shared" si="1"/>
        <v/>
      </c>
      <c r="E91" s="96">
        <f>IF(Options!$D$24 = 1, MAX(F91, G91),
IF(Options!$D$25 = 1, AVERAGE(F91,G91),
IF(Options!$D$26 = 1, IFERROR(GEOMEAN(F91, G91), MAX(F91, G91)))))</f>
        <v>2.865894946810482</v>
      </c>
      <c r="F91" s="96" cm="1">
        <f t="array" ref="F91">IF(Options!$D$18=1, IFERROR(MAX(IF($I$199:$Q$199=1,(I91:Q91),"")),
     MAX(IF($I$199:$Q$199=2,(I91:Q91),""))),
IF(Options!$D$19=1, IFERROR(AVERAGE(IF($I$199:$Q$199=1,(I91:Q91),"")),
     AVERAGE(IF($I$199:$Q$199=2,(I91:Q91),""))),
IF(Options!$D$20=1, IFERROR(GEOMEAN(IF($I$199:$Q$199=1,(I91:Q91)+0.0001,"")),
     GEOMEAN(IF($I$199:$Q$199=2,(I91:Q91)+0.0001,""))))))</f>
        <v>2.04</v>
      </c>
      <c r="G91" s="96" cm="1">
        <f t="array" ref="G91">IF(Options!$D$18=1, IFERROR(MAX(IF($I$200:$Q$200=1,(I91:Q91),"")),
     MAX(IF($I$200:$Q$200=2,(I91:Q91),""))),
IF(Options!$D$19=1, IFERROR(AVERAGE(IF($I$200:$Q$200=1,(I91:Q91),"")),
     AVERAGE(IF($I$200:$Q$200=2,(I91:Q91),""))),
IF(Options!$D$20=1, IFERROR(GEOMEAN(IF($I$200:$Q$200=1,(I91:Q91)+0.0001,"")),
     GEOMEAN(IF($I$200:$Q$200=2,(I91:Q91)+0.0001,""))))))</f>
        <v>4.02615384615385</v>
      </c>
      <c r="H91" s="110" t="s">
        <v>179</v>
      </c>
      <c r="I91" s="96">
        <v>2.04</v>
      </c>
      <c r="J91" s="96">
        <v>2.3809523809523698</v>
      </c>
      <c r="K91" s="96">
        <v>0</v>
      </c>
      <c r="L91" s="96">
        <v>0</v>
      </c>
      <c r="M91" s="96">
        <v>0.42</v>
      </c>
      <c r="N91" s="96">
        <v>1.1160000000000001</v>
      </c>
      <c r="O91" s="96">
        <v>4.02615384615385</v>
      </c>
      <c r="P91" s="96">
        <v>0.75</v>
      </c>
      <c r="Q91" s="215">
        <v>0</v>
      </c>
      <c r="R91" s="217"/>
    </row>
    <row r="92" spans="1:18" x14ac:dyDescent="0.2">
      <c r="A92" s="92">
        <v>87</v>
      </c>
      <c r="B92" s="92" t="s">
        <v>180</v>
      </c>
      <c r="C92" s="92" t="s">
        <v>181</v>
      </c>
      <c r="D92" s="93" t="str">
        <f t="shared" si="1"/>
        <v/>
      </c>
      <c r="E92" s="96">
        <f>IF(Options!$D$24 = 1, MAX(F92, G92),
IF(Options!$D$25 = 1, AVERAGE(F92,G92),
IF(Options!$D$26 = 1, IFERROR(GEOMEAN(F92, G92), MAX(F92, G92)))))</f>
        <v>6.4697096424138438</v>
      </c>
      <c r="F92" s="96" cm="1">
        <f t="array" ref="F92">IF(Options!$D$18=1, IFERROR(MAX(IF($I$199:$Q$199=1,(I92:Q92),"")),
     MAX(IF($I$199:$Q$199=2,(I92:Q92),""))),
IF(Options!$D$19=1, IFERROR(AVERAGE(IF($I$199:$Q$199=1,(I92:Q92),"")),
     AVERAGE(IF($I$199:$Q$199=2,(I92:Q92),""))),
IF(Options!$D$20=1, IFERROR(GEOMEAN(IF($I$199:$Q$199=1,(I92:Q92)+0.0001,"")),
     GEOMEAN(IF($I$199:$Q$199=2,(I92:Q92)+0.0001,""))))))</f>
        <v>5.86</v>
      </c>
      <c r="G92" s="96" cm="1">
        <f t="array" ref="G92">IF(Options!$D$18=1, IFERROR(MAX(IF($I$200:$Q$200=1,(I92:Q92),"")),
     MAX(IF($I$200:$Q$200=2,(I92:Q92),""))),
IF(Options!$D$19=1, IFERROR(AVERAGE(IF($I$200:$Q$200=1,(I92:Q92),"")),
     AVERAGE(IF($I$200:$Q$200=2,(I92:Q92),""))),
IF(Options!$D$20=1, IFERROR(GEOMEAN(IF($I$200:$Q$200=1,(I92:Q92)+0.0001,"")),
     GEOMEAN(IF($I$200:$Q$200=2,(I92:Q92)+0.0001,""))))))</f>
        <v>7.1428571428571104</v>
      </c>
      <c r="H92" s="110" t="s">
        <v>181</v>
      </c>
      <c r="I92" s="96">
        <v>5.86</v>
      </c>
      <c r="J92" s="96">
        <v>7.1428571428571104</v>
      </c>
      <c r="K92" s="96">
        <v>0</v>
      </c>
      <c r="L92" s="96">
        <v>0</v>
      </c>
      <c r="M92" s="96">
        <v>1.8704000000000001</v>
      </c>
      <c r="N92" s="96">
        <v>0.19800000000000001</v>
      </c>
      <c r="O92" s="96">
        <v>2.10307692307692</v>
      </c>
      <c r="P92" s="96">
        <v>2.75</v>
      </c>
      <c r="Q92" s="215">
        <v>0</v>
      </c>
      <c r="R92" s="217"/>
    </row>
    <row r="93" spans="1:18" x14ac:dyDescent="0.2">
      <c r="A93" s="92">
        <v>88</v>
      </c>
      <c r="B93" s="92" t="s">
        <v>182</v>
      </c>
      <c r="C93" s="92" t="s">
        <v>183</v>
      </c>
      <c r="D93" s="93" t="str">
        <f t="shared" si="1"/>
        <v/>
      </c>
      <c r="E93" s="96">
        <f>IF(Options!$D$24 = 1, MAX(F93, G93),
IF(Options!$D$25 = 1, AVERAGE(F93,G93),
IF(Options!$D$26 = 1, IFERROR(GEOMEAN(F93, G93), MAX(F93, G93)))))</f>
        <v>6.4450338663548994</v>
      </c>
      <c r="F93" s="96" cm="1">
        <f t="array" ref="F93">IF(Options!$D$18=1, IFERROR(MAX(IF($I$199:$Q$199=1,(I93:Q93),"")),
     MAX(IF($I$199:$Q$199=2,(I93:Q93),""))),
IF(Options!$D$19=1, IFERROR(AVERAGE(IF($I$199:$Q$199=1,(I93:Q93),"")),
     AVERAGE(IF($I$199:$Q$199=2,(I93:Q93),""))),
IF(Options!$D$20=1, IFERROR(GEOMEAN(IF($I$199:$Q$199=1,(I93:Q93)+0.0001,"")),
     GEOMEAN(IF($I$199:$Q$199=2,(I93:Q93)+0.0001,""))))))</f>
        <v>9</v>
      </c>
      <c r="G93" s="96" cm="1">
        <f t="array" ref="G93">IF(Options!$D$18=1, IFERROR(MAX(IF($I$200:$Q$200=1,(I93:Q93),"")),
     MAX(IF($I$200:$Q$200=2,(I93:Q93),""))),
IF(Options!$D$19=1, IFERROR(AVERAGE(IF($I$200:$Q$200=1,(I93:Q93),"")),
     AVERAGE(IF($I$200:$Q$200=2,(I93:Q93),""))),
IF(Options!$D$20=1, IFERROR(GEOMEAN(IF($I$200:$Q$200=1,(I93:Q93)+0.0001,"")),
     GEOMEAN(IF($I$200:$Q$200=2,(I93:Q93)+0.0001,""))))))</f>
        <v>4.6153846153846203</v>
      </c>
      <c r="H93" s="110" t="s">
        <v>183</v>
      </c>
      <c r="I93" s="96">
        <v>4.58</v>
      </c>
      <c r="J93" s="96">
        <v>2.3809523809523698</v>
      </c>
      <c r="K93" s="96">
        <v>0</v>
      </c>
      <c r="L93" s="96">
        <v>1.7980198019802001</v>
      </c>
      <c r="M93" s="96">
        <v>0.13411999999999899</v>
      </c>
      <c r="N93" s="96">
        <v>7.0000000000000298E-2</v>
      </c>
      <c r="O93" s="96">
        <v>4.6153846153846203</v>
      </c>
      <c r="P93" s="96">
        <v>9</v>
      </c>
      <c r="Q93" s="215">
        <v>0</v>
      </c>
      <c r="R93" s="217"/>
    </row>
    <row r="94" spans="1:18" x14ac:dyDescent="0.2">
      <c r="A94" s="92">
        <v>89</v>
      </c>
      <c r="B94" s="92" t="s">
        <v>184</v>
      </c>
      <c r="C94" s="92" t="s">
        <v>185</v>
      </c>
      <c r="D94" s="93" t="str">
        <f t="shared" si="1"/>
        <v/>
      </c>
      <c r="E94" s="96">
        <f>IF(Options!$D$24 = 1, MAX(F94, G94),
IF(Options!$D$25 = 1, AVERAGE(F94,G94),
IF(Options!$D$26 = 1, IFERROR(GEOMEAN(F94, G94), MAX(F94, G94)))))</f>
        <v>5.5467246052200805</v>
      </c>
      <c r="F94" s="96" cm="1">
        <f t="array" ref="F94">IF(Options!$D$18=1, IFERROR(MAX(IF($I$199:$Q$199=1,(I94:Q94),"")),
     MAX(IF($I$199:$Q$199=2,(I94:Q94),""))),
IF(Options!$D$19=1, IFERROR(AVERAGE(IF($I$199:$Q$199=1,(I94:Q94),"")),
     AVERAGE(IF($I$199:$Q$199=2,(I94:Q94),""))),
IF(Options!$D$20=1, IFERROR(GEOMEAN(IF($I$199:$Q$199=1,(I94:Q94)+0.0001,"")),
     GEOMEAN(IF($I$199:$Q$199=2,(I94:Q94)+0.0001,""))))))</f>
        <v>4.5</v>
      </c>
      <c r="G94" s="96" cm="1">
        <f t="array" ref="G94">IF(Options!$D$18=1, IFERROR(MAX(IF($I$200:$Q$200=1,(I94:Q94),"")),
     MAX(IF($I$200:$Q$200=2,(I94:Q94),""))),
IF(Options!$D$19=1, IFERROR(AVERAGE(IF($I$200:$Q$200=1,(I94:Q94),"")),
     AVERAGE(IF($I$200:$Q$200=2,(I94:Q94),""))),
IF(Options!$D$20=1, IFERROR(GEOMEAN(IF($I$200:$Q$200=1,(I94:Q94)+0.0001,"")),
     GEOMEAN(IF($I$200:$Q$200=2,(I94:Q94)+0.0001,""))))))</f>
        <v>6.83692307692308</v>
      </c>
      <c r="H94" s="110" t="s">
        <v>185</v>
      </c>
      <c r="I94" s="96">
        <v>4.1399999999999997</v>
      </c>
      <c r="J94" s="96" t="s">
        <v>505</v>
      </c>
      <c r="K94" s="96">
        <v>2.14278114693052</v>
      </c>
      <c r="L94" s="96">
        <v>0</v>
      </c>
      <c r="M94" s="96">
        <v>0.31619999999999998</v>
      </c>
      <c r="N94" s="96">
        <v>0.438000000000001</v>
      </c>
      <c r="O94" s="96">
        <v>6.83692307692308</v>
      </c>
      <c r="P94" s="96">
        <v>4.5</v>
      </c>
      <c r="Q94" s="215">
        <v>0</v>
      </c>
      <c r="R94" s="217"/>
    </row>
    <row r="95" spans="1:18" x14ac:dyDescent="0.2">
      <c r="A95" s="92">
        <v>90</v>
      </c>
      <c r="B95" s="92" t="s">
        <v>186</v>
      </c>
      <c r="C95" s="92" t="s">
        <v>187</v>
      </c>
      <c r="D95" s="93" t="str">
        <f t="shared" si="1"/>
        <v/>
      </c>
      <c r="E95" s="96">
        <f>IF(Options!$D$24 = 1, MAX(F95, G95),
IF(Options!$D$25 = 1, AVERAGE(F95,G95),
IF(Options!$D$26 = 1, IFERROR(GEOMEAN(F95, G95), MAX(F95, G95)))))</f>
        <v>7.1962291712892279</v>
      </c>
      <c r="F95" s="96" cm="1">
        <f t="array" ref="F95">IF(Options!$D$18=1, IFERROR(MAX(IF($I$199:$Q$199=1,(I95:Q95),"")),
     MAX(IF($I$199:$Q$199=2,(I95:Q95),""))),
IF(Options!$D$19=1, IFERROR(AVERAGE(IF($I$199:$Q$199=1,(I95:Q95),"")),
     AVERAGE(IF($I$199:$Q$199=2,(I95:Q95),""))),
IF(Options!$D$20=1, IFERROR(GEOMEAN(IF($I$199:$Q$199=1,(I95:Q95)+0.0001,"")),
     GEOMEAN(IF($I$199:$Q$199=2,(I95:Q95)+0.0001,""))))))</f>
        <v>7.25</v>
      </c>
      <c r="G95" s="96" cm="1">
        <f t="array" ref="G95">IF(Options!$D$18=1, IFERROR(MAX(IF($I$200:$Q$200=1,(I95:Q95),"")),
     MAX(IF($I$200:$Q$200=2,(I95:Q95),""))),
IF(Options!$D$19=1, IFERROR(AVERAGE(IF($I$200:$Q$200=1,(I95:Q95),"")),
     AVERAGE(IF($I$200:$Q$200=2,(I95:Q95),""))),
IF(Options!$D$20=1, IFERROR(GEOMEAN(IF($I$200:$Q$200=1,(I95:Q95)+0.0001,"")),
     GEOMEAN(IF($I$200:$Q$200=2,(I95:Q95)+0.0001,""))))))</f>
        <v>7.1428571428571104</v>
      </c>
      <c r="H95" s="110" t="s">
        <v>187</v>
      </c>
      <c r="I95" s="96">
        <v>6.16</v>
      </c>
      <c r="J95" s="96">
        <v>7.1428571428571104</v>
      </c>
      <c r="K95" s="96" t="s">
        <v>505</v>
      </c>
      <c r="L95" s="96" t="s">
        <v>505</v>
      </c>
      <c r="M95" s="96">
        <v>1.7200000000006099E-3</v>
      </c>
      <c r="N95" s="96">
        <v>0</v>
      </c>
      <c r="O95" s="96">
        <v>6.0338461538461496</v>
      </c>
      <c r="P95" s="96">
        <v>7.25</v>
      </c>
      <c r="Q95" s="215">
        <v>0</v>
      </c>
      <c r="R95" s="217"/>
    </row>
    <row r="96" spans="1:18" x14ac:dyDescent="0.2">
      <c r="A96" s="92">
        <v>91</v>
      </c>
      <c r="B96" s="92" t="s">
        <v>188</v>
      </c>
      <c r="C96" s="92" t="s">
        <v>189</v>
      </c>
      <c r="D96" s="93" t="str">
        <f t="shared" si="1"/>
        <v/>
      </c>
      <c r="E96" s="96">
        <f>IF(Options!$D$24 = 1, MAX(F96, G96),
IF(Options!$D$25 = 1, AVERAGE(F96,G96),
IF(Options!$D$26 = 1, IFERROR(GEOMEAN(F96, G96), MAX(F96, G96)))))</f>
        <v>9.9568298940205615</v>
      </c>
      <c r="F96" s="96" cm="1">
        <f t="array" ref="F96">IF(Options!$D$18=1, IFERROR(MAX(IF($I$199:$Q$199=1,(I96:Q96),"")),
     MAX(IF($I$199:$Q$199=2,(I96:Q96),""))),
IF(Options!$D$19=1, IFERROR(AVERAGE(IF($I$199:$Q$199=1,(I96:Q96),"")),
     AVERAGE(IF($I$199:$Q$199=2,(I96:Q96),""))),
IF(Options!$D$20=1, IFERROR(GEOMEAN(IF($I$199:$Q$199=1,(I96:Q96)+0.0001,"")),
     GEOMEAN(IF($I$199:$Q$199=2,(I96:Q96)+0.0001,""))))))</f>
        <v>10</v>
      </c>
      <c r="G96" s="96" cm="1">
        <f t="array" ref="G96">IF(Options!$D$18=1, IFERROR(MAX(IF($I$200:$Q$200=1,(I96:Q96),"")),
     MAX(IF($I$200:$Q$200=2,(I96:Q96),""))),
IF(Options!$D$19=1, IFERROR(AVERAGE(IF($I$200:$Q$200=1,(I96:Q96),"")),
     AVERAGE(IF($I$200:$Q$200=2,(I96:Q96),""))),
IF(Options!$D$20=1, IFERROR(GEOMEAN(IF($I$200:$Q$200=1,(I96:Q96)+0.0001,"")),
     GEOMEAN(IF($I$200:$Q$200=2,(I96:Q96)+0.0001,""))))))</f>
        <v>9.9138461538461495</v>
      </c>
      <c r="H96" s="110" t="s">
        <v>189</v>
      </c>
      <c r="I96" s="96">
        <v>10</v>
      </c>
      <c r="J96" s="96" t="s">
        <v>505</v>
      </c>
      <c r="K96" s="96" t="s">
        <v>505</v>
      </c>
      <c r="L96" s="96" t="s">
        <v>505</v>
      </c>
      <c r="M96" s="96" t="s">
        <v>505</v>
      </c>
      <c r="N96" s="96" t="s">
        <v>505</v>
      </c>
      <c r="O96" s="96">
        <v>9.9138461538461495</v>
      </c>
      <c r="P96" s="96">
        <v>9.75</v>
      </c>
      <c r="Q96" s="215">
        <v>0</v>
      </c>
      <c r="R96" s="217"/>
    </row>
    <row r="97" spans="1:18" x14ac:dyDescent="0.2">
      <c r="A97" s="92">
        <v>92</v>
      </c>
      <c r="B97" s="92" t="s">
        <v>190</v>
      </c>
      <c r="C97" s="92" t="s">
        <v>191</v>
      </c>
      <c r="D97" s="93" t="str">
        <f t="shared" si="1"/>
        <v/>
      </c>
      <c r="E97" s="96">
        <f>IF(Options!$D$24 = 1, MAX(F97, G97),
IF(Options!$D$25 = 1, AVERAGE(F97,G97),
IF(Options!$D$26 = 1, IFERROR(GEOMEAN(F97, G97), MAX(F97, G97)))))</f>
        <v>0.97014143298799482</v>
      </c>
      <c r="F97" s="96" cm="1">
        <f t="array" ref="F97">IF(Options!$D$18=1, IFERROR(MAX(IF($I$199:$Q$199=1,(I97:Q97),"")),
     MAX(IF($I$199:$Q$199=2,(I97:Q97),""))),
IF(Options!$D$19=1, IFERROR(AVERAGE(IF($I$199:$Q$199=1,(I97:Q97),"")),
     AVERAGE(IF($I$199:$Q$199=2,(I97:Q97),""))),
IF(Options!$D$20=1, IFERROR(GEOMEAN(IF($I$199:$Q$199=1,(I97:Q97)+0.0001,"")),
     GEOMEAN(IF($I$199:$Q$199=2,(I97:Q97)+0.0001,""))))))</f>
        <v>8.76</v>
      </c>
      <c r="G97" s="96" cm="1">
        <f t="array" ref="G97">IF(Options!$D$18=1, IFERROR(MAX(IF($I$200:$Q$200=1,(I97:Q97),"")),
     MAX(IF($I$200:$Q$200=2,(I97:Q97),""))),
IF(Options!$D$19=1, IFERROR(AVERAGE(IF($I$200:$Q$200=1,(I97:Q97),"")),
     AVERAGE(IF($I$200:$Q$200=2,(I97:Q97),""))),
IF(Options!$D$20=1, IFERROR(GEOMEAN(IF($I$200:$Q$200=1,(I97:Q97)+0.0001,"")),
     GEOMEAN(IF($I$200:$Q$200=2,(I97:Q97)+0.0001,""))))))</f>
        <v>0.10743999999999999</v>
      </c>
      <c r="H97" s="110" t="s">
        <v>191</v>
      </c>
      <c r="I97" s="96">
        <v>8.76</v>
      </c>
      <c r="J97" s="96" t="s">
        <v>505</v>
      </c>
      <c r="K97" s="96" t="s">
        <v>505</v>
      </c>
      <c r="L97" s="96" t="s">
        <v>505</v>
      </c>
      <c r="M97" s="96">
        <v>0.10743999999999999</v>
      </c>
      <c r="N97" s="96">
        <v>0</v>
      </c>
      <c r="O97" s="96" t="s">
        <v>505</v>
      </c>
      <c r="P97" s="96">
        <v>3.25</v>
      </c>
      <c r="Q97" s="215">
        <v>0</v>
      </c>
      <c r="R97" s="217"/>
    </row>
    <row r="98" spans="1:18" x14ac:dyDescent="0.2">
      <c r="A98" s="92">
        <v>93</v>
      </c>
      <c r="B98" s="92" t="s">
        <v>192</v>
      </c>
      <c r="C98" s="92" t="s">
        <v>193</v>
      </c>
      <c r="D98" s="93" t="str">
        <f t="shared" si="1"/>
        <v/>
      </c>
      <c r="E98" s="96">
        <f>IF(Options!$D$24 = 1, MAX(F98, G98),
IF(Options!$D$25 = 1, AVERAGE(F98,G98),
IF(Options!$D$26 = 1, IFERROR(GEOMEAN(F98, G98), MAX(F98, G98)))))</f>
        <v>5.3908754819174316</v>
      </c>
      <c r="F98" s="96" cm="1">
        <f t="array" ref="F98">IF(Options!$D$18=1, IFERROR(MAX(IF($I$199:$Q$199=1,(I98:Q98),"")),
     MAX(IF($I$199:$Q$199=2,(I98:Q98),""))),
IF(Options!$D$19=1, IFERROR(AVERAGE(IF($I$199:$Q$199=1,(I98:Q98),"")),
     AVERAGE(IF($I$199:$Q$199=2,(I98:Q98),""))),
IF(Options!$D$20=1, IFERROR(GEOMEAN(IF($I$199:$Q$199=1,(I98:Q98)+0.0001,"")),
     GEOMEAN(IF($I$199:$Q$199=2,(I98:Q98)+0.0001,""))))))</f>
        <v>10</v>
      </c>
      <c r="G98" s="96" cm="1">
        <f t="array" ref="G98">IF(Options!$D$18=1, IFERROR(MAX(IF($I$200:$Q$200=1,(I98:Q98),"")),
     MAX(IF($I$200:$Q$200=2,(I98:Q98),""))),
IF(Options!$D$19=1, IFERROR(AVERAGE(IF($I$200:$Q$200=1,(I98:Q98),"")),
     AVERAGE(IF($I$200:$Q$200=2,(I98:Q98),""))),
IF(Options!$D$20=1, IFERROR(GEOMEAN(IF($I$200:$Q$200=1,(I98:Q98)+0.0001,"")),
     GEOMEAN(IF($I$200:$Q$200=2,(I98:Q98)+0.0001,""))))))</f>
        <v>2.9061538461538499</v>
      </c>
      <c r="H98" s="110" t="s">
        <v>193</v>
      </c>
      <c r="I98" s="96">
        <v>10</v>
      </c>
      <c r="J98" s="96" t="s">
        <v>505</v>
      </c>
      <c r="K98" s="96">
        <v>0</v>
      </c>
      <c r="L98" s="96">
        <v>0.232088767349065</v>
      </c>
      <c r="M98" s="96">
        <v>0.36680000000000001</v>
      </c>
      <c r="N98" s="96">
        <v>0.24</v>
      </c>
      <c r="O98" s="96">
        <v>2.9061538461538499</v>
      </c>
      <c r="P98" s="96">
        <v>2.25</v>
      </c>
      <c r="Q98" s="215">
        <v>0</v>
      </c>
      <c r="R98" s="217"/>
    </row>
    <row r="99" spans="1:18" x14ac:dyDescent="0.2">
      <c r="A99" s="92">
        <v>94</v>
      </c>
      <c r="B99" s="92" t="s">
        <v>194</v>
      </c>
      <c r="C99" s="92" t="s">
        <v>195</v>
      </c>
      <c r="D99" s="93" t="str">
        <f t="shared" si="1"/>
        <v/>
      </c>
      <c r="E99" s="96">
        <f>IF(Options!$D$24 = 1, MAX(F99, G99),
IF(Options!$D$25 = 1, AVERAGE(F99,G99),
IF(Options!$D$26 = 1, IFERROR(GEOMEAN(F99, G99), MAX(F99, G99)))))</f>
        <v>6.9137544069774419</v>
      </c>
      <c r="F99" s="96" cm="1">
        <f t="array" ref="F99">IF(Options!$D$18=1, IFERROR(MAX(IF($I$199:$Q$199=1,(I99:Q99),"")),
     MAX(IF($I$199:$Q$199=2,(I99:Q99),""))),
IF(Options!$D$19=1, IFERROR(AVERAGE(IF($I$199:$Q$199=1,(I99:Q99),"")),
     AVERAGE(IF($I$199:$Q$199=2,(I99:Q99),""))),
IF(Options!$D$20=1, IFERROR(GEOMEAN(IF($I$199:$Q$199=1,(I99:Q99)+0.0001,"")),
     GEOMEAN(IF($I$199:$Q$199=2,(I99:Q99)+0.0001,""))))))</f>
        <v>4.78</v>
      </c>
      <c r="G99" s="96" cm="1">
        <f t="array" ref="G99">IF(Options!$D$18=1, IFERROR(MAX(IF($I$200:$Q$200=1,(I99:Q99),"")),
     MAX(IF($I$200:$Q$200=2,(I99:Q99),""))),
IF(Options!$D$19=1, IFERROR(AVERAGE(IF($I$200:$Q$200=1,(I99:Q99),"")),
     AVERAGE(IF($I$200:$Q$200=2,(I99:Q99),""))),
IF(Options!$D$20=1, IFERROR(GEOMEAN(IF($I$200:$Q$200=1,(I99:Q99)+0.0001,"")),
     GEOMEAN(IF($I$200:$Q$200=2,(I99:Q99)+0.0001,""))))))</f>
        <v>10</v>
      </c>
      <c r="H99" s="110" t="s">
        <v>195</v>
      </c>
      <c r="I99" s="96">
        <v>4.78</v>
      </c>
      <c r="J99" s="96">
        <v>4.7619047619047397</v>
      </c>
      <c r="K99" s="96">
        <v>10</v>
      </c>
      <c r="L99" s="96">
        <v>3.33726834578238</v>
      </c>
      <c r="M99" s="96">
        <v>8.6345200000000002</v>
      </c>
      <c r="N99" s="96">
        <v>2.81</v>
      </c>
      <c r="O99" s="96">
        <v>1.4353846153846199</v>
      </c>
      <c r="P99" s="96">
        <v>4.75</v>
      </c>
      <c r="Q99" s="215">
        <v>0</v>
      </c>
      <c r="R99" s="217"/>
    </row>
    <row r="100" spans="1:18" x14ac:dyDescent="0.2">
      <c r="A100" s="92">
        <v>95</v>
      </c>
      <c r="B100" s="92" t="s">
        <v>196</v>
      </c>
      <c r="C100" s="92" t="s">
        <v>197</v>
      </c>
      <c r="D100" s="93" t="str">
        <f t="shared" si="1"/>
        <v/>
      </c>
      <c r="E100" s="96">
        <f>IF(Options!$D$24 = 1, MAX(F100, G100),
IF(Options!$D$25 = 1, AVERAGE(F100,G100),
IF(Options!$D$26 = 1, IFERROR(GEOMEAN(F100, G100), MAX(F100, G100)))))</f>
        <v>8.0622577482985491</v>
      </c>
      <c r="F100" s="96" cm="1">
        <f t="array" ref="F100">IF(Options!$D$18=1, IFERROR(MAX(IF($I$199:$Q$199=1,(I100:Q100),"")),
     MAX(IF($I$199:$Q$199=2,(I100:Q100),""))),
IF(Options!$D$19=1, IFERROR(AVERAGE(IF($I$199:$Q$199=1,(I100:Q100),"")),
     AVERAGE(IF($I$199:$Q$199=2,(I100:Q100),""))),
IF(Options!$D$20=1, IFERROR(GEOMEAN(IF($I$199:$Q$199=1,(I100:Q100)+0.0001,"")),
     GEOMEAN(IF($I$199:$Q$199=2,(I100:Q100)+0.0001,""))))))</f>
        <v>6.5</v>
      </c>
      <c r="G100" s="96" cm="1">
        <f t="array" ref="G100">IF(Options!$D$18=1, IFERROR(MAX(IF($I$200:$Q$200=1,(I100:Q100),"")),
     MAX(IF($I$200:$Q$200=2,(I100:Q100),""))),
IF(Options!$D$19=1, IFERROR(AVERAGE(IF($I$200:$Q$200=1,(I100:Q100),"")),
     AVERAGE(IF($I$200:$Q$200=2,(I100:Q100),""))),
IF(Options!$D$20=1, IFERROR(GEOMEAN(IF($I$200:$Q$200=1,(I100:Q100)+0.0001,"")),
     GEOMEAN(IF($I$200:$Q$200=2,(I100:Q100)+0.0001,""))))))</f>
        <v>10</v>
      </c>
      <c r="H100" s="110" t="s">
        <v>197</v>
      </c>
      <c r="I100" s="96">
        <v>5.38</v>
      </c>
      <c r="J100" s="96" t="s">
        <v>505</v>
      </c>
      <c r="K100" s="96" t="s">
        <v>505</v>
      </c>
      <c r="L100" s="96" t="s">
        <v>505</v>
      </c>
      <c r="M100" s="96">
        <v>0</v>
      </c>
      <c r="N100" s="96">
        <v>0</v>
      </c>
      <c r="O100" s="96">
        <v>5.5215384615384604</v>
      </c>
      <c r="P100" s="96">
        <v>6.5</v>
      </c>
      <c r="Q100" s="215">
        <v>10</v>
      </c>
      <c r="R100" s="217"/>
    </row>
    <row r="101" spans="1:18" x14ac:dyDescent="0.2">
      <c r="A101" s="92">
        <v>96</v>
      </c>
      <c r="B101" s="92" t="s">
        <v>198</v>
      </c>
      <c r="C101" s="92" t="s">
        <v>199</v>
      </c>
      <c r="D101" s="93" t="str">
        <f t="shared" si="1"/>
        <v/>
      </c>
      <c r="E101" s="96">
        <f>IF(Options!$D$24 = 1, MAX(F101, G101),
IF(Options!$D$25 = 1, AVERAGE(F101,G101),
IF(Options!$D$26 = 1, IFERROR(GEOMEAN(F101, G101), MAX(F101, G101)))))</f>
        <v>8.6602540378443873</v>
      </c>
      <c r="F101" s="96" cm="1">
        <f t="array" ref="F101">IF(Options!$D$18=1, IFERROR(MAX(IF($I$199:$Q$199=1,(I101:Q101),"")),
     MAX(IF($I$199:$Q$199=2,(I101:Q101),""))),
IF(Options!$D$19=1, IFERROR(AVERAGE(IF($I$199:$Q$199=1,(I101:Q101),"")),
     AVERAGE(IF($I$199:$Q$199=2,(I101:Q101),""))),
IF(Options!$D$20=1, IFERROR(GEOMEAN(IF($I$199:$Q$199=1,(I101:Q101)+0.0001,"")),
     GEOMEAN(IF($I$199:$Q$199=2,(I101:Q101)+0.0001,""))))))</f>
        <v>7.5</v>
      </c>
      <c r="G101" s="96" cm="1">
        <f t="array" ref="G101">IF(Options!$D$18=1, IFERROR(MAX(IF($I$200:$Q$200=1,(I101:Q101),"")),
     MAX(IF($I$200:$Q$200=2,(I101:Q101),""))),
IF(Options!$D$19=1, IFERROR(AVERAGE(IF($I$200:$Q$200=1,(I101:Q101),"")),
     AVERAGE(IF($I$200:$Q$200=2,(I101:Q101),""))),
IF(Options!$D$20=1, IFERROR(GEOMEAN(IF($I$200:$Q$200=1,(I101:Q101)+0.0001,"")),
     GEOMEAN(IF($I$200:$Q$200=2,(I101:Q101)+0.0001,""))))))</f>
        <v>10</v>
      </c>
      <c r="H101" s="110" t="s">
        <v>199</v>
      </c>
      <c r="I101" s="96">
        <v>5.38</v>
      </c>
      <c r="J101" s="96">
        <v>2.3809523809523698</v>
      </c>
      <c r="K101" s="96">
        <v>0</v>
      </c>
      <c r="L101" s="96">
        <v>0</v>
      </c>
      <c r="M101" s="96">
        <v>10</v>
      </c>
      <c r="N101" s="96">
        <v>10</v>
      </c>
      <c r="O101" s="96">
        <v>1.79538461538461</v>
      </c>
      <c r="P101" s="96">
        <v>7.5</v>
      </c>
      <c r="Q101" s="215">
        <v>0</v>
      </c>
      <c r="R101" s="217"/>
    </row>
    <row r="102" spans="1:18" x14ac:dyDescent="0.2">
      <c r="A102" s="92">
        <v>97</v>
      </c>
      <c r="B102" s="92" t="s">
        <v>200</v>
      </c>
      <c r="C102" s="92" t="s">
        <v>201</v>
      </c>
      <c r="D102" s="93" t="str">
        <f t="shared" si="1"/>
        <v/>
      </c>
      <c r="E102" s="96">
        <f>IF(Options!$D$24 = 1, MAX(F102, G102),
IF(Options!$D$25 = 1, AVERAGE(F102,G102),
IF(Options!$D$26 = 1, IFERROR(GEOMEAN(F102, G102), MAX(F102, G102)))))</f>
        <v>7.5671354197964833</v>
      </c>
      <c r="F102" s="96" cm="1">
        <f t="array" ref="F102">IF(Options!$D$18=1, IFERROR(MAX(IF($I$199:$Q$199=1,(I102:Q102),"")),
     MAX(IF($I$199:$Q$199=2,(I102:Q102),""))),
IF(Options!$D$19=1, IFERROR(AVERAGE(IF($I$199:$Q$199=1,(I102:Q102),"")),
     AVERAGE(IF($I$199:$Q$199=2,(I102:Q102),""))),
IF(Options!$D$20=1, IFERROR(GEOMEAN(IF($I$199:$Q$199=1,(I102:Q102)+0.0001,"")),
     GEOMEAN(IF($I$199:$Q$199=2,(I102:Q102)+0.0001,""))))))</f>
        <v>10</v>
      </c>
      <c r="G102" s="96" cm="1">
        <f t="array" ref="G102">IF(Options!$D$18=1, IFERROR(MAX(IF($I$200:$Q$200=1,(I102:Q102),"")),
     MAX(IF($I$200:$Q$200=2,(I102:Q102),""))),
IF(Options!$D$19=1, IFERROR(AVERAGE(IF($I$200:$Q$200=1,(I102:Q102),"")),
     AVERAGE(IF($I$200:$Q$200=2,(I102:Q102),""))),
IF(Options!$D$20=1, IFERROR(GEOMEAN(IF($I$200:$Q$200=1,(I102:Q102)+0.0001,"")),
     GEOMEAN(IF($I$200:$Q$200=2,(I102:Q102)+0.0001,""))))))</f>
        <v>5.7261538461538501</v>
      </c>
      <c r="H102" s="110" t="s">
        <v>201</v>
      </c>
      <c r="I102" s="96">
        <v>6.98</v>
      </c>
      <c r="J102" s="96">
        <v>4.7619047619047397</v>
      </c>
      <c r="K102" s="96">
        <v>6.6666666666748099E-4</v>
      </c>
      <c r="L102" s="96">
        <v>6.6666666666748099E-4</v>
      </c>
      <c r="M102" s="96">
        <v>3.2759999999999699E-2</v>
      </c>
      <c r="N102" s="96">
        <v>5.5999999999999203E-2</v>
      </c>
      <c r="O102" s="96">
        <v>5.7261538461538501</v>
      </c>
      <c r="P102" s="96">
        <v>10</v>
      </c>
      <c r="Q102" s="215">
        <v>0</v>
      </c>
      <c r="R102" s="217"/>
    </row>
    <row r="103" spans="1:18" x14ac:dyDescent="0.2">
      <c r="A103" s="92">
        <v>98</v>
      </c>
      <c r="B103" s="92" t="s">
        <v>202</v>
      </c>
      <c r="C103" s="92" t="s">
        <v>203</v>
      </c>
      <c r="D103" s="93" t="str">
        <f t="shared" si="1"/>
        <v/>
      </c>
      <c r="E103" s="96">
        <f>IF(Options!$D$24 = 1, MAX(F103, G103),
IF(Options!$D$25 = 1, AVERAGE(F103,G103),
IF(Options!$D$26 = 1, IFERROR(GEOMEAN(F103, G103), MAX(F103, G103)))))</f>
        <v>6.0293665951293347</v>
      </c>
      <c r="F103" s="96" cm="1">
        <f t="array" ref="F103">IF(Options!$D$18=1, IFERROR(MAX(IF($I$199:$Q$199=1,(I103:Q103),"")),
     MAX(IF($I$199:$Q$199=2,(I103:Q103),""))),
IF(Options!$D$19=1, IFERROR(AVERAGE(IF($I$199:$Q$199=1,(I103:Q103),"")),
     AVERAGE(IF($I$199:$Q$199=2,(I103:Q103),""))),
IF(Options!$D$20=1, IFERROR(GEOMEAN(IF($I$199:$Q$199=1,(I103:Q103)+0.0001,"")),
     GEOMEAN(IF($I$199:$Q$199=2,(I103:Q103)+0.0001,""))))))</f>
        <v>8.86</v>
      </c>
      <c r="G103" s="96" cm="1">
        <f t="array" ref="G103">IF(Options!$D$18=1, IFERROR(MAX(IF($I$200:$Q$200=1,(I103:Q103),"")),
     MAX(IF($I$200:$Q$200=2,(I103:Q103),""))),
IF(Options!$D$19=1, IFERROR(AVERAGE(IF($I$200:$Q$200=1,(I103:Q103),"")),
     AVERAGE(IF($I$200:$Q$200=2,(I103:Q103),""))),
IF(Options!$D$20=1, IFERROR(GEOMEAN(IF($I$200:$Q$200=1,(I103:Q103)+0.0001,"")),
     GEOMEAN(IF($I$200:$Q$200=2,(I103:Q103)+0.0001,""))))))</f>
        <v>4.1030769230769204</v>
      </c>
      <c r="H103" s="110" t="s">
        <v>203</v>
      </c>
      <c r="I103" s="96">
        <v>8.86</v>
      </c>
      <c r="J103" s="96">
        <v>0</v>
      </c>
      <c r="K103" s="96">
        <v>0</v>
      </c>
      <c r="L103" s="96">
        <v>0</v>
      </c>
      <c r="M103" s="96">
        <v>1.9783999999999999</v>
      </c>
      <c r="N103" s="96">
        <v>2.1619999999999999</v>
      </c>
      <c r="O103" s="96">
        <v>4.1030769230769204</v>
      </c>
      <c r="P103" s="96">
        <v>5.75</v>
      </c>
      <c r="Q103" s="215">
        <v>0</v>
      </c>
      <c r="R103" s="217"/>
    </row>
    <row r="104" spans="1:18" x14ac:dyDescent="0.2">
      <c r="A104" s="92">
        <v>99</v>
      </c>
      <c r="B104" s="92" t="s">
        <v>204</v>
      </c>
      <c r="C104" s="92" t="s">
        <v>205</v>
      </c>
      <c r="D104" s="93" t="str">
        <f t="shared" si="1"/>
        <v/>
      </c>
      <c r="E104" s="96">
        <f>IF(Options!$D$24 = 1, MAX(F104, G104),
IF(Options!$D$25 = 1, AVERAGE(F104,G104),
IF(Options!$D$26 = 1, IFERROR(GEOMEAN(F104, G104), MAX(F104, G104)))))</f>
        <v>6.6537568936654132</v>
      </c>
      <c r="F104" s="96" cm="1">
        <f t="array" ref="F104">IF(Options!$D$18=1, IFERROR(MAX(IF($I$199:$Q$199=1,(I104:Q104),"")),
     MAX(IF($I$199:$Q$199=2,(I104:Q104),""))),
IF(Options!$D$19=1, IFERROR(AVERAGE(IF($I$199:$Q$199=1,(I104:Q104),"")),
     AVERAGE(IF($I$199:$Q$199=2,(I104:Q104),""))),
IF(Options!$D$20=1, IFERROR(GEOMEAN(IF($I$199:$Q$199=1,(I104:Q104)+0.0001,"")),
     GEOMEAN(IF($I$199:$Q$199=2,(I104:Q104)+0.0001,""))))))</f>
        <v>6.94</v>
      </c>
      <c r="G104" s="96" cm="1">
        <f t="array" ref="G104">IF(Options!$D$18=1, IFERROR(MAX(IF($I$200:$Q$200=1,(I104:Q104),"")),
     MAX(IF($I$200:$Q$200=2,(I104:Q104),""))),
IF(Options!$D$19=1, IFERROR(AVERAGE(IF($I$200:$Q$200=1,(I104:Q104),"")),
     AVERAGE(IF($I$200:$Q$200=2,(I104:Q104),""))),
IF(Options!$D$20=1, IFERROR(GEOMEAN(IF($I$200:$Q$200=1,(I104:Q104)+0.0001,"")),
     GEOMEAN(IF($I$200:$Q$200=2,(I104:Q104)+0.0001,""))))))</f>
        <v>6.3793199999999999</v>
      </c>
      <c r="H104" s="110" t="s">
        <v>205</v>
      </c>
      <c r="I104" s="96">
        <v>6.94</v>
      </c>
      <c r="J104" s="96" t="s">
        <v>505</v>
      </c>
      <c r="K104" s="96">
        <v>0</v>
      </c>
      <c r="L104" s="96">
        <v>2.8701265461253498</v>
      </c>
      <c r="M104" s="96">
        <v>6.3793199999999999</v>
      </c>
      <c r="N104" s="96">
        <v>4.6680000000000001</v>
      </c>
      <c r="O104" s="96" t="s">
        <v>505</v>
      </c>
      <c r="P104" s="96">
        <v>4.75</v>
      </c>
      <c r="Q104" s="215">
        <v>0</v>
      </c>
      <c r="R104" s="217"/>
    </row>
    <row r="105" spans="1:18" x14ac:dyDescent="0.2">
      <c r="A105" s="92">
        <v>100</v>
      </c>
      <c r="B105" s="92" t="s">
        <v>206</v>
      </c>
      <c r="C105" s="92" t="s">
        <v>207</v>
      </c>
      <c r="D105" s="93" t="str">
        <f t="shared" si="1"/>
        <v/>
      </c>
      <c r="E105" s="96">
        <f>IF(Options!$D$24 = 1, MAX(F105, G105),
IF(Options!$D$25 = 1, AVERAGE(F105,G105),
IF(Options!$D$26 = 1, IFERROR(GEOMEAN(F105, G105), MAX(F105, G105)))))</f>
        <v>7.2801098892805181</v>
      </c>
      <c r="F105" s="96" cm="1">
        <f t="array" ref="F105">IF(Options!$D$18=1, IFERROR(MAX(IF($I$199:$Q$199=1,(I105:Q105),"")),
     MAX(IF($I$199:$Q$199=2,(I105:Q105),""))),
IF(Options!$D$19=1, IFERROR(AVERAGE(IF($I$199:$Q$199=1,(I105:Q105),"")),
     AVERAGE(IF($I$199:$Q$199=2,(I105:Q105),""))),
IF(Options!$D$20=1, IFERROR(GEOMEAN(IF($I$199:$Q$199=1,(I105:Q105)+0.0001,"")),
     GEOMEAN(IF($I$199:$Q$199=2,(I105:Q105)+0.0001,""))))))</f>
        <v>5.3</v>
      </c>
      <c r="G105" s="96" cm="1">
        <f t="array" ref="G105">IF(Options!$D$18=1, IFERROR(MAX(IF($I$200:$Q$200=1,(I105:Q105),"")),
     MAX(IF($I$200:$Q$200=2,(I105:Q105),""))),
IF(Options!$D$19=1, IFERROR(AVERAGE(IF($I$200:$Q$200=1,(I105:Q105),"")),
     AVERAGE(IF($I$200:$Q$200=2,(I105:Q105),""))),
IF(Options!$D$20=1, IFERROR(GEOMEAN(IF($I$200:$Q$200=1,(I105:Q105)+0.0001,"")),
     GEOMEAN(IF($I$200:$Q$200=2,(I105:Q105)+0.0001,""))))))</f>
        <v>10</v>
      </c>
      <c r="H105" s="110" t="s">
        <v>207</v>
      </c>
      <c r="I105" s="96">
        <v>5.3</v>
      </c>
      <c r="J105" s="96" t="s">
        <v>505</v>
      </c>
      <c r="K105" s="96">
        <v>6.6666666666748099E-4</v>
      </c>
      <c r="L105" s="96">
        <v>6.6666666666748099E-4</v>
      </c>
      <c r="M105" s="96">
        <v>1.19868</v>
      </c>
      <c r="N105" s="96">
        <v>10</v>
      </c>
      <c r="O105" s="96" t="s">
        <v>505</v>
      </c>
      <c r="P105" s="96">
        <v>0</v>
      </c>
      <c r="Q105" s="215">
        <v>0</v>
      </c>
      <c r="R105" s="217"/>
    </row>
    <row r="106" spans="1:18" x14ac:dyDescent="0.2">
      <c r="A106" s="92">
        <v>101</v>
      </c>
      <c r="B106" s="92" t="s">
        <v>208</v>
      </c>
      <c r="C106" s="92" t="s">
        <v>209</v>
      </c>
      <c r="D106" s="93" t="str">
        <f t="shared" si="1"/>
        <v/>
      </c>
      <c r="E106" s="96">
        <f>IF(Options!$D$24 = 1, MAX(F106, G106),
IF(Options!$D$25 = 1, AVERAGE(F106,G106),
IF(Options!$D$26 = 1, IFERROR(GEOMEAN(F106, G106), MAX(F106, G106)))))</f>
        <v>8.4970583144992009</v>
      </c>
      <c r="F106" s="96" cm="1">
        <f t="array" ref="F106">IF(Options!$D$18=1, IFERROR(MAX(IF($I$199:$Q$199=1,(I106:Q106),"")),
     MAX(IF($I$199:$Q$199=2,(I106:Q106),""))),
IF(Options!$D$19=1, IFERROR(AVERAGE(IF($I$199:$Q$199=1,(I106:Q106),"")),
     AVERAGE(IF($I$199:$Q$199=2,(I106:Q106),""))),
IF(Options!$D$20=1, IFERROR(GEOMEAN(IF($I$199:$Q$199=1,(I106:Q106)+0.0001,"")),
     GEOMEAN(IF($I$199:$Q$199=2,(I106:Q106)+0.0001,""))))))</f>
        <v>7.22</v>
      </c>
      <c r="G106" s="96" cm="1">
        <f t="array" ref="G106">IF(Options!$D$18=1, IFERROR(MAX(IF($I$200:$Q$200=1,(I106:Q106),"")),
     MAX(IF($I$200:$Q$200=2,(I106:Q106),""))),
IF(Options!$D$19=1, IFERROR(AVERAGE(IF($I$200:$Q$200=1,(I106:Q106),"")),
     AVERAGE(IF($I$200:$Q$200=2,(I106:Q106),""))),
IF(Options!$D$20=1, IFERROR(GEOMEAN(IF($I$200:$Q$200=1,(I106:Q106)+0.0001,"")),
     GEOMEAN(IF($I$200:$Q$200=2,(I106:Q106)+0.0001,""))))))</f>
        <v>10</v>
      </c>
      <c r="H106" s="110" t="s">
        <v>209</v>
      </c>
      <c r="I106" s="96">
        <v>7.22</v>
      </c>
      <c r="J106" s="96">
        <v>10</v>
      </c>
      <c r="K106" s="96">
        <v>2.9461842505320801</v>
      </c>
      <c r="L106" s="96">
        <v>0.240287854487203</v>
      </c>
      <c r="M106" s="96">
        <v>1.4154</v>
      </c>
      <c r="N106" s="96">
        <v>0.68</v>
      </c>
      <c r="O106" s="96">
        <v>0.64153846153846295</v>
      </c>
      <c r="P106" s="96">
        <v>5.75</v>
      </c>
      <c r="Q106" s="215">
        <v>0</v>
      </c>
      <c r="R106" s="217"/>
    </row>
    <row r="107" spans="1:18" x14ac:dyDescent="0.2">
      <c r="A107" s="92">
        <v>102</v>
      </c>
      <c r="B107" s="92" t="s">
        <v>210</v>
      </c>
      <c r="C107" s="92" t="s">
        <v>211</v>
      </c>
      <c r="D107" s="93" t="str">
        <f t="shared" si="1"/>
        <v/>
      </c>
      <c r="E107" s="96">
        <f>IF(Options!$D$24 = 1, MAX(F107, G107),
IF(Options!$D$25 = 1, AVERAGE(F107,G107),
IF(Options!$D$26 = 1, IFERROR(GEOMEAN(F107, G107), MAX(F107, G107)))))</f>
        <v>9.8671171068352077</v>
      </c>
      <c r="F107" s="96" cm="1">
        <f t="array" ref="F107">IF(Options!$D$18=1, IFERROR(MAX(IF($I$199:$Q$199=1,(I107:Q107),"")),
     MAX(IF($I$199:$Q$199=2,(I107:Q107),""))),
IF(Options!$D$19=1, IFERROR(AVERAGE(IF($I$199:$Q$199=1,(I107:Q107),"")),
     AVERAGE(IF($I$199:$Q$199=2,(I107:Q107),""))),
IF(Options!$D$20=1, IFERROR(GEOMEAN(IF($I$199:$Q$199=1,(I107:Q107)+0.0001,"")),
     GEOMEAN(IF($I$199:$Q$199=2,(I107:Q107)+0.0001,""))))))</f>
        <v>10</v>
      </c>
      <c r="G107" s="96" cm="1">
        <f t="array" ref="G107">IF(Options!$D$18=1, IFERROR(MAX(IF($I$200:$Q$200=1,(I107:Q107),"")),
     MAX(IF($I$200:$Q$200=2,(I107:Q107),""))),
IF(Options!$D$19=1, IFERROR(AVERAGE(IF($I$200:$Q$200=1,(I107:Q107),"")),
     AVERAGE(IF($I$200:$Q$200=2,(I107:Q107),""))),
IF(Options!$D$20=1, IFERROR(GEOMEAN(IF($I$200:$Q$200=1,(I107:Q107)+0.0001,"")),
     GEOMEAN(IF($I$200:$Q$200=2,(I107:Q107)+0.0001,""))))))</f>
        <v>9.7360000000000007</v>
      </c>
      <c r="H107" s="110" t="s">
        <v>211</v>
      </c>
      <c r="I107" s="96">
        <v>7.96</v>
      </c>
      <c r="J107" s="96">
        <v>4.7619047619047397</v>
      </c>
      <c r="K107" s="96">
        <v>4.5843950141174803</v>
      </c>
      <c r="L107" s="96">
        <v>0</v>
      </c>
      <c r="M107" s="96">
        <v>1.69648</v>
      </c>
      <c r="N107" s="96">
        <v>9.7360000000000007</v>
      </c>
      <c r="O107" s="96">
        <v>2.5646153846153799</v>
      </c>
      <c r="P107" s="96">
        <v>10</v>
      </c>
      <c r="Q107" s="215">
        <v>0</v>
      </c>
      <c r="R107" s="217"/>
    </row>
    <row r="108" spans="1:18" x14ac:dyDescent="0.2">
      <c r="A108" s="92">
        <v>103</v>
      </c>
      <c r="B108" s="92" t="s">
        <v>212</v>
      </c>
      <c r="C108" s="92" t="s">
        <v>213</v>
      </c>
      <c r="D108" s="93" t="str">
        <f t="shared" si="1"/>
        <v/>
      </c>
      <c r="E108" s="96">
        <f>IF(Options!$D$24 = 1, MAX(F108, G108),
IF(Options!$D$25 = 1, AVERAGE(F108,G108),
IF(Options!$D$26 = 1, IFERROR(GEOMEAN(F108, G108), MAX(F108, G108)))))</f>
        <v>5.4772255750516612</v>
      </c>
      <c r="F108" s="96" cm="1">
        <f t="array" ref="F108">IF(Options!$D$18=1, IFERROR(MAX(IF($I$199:$Q$199=1,(I108:Q108),"")),
     MAX(IF($I$199:$Q$199=2,(I108:Q108),""))),
IF(Options!$D$19=1, IFERROR(AVERAGE(IF($I$199:$Q$199=1,(I108:Q108),"")),
     AVERAGE(IF($I$199:$Q$199=2,(I108:Q108),""))),
IF(Options!$D$20=1, IFERROR(GEOMEAN(IF($I$199:$Q$199=1,(I108:Q108)+0.0001,"")),
     GEOMEAN(IF($I$199:$Q$199=2,(I108:Q108)+0.0001,""))))))</f>
        <v>3</v>
      </c>
      <c r="G108" s="96" cm="1">
        <f t="array" ref="G108">IF(Options!$D$18=1, IFERROR(MAX(IF($I$200:$Q$200=1,(I108:Q108),"")),
     MAX(IF($I$200:$Q$200=2,(I108:Q108),""))),
IF(Options!$D$19=1, IFERROR(AVERAGE(IF($I$200:$Q$200=1,(I108:Q108),"")),
     AVERAGE(IF($I$200:$Q$200=2,(I108:Q108),""))),
IF(Options!$D$20=1, IFERROR(GEOMEAN(IF($I$200:$Q$200=1,(I108:Q108)+0.0001,"")),
     GEOMEAN(IF($I$200:$Q$200=2,(I108:Q108)+0.0001,""))))))</f>
        <v>10</v>
      </c>
      <c r="H108" s="110" t="s">
        <v>213</v>
      </c>
      <c r="I108" s="96">
        <v>3</v>
      </c>
      <c r="J108" s="96">
        <v>9.5238095238094793</v>
      </c>
      <c r="K108" s="96">
        <v>0</v>
      </c>
      <c r="L108" s="96">
        <v>0</v>
      </c>
      <c r="M108" s="96">
        <v>6.5805999999999996</v>
      </c>
      <c r="N108" s="96">
        <v>10</v>
      </c>
      <c r="O108" s="96">
        <v>2.49538461538461</v>
      </c>
      <c r="P108" s="96">
        <v>2</v>
      </c>
      <c r="Q108" s="215">
        <v>0</v>
      </c>
      <c r="R108" s="217"/>
    </row>
    <row r="109" spans="1:18" x14ac:dyDescent="0.2">
      <c r="A109" s="92">
        <v>104</v>
      </c>
      <c r="B109" s="92" t="s">
        <v>214</v>
      </c>
      <c r="C109" s="92" t="s">
        <v>215</v>
      </c>
      <c r="D109" s="93" t="str">
        <f t="shared" si="1"/>
        <v/>
      </c>
      <c r="E109" s="96">
        <f>IF(Options!$D$24 = 1, MAX(F109, G109),
IF(Options!$D$25 = 1, AVERAGE(F109,G109),
IF(Options!$D$26 = 1, IFERROR(GEOMEAN(F109, G109), MAX(F109, G109)))))</f>
        <v>7.2387844283415435</v>
      </c>
      <c r="F109" s="96" cm="1">
        <f t="array" ref="F109">IF(Options!$D$18=1, IFERROR(MAX(IF($I$199:$Q$199=1,(I109:Q109),"")),
     MAX(IF($I$199:$Q$199=2,(I109:Q109),""))),
IF(Options!$D$19=1, IFERROR(AVERAGE(IF($I$199:$Q$199=1,(I109:Q109),"")),
     AVERAGE(IF($I$199:$Q$199=2,(I109:Q109),""))),
IF(Options!$D$20=1, IFERROR(GEOMEAN(IF($I$199:$Q$199=1,(I109:Q109)+0.0001,"")),
     GEOMEAN(IF($I$199:$Q$199=2,(I109:Q109)+0.0001,""))))))</f>
        <v>5.24</v>
      </c>
      <c r="G109" s="96" cm="1">
        <f t="array" ref="G109">IF(Options!$D$18=1, IFERROR(MAX(IF($I$200:$Q$200=1,(I109:Q109),"")),
     MAX(IF($I$200:$Q$200=2,(I109:Q109),""))),
IF(Options!$D$19=1, IFERROR(AVERAGE(IF($I$200:$Q$200=1,(I109:Q109),"")),
     AVERAGE(IF($I$200:$Q$200=2,(I109:Q109),""))),
IF(Options!$D$20=1, IFERROR(GEOMEAN(IF($I$200:$Q$200=1,(I109:Q109)+0.0001,"")),
     GEOMEAN(IF($I$200:$Q$200=2,(I109:Q109)+0.0001,""))))))</f>
        <v>10</v>
      </c>
      <c r="H109" s="110" t="s">
        <v>215</v>
      </c>
      <c r="I109" s="96">
        <v>5.24</v>
      </c>
      <c r="J109" s="96">
        <v>0</v>
      </c>
      <c r="K109" s="96">
        <v>0.76913332496459197</v>
      </c>
      <c r="L109" s="96">
        <v>0.42973873151470499</v>
      </c>
      <c r="M109" s="96">
        <v>10</v>
      </c>
      <c r="N109" s="96">
        <v>6.8460000000000001</v>
      </c>
      <c r="O109" s="96">
        <v>2.4107692307692301</v>
      </c>
      <c r="P109" s="96">
        <v>3</v>
      </c>
      <c r="Q109" s="215">
        <v>0</v>
      </c>
      <c r="R109" s="217"/>
    </row>
    <row r="110" spans="1:18" x14ac:dyDescent="0.2">
      <c r="A110" s="92">
        <v>105</v>
      </c>
      <c r="B110" s="92" t="s">
        <v>216</v>
      </c>
      <c r="C110" s="92" t="s">
        <v>217</v>
      </c>
      <c r="D110" s="93" t="str">
        <f t="shared" si="1"/>
        <v/>
      </c>
      <c r="E110" s="96">
        <f>IF(Options!$D$24 = 1, MAX(F110, G110),
IF(Options!$D$25 = 1, AVERAGE(F110,G110),
IF(Options!$D$26 = 1, IFERROR(GEOMEAN(F110, G110), MAX(F110, G110)))))</f>
        <v>5.9160797830996161</v>
      </c>
      <c r="F110" s="96" cm="1">
        <f t="array" ref="F110">IF(Options!$D$18=1, IFERROR(MAX(IF($I$199:$Q$199=1,(I110:Q110),"")),
     MAX(IF($I$199:$Q$199=2,(I110:Q110),""))),
IF(Options!$D$19=1, IFERROR(AVERAGE(IF($I$199:$Q$199=1,(I110:Q110),"")),
     AVERAGE(IF($I$199:$Q$199=2,(I110:Q110),""))),
IF(Options!$D$20=1, IFERROR(GEOMEAN(IF($I$199:$Q$199=1,(I110:Q110)+0.0001,"")),
     GEOMEAN(IF($I$199:$Q$199=2,(I110:Q110)+0.0001,""))))))</f>
        <v>3.5</v>
      </c>
      <c r="G110" s="96" cm="1">
        <f t="array" ref="G110">IF(Options!$D$18=1, IFERROR(MAX(IF($I$200:$Q$200=1,(I110:Q110),"")),
     MAX(IF($I$200:$Q$200=2,(I110:Q110),""))),
IF(Options!$D$19=1, IFERROR(AVERAGE(IF($I$200:$Q$200=1,(I110:Q110),"")),
     AVERAGE(IF($I$200:$Q$200=2,(I110:Q110),""))),
IF(Options!$D$20=1, IFERROR(GEOMEAN(IF($I$200:$Q$200=1,(I110:Q110)+0.0001,"")),
     GEOMEAN(IF($I$200:$Q$200=2,(I110:Q110)+0.0001,""))))))</f>
        <v>10</v>
      </c>
      <c r="H110" s="110" t="s">
        <v>217</v>
      </c>
      <c r="I110" s="96">
        <v>1.42</v>
      </c>
      <c r="J110" s="96">
        <v>9.5238095238094793</v>
      </c>
      <c r="K110" s="96">
        <v>0</v>
      </c>
      <c r="L110" s="96">
        <v>0</v>
      </c>
      <c r="M110" s="96">
        <v>10</v>
      </c>
      <c r="N110" s="96">
        <v>10</v>
      </c>
      <c r="O110" s="96">
        <v>2.87230769230769</v>
      </c>
      <c r="P110" s="96">
        <v>3.5</v>
      </c>
      <c r="Q110" s="215">
        <v>0</v>
      </c>
      <c r="R110" s="217"/>
    </row>
    <row r="111" spans="1:18" x14ac:dyDescent="0.2">
      <c r="A111" s="92">
        <v>106</v>
      </c>
      <c r="B111" s="92" t="s">
        <v>218</v>
      </c>
      <c r="C111" s="92" t="s">
        <v>219</v>
      </c>
      <c r="D111" s="93" t="str">
        <f t="shared" si="1"/>
        <v/>
      </c>
      <c r="E111" s="96">
        <f>IF(Options!$D$24 = 1, MAX(F111, G111),
IF(Options!$D$25 = 1, AVERAGE(F111,G111),
IF(Options!$D$26 = 1, IFERROR(GEOMEAN(F111, G111), MAX(F111, G111)))))</f>
        <v>6.4086994446165431</v>
      </c>
      <c r="F111" s="96" cm="1">
        <f t="array" ref="F111">IF(Options!$D$18=1, IFERROR(MAX(IF($I$199:$Q$199=1,(I111:Q111),"")),
     MAX(IF($I$199:$Q$199=2,(I111:Q111),""))),
IF(Options!$D$19=1, IFERROR(AVERAGE(IF($I$199:$Q$199=1,(I111:Q111),"")),
     AVERAGE(IF($I$199:$Q$199=2,(I111:Q111),""))),
IF(Options!$D$20=1, IFERROR(GEOMEAN(IF($I$199:$Q$199=1,(I111:Q111)+0.0001,"")),
     GEOMEAN(IF($I$199:$Q$199=2,(I111:Q111)+0.0001,""))))))</f>
        <v>5.75</v>
      </c>
      <c r="G111" s="96" cm="1">
        <f t="array" ref="G111">IF(Options!$D$18=1, IFERROR(MAX(IF($I$200:$Q$200=1,(I111:Q111),"")),
     MAX(IF($I$200:$Q$200=2,(I111:Q111),""))),
IF(Options!$D$19=1, IFERROR(AVERAGE(IF($I$200:$Q$200=1,(I111:Q111),"")),
     AVERAGE(IF($I$200:$Q$200=2,(I111:Q111),""))),
IF(Options!$D$20=1, IFERROR(GEOMEAN(IF($I$200:$Q$200=1,(I111:Q111)+0.0001,"")),
     GEOMEAN(IF($I$200:$Q$200=2,(I111:Q111)+0.0001,""))))))</f>
        <v>7.1428571428571104</v>
      </c>
      <c r="H111" s="110" t="s">
        <v>219</v>
      </c>
      <c r="I111" s="96">
        <v>5.26</v>
      </c>
      <c r="J111" s="96">
        <v>7.1428571428571104</v>
      </c>
      <c r="K111" s="96">
        <v>0</v>
      </c>
      <c r="L111" s="96">
        <v>0</v>
      </c>
      <c r="M111" s="96">
        <v>0.44835999999999898</v>
      </c>
      <c r="N111" s="96">
        <v>0.65</v>
      </c>
      <c r="O111" s="96">
        <v>2.5292307692307698</v>
      </c>
      <c r="P111" s="96">
        <v>5.75</v>
      </c>
      <c r="Q111" s="215">
        <v>0</v>
      </c>
      <c r="R111" s="217"/>
    </row>
    <row r="112" spans="1:18" x14ac:dyDescent="0.2">
      <c r="A112" s="92">
        <v>107</v>
      </c>
      <c r="B112" s="92" t="s">
        <v>220</v>
      </c>
      <c r="C112" s="92" t="s">
        <v>221</v>
      </c>
      <c r="D112" s="93" t="str">
        <f t="shared" si="1"/>
        <v/>
      </c>
      <c r="E112" s="96">
        <f>IF(Options!$D$24 = 1, MAX(F112, G112),
IF(Options!$D$25 = 1, AVERAGE(F112,G112),
IF(Options!$D$26 = 1, IFERROR(GEOMEAN(F112, G112), MAX(F112, G112)))))</f>
        <v>7.4947661738042237</v>
      </c>
      <c r="F112" s="96" cm="1">
        <f t="array" ref="F112">IF(Options!$D$18=1, IFERROR(MAX(IF($I$199:$Q$199=1,(I112:Q112),"")),
     MAX(IF($I$199:$Q$199=2,(I112:Q112),""))),
IF(Options!$D$19=1, IFERROR(AVERAGE(IF($I$199:$Q$199=1,(I112:Q112),"")),
     AVERAGE(IF($I$199:$Q$199=2,(I112:Q112),""))),
IF(Options!$D$20=1, IFERROR(GEOMEAN(IF($I$199:$Q$199=1,(I112:Q112)+0.0001,"")),
     GEOMEAN(IF($I$199:$Q$199=2,(I112:Q112)+0.0001,""))))))</f>
        <v>6</v>
      </c>
      <c r="G112" s="96" cm="1">
        <f t="array" ref="G112">IF(Options!$D$18=1, IFERROR(MAX(IF($I$200:$Q$200=1,(I112:Q112),"")),
     MAX(IF($I$200:$Q$200=2,(I112:Q112),""))),
IF(Options!$D$19=1, IFERROR(AVERAGE(IF($I$200:$Q$200=1,(I112:Q112),"")),
     AVERAGE(IF($I$200:$Q$200=2,(I112:Q112),""))),
IF(Options!$D$20=1, IFERROR(GEOMEAN(IF($I$200:$Q$200=1,(I112:Q112)+0.0001,"")),
     GEOMEAN(IF($I$200:$Q$200=2,(I112:Q112)+0.0001,""))))))</f>
        <v>9.3619199999999996</v>
      </c>
      <c r="H112" s="110" t="s">
        <v>221</v>
      </c>
      <c r="I112" s="96">
        <v>5.42</v>
      </c>
      <c r="J112" s="96" t="s">
        <v>505</v>
      </c>
      <c r="K112" s="96">
        <v>1.2584021216417001</v>
      </c>
      <c r="L112" s="96">
        <v>2.8684651279042002</v>
      </c>
      <c r="M112" s="96">
        <v>9.3619199999999996</v>
      </c>
      <c r="N112" s="96">
        <v>7.79</v>
      </c>
      <c r="O112" s="96">
        <v>5.2984615384615399</v>
      </c>
      <c r="P112" s="96">
        <v>6</v>
      </c>
      <c r="Q112" s="215">
        <v>0</v>
      </c>
      <c r="R112" s="217"/>
    </row>
    <row r="113" spans="1:18" x14ac:dyDescent="0.2">
      <c r="A113" s="92">
        <v>108</v>
      </c>
      <c r="B113" s="92" t="s">
        <v>222</v>
      </c>
      <c r="C113" s="92" t="s">
        <v>223</v>
      </c>
      <c r="D113" s="93" t="str">
        <f t="shared" si="1"/>
        <v/>
      </c>
      <c r="E113" s="96">
        <f>IF(Options!$D$24 = 1, MAX(F113, G113),
IF(Options!$D$25 = 1, AVERAGE(F113,G113),
IF(Options!$D$26 = 1, IFERROR(GEOMEAN(F113, G113), MAX(F113, G113)))))</f>
        <v>7.735035179672372</v>
      </c>
      <c r="F113" s="96" cm="1">
        <f t="array" ref="F113">IF(Options!$D$18=1, IFERROR(MAX(IF($I$199:$Q$199=1,(I113:Q113),"")),
     MAX(IF($I$199:$Q$199=2,(I113:Q113),""))),
IF(Options!$D$19=1, IFERROR(AVERAGE(IF($I$199:$Q$199=1,(I113:Q113),"")),
     AVERAGE(IF($I$199:$Q$199=2,(I113:Q113),""))),
IF(Options!$D$20=1, IFERROR(GEOMEAN(IF($I$199:$Q$199=1,(I113:Q113)+0.0001,"")),
     GEOMEAN(IF($I$199:$Q$199=2,(I113:Q113)+0.0001,""))))))</f>
        <v>10</v>
      </c>
      <c r="G113" s="96" cm="1">
        <f t="array" ref="G113">IF(Options!$D$18=1, IFERROR(MAX(IF($I$200:$Q$200=1,(I113:Q113),"")),
     MAX(IF($I$200:$Q$200=2,(I113:Q113),""))),
IF(Options!$D$19=1, IFERROR(AVERAGE(IF($I$200:$Q$200=1,(I113:Q113),"")),
     AVERAGE(IF($I$200:$Q$200=2,(I113:Q113),""))),
IF(Options!$D$20=1, IFERROR(GEOMEAN(IF($I$200:$Q$200=1,(I113:Q113)+0.0001,"")),
     GEOMEAN(IF($I$200:$Q$200=2,(I113:Q113)+0.0001,""))))))</f>
        <v>5.9830769230769203</v>
      </c>
      <c r="H113" s="110" t="s">
        <v>223</v>
      </c>
      <c r="I113" s="96">
        <v>5.98</v>
      </c>
      <c r="J113" s="96">
        <v>4.7619047619047397</v>
      </c>
      <c r="K113" s="96">
        <v>3.1958122615562101</v>
      </c>
      <c r="L113" s="96">
        <v>0</v>
      </c>
      <c r="M113" s="96">
        <v>4.9120000000000302E-2</v>
      </c>
      <c r="N113" s="96">
        <v>7.1999999999999204E-2</v>
      </c>
      <c r="O113" s="96">
        <v>5.9830769230769203</v>
      </c>
      <c r="P113" s="96">
        <v>10</v>
      </c>
      <c r="Q113" s="215">
        <v>0</v>
      </c>
      <c r="R113" s="217"/>
    </row>
    <row r="114" spans="1:18" x14ac:dyDescent="0.2">
      <c r="A114" s="92">
        <v>109</v>
      </c>
      <c r="B114" s="92" t="s">
        <v>224</v>
      </c>
      <c r="C114" s="92" t="s">
        <v>225</v>
      </c>
      <c r="D114" s="93" t="str">
        <f t="shared" si="1"/>
        <v/>
      </c>
      <c r="E114" s="96">
        <f>IF(Options!$D$24 = 1, MAX(F114, G114),
IF(Options!$D$25 = 1, AVERAGE(F114,G114),
IF(Options!$D$26 = 1, IFERROR(GEOMEAN(F114, G114), MAX(F114, G114)))))</f>
        <v>8.5088189544730586</v>
      </c>
      <c r="F114" s="96" cm="1">
        <f t="array" ref="F114">IF(Options!$D$18=1, IFERROR(MAX(IF($I$199:$Q$199=1,(I114:Q114),"")),
     MAX(IF($I$199:$Q$199=2,(I114:Q114),""))),
IF(Options!$D$19=1, IFERROR(AVERAGE(IF($I$199:$Q$199=1,(I114:Q114),"")),
     AVERAGE(IF($I$199:$Q$199=2,(I114:Q114),""))),
IF(Options!$D$20=1, IFERROR(GEOMEAN(IF($I$199:$Q$199=1,(I114:Q114)+0.0001,"")),
     GEOMEAN(IF($I$199:$Q$199=2,(I114:Q114)+0.0001,""))))))</f>
        <v>7.24</v>
      </c>
      <c r="G114" s="96" cm="1">
        <f t="array" ref="G114">IF(Options!$D$18=1, IFERROR(MAX(IF($I$200:$Q$200=1,(I114:Q114),"")),
     MAX(IF($I$200:$Q$200=2,(I114:Q114),""))),
IF(Options!$D$19=1, IFERROR(AVERAGE(IF($I$200:$Q$200=1,(I114:Q114),"")),
     AVERAGE(IF($I$200:$Q$200=2,(I114:Q114),""))),
IF(Options!$D$20=1, IFERROR(GEOMEAN(IF($I$200:$Q$200=1,(I114:Q114)+0.0001,"")),
     GEOMEAN(IF($I$200:$Q$200=2,(I114:Q114)+0.0001,""))))))</f>
        <v>10</v>
      </c>
      <c r="H114" s="110" t="s">
        <v>225</v>
      </c>
      <c r="I114" s="96">
        <v>7.24</v>
      </c>
      <c r="J114" s="96" t="s">
        <v>505</v>
      </c>
      <c r="K114" s="96">
        <v>0.512820512820513</v>
      </c>
      <c r="L114" s="96">
        <v>0.83060914821522203</v>
      </c>
      <c r="M114" s="96">
        <v>10</v>
      </c>
      <c r="N114" s="96">
        <v>1.0580000000000001</v>
      </c>
      <c r="O114" s="96" t="s">
        <v>505</v>
      </c>
      <c r="P114" s="96">
        <v>5</v>
      </c>
      <c r="Q114" s="215">
        <v>0</v>
      </c>
      <c r="R114" s="217"/>
    </row>
    <row r="115" spans="1:18" x14ac:dyDescent="0.2">
      <c r="A115" s="92">
        <v>110</v>
      </c>
      <c r="B115" s="92" t="s">
        <v>226</v>
      </c>
      <c r="C115" s="92" t="s">
        <v>227</v>
      </c>
      <c r="D115" s="93" t="str">
        <f t="shared" si="1"/>
        <v/>
      </c>
      <c r="E115" s="96">
        <f>IF(Options!$D$24 = 1, MAX(F115, G115),
IF(Options!$D$25 = 1, AVERAGE(F115,G115),
IF(Options!$D$26 = 1, IFERROR(GEOMEAN(F115, G115), MAX(F115, G115)))))</f>
        <v>6.5192024052026483</v>
      </c>
      <c r="F115" s="96" cm="1">
        <f t="array" ref="F115">IF(Options!$D$18=1, IFERROR(MAX(IF($I$199:$Q$199=1,(I115:Q115),"")),
     MAX(IF($I$199:$Q$199=2,(I115:Q115),""))),
IF(Options!$D$19=1, IFERROR(AVERAGE(IF($I$199:$Q$199=1,(I115:Q115),"")),
     AVERAGE(IF($I$199:$Q$199=2,(I115:Q115),""))),
IF(Options!$D$20=1, IFERROR(GEOMEAN(IF($I$199:$Q$199=1,(I115:Q115)+0.0001,"")),
     GEOMEAN(IF($I$199:$Q$199=2,(I115:Q115)+0.0001,""))))))</f>
        <v>4.25</v>
      </c>
      <c r="G115" s="96" cm="1">
        <f t="array" ref="G115">IF(Options!$D$18=1, IFERROR(MAX(IF($I$200:$Q$200=1,(I115:Q115),"")),
     MAX(IF($I$200:$Q$200=2,(I115:Q115),""))),
IF(Options!$D$19=1, IFERROR(AVERAGE(IF($I$200:$Q$200=1,(I115:Q115),"")),
     AVERAGE(IF($I$200:$Q$200=2,(I115:Q115),""))),
IF(Options!$D$20=1, IFERROR(GEOMEAN(IF($I$200:$Q$200=1,(I115:Q115)+0.0001,"")),
     GEOMEAN(IF($I$200:$Q$200=2,(I115:Q115)+0.0001,""))))))</f>
        <v>10</v>
      </c>
      <c r="H115" s="110" t="s">
        <v>227</v>
      </c>
      <c r="I115" s="96">
        <v>2.48</v>
      </c>
      <c r="J115" s="96">
        <v>2.3809523809523698</v>
      </c>
      <c r="K115" s="96">
        <v>0</v>
      </c>
      <c r="L115" s="96">
        <v>0</v>
      </c>
      <c r="M115" s="96">
        <v>2.3975200000000001</v>
      </c>
      <c r="N115" s="96">
        <v>10</v>
      </c>
      <c r="O115" s="96">
        <v>1.6753846153846199</v>
      </c>
      <c r="P115" s="96">
        <v>4.25</v>
      </c>
      <c r="Q115" s="215">
        <v>10</v>
      </c>
      <c r="R115" s="217"/>
    </row>
    <row r="116" spans="1:18" x14ac:dyDescent="0.2">
      <c r="A116" s="92">
        <v>111</v>
      </c>
      <c r="B116" s="92" t="s">
        <v>228</v>
      </c>
      <c r="C116" s="92" t="s">
        <v>229</v>
      </c>
      <c r="D116" s="93" t="str">
        <f t="shared" si="1"/>
        <v/>
      </c>
      <c r="E116" s="96">
        <f>IF(Options!$D$24 = 1, MAX(F116, G116),
IF(Options!$D$25 = 1, AVERAGE(F116,G116),
IF(Options!$D$26 = 1, IFERROR(GEOMEAN(F116, G116), MAX(F116, G116)))))</f>
        <v>10</v>
      </c>
      <c r="F116" s="96" cm="1">
        <f t="array" ref="F116">IF(Options!$D$18=1, IFERROR(MAX(IF($I$199:$Q$199=1,(I116:Q116),"")),
     MAX(IF($I$199:$Q$199=2,(I116:Q116),""))),
IF(Options!$D$19=1, IFERROR(AVERAGE(IF($I$199:$Q$199=1,(I116:Q116),"")),
     AVERAGE(IF($I$199:$Q$199=2,(I116:Q116),""))),
IF(Options!$D$20=1, IFERROR(GEOMEAN(IF($I$199:$Q$199=1,(I116:Q116)+0.0001,"")),
     GEOMEAN(IF($I$199:$Q$199=2,(I116:Q116)+0.0001,""))))))</f>
        <v>10</v>
      </c>
      <c r="G116" s="96" cm="1">
        <f t="array" ref="G116">IF(Options!$D$18=1, IFERROR(MAX(IF($I$200:$Q$200=1,(I116:Q116),"")),
     MAX(IF($I$200:$Q$200=2,(I116:Q116),""))),
IF(Options!$D$19=1, IFERROR(AVERAGE(IF($I$200:$Q$200=1,(I116:Q116),"")),
     AVERAGE(IF($I$200:$Q$200=2,(I116:Q116),""))),
IF(Options!$D$20=1, IFERROR(GEOMEAN(IF($I$200:$Q$200=1,(I116:Q116)+0.0001,"")),
     GEOMEAN(IF($I$200:$Q$200=2,(I116:Q116)+0.0001,""))))))</f>
        <v>0</v>
      </c>
      <c r="H116" s="110" t="s">
        <v>229</v>
      </c>
      <c r="I116" s="96">
        <v>10</v>
      </c>
      <c r="J116" s="96" t="s">
        <v>505</v>
      </c>
      <c r="K116" s="96" t="s">
        <v>505</v>
      </c>
      <c r="L116" s="96" t="s">
        <v>505</v>
      </c>
      <c r="M116" s="96">
        <v>0</v>
      </c>
      <c r="N116" s="96">
        <v>0</v>
      </c>
      <c r="O116" s="96" t="s">
        <v>505</v>
      </c>
      <c r="P116" s="96">
        <v>8.5</v>
      </c>
      <c r="Q116" s="215">
        <v>0</v>
      </c>
      <c r="R116" s="217"/>
    </row>
    <row r="117" spans="1:18" x14ac:dyDescent="0.2">
      <c r="A117" s="92">
        <v>112</v>
      </c>
      <c r="B117" s="92" t="s">
        <v>230</v>
      </c>
      <c r="C117" s="92" t="s">
        <v>231</v>
      </c>
      <c r="D117" s="93" t="str">
        <f t="shared" si="1"/>
        <v/>
      </c>
      <c r="E117" s="96">
        <f>IF(Options!$D$24 = 1, MAX(F117, G117),
IF(Options!$D$25 = 1, AVERAGE(F117,G117),
IF(Options!$D$26 = 1, IFERROR(GEOMEAN(F117, G117), MAX(F117, G117)))))</f>
        <v>6.6389577495266527</v>
      </c>
      <c r="F117" s="96" cm="1">
        <f t="array" ref="F117">IF(Options!$D$18=1, IFERROR(MAX(IF($I$199:$Q$199=1,(I117:Q117),"")),
     MAX(IF($I$199:$Q$199=2,(I117:Q117),""))),
IF(Options!$D$19=1, IFERROR(AVERAGE(IF($I$199:$Q$199=1,(I117:Q117),"")),
     AVERAGE(IF($I$199:$Q$199=2,(I117:Q117),""))),
IF(Options!$D$20=1, IFERROR(GEOMEAN(IF($I$199:$Q$199=1,(I117:Q117)+0.0001,"")),
     GEOMEAN(IF($I$199:$Q$199=2,(I117:Q117)+0.0001,""))))))</f>
        <v>6.18</v>
      </c>
      <c r="G117" s="96" cm="1">
        <f t="array" ref="G117">IF(Options!$D$18=1, IFERROR(MAX(IF($I$200:$Q$200=1,(I117:Q117),"")),
     MAX(IF($I$200:$Q$200=2,(I117:Q117),""))),
IF(Options!$D$19=1, IFERROR(AVERAGE(IF($I$200:$Q$200=1,(I117:Q117),"")),
     AVERAGE(IF($I$200:$Q$200=2,(I117:Q117),""))),
IF(Options!$D$20=1, IFERROR(GEOMEAN(IF($I$200:$Q$200=1,(I117:Q117)+0.0001,"")),
     GEOMEAN(IF($I$200:$Q$200=2,(I117:Q117)+0.0001,""))))))</f>
        <v>7.1319999999999997</v>
      </c>
      <c r="H117" s="110" t="s">
        <v>231</v>
      </c>
      <c r="I117" s="96">
        <v>6.18</v>
      </c>
      <c r="J117" s="96" t="s">
        <v>505</v>
      </c>
      <c r="K117" s="96">
        <v>0</v>
      </c>
      <c r="L117" s="96">
        <v>0.34708573139570797</v>
      </c>
      <c r="M117" s="96">
        <v>5.5459199999999997</v>
      </c>
      <c r="N117" s="96">
        <v>7.1319999999999997</v>
      </c>
      <c r="O117" s="96" t="s">
        <v>505</v>
      </c>
      <c r="P117" s="96">
        <v>4.25</v>
      </c>
      <c r="Q117" s="215">
        <v>0</v>
      </c>
      <c r="R117" s="217"/>
    </row>
    <row r="118" spans="1:18" x14ac:dyDescent="0.2">
      <c r="A118" s="92">
        <v>113</v>
      </c>
      <c r="B118" s="92" t="s">
        <v>232</v>
      </c>
      <c r="C118" s="92" t="s">
        <v>233</v>
      </c>
      <c r="D118" s="93" t="str">
        <f t="shared" si="1"/>
        <v/>
      </c>
      <c r="E118" s="96">
        <f>IF(Options!$D$24 = 1, MAX(F118, G118),
IF(Options!$D$25 = 1, AVERAGE(F118,G118),
IF(Options!$D$26 = 1, IFERROR(GEOMEAN(F118, G118), MAX(F118, G118)))))</f>
        <v>9.6176920308356717</v>
      </c>
      <c r="F118" s="96" cm="1">
        <f t="array" ref="F118">IF(Options!$D$18=1, IFERROR(MAX(IF($I$199:$Q$199=1,(I118:Q118),"")),
     MAX(IF($I$199:$Q$199=2,(I118:Q118),""))),
IF(Options!$D$19=1, IFERROR(AVERAGE(IF($I$199:$Q$199=1,(I118:Q118),"")),
     AVERAGE(IF($I$199:$Q$199=2,(I118:Q118),""))),
IF(Options!$D$20=1, IFERROR(GEOMEAN(IF($I$199:$Q$199=1,(I118:Q118)+0.0001,"")),
     GEOMEAN(IF($I$199:$Q$199=2,(I118:Q118)+0.0001,""))))))</f>
        <v>9.25</v>
      </c>
      <c r="G118" s="96" cm="1">
        <f t="array" ref="G118">IF(Options!$D$18=1, IFERROR(MAX(IF($I$200:$Q$200=1,(I118:Q118),"")),
     MAX(IF($I$200:$Q$200=2,(I118:Q118),""))),
IF(Options!$D$19=1, IFERROR(AVERAGE(IF($I$200:$Q$200=1,(I118:Q118),"")),
     AVERAGE(IF($I$200:$Q$200=2,(I118:Q118),""))),
IF(Options!$D$20=1, IFERROR(GEOMEAN(IF($I$200:$Q$200=1,(I118:Q118)+0.0001,"")),
     GEOMEAN(IF($I$200:$Q$200=2,(I118:Q118)+0.0001,""))))))</f>
        <v>10</v>
      </c>
      <c r="H118" s="110" t="s">
        <v>233</v>
      </c>
      <c r="I118" s="96">
        <v>8.1999999999999993</v>
      </c>
      <c r="J118" s="96">
        <v>10</v>
      </c>
      <c r="K118" s="96">
        <v>0</v>
      </c>
      <c r="L118" s="96">
        <v>0</v>
      </c>
      <c r="M118" s="96">
        <v>1.0719999999999201E-2</v>
      </c>
      <c r="N118" s="96">
        <v>2.80000000000005E-2</v>
      </c>
      <c r="O118" s="96">
        <v>5.7261538461538501</v>
      </c>
      <c r="P118" s="96">
        <v>9.25</v>
      </c>
      <c r="Q118" s="215">
        <v>0</v>
      </c>
      <c r="R118" s="217"/>
    </row>
    <row r="119" spans="1:18" x14ac:dyDescent="0.2">
      <c r="A119" s="92">
        <v>114</v>
      </c>
      <c r="B119" s="92" t="s">
        <v>234</v>
      </c>
      <c r="C119" s="92" t="s">
        <v>235</v>
      </c>
      <c r="D119" s="93" t="str">
        <f t="shared" si="1"/>
        <v/>
      </c>
      <c r="E119" s="96">
        <f>IF(Options!$D$24 = 1, MAX(F119, G119),
IF(Options!$D$25 = 1, AVERAGE(F119,G119),
IF(Options!$D$26 = 1, IFERROR(GEOMEAN(F119, G119), MAX(F119, G119)))))</f>
        <v>8.0870266476622916</v>
      </c>
      <c r="F119" s="96" cm="1">
        <f t="array" ref="F119">IF(Options!$D$18=1, IFERROR(MAX(IF($I$199:$Q$199=1,(I119:Q119),"")),
     MAX(IF($I$199:$Q$199=2,(I119:Q119),""))),
IF(Options!$D$19=1, IFERROR(AVERAGE(IF($I$199:$Q$199=1,(I119:Q119),"")),
     AVERAGE(IF($I$199:$Q$199=2,(I119:Q119),""))),
IF(Options!$D$20=1, IFERROR(GEOMEAN(IF($I$199:$Q$199=1,(I119:Q119)+0.0001,"")),
     GEOMEAN(IF($I$199:$Q$199=2,(I119:Q119)+0.0001,""))))))</f>
        <v>6.54</v>
      </c>
      <c r="G119" s="96" cm="1">
        <f t="array" ref="G119">IF(Options!$D$18=1, IFERROR(MAX(IF($I$200:$Q$200=1,(I119:Q119),"")),
     MAX(IF($I$200:$Q$200=2,(I119:Q119),""))),
IF(Options!$D$19=1, IFERROR(AVERAGE(IF($I$200:$Q$200=1,(I119:Q119),"")),
     AVERAGE(IF($I$200:$Q$200=2,(I119:Q119),""))),
IF(Options!$D$20=1, IFERROR(GEOMEAN(IF($I$200:$Q$200=1,(I119:Q119)+0.0001,"")),
     GEOMEAN(IF($I$200:$Q$200=2,(I119:Q119)+0.0001,""))))))</f>
        <v>10</v>
      </c>
      <c r="H119" s="110" t="s">
        <v>235</v>
      </c>
      <c r="I119" s="96">
        <v>6.54</v>
      </c>
      <c r="J119" s="96" t="s">
        <v>505</v>
      </c>
      <c r="K119" s="96">
        <v>0</v>
      </c>
      <c r="L119" s="96">
        <v>0.327908810834662</v>
      </c>
      <c r="M119" s="96">
        <v>10</v>
      </c>
      <c r="N119" s="96">
        <v>9.7059999999999995</v>
      </c>
      <c r="O119" s="96">
        <v>2.4615384615384599</v>
      </c>
      <c r="P119" s="96">
        <v>5.25</v>
      </c>
      <c r="Q119" s="215">
        <v>0</v>
      </c>
      <c r="R119" s="217"/>
    </row>
    <row r="120" spans="1:18" x14ac:dyDescent="0.2">
      <c r="A120" s="92">
        <v>115</v>
      </c>
      <c r="B120" s="92" t="s">
        <v>236</v>
      </c>
      <c r="C120" s="92" t="s">
        <v>237</v>
      </c>
      <c r="D120" s="93" t="str">
        <f t="shared" si="1"/>
        <v/>
      </c>
      <c r="E120" s="96">
        <f>IF(Options!$D$24 = 1, MAX(F120, G120),
IF(Options!$D$25 = 1, AVERAGE(F120,G120),
IF(Options!$D$26 = 1, IFERROR(GEOMEAN(F120, G120), MAX(F120, G120)))))</f>
        <v>8.3666002653407556</v>
      </c>
      <c r="F120" s="96" cm="1">
        <f t="array" ref="F120">IF(Options!$D$18=1, IFERROR(MAX(IF($I$199:$Q$199=1,(I120:Q120),"")),
     MAX(IF($I$199:$Q$199=2,(I120:Q120),""))),
IF(Options!$D$19=1, IFERROR(AVERAGE(IF($I$199:$Q$199=1,(I120:Q120),"")),
     AVERAGE(IF($I$199:$Q$199=2,(I120:Q120),""))),
IF(Options!$D$20=1, IFERROR(GEOMEAN(IF($I$199:$Q$199=1,(I120:Q120)+0.0001,"")),
     GEOMEAN(IF($I$199:$Q$199=2,(I120:Q120)+0.0001,""))))))</f>
        <v>7</v>
      </c>
      <c r="G120" s="96" cm="1">
        <f t="array" ref="G120">IF(Options!$D$18=1, IFERROR(MAX(IF($I$200:$Q$200=1,(I120:Q120),"")),
     MAX(IF($I$200:$Q$200=2,(I120:Q120),""))),
IF(Options!$D$19=1, IFERROR(AVERAGE(IF($I$200:$Q$200=1,(I120:Q120),"")),
     AVERAGE(IF($I$200:$Q$200=2,(I120:Q120),""))),
IF(Options!$D$20=1, IFERROR(GEOMEAN(IF($I$200:$Q$200=1,(I120:Q120)+0.0001,"")),
     GEOMEAN(IF($I$200:$Q$200=2,(I120:Q120)+0.0001,""))))))</f>
        <v>10</v>
      </c>
      <c r="H120" s="110" t="s">
        <v>237</v>
      </c>
      <c r="I120" s="96">
        <v>5.32</v>
      </c>
      <c r="J120" s="96">
        <v>10</v>
      </c>
      <c r="K120" s="96">
        <v>0</v>
      </c>
      <c r="L120" s="96">
        <v>0</v>
      </c>
      <c r="M120" s="96">
        <v>1.9640000000000799E-2</v>
      </c>
      <c r="N120" s="96">
        <v>3.5999999999999602E-2</v>
      </c>
      <c r="O120" s="96">
        <v>0.78615384615384598</v>
      </c>
      <c r="P120" s="96">
        <v>7</v>
      </c>
      <c r="Q120" s="215">
        <v>0</v>
      </c>
      <c r="R120" s="217"/>
    </row>
    <row r="121" spans="1:18" x14ac:dyDescent="0.2">
      <c r="A121" s="92">
        <v>116</v>
      </c>
      <c r="B121" s="92" t="s">
        <v>238</v>
      </c>
      <c r="C121" s="92" t="s">
        <v>239</v>
      </c>
      <c r="D121" s="93" t="str">
        <f t="shared" si="1"/>
        <v/>
      </c>
      <c r="E121" s="96">
        <f>IF(Options!$D$24 = 1, MAX(F121, G121),
IF(Options!$D$25 = 1, AVERAGE(F121,G121),
IF(Options!$D$26 = 1, IFERROR(GEOMEAN(F121, G121), MAX(F121, G121)))))</f>
        <v>7.2525857457874974</v>
      </c>
      <c r="F121" s="96" cm="1">
        <f t="array" ref="F121">IF(Options!$D$18=1, IFERROR(MAX(IF($I$199:$Q$199=1,(I121:Q121),"")),
     MAX(IF($I$199:$Q$199=2,(I121:Q121),""))),
IF(Options!$D$19=1, IFERROR(AVERAGE(IF($I$199:$Q$199=1,(I121:Q121),"")),
     AVERAGE(IF($I$199:$Q$199=2,(I121:Q121),""))),
IF(Options!$D$20=1, IFERROR(GEOMEAN(IF($I$199:$Q$199=1,(I121:Q121)+0.0001,"")),
     GEOMEAN(IF($I$199:$Q$199=2,(I121:Q121)+0.0001,""))))))</f>
        <v>5.26</v>
      </c>
      <c r="G121" s="96" cm="1">
        <f t="array" ref="G121">IF(Options!$D$18=1, IFERROR(MAX(IF($I$200:$Q$200=1,(I121:Q121),"")),
     MAX(IF($I$200:$Q$200=2,(I121:Q121),""))),
IF(Options!$D$19=1, IFERROR(AVERAGE(IF($I$200:$Q$200=1,(I121:Q121),"")),
     AVERAGE(IF($I$200:$Q$200=2,(I121:Q121),""))),
IF(Options!$D$20=1, IFERROR(GEOMEAN(IF($I$200:$Q$200=1,(I121:Q121)+0.0001,"")),
     GEOMEAN(IF($I$200:$Q$200=2,(I121:Q121)+0.0001,""))))))</f>
        <v>10</v>
      </c>
      <c r="H121" s="110" t="s">
        <v>239</v>
      </c>
      <c r="I121" s="96">
        <v>5.26</v>
      </c>
      <c r="J121" s="96" t="s">
        <v>505</v>
      </c>
      <c r="K121" s="96">
        <v>3.6677583659940298</v>
      </c>
      <c r="L121" s="96">
        <v>0.30235401441455201</v>
      </c>
      <c r="M121" s="96">
        <v>10</v>
      </c>
      <c r="N121" s="96">
        <v>10</v>
      </c>
      <c r="O121" s="96" t="s">
        <v>505</v>
      </c>
      <c r="P121" s="96">
        <v>4.25</v>
      </c>
      <c r="Q121" s="215">
        <v>0</v>
      </c>
      <c r="R121" s="217"/>
    </row>
    <row r="122" spans="1:18" x14ac:dyDescent="0.2">
      <c r="A122" s="92">
        <v>117</v>
      </c>
      <c r="B122" s="92" t="s">
        <v>240</v>
      </c>
      <c r="C122" s="92" t="s">
        <v>241</v>
      </c>
      <c r="D122" s="93" t="str">
        <f t="shared" si="1"/>
        <v/>
      </c>
      <c r="E122" s="96">
        <f>IF(Options!$D$24 = 1, MAX(F122, G122),
IF(Options!$D$25 = 1, AVERAGE(F122,G122),
IF(Options!$D$26 = 1, IFERROR(GEOMEAN(F122, G122), MAX(F122, G122)))))</f>
        <v>6.5192024052026483</v>
      </c>
      <c r="F122" s="96" cm="1">
        <f t="array" ref="F122">IF(Options!$D$18=1, IFERROR(MAX(IF($I$199:$Q$199=1,(I122:Q122),"")),
     MAX(IF($I$199:$Q$199=2,(I122:Q122),""))),
IF(Options!$D$19=1, IFERROR(AVERAGE(IF($I$199:$Q$199=1,(I122:Q122),"")),
     AVERAGE(IF($I$199:$Q$199=2,(I122:Q122),""))),
IF(Options!$D$20=1, IFERROR(GEOMEAN(IF($I$199:$Q$199=1,(I122:Q122)+0.0001,"")),
     GEOMEAN(IF($I$199:$Q$199=2,(I122:Q122)+0.0001,""))))))</f>
        <v>4.25</v>
      </c>
      <c r="G122" s="96" cm="1">
        <f t="array" ref="G122">IF(Options!$D$18=1, IFERROR(MAX(IF($I$200:$Q$200=1,(I122:Q122),"")),
     MAX(IF($I$200:$Q$200=2,(I122:Q122),""))),
IF(Options!$D$19=1, IFERROR(AVERAGE(IF($I$200:$Q$200=1,(I122:Q122),"")),
     AVERAGE(IF($I$200:$Q$200=2,(I122:Q122),""))),
IF(Options!$D$20=1, IFERROR(GEOMEAN(IF($I$200:$Q$200=1,(I122:Q122)+0.0001,"")),
     GEOMEAN(IF($I$200:$Q$200=2,(I122:Q122)+0.0001,""))))))</f>
        <v>10</v>
      </c>
      <c r="H122" s="110" t="s">
        <v>241</v>
      </c>
      <c r="I122" s="96">
        <v>4.0999999999999996</v>
      </c>
      <c r="J122" s="96">
        <v>10</v>
      </c>
      <c r="K122" s="96">
        <v>6.6666666666748099E-4</v>
      </c>
      <c r="L122" s="96">
        <v>6.6666666666748099E-4</v>
      </c>
      <c r="M122" s="96">
        <v>0.52988000000000002</v>
      </c>
      <c r="N122" s="96">
        <v>0</v>
      </c>
      <c r="O122" s="96">
        <v>1.49538461538462</v>
      </c>
      <c r="P122" s="96">
        <v>4.25</v>
      </c>
      <c r="Q122" s="215">
        <v>0</v>
      </c>
      <c r="R122" s="217"/>
    </row>
    <row r="123" spans="1:18" x14ac:dyDescent="0.2">
      <c r="A123" s="92">
        <v>118</v>
      </c>
      <c r="B123" s="92" t="s">
        <v>242</v>
      </c>
      <c r="C123" s="92" t="s">
        <v>243</v>
      </c>
      <c r="D123" s="93" t="str">
        <f t="shared" si="1"/>
        <v/>
      </c>
      <c r="E123" s="96">
        <f>IF(Options!$D$24 = 1, MAX(F123, G123),
IF(Options!$D$25 = 1, AVERAGE(F123,G123),
IF(Options!$D$26 = 1, IFERROR(GEOMEAN(F123, G123), MAX(F123, G123)))))</f>
        <v>6.2017367294604258</v>
      </c>
      <c r="F123" s="96" cm="1">
        <f t="array" ref="F123">IF(Options!$D$18=1, IFERROR(MAX(IF($I$199:$Q$199=1,(I123:Q123),"")),
     MAX(IF($I$199:$Q$199=2,(I123:Q123),""))),
IF(Options!$D$19=1, IFERROR(AVERAGE(IF($I$199:$Q$199=1,(I123:Q123),"")),
     AVERAGE(IF($I$199:$Q$199=2,(I123:Q123),""))),
IF(Options!$D$20=1, IFERROR(GEOMEAN(IF($I$199:$Q$199=1,(I123:Q123)+0.0001,"")),
     GEOMEAN(IF($I$199:$Q$199=2,(I123:Q123)+0.0001,""))))))</f>
        <v>10</v>
      </c>
      <c r="G123" s="96" cm="1">
        <f t="array" ref="G123">IF(Options!$D$18=1, IFERROR(MAX(IF($I$200:$Q$200=1,(I123:Q123),"")),
     MAX(IF($I$200:$Q$200=2,(I123:Q123),""))),
IF(Options!$D$19=1, IFERROR(AVERAGE(IF($I$200:$Q$200=1,(I123:Q123),"")),
     AVERAGE(IF($I$200:$Q$200=2,(I123:Q123),""))),
IF(Options!$D$20=1, IFERROR(GEOMEAN(IF($I$200:$Q$200=1,(I123:Q123)+0.0001,"")),
     GEOMEAN(IF($I$200:$Q$200=2,(I123:Q123)+0.0001,""))))))</f>
        <v>3.8461538461538498</v>
      </c>
      <c r="H123" s="110" t="s">
        <v>243</v>
      </c>
      <c r="I123" s="96">
        <v>8.3800000000000008</v>
      </c>
      <c r="J123" s="96">
        <v>2.3809523809523698</v>
      </c>
      <c r="K123" s="96">
        <v>0</v>
      </c>
      <c r="L123" s="96">
        <v>0</v>
      </c>
      <c r="M123" s="96">
        <v>1.04888</v>
      </c>
      <c r="N123" s="96">
        <v>0.64000000000000101</v>
      </c>
      <c r="O123" s="96">
        <v>3.8461538461538498</v>
      </c>
      <c r="P123" s="96">
        <v>10</v>
      </c>
      <c r="Q123" s="215">
        <v>0</v>
      </c>
      <c r="R123" s="217"/>
    </row>
    <row r="124" spans="1:18" x14ac:dyDescent="0.2">
      <c r="A124" s="92">
        <v>119</v>
      </c>
      <c r="B124" s="92" t="s">
        <v>244</v>
      </c>
      <c r="C124" s="92" t="s">
        <v>245</v>
      </c>
      <c r="D124" s="93" t="str">
        <f t="shared" si="1"/>
        <v/>
      </c>
      <c r="E124" s="96">
        <f>IF(Options!$D$24 = 1, MAX(F124, G124),
IF(Options!$D$25 = 1, AVERAGE(F124,G124),
IF(Options!$D$26 = 1, IFERROR(GEOMEAN(F124, G124), MAX(F124, G124)))))</f>
        <v>9.7467943448089631</v>
      </c>
      <c r="F124" s="96" cm="1">
        <f t="array" ref="F124">IF(Options!$D$18=1, IFERROR(MAX(IF($I$199:$Q$199=1,(I124:Q124),"")),
     MAX(IF($I$199:$Q$199=2,(I124:Q124),""))),
IF(Options!$D$19=1, IFERROR(AVERAGE(IF($I$199:$Q$199=1,(I124:Q124),"")),
     AVERAGE(IF($I$199:$Q$199=2,(I124:Q124),""))),
IF(Options!$D$20=1, IFERROR(GEOMEAN(IF($I$199:$Q$199=1,(I124:Q124)+0.0001,"")),
     GEOMEAN(IF($I$199:$Q$199=2,(I124:Q124)+0.0001,""))))))</f>
        <v>9.5</v>
      </c>
      <c r="G124" s="96" cm="1">
        <f t="array" ref="G124">IF(Options!$D$18=1, IFERROR(MAX(IF($I$200:$Q$200=1,(I124:Q124),"")),
     MAX(IF($I$200:$Q$200=2,(I124:Q124),""))),
IF(Options!$D$19=1, IFERROR(AVERAGE(IF($I$200:$Q$200=1,(I124:Q124),"")),
     AVERAGE(IF($I$200:$Q$200=2,(I124:Q124),""))),
IF(Options!$D$20=1, IFERROR(GEOMEAN(IF($I$200:$Q$200=1,(I124:Q124)+0.0001,"")),
     GEOMEAN(IF($I$200:$Q$200=2,(I124:Q124)+0.0001,""))))))</f>
        <v>10</v>
      </c>
      <c r="H124" s="110" t="s">
        <v>245</v>
      </c>
      <c r="I124" s="96">
        <v>8.5</v>
      </c>
      <c r="J124" s="96">
        <v>9.5238095238094793</v>
      </c>
      <c r="K124" s="96">
        <v>0</v>
      </c>
      <c r="L124" s="96">
        <v>0</v>
      </c>
      <c r="M124" s="96">
        <v>0.16344</v>
      </c>
      <c r="N124" s="96">
        <v>0.36799999999999999</v>
      </c>
      <c r="O124" s="96">
        <v>5.4707692307692302</v>
      </c>
      <c r="P124" s="96">
        <v>9.5</v>
      </c>
      <c r="Q124" s="215">
        <v>10</v>
      </c>
      <c r="R124" s="217"/>
    </row>
    <row r="125" spans="1:18" x14ac:dyDescent="0.2">
      <c r="A125" s="92">
        <v>120</v>
      </c>
      <c r="B125" s="92" t="s">
        <v>246</v>
      </c>
      <c r="C125" s="92" t="s">
        <v>247</v>
      </c>
      <c r="D125" s="93" t="str">
        <f t="shared" si="1"/>
        <v/>
      </c>
      <c r="E125" s="96">
        <f>IF(Options!$D$24 = 1, MAX(F125, G125),
IF(Options!$D$25 = 1, AVERAGE(F125,G125),
IF(Options!$D$26 = 1, IFERROR(GEOMEAN(F125, G125), MAX(F125, G125)))))</f>
        <v>8.3785440262613644</v>
      </c>
      <c r="F125" s="96" cm="1">
        <f t="array" ref="F125">IF(Options!$D$18=1, IFERROR(MAX(IF($I$199:$Q$199=1,(I125:Q125),"")),
     MAX(IF($I$199:$Q$199=2,(I125:Q125),""))),
IF(Options!$D$19=1, IFERROR(AVERAGE(IF($I$199:$Q$199=1,(I125:Q125),"")),
     AVERAGE(IF($I$199:$Q$199=2,(I125:Q125),""))),
IF(Options!$D$20=1, IFERROR(GEOMEAN(IF($I$199:$Q$199=1,(I125:Q125)+0.0001,"")),
     GEOMEAN(IF($I$199:$Q$199=2,(I125:Q125)+0.0001,""))))))</f>
        <v>7.02</v>
      </c>
      <c r="G125" s="96" cm="1">
        <f t="array" ref="G125">IF(Options!$D$18=1, IFERROR(MAX(IF($I$200:$Q$200=1,(I125:Q125),"")),
     MAX(IF($I$200:$Q$200=2,(I125:Q125),""))),
IF(Options!$D$19=1, IFERROR(AVERAGE(IF($I$200:$Q$200=1,(I125:Q125),"")),
     AVERAGE(IF($I$200:$Q$200=2,(I125:Q125),""))),
IF(Options!$D$20=1, IFERROR(GEOMEAN(IF($I$200:$Q$200=1,(I125:Q125)+0.0001,"")),
     GEOMEAN(IF($I$200:$Q$200=2,(I125:Q125)+0.0001,""))))))</f>
        <v>10</v>
      </c>
      <c r="H125" s="110" t="s">
        <v>247</v>
      </c>
      <c r="I125" s="96">
        <v>7.02</v>
      </c>
      <c r="J125" s="96">
        <v>10</v>
      </c>
      <c r="K125" s="96">
        <v>6.6666666666748099E-4</v>
      </c>
      <c r="L125" s="96">
        <v>6.6666666666748099E-4</v>
      </c>
      <c r="M125" s="96">
        <v>3.5960000000001102E-2</v>
      </c>
      <c r="N125" s="96">
        <v>0</v>
      </c>
      <c r="O125" s="96">
        <v>6.20461538461538</v>
      </c>
      <c r="P125" s="96">
        <v>4.25</v>
      </c>
      <c r="Q125" s="215">
        <v>0</v>
      </c>
      <c r="R125" s="217"/>
    </row>
    <row r="126" spans="1:18" x14ac:dyDescent="0.2">
      <c r="A126" s="92">
        <v>121</v>
      </c>
      <c r="B126" s="92" t="s">
        <v>248</v>
      </c>
      <c r="C126" s="92" t="s">
        <v>249</v>
      </c>
      <c r="D126" s="93" t="str">
        <f t="shared" si="1"/>
        <v/>
      </c>
      <c r="E126" s="96">
        <f>IF(Options!$D$24 = 1, MAX(F126, G126),
IF(Options!$D$25 = 1, AVERAGE(F126,G126),
IF(Options!$D$26 = 1, IFERROR(GEOMEAN(F126, G126), MAX(F126, G126)))))</f>
        <v>7.1684941021324509</v>
      </c>
      <c r="F126" s="96" cm="1">
        <f t="array" ref="F126">IF(Options!$D$18=1, IFERROR(MAX(IF($I$199:$Q$199=1,(I126:Q126),"")),
     MAX(IF($I$199:$Q$199=2,(I126:Q126),""))),
IF(Options!$D$19=1, IFERROR(AVERAGE(IF($I$199:$Q$199=1,(I126:Q126),"")),
     AVERAGE(IF($I$199:$Q$199=2,(I126:Q126),""))),
IF(Options!$D$20=1, IFERROR(GEOMEAN(IF($I$199:$Q$199=1,(I126:Q126)+0.0001,"")),
     GEOMEAN(IF($I$199:$Q$199=2,(I126:Q126)+0.0001,""))))))</f>
        <v>9.25</v>
      </c>
      <c r="G126" s="96" cm="1">
        <f t="array" ref="G126">IF(Options!$D$18=1, IFERROR(MAX(IF($I$200:$Q$200=1,(I126:Q126),"")),
     MAX(IF($I$200:$Q$200=2,(I126:Q126),""))),
IF(Options!$D$19=1, IFERROR(AVERAGE(IF($I$200:$Q$200=1,(I126:Q126),"")),
     AVERAGE(IF($I$200:$Q$200=2,(I126:Q126),""))),
IF(Options!$D$20=1, IFERROR(GEOMEAN(IF($I$200:$Q$200=1,(I126:Q126)+0.0001,"")),
     GEOMEAN(IF($I$200:$Q$200=2,(I126:Q126)+0.0001,""))))))</f>
        <v>5.5553846153846198</v>
      </c>
      <c r="H126" s="110" t="s">
        <v>249</v>
      </c>
      <c r="I126" s="96">
        <v>8.4</v>
      </c>
      <c r="J126" s="96">
        <v>4.7619047619047397</v>
      </c>
      <c r="K126" s="96">
        <v>0</v>
      </c>
      <c r="L126" s="96">
        <v>0</v>
      </c>
      <c r="M126" s="96">
        <v>0.46808</v>
      </c>
      <c r="N126" s="96">
        <v>1.046</v>
      </c>
      <c r="O126" s="96">
        <v>5.5553846153846198</v>
      </c>
      <c r="P126" s="96">
        <v>9.25</v>
      </c>
      <c r="Q126" s="215">
        <v>0</v>
      </c>
      <c r="R126" s="217"/>
    </row>
    <row r="127" spans="1:18" x14ac:dyDescent="0.2">
      <c r="A127" s="92">
        <v>122</v>
      </c>
      <c r="B127" s="92" t="s">
        <v>250</v>
      </c>
      <c r="C127" s="92" t="s">
        <v>251</v>
      </c>
      <c r="D127" s="93" t="str">
        <f t="shared" si="1"/>
        <v/>
      </c>
      <c r="E127" s="96">
        <f>IF(Options!$D$24 = 1, MAX(F127, G127),
IF(Options!$D$25 = 1, AVERAGE(F127,G127),
IF(Options!$D$26 = 1, IFERROR(GEOMEAN(F127, G127), MAX(F127, G127)))))</f>
        <v>5.3452248382484751</v>
      </c>
      <c r="F127" s="96" cm="1">
        <f t="array" ref="F127">IF(Options!$D$18=1, IFERROR(MAX(IF($I$199:$Q$199=1,(I127:Q127),"")),
     MAX(IF($I$199:$Q$199=2,(I127:Q127),""))),
IF(Options!$D$19=1, IFERROR(AVERAGE(IF($I$199:$Q$199=1,(I127:Q127),"")),
     AVERAGE(IF($I$199:$Q$199=2,(I127:Q127),""))),
IF(Options!$D$20=1, IFERROR(GEOMEAN(IF($I$199:$Q$199=1,(I127:Q127)+0.0001,"")),
     GEOMEAN(IF($I$199:$Q$199=2,(I127:Q127)+0.0001,""))))))</f>
        <v>3</v>
      </c>
      <c r="G127" s="96" cm="1">
        <f t="array" ref="G127">IF(Options!$D$18=1, IFERROR(MAX(IF($I$200:$Q$200=1,(I127:Q127),"")),
     MAX(IF($I$200:$Q$200=2,(I127:Q127),""))),
IF(Options!$D$19=1, IFERROR(AVERAGE(IF($I$200:$Q$200=1,(I127:Q127),"")),
     AVERAGE(IF($I$200:$Q$200=2,(I127:Q127),""))),
IF(Options!$D$20=1, IFERROR(GEOMEAN(IF($I$200:$Q$200=1,(I127:Q127)+0.0001,"")),
     GEOMEAN(IF($I$200:$Q$200=2,(I127:Q127)+0.0001,""))))))</f>
        <v>9.5238095238094793</v>
      </c>
      <c r="H127" s="110" t="s">
        <v>251</v>
      </c>
      <c r="I127" s="96">
        <v>1.56</v>
      </c>
      <c r="J127" s="96">
        <v>9.5238095238094793</v>
      </c>
      <c r="K127" s="96">
        <v>0.512820512820513</v>
      </c>
      <c r="L127" s="96">
        <v>0</v>
      </c>
      <c r="M127" s="96">
        <v>3.5110800000000002</v>
      </c>
      <c r="N127" s="96">
        <v>0.83</v>
      </c>
      <c r="O127" s="96">
        <v>1.0676923076923099</v>
      </c>
      <c r="P127" s="96">
        <v>3</v>
      </c>
      <c r="Q127" s="215">
        <v>0</v>
      </c>
      <c r="R127" s="217"/>
    </row>
    <row r="128" spans="1:18" x14ac:dyDescent="0.2">
      <c r="A128" s="92">
        <v>123</v>
      </c>
      <c r="B128" s="92" t="s">
        <v>252</v>
      </c>
      <c r="C128" s="92" t="s">
        <v>253</v>
      </c>
      <c r="D128" s="93" t="str">
        <f t="shared" si="1"/>
        <v/>
      </c>
      <c r="E128" s="96">
        <f>IF(Options!$D$24 = 1, MAX(F128, G128),
IF(Options!$D$25 = 1, AVERAGE(F128,G128),
IF(Options!$D$26 = 1, IFERROR(GEOMEAN(F128, G128), MAX(F128, G128)))))</f>
        <v>6.198076624740442</v>
      </c>
      <c r="F128" s="96" cm="1">
        <f t="array" ref="F128">IF(Options!$D$18=1, IFERROR(MAX(IF($I$199:$Q$199=1,(I128:Q128),"")),
     MAX(IF($I$199:$Q$199=2,(I128:Q128),""))),
IF(Options!$D$19=1, IFERROR(AVERAGE(IF($I$199:$Q$199=1,(I128:Q128),"")),
     AVERAGE(IF($I$199:$Q$199=2,(I128:Q128),""))),
IF(Options!$D$20=1, IFERROR(GEOMEAN(IF($I$199:$Q$199=1,(I128:Q128)+0.0001,"")),
     GEOMEAN(IF($I$199:$Q$199=2,(I128:Q128)+0.0001,""))))))</f>
        <v>7.75</v>
      </c>
      <c r="G128" s="96" cm="1">
        <f t="array" ref="G128">IF(Options!$D$18=1, IFERROR(MAX(IF($I$200:$Q$200=1,(I128:Q128),"")),
     MAX(IF($I$200:$Q$200=2,(I128:Q128),""))),
IF(Options!$D$19=1, IFERROR(AVERAGE(IF($I$200:$Q$200=1,(I128:Q128),"")),
     AVERAGE(IF($I$200:$Q$200=2,(I128:Q128),""))),
IF(Options!$D$20=1, IFERROR(GEOMEAN(IF($I$200:$Q$200=1,(I128:Q128)+0.0001,"")),
     GEOMEAN(IF($I$200:$Q$200=2,(I128:Q128)+0.0001,""))))))</f>
        <v>4.9569230769230801</v>
      </c>
      <c r="H128" s="110" t="s">
        <v>253</v>
      </c>
      <c r="I128" s="96">
        <v>6.88</v>
      </c>
      <c r="J128" s="96">
        <v>0</v>
      </c>
      <c r="K128" s="96">
        <v>0</v>
      </c>
      <c r="L128" s="96">
        <v>0</v>
      </c>
      <c r="M128" s="96">
        <v>2.9843199999999999</v>
      </c>
      <c r="N128" s="96">
        <v>1.35</v>
      </c>
      <c r="O128" s="96">
        <v>4.9569230769230801</v>
      </c>
      <c r="P128" s="96">
        <v>7.75</v>
      </c>
      <c r="Q128" s="215">
        <v>0</v>
      </c>
      <c r="R128" s="217"/>
    </row>
    <row r="129" spans="1:18" x14ac:dyDescent="0.2">
      <c r="A129" s="92">
        <v>124</v>
      </c>
      <c r="B129" s="92" t="s">
        <v>254</v>
      </c>
      <c r="C129" s="92" t="s">
        <v>255</v>
      </c>
      <c r="D129" s="93" t="str">
        <f t="shared" si="1"/>
        <v/>
      </c>
      <c r="E129" s="96">
        <f>IF(Options!$D$24 = 1, MAX(F129, G129),
IF(Options!$D$25 = 1, AVERAGE(F129,G129),
IF(Options!$D$26 = 1, IFERROR(GEOMEAN(F129, G129), MAX(F129, G129)))))</f>
        <v>9.7590007294853081</v>
      </c>
      <c r="F129" s="96" cm="1">
        <f t="array" ref="F129">IF(Options!$D$18=1, IFERROR(MAX(IF($I$199:$Q$199=1,(I129:Q129),"")),
     MAX(IF($I$199:$Q$199=2,(I129:Q129),""))),
IF(Options!$D$19=1, IFERROR(AVERAGE(IF($I$199:$Q$199=1,(I129:Q129),"")),
     AVERAGE(IF($I$199:$Q$199=2,(I129:Q129),""))),
IF(Options!$D$20=1, IFERROR(GEOMEAN(IF($I$199:$Q$199=1,(I129:Q129)+0.0001,"")),
     GEOMEAN(IF($I$199:$Q$199=2,(I129:Q129)+0.0001,""))))))</f>
        <v>10</v>
      </c>
      <c r="G129" s="96" cm="1">
        <f t="array" ref="G129">IF(Options!$D$18=1, IFERROR(MAX(IF($I$200:$Q$200=1,(I129:Q129),"")),
     MAX(IF($I$200:$Q$200=2,(I129:Q129),""))),
IF(Options!$D$19=1, IFERROR(AVERAGE(IF($I$200:$Q$200=1,(I129:Q129),"")),
     AVERAGE(IF($I$200:$Q$200=2,(I129:Q129),""))),
IF(Options!$D$20=1, IFERROR(GEOMEAN(IF($I$200:$Q$200=1,(I129:Q129)+0.0001,"")),
     GEOMEAN(IF($I$200:$Q$200=2,(I129:Q129)+0.0001,""))))))</f>
        <v>9.5238095238094793</v>
      </c>
      <c r="H129" s="110" t="s">
        <v>255</v>
      </c>
      <c r="I129" s="96">
        <v>7.56</v>
      </c>
      <c r="J129" s="96">
        <v>9.5238095238094793</v>
      </c>
      <c r="K129" s="96">
        <v>0</v>
      </c>
      <c r="L129" s="96">
        <v>0</v>
      </c>
      <c r="M129" s="96">
        <v>1.2519999999998499E-2</v>
      </c>
      <c r="N129" s="96">
        <v>3.5999999999999602E-2</v>
      </c>
      <c r="O129" s="96">
        <v>6.9661538461538504</v>
      </c>
      <c r="P129" s="96">
        <v>10</v>
      </c>
      <c r="Q129" s="215">
        <v>0</v>
      </c>
      <c r="R129" s="217"/>
    </row>
    <row r="130" spans="1:18" x14ac:dyDescent="0.2">
      <c r="A130" s="92">
        <v>125</v>
      </c>
      <c r="B130" s="92" t="s">
        <v>256</v>
      </c>
      <c r="C130" s="92" t="s">
        <v>257</v>
      </c>
      <c r="D130" s="93" t="str">
        <f t="shared" si="1"/>
        <v/>
      </c>
      <c r="E130" s="96">
        <f>IF(Options!$D$24 = 1, MAX(F130, G130),
IF(Options!$D$25 = 1, AVERAGE(F130,G130),
IF(Options!$D$26 = 1, IFERROR(GEOMEAN(F130, G130), MAX(F130, G130)))))</f>
        <v>9.8742088290657488</v>
      </c>
      <c r="F130" s="96" cm="1">
        <f t="array" ref="F130">IF(Options!$D$18=1, IFERROR(MAX(IF($I$199:$Q$199=1,(I130:Q130),"")),
     MAX(IF($I$199:$Q$199=2,(I130:Q130),""))),
IF(Options!$D$19=1, IFERROR(AVERAGE(IF($I$199:$Q$199=1,(I130:Q130),"")),
     AVERAGE(IF($I$199:$Q$199=2,(I130:Q130),""))),
IF(Options!$D$20=1, IFERROR(GEOMEAN(IF($I$199:$Q$199=1,(I130:Q130)+0.0001,"")),
     GEOMEAN(IF($I$199:$Q$199=2,(I130:Q130)+0.0001,""))))))</f>
        <v>9.75</v>
      </c>
      <c r="G130" s="96" cm="1">
        <f t="array" ref="G130">IF(Options!$D$18=1, IFERROR(MAX(IF($I$200:$Q$200=1,(I130:Q130),"")),
     MAX(IF($I$200:$Q$200=2,(I130:Q130),""))),
IF(Options!$D$19=1, IFERROR(AVERAGE(IF($I$200:$Q$200=1,(I130:Q130),"")),
     AVERAGE(IF($I$200:$Q$200=2,(I130:Q130),""))),
IF(Options!$D$20=1, IFERROR(GEOMEAN(IF($I$200:$Q$200=1,(I130:Q130)+0.0001,"")),
     GEOMEAN(IF($I$200:$Q$200=2,(I130:Q130)+0.0001,""))))))</f>
        <v>10</v>
      </c>
      <c r="H130" s="110" t="s">
        <v>257</v>
      </c>
      <c r="I130" s="96">
        <v>6.44</v>
      </c>
      <c r="J130" s="96">
        <v>4.7619047619047397</v>
      </c>
      <c r="K130" s="96">
        <v>1.0312303500314399</v>
      </c>
      <c r="L130" s="96">
        <v>0</v>
      </c>
      <c r="M130" s="96">
        <v>0.18655999999999801</v>
      </c>
      <c r="N130" s="96">
        <v>0.128</v>
      </c>
      <c r="O130" s="96">
        <v>4.5292307692307698</v>
      </c>
      <c r="P130" s="96">
        <v>9.75</v>
      </c>
      <c r="Q130" s="215">
        <v>10</v>
      </c>
      <c r="R130" s="217"/>
    </row>
    <row r="131" spans="1:18" x14ac:dyDescent="0.2">
      <c r="A131" s="92">
        <v>126</v>
      </c>
      <c r="B131" s="92" t="s">
        <v>258</v>
      </c>
      <c r="C131" s="92" t="s">
        <v>259</v>
      </c>
      <c r="D131" s="93" t="str">
        <f t="shared" si="1"/>
        <v/>
      </c>
      <c r="E131" s="96">
        <f>IF(Options!$D$24 = 1, MAX(F131, G131),
IF(Options!$D$25 = 1, AVERAGE(F131,G131),
IF(Options!$D$26 = 1, IFERROR(GEOMEAN(F131, G131), MAX(F131, G131)))))</f>
        <v>8.0622577482985491</v>
      </c>
      <c r="F131" s="96" cm="1">
        <f t="array" ref="F131">IF(Options!$D$18=1, IFERROR(MAX(IF($I$199:$Q$199=1,(I131:Q131),"")),
     MAX(IF($I$199:$Q$199=2,(I131:Q131),""))),
IF(Options!$D$19=1, IFERROR(AVERAGE(IF($I$199:$Q$199=1,(I131:Q131),"")),
     AVERAGE(IF($I$199:$Q$199=2,(I131:Q131),""))),
IF(Options!$D$20=1, IFERROR(GEOMEAN(IF($I$199:$Q$199=1,(I131:Q131)+0.0001,"")),
     GEOMEAN(IF($I$199:$Q$199=2,(I131:Q131)+0.0001,""))))))</f>
        <v>6.5</v>
      </c>
      <c r="G131" s="96" cm="1">
        <f t="array" ref="G131">IF(Options!$D$18=1, IFERROR(MAX(IF($I$200:$Q$200=1,(I131:Q131),"")),
     MAX(IF($I$200:$Q$200=2,(I131:Q131),""))),
IF(Options!$D$19=1, IFERROR(AVERAGE(IF($I$200:$Q$200=1,(I131:Q131),"")),
     AVERAGE(IF($I$200:$Q$200=2,(I131:Q131),""))),
IF(Options!$D$20=1, IFERROR(GEOMEAN(IF($I$200:$Q$200=1,(I131:Q131)+0.0001,"")),
     GEOMEAN(IF($I$200:$Q$200=2,(I131:Q131)+0.0001,""))))))</f>
        <v>10</v>
      </c>
      <c r="H131" s="110" t="s">
        <v>259</v>
      </c>
      <c r="I131" s="96">
        <v>5.38</v>
      </c>
      <c r="J131" s="96">
        <v>2.3809523809523698</v>
      </c>
      <c r="K131" s="96">
        <v>0.512820512820513</v>
      </c>
      <c r="L131" s="96">
        <v>0.815199025923523</v>
      </c>
      <c r="M131" s="96">
        <v>4.4000000000000497E-2</v>
      </c>
      <c r="N131" s="96">
        <v>4.4000000000000497E-2</v>
      </c>
      <c r="O131" s="96">
        <v>10</v>
      </c>
      <c r="P131" s="96">
        <v>6.5</v>
      </c>
      <c r="Q131" s="215">
        <v>0</v>
      </c>
      <c r="R131" s="217"/>
    </row>
    <row r="132" spans="1:18" x14ac:dyDescent="0.2">
      <c r="A132" s="92">
        <v>127</v>
      </c>
      <c r="B132" s="92" t="s">
        <v>260</v>
      </c>
      <c r="C132" s="92" t="s">
        <v>261</v>
      </c>
      <c r="D132" s="93" t="str">
        <f t="shared" si="1"/>
        <v/>
      </c>
      <c r="E132" s="96">
        <f>IF(Options!$D$24 = 1, MAX(F132, G132),
IF(Options!$D$25 = 1, AVERAGE(F132,G132),
IF(Options!$D$26 = 1, IFERROR(GEOMEAN(F132, G132), MAX(F132, G132)))))</f>
        <v>3.270703288285258</v>
      </c>
      <c r="F132" s="96" cm="1">
        <f t="array" ref="F132">IF(Options!$D$18=1, IFERROR(MAX(IF($I$199:$Q$199=1,(I132:Q132),"")),
     MAX(IF($I$199:$Q$199=2,(I132:Q132),""))),
IF(Options!$D$19=1, IFERROR(AVERAGE(IF($I$199:$Q$199=1,(I132:Q132),"")),
     AVERAGE(IF($I$199:$Q$199=2,(I132:Q132),""))),
IF(Options!$D$20=1, IFERROR(GEOMEAN(IF($I$199:$Q$199=1,(I132:Q132)+0.0001,"")),
     GEOMEAN(IF($I$199:$Q$199=2,(I132:Q132)+0.0001,""))))))</f>
        <v>1.25</v>
      </c>
      <c r="G132" s="96" cm="1">
        <f t="array" ref="G132">IF(Options!$D$18=1, IFERROR(MAX(IF($I$200:$Q$200=1,(I132:Q132),"")),
     MAX(IF($I$200:$Q$200=2,(I132:Q132),""))),
IF(Options!$D$19=1, IFERROR(AVERAGE(IF($I$200:$Q$200=1,(I132:Q132),"")),
     AVERAGE(IF($I$200:$Q$200=2,(I132:Q132),""))),
IF(Options!$D$20=1, IFERROR(GEOMEAN(IF($I$200:$Q$200=1,(I132:Q132)+0.0001,"")),
     GEOMEAN(IF($I$200:$Q$200=2,(I132:Q132)+0.0001,""))))))</f>
        <v>8.5579999999999998</v>
      </c>
      <c r="H132" s="110" t="s">
        <v>261</v>
      </c>
      <c r="I132" s="96">
        <v>0</v>
      </c>
      <c r="J132" s="96">
        <v>4.7619047619047397</v>
      </c>
      <c r="K132" s="96">
        <v>0</v>
      </c>
      <c r="L132" s="96">
        <v>0</v>
      </c>
      <c r="M132" s="96">
        <v>8.5579999999999998</v>
      </c>
      <c r="N132" s="96">
        <v>7.1539999999999999</v>
      </c>
      <c r="O132" s="96">
        <v>1.3846153846153799</v>
      </c>
      <c r="P132" s="96">
        <v>1.25</v>
      </c>
      <c r="Q132" s="215">
        <v>0</v>
      </c>
      <c r="R132" s="217"/>
    </row>
    <row r="133" spans="1:18" x14ac:dyDescent="0.2">
      <c r="A133" s="92">
        <v>128</v>
      </c>
      <c r="B133" s="92" t="s">
        <v>262</v>
      </c>
      <c r="C133" s="92" t="s">
        <v>263</v>
      </c>
      <c r="D133" s="93" t="str">
        <f t="shared" si="1"/>
        <v/>
      </c>
      <c r="E133" s="96">
        <f>IF(Options!$D$24 = 1, MAX(F133, G133),
IF(Options!$D$25 = 1, AVERAGE(F133,G133),
IF(Options!$D$26 = 1, IFERROR(GEOMEAN(F133, G133), MAX(F133, G133)))))</f>
        <v>3.2071349029490852</v>
      </c>
      <c r="F133" s="96" cm="1">
        <f t="array" ref="F133">IF(Options!$D$18=1, IFERROR(MAX(IF($I$199:$Q$199=1,(I133:Q133),"")),
     MAX(IF($I$199:$Q$199=2,(I133:Q133),""))),
IF(Options!$D$19=1, IFERROR(AVERAGE(IF($I$199:$Q$199=1,(I133:Q133),"")),
     AVERAGE(IF($I$199:$Q$199=2,(I133:Q133),""))),
IF(Options!$D$20=1, IFERROR(GEOMEAN(IF($I$199:$Q$199=1,(I133:Q133)+0.0001,"")),
     GEOMEAN(IF($I$199:$Q$199=2,(I133:Q133)+0.0001,""))))))</f>
        <v>1.08</v>
      </c>
      <c r="G133" s="96" cm="1">
        <f t="array" ref="G133">IF(Options!$D$18=1, IFERROR(MAX(IF($I$200:$Q$200=1,(I133:Q133),"")),
     MAX(IF($I$200:$Q$200=2,(I133:Q133),""))),
IF(Options!$D$19=1, IFERROR(AVERAGE(IF($I$200:$Q$200=1,(I133:Q133),"")),
     AVERAGE(IF($I$200:$Q$200=2,(I133:Q133),""))),
IF(Options!$D$20=1, IFERROR(GEOMEAN(IF($I$200:$Q$200=1,(I133:Q133)+0.0001,"")),
     GEOMEAN(IF($I$200:$Q$200=2,(I133:Q133)+0.0001,""))))))</f>
        <v>9.5238095238094793</v>
      </c>
      <c r="H133" s="110" t="s">
        <v>263</v>
      </c>
      <c r="I133" s="96">
        <v>1.08</v>
      </c>
      <c r="J133" s="96">
        <v>9.5238095238094793</v>
      </c>
      <c r="K133" s="96">
        <v>0</v>
      </c>
      <c r="L133" s="96">
        <v>0</v>
      </c>
      <c r="M133" s="96">
        <v>2.1217999999999999</v>
      </c>
      <c r="N133" s="96">
        <v>0.78999999999999904</v>
      </c>
      <c r="O133" s="96">
        <v>2.2815384615384602</v>
      </c>
      <c r="P133" s="96">
        <v>0</v>
      </c>
      <c r="Q133" s="215">
        <v>0</v>
      </c>
      <c r="R133" s="217"/>
    </row>
    <row r="134" spans="1:18" x14ac:dyDescent="0.2">
      <c r="A134" s="92">
        <v>129</v>
      </c>
      <c r="B134" s="92" t="s">
        <v>264</v>
      </c>
      <c r="C134" s="92" t="s">
        <v>265</v>
      </c>
      <c r="D134" s="93" t="str">
        <f t="shared" si="1"/>
        <v/>
      </c>
      <c r="E134" s="96">
        <f>IF(Options!$D$24 = 1, MAX(F134, G134),
IF(Options!$D$25 = 1, AVERAGE(F134,G134),
IF(Options!$D$26 = 1, IFERROR(GEOMEAN(F134, G134), MAX(F134, G134)))))</f>
        <v>6.0749289629395449</v>
      </c>
      <c r="F134" s="96" cm="1">
        <f t="array" ref="F134">IF(Options!$D$18=1, IFERROR(MAX(IF($I$199:$Q$199=1,(I134:Q134),"")),
     MAX(IF($I$199:$Q$199=2,(I134:Q134),""))),
IF(Options!$D$19=1, IFERROR(AVERAGE(IF($I$199:$Q$199=1,(I134:Q134),"")),
     AVERAGE(IF($I$199:$Q$199=2,(I134:Q134),""))),
IF(Options!$D$20=1, IFERROR(GEOMEAN(IF($I$199:$Q$199=1,(I134:Q134)+0.0001,"")),
     GEOMEAN(IF($I$199:$Q$199=2,(I134:Q134)+0.0001,""))))))</f>
        <v>7.75</v>
      </c>
      <c r="G134" s="96" cm="1">
        <f t="array" ref="G134">IF(Options!$D$18=1, IFERROR(MAX(IF($I$200:$Q$200=1,(I134:Q134),"")),
     MAX(IF($I$200:$Q$200=2,(I134:Q134),""))),
IF(Options!$D$19=1, IFERROR(AVERAGE(IF($I$200:$Q$200=1,(I134:Q134),"")),
     AVERAGE(IF($I$200:$Q$200=2,(I134:Q134),""))),
IF(Options!$D$20=1, IFERROR(GEOMEAN(IF($I$200:$Q$200=1,(I134:Q134)+0.0001,"")),
     GEOMEAN(IF($I$200:$Q$200=2,(I134:Q134)+0.0001,""))))))</f>
        <v>4.7619047619047397</v>
      </c>
      <c r="H134" s="110" t="s">
        <v>265</v>
      </c>
      <c r="I134" s="96">
        <v>6.98</v>
      </c>
      <c r="J134" s="96">
        <v>4.7619047619047397</v>
      </c>
      <c r="K134" s="96">
        <v>0</v>
      </c>
      <c r="L134" s="96">
        <v>0</v>
      </c>
      <c r="M134" s="96">
        <v>0.14436000000000099</v>
      </c>
      <c r="N134" s="96">
        <v>5.7999999999999802E-2</v>
      </c>
      <c r="O134" s="96">
        <v>3.52153846153846</v>
      </c>
      <c r="P134" s="96">
        <v>7.75</v>
      </c>
      <c r="Q134" s="215">
        <v>0</v>
      </c>
      <c r="R134" s="217"/>
    </row>
    <row r="135" spans="1:18" x14ac:dyDescent="0.2">
      <c r="A135" s="92">
        <v>130</v>
      </c>
      <c r="B135" s="92" t="s">
        <v>266</v>
      </c>
      <c r="C135" s="92" t="s">
        <v>267</v>
      </c>
      <c r="D135" s="93" t="str">
        <f t="shared" ref="D135:D195" si="2">IF(H135 &lt;&gt; C135, "Countries don't match", "")</f>
        <v/>
      </c>
      <c r="E135" s="96">
        <f>IF(Options!$D$24 = 1, MAX(F135, G135),
IF(Options!$D$25 = 1, AVERAGE(F135,G135),
IF(Options!$D$26 = 1, IFERROR(GEOMEAN(F135, G135), MAX(F135, G135)))))</f>
        <v>9.84</v>
      </c>
      <c r="F135" s="96" cm="1">
        <f t="array" ref="F135">IF(Options!$D$18=1, IFERROR(MAX(IF($I$199:$Q$199=1,(I135:Q135),"")),
     MAX(IF($I$199:$Q$199=2,(I135:Q135),""))),
IF(Options!$D$19=1, IFERROR(AVERAGE(IF($I$199:$Q$199=1,(I135:Q135),"")),
     AVERAGE(IF($I$199:$Q$199=2,(I135:Q135),""))),
IF(Options!$D$20=1, IFERROR(GEOMEAN(IF($I$199:$Q$199=1,(I135:Q135)+0.0001,"")),
     GEOMEAN(IF($I$199:$Q$199=2,(I135:Q135)+0.0001,""))))))</f>
        <v>9.84</v>
      </c>
      <c r="G135" s="96" cm="1">
        <f t="array" ref="G135">IF(Options!$D$18=1, IFERROR(MAX(IF($I$200:$Q$200=1,(I135:Q135),"")),
     MAX(IF($I$200:$Q$200=2,(I135:Q135),""))),
IF(Options!$D$19=1, IFERROR(AVERAGE(IF($I$200:$Q$200=1,(I135:Q135),"")),
     AVERAGE(IF($I$200:$Q$200=2,(I135:Q135),""))),
IF(Options!$D$20=1, IFERROR(GEOMEAN(IF($I$200:$Q$200=1,(I135:Q135)+0.0001,"")),
     GEOMEAN(IF($I$200:$Q$200=2,(I135:Q135)+0.0001,""))))))</f>
        <v>0</v>
      </c>
      <c r="H135" s="110" t="s">
        <v>267</v>
      </c>
      <c r="I135" s="96">
        <v>9.84</v>
      </c>
      <c r="J135" s="96" t="s">
        <v>505</v>
      </c>
      <c r="K135" s="96" t="s">
        <v>505</v>
      </c>
      <c r="L135" s="96" t="s">
        <v>505</v>
      </c>
      <c r="M135" s="96" t="s">
        <v>505</v>
      </c>
      <c r="N135" s="96" t="s">
        <v>505</v>
      </c>
      <c r="O135" s="96" t="s">
        <v>505</v>
      </c>
      <c r="P135" s="96">
        <v>8</v>
      </c>
      <c r="Q135" s="215">
        <v>0</v>
      </c>
      <c r="R135" s="217"/>
    </row>
    <row r="136" spans="1:18" x14ac:dyDescent="0.2">
      <c r="A136" s="92">
        <v>131</v>
      </c>
      <c r="B136" s="92" t="s">
        <v>268</v>
      </c>
      <c r="C136" s="92" t="s">
        <v>269</v>
      </c>
      <c r="D136" s="93" t="str">
        <f t="shared" si="2"/>
        <v/>
      </c>
      <c r="E136" s="96">
        <f>IF(Options!$D$24 = 1, MAX(F136, G136),
IF(Options!$D$25 = 1, AVERAGE(F136,G136),
IF(Options!$D$26 = 1, IFERROR(GEOMEAN(F136, G136), MAX(F136, G136)))))</f>
        <v>5.6568542494923797</v>
      </c>
      <c r="F136" s="96" cm="1">
        <f t="array" ref="F136">IF(Options!$D$18=1, IFERROR(MAX(IF($I$199:$Q$199=1,(I136:Q136),"")),
     MAX(IF($I$199:$Q$199=2,(I136:Q136),""))),
IF(Options!$D$19=1, IFERROR(AVERAGE(IF($I$199:$Q$199=1,(I136:Q136),"")),
     AVERAGE(IF($I$199:$Q$199=2,(I136:Q136),""))),
IF(Options!$D$20=1, IFERROR(GEOMEAN(IF($I$199:$Q$199=1,(I136:Q136)+0.0001,"")),
     GEOMEAN(IF($I$199:$Q$199=2,(I136:Q136)+0.0001,""))))))</f>
        <v>3.2</v>
      </c>
      <c r="G136" s="96" cm="1">
        <f t="array" ref="G136">IF(Options!$D$18=1, IFERROR(MAX(IF($I$200:$Q$200=1,(I136:Q136),"")),
     MAX(IF($I$200:$Q$200=2,(I136:Q136),""))),
IF(Options!$D$19=1, IFERROR(AVERAGE(IF($I$200:$Q$200=1,(I136:Q136),"")),
     AVERAGE(IF($I$200:$Q$200=2,(I136:Q136),""))),
IF(Options!$D$20=1, IFERROR(GEOMEAN(IF($I$200:$Q$200=1,(I136:Q136)+0.0001,"")),
     GEOMEAN(IF($I$200:$Q$200=2,(I136:Q136)+0.0001,""))))))</f>
        <v>10</v>
      </c>
      <c r="H136" s="110" t="s">
        <v>269</v>
      </c>
      <c r="I136" s="96">
        <v>3.2</v>
      </c>
      <c r="J136" s="96">
        <v>10</v>
      </c>
      <c r="K136" s="96">
        <v>6.6666666666748099E-4</v>
      </c>
      <c r="L136" s="96">
        <v>6.6666666666748099E-4</v>
      </c>
      <c r="M136" s="96">
        <v>2.6080000000000301E-2</v>
      </c>
      <c r="N136" s="96">
        <v>6.0000000000000497E-2</v>
      </c>
      <c r="O136" s="96">
        <v>3.3753846153846099</v>
      </c>
      <c r="P136" s="96">
        <v>0.25</v>
      </c>
      <c r="Q136" s="215">
        <v>0</v>
      </c>
      <c r="R136" s="217"/>
    </row>
    <row r="137" spans="1:18" x14ac:dyDescent="0.2">
      <c r="A137" s="92">
        <v>132</v>
      </c>
      <c r="B137" s="92" t="s">
        <v>270</v>
      </c>
      <c r="C137" s="92" t="s">
        <v>271</v>
      </c>
      <c r="D137" s="93" t="str">
        <f t="shared" si="2"/>
        <v/>
      </c>
      <c r="E137" s="96">
        <f>IF(Options!$D$24 = 1, MAX(F137, G137),
IF(Options!$D$25 = 1, AVERAGE(F137,G137),
IF(Options!$D$26 = 1, IFERROR(GEOMEAN(F137, G137), MAX(F137, G137)))))</f>
        <v>5.0615262143989241</v>
      </c>
      <c r="F137" s="96" cm="1">
        <f t="array" ref="F137">IF(Options!$D$18=1, IFERROR(MAX(IF($I$199:$Q$199=1,(I137:Q137),"")),
     MAX(IF($I$199:$Q$199=2,(I137:Q137),""))),
IF(Options!$D$19=1, IFERROR(AVERAGE(IF($I$199:$Q$199=1,(I137:Q137),"")),
     AVERAGE(IF($I$199:$Q$199=2,(I137:Q137),""))),
IF(Options!$D$20=1, IFERROR(GEOMEAN(IF($I$199:$Q$199=1,(I137:Q137)+0.0001,"")),
     GEOMEAN(IF($I$199:$Q$199=2,(I137:Q137)+0.0001,""))))))</f>
        <v>5.38</v>
      </c>
      <c r="G137" s="96" cm="1">
        <f t="array" ref="G137">IF(Options!$D$18=1, IFERROR(MAX(IF($I$200:$Q$200=1,(I137:Q137),"")),
     MAX(IF($I$200:$Q$200=2,(I137:Q137),""))),
IF(Options!$D$19=1, IFERROR(AVERAGE(IF($I$200:$Q$200=1,(I137:Q137),"")),
     AVERAGE(IF($I$200:$Q$200=2,(I137:Q137),""))),
IF(Options!$D$20=1, IFERROR(GEOMEAN(IF($I$200:$Q$200=1,(I137:Q137)+0.0001,"")),
     GEOMEAN(IF($I$200:$Q$200=2,(I137:Q137)+0.0001,""))))))</f>
        <v>4.7619047619047397</v>
      </c>
      <c r="H137" s="110" t="s">
        <v>271</v>
      </c>
      <c r="I137" s="96">
        <v>5.38</v>
      </c>
      <c r="J137" s="96">
        <v>4.7619047619047397</v>
      </c>
      <c r="K137" s="96">
        <v>1.4707371140318699</v>
      </c>
      <c r="L137" s="96">
        <v>3.0361756927170598</v>
      </c>
      <c r="M137" s="96">
        <v>2.09476</v>
      </c>
      <c r="N137" s="96">
        <v>0.56000000000000005</v>
      </c>
      <c r="O137" s="96">
        <v>3.4015384615384598</v>
      </c>
      <c r="P137" s="96">
        <v>2.5</v>
      </c>
      <c r="Q137" s="215">
        <v>0</v>
      </c>
      <c r="R137" s="217"/>
    </row>
    <row r="138" spans="1:18" x14ac:dyDescent="0.2">
      <c r="A138" s="92">
        <v>133</v>
      </c>
      <c r="B138" s="92" t="s">
        <v>272</v>
      </c>
      <c r="C138" s="92" t="s">
        <v>273</v>
      </c>
      <c r="D138" s="93" t="str">
        <f t="shared" si="2"/>
        <v/>
      </c>
      <c r="E138" s="96">
        <f>IF(Options!$D$24 = 1, MAX(F138, G138),
IF(Options!$D$25 = 1, AVERAGE(F138,G138),
IF(Options!$D$26 = 1, IFERROR(GEOMEAN(F138, G138), MAX(F138, G138)))))</f>
        <v>5.1145719423863953</v>
      </c>
      <c r="F138" s="96" cm="1">
        <f t="array" ref="F138">IF(Options!$D$18=1, IFERROR(MAX(IF($I$199:$Q$199=1,(I138:Q138),"")),
     MAX(IF($I$199:$Q$199=2,(I138:Q138),""))),
IF(Options!$D$19=1, IFERROR(AVERAGE(IF($I$199:$Q$199=1,(I138:Q138),"")),
     AVERAGE(IF($I$199:$Q$199=2,(I138:Q138),""))),
IF(Options!$D$20=1, IFERROR(GEOMEAN(IF($I$199:$Q$199=1,(I138:Q138)+0.0001,"")),
     GEOMEAN(IF($I$199:$Q$199=2,(I138:Q138)+0.0001,""))))))</f>
        <v>8.25</v>
      </c>
      <c r="G138" s="96" cm="1">
        <f t="array" ref="G138">IF(Options!$D$18=1, IFERROR(MAX(IF($I$200:$Q$200=1,(I138:Q138),"")),
     MAX(IF($I$200:$Q$200=2,(I138:Q138),""))),
IF(Options!$D$19=1, IFERROR(AVERAGE(IF($I$200:$Q$200=1,(I138:Q138),"")),
     AVERAGE(IF($I$200:$Q$200=2,(I138:Q138),""))),
IF(Options!$D$20=1, IFERROR(GEOMEAN(IF($I$200:$Q$200=1,(I138:Q138)+0.0001,"")),
     GEOMEAN(IF($I$200:$Q$200=2,(I138:Q138)+0.0001,""))))))</f>
        <v>3.1707692307692299</v>
      </c>
      <c r="H138" s="110" t="s">
        <v>273</v>
      </c>
      <c r="I138" s="96">
        <v>6.9</v>
      </c>
      <c r="J138" s="96">
        <v>0</v>
      </c>
      <c r="K138" s="96">
        <v>0</v>
      </c>
      <c r="L138" s="96">
        <v>0</v>
      </c>
      <c r="M138" s="96">
        <v>0.21063999999999999</v>
      </c>
      <c r="N138" s="96">
        <v>0.4</v>
      </c>
      <c r="O138" s="96">
        <v>3.1707692307692299</v>
      </c>
      <c r="P138" s="96">
        <v>8.25</v>
      </c>
      <c r="Q138" s="215">
        <v>0</v>
      </c>
      <c r="R138" s="217"/>
    </row>
    <row r="139" spans="1:18" x14ac:dyDescent="0.2">
      <c r="A139" s="92">
        <v>134</v>
      </c>
      <c r="B139" s="92" t="s">
        <v>274</v>
      </c>
      <c r="C139" s="92" t="s">
        <v>275</v>
      </c>
      <c r="D139" s="93" t="str">
        <f t="shared" si="2"/>
        <v/>
      </c>
      <c r="E139" s="96">
        <f>IF(Options!$D$24 = 1, MAX(F139, G139),
IF(Options!$D$25 = 1, AVERAGE(F139,G139),
IF(Options!$D$26 = 1, IFERROR(GEOMEAN(F139, G139), MAX(F139, G139)))))</f>
        <v>6.518456872604129</v>
      </c>
      <c r="F139" s="96" cm="1">
        <f t="array" ref="F139">IF(Options!$D$18=1, IFERROR(MAX(IF($I$199:$Q$199=1,(I139:Q139),"")),
     MAX(IF($I$199:$Q$199=2,(I139:Q139),""))),
IF(Options!$D$19=1, IFERROR(AVERAGE(IF($I$199:$Q$199=1,(I139:Q139),"")),
     AVERAGE(IF($I$199:$Q$199=2,(I139:Q139),""))),
IF(Options!$D$20=1, IFERROR(GEOMEAN(IF($I$199:$Q$199=1,(I139:Q139)+0.0001,"")),
     GEOMEAN(IF($I$199:$Q$199=2,(I139:Q139)+0.0001,""))))))</f>
        <v>5.26</v>
      </c>
      <c r="G139" s="96" cm="1">
        <f t="array" ref="G139">IF(Options!$D$18=1, IFERROR(MAX(IF($I$200:$Q$200=1,(I139:Q139),"")),
     MAX(IF($I$200:$Q$200=2,(I139:Q139),""))),
IF(Options!$D$19=1, IFERROR(AVERAGE(IF($I$200:$Q$200=1,(I139:Q139),"")),
     AVERAGE(IF($I$200:$Q$200=2,(I139:Q139),""))),
IF(Options!$D$20=1, IFERROR(GEOMEAN(IF($I$200:$Q$200=1,(I139:Q139)+0.0001,"")),
     GEOMEAN(IF($I$200:$Q$200=2,(I139:Q139)+0.0001,""))))))</f>
        <v>8.0779999999999994</v>
      </c>
      <c r="H139" s="110" t="s">
        <v>275</v>
      </c>
      <c r="I139" s="96">
        <v>5.26</v>
      </c>
      <c r="J139" s="96">
        <v>7.1428571428571104</v>
      </c>
      <c r="K139" s="96">
        <v>0</v>
      </c>
      <c r="L139" s="96">
        <v>0</v>
      </c>
      <c r="M139" s="96">
        <v>5.81128</v>
      </c>
      <c r="N139" s="96">
        <v>8.0779999999999994</v>
      </c>
      <c r="O139" s="96">
        <v>1.1969230769230801</v>
      </c>
      <c r="P139" s="96">
        <v>4.25</v>
      </c>
      <c r="Q139" s="215">
        <v>0</v>
      </c>
      <c r="R139" s="217"/>
    </row>
    <row r="140" spans="1:18" x14ac:dyDescent="0.2">
      <c r="A140" s="92">
        <v>135</v>
      </c>
      <c r="B140" s="92" t="s">
        <v>276</v>
      </c>
      <c r="C140" s="92" t="s">
        <v>277</v>
      </c>
      <c r="D140" s="93" t="str">
        <f t="shared" si="2"/>
        <v/>
      </c>
      <c r="E140" s="96">
        <f>IF(Options!$D$24 = 1, MAX(F140, G140),
IF(Options!$D$25 = 1, AVERAGE(F140,G140),
IF(Options!$D$26 = 1, IFERROR(GEOMEAN(F140, G140), MAX(F140, G140)))))</f>
        <v>7.5828754440515498</v>
      </c>
      <c r="F140" s="96" cm="1">
        <f t="array" ref="F140">IF(Options!$D$18=1, IFERROR(MAX(IF($I$199:$Q$199=1,(I140:Q140),"")),
     MAX(IF($I$199:$Q$199=2,(I140:Q140),""))),
IF(Options!$D$19=1, IFERROR(AVERAGE(IF($I$199:$Q$199=1,(I140:Q140),"")),
     AVERAGE(IF($I$199:$Q$199=2,(I140:Q140),""))),
IF(Options!$D$20=1, IFERROR(GEOMEAN(IF($I$199:$Q$199=1,(I140:Q140)+0.0001,"")),
     GEOMEAN(IF($I$199:$Q$199=2,(I140:Q140)+0.0001,""))))))</f>
        <v>5.75</v>
      </c>
      <c r="G140" s="96" cm="1">
        <f t="array" ref="G140">IF(Options!$D$18=1, IFERROR(MAX(IF($I$200:$Q$200=1,(I140:Q140),"")),
     MAX(IF($I$200:$Q$200=2,(I140:Q140),""))),
IF(Options!$D$19=1, IFERROR(AVERAGE(IF($I$200:$Q$200=1,(I140:Q140),"")),
     AVERAGE(IF($I$200:$Q$200=2,(I140:Q140),""))),
IF(Options!$D$20=1, IFERROR(GEOMEAN(IF($I$200:$Q$200=1,(I140:Q140)+0.0001,"")),
     GEOMEAN(IF($I$200:$Q$200=2,(I140:Q140)+0.0001,""))))))</f>
        <v>10</v>
      </c>
      <c r="H140" s="110" t="s">
        <v>277</v>
      </c>
      <c r="I140" s="96">
        <v>4.16</v>
      </c>
      <c r="J140" s="96">
        <v>4.7619047619047397</v>
      </c>
      <c r="K140" s="96">
        <v>0.73282873857449005</v>
      </c>
      <c r="L140" s="96">
        <v>0.94457472322663005</v>
      </c>
      <c r="M140" s="96">
        <v>8.4288399999999992</v>
      </c>
      <c r="N140" s="96">
        <v>10</v>
      </c>
      <c r="O140" s="96">
        <v>0.99076923076923196</v>
      </c>
      <c r="P140" s="96">
        <v>5.75</v>
      </c>
      <c r="Q140" s="215">
        <v>0</v>
      </c>
      <c r="R140" s="217"/>
    </row>
    <row r="141" spans="1:18" x14ac:dyDescent="0.2">
      <c r="A141" s="92">
        <v>136</v>
      </c>
      <c r="B141" s="92" t="s">
        <v>278</v>
      </c>
      <c r="C141" s="92" t="s">
        <v>279</v>
      </c>
      <c r="D141" s="93" t="str">
        <f t="shared" si="2"/>
        <v/>
      </c>
      <c r="E141" s="96">
        <f>IF(Options!$D$24 = 1, MAX(F141, G141),
IF(Options!$D$25 = 1, AVERAGE(F141,G141),
IF(Options!$D$26 = 1, IFERROR(GEOMEAN(F141, G141), MAX(F141, G141)))))</f>
        <v>6.9436507482941208</v>
      </c>
      <c r="F141" s="96" cm="1">
        <f t="array" ref="F141">IF(Options!$D$18=1, IFERROR(MAX(IF($I$199:$Q$199=1,(I141:Q141),"")),
     MAX(IF($I$199:$Q$199=2,(I141:Q141),""))),
IF(Options!$D$19=1, IFERROR(AVERAGE(IF($I$199:$Q$199=1,(I141:Q141),"")),
     AVERAGE(IF($I$199:$Q$199=2,(I141:Q141),""))),
IF(Options!$D$20=1, IFERROR(GEOMEAN(IF($I$199:$Q$199=1,(I141:Q141)+0.0001,"")),
     GEOMEAN(IF($I$199:$Q$199=2,(I141:Q141)+0.0001,""))))))</f>
        <v>6.75</v>
      </c>
      <c r="G141" s="96" cm="1">
        <f t="array" ref="G141">IF(Options!$D$18=1, IFERROR(MAX(IF($I$200:$Q$200=1,(I141:Q141),"")),
     MAX(IF($I$200:$Q$200=2,(I141:Q141),""))),
IF(Options!$D$19=1, IFERROR(AVERAGE(IF($I$200:$Q$200=1,(I141:Q141),"")),
     AVERAGE(IF($I$200:$Q$200=2,(I141:Q141),""))),
IF(Options!$D$20=1, IFERROR(GEOMEAN(IF($I$200:$Q$200=1,(I141:Q141)+0.0001,"")),
     GEOMEAN(IF($I$200:$Q$200=2,(I141:Q141)+0.0001,""))))))</f>
        <v>7.1428571428571104</v>
      </c>
      <c r="H141" s="110" t="s">
        <v>279</v>
      </c>
      <c r="I141" s="96">
        <v>4.4800000000000004</v>
      </c>
      <c r="J141" s="96">
        <v>7.1428571428571104</v>
      </c>
      <c r="K141" s="96">
        <v>0</v>
      </c>
      <c r="L141" s="96">
        <v>0</v>
      </c>
      <c r="M141" s="96">
        <v>0.61956</v>
      </c>
      <c r="N141" s="96">
        <v>0.53200000000000003</v>
      </c>
      <c r="O141" s="96">
        <v>3.7184615384615398</v>
      </c>
      <c r="P141" s="96">
        <v>6.75</v>
      </c>
      <c r="Q141" s="215">
        <v>0</v>
      </c>
      <c r="R141" s="217"/>
    </row>
    <row r="142" spans="1:18" x14ac:dyDescent="0.2">
      <c r="A142" s="92">
        <v>137</v>
      </c>
      <c r="B142" s="92" t="s">
        <v>280</v>
      </c>
      <c r="C142" s="92" t="s">
        <v>281</v>
      </c>
      <c r="D142" s="93" t="str">
        <f t="shared" si="2"/>
        <v/>
      </c>
      <c r="E142" s="96">
        <f>IF(Options!$D$24 = 1, MAX(F142, G142),
IF(Options!$D$25 = 1, AVERAGE(F142,G142),
IF(Options!$D$26 = 1, IFERROR(GEOMEAN(F142, G142), MAX(F142, G142)))))</f>
        <v>9.6199999999999992</v>
      </c>
      <c r="F142" s="96" cm="1">
        <f t="array" ref="F142">IF(Options!$D$18=1, IFERROR(MAX(IF($I$199:$Q$199=1,(I142:Q142),"")),
     MAX(IF($I$199:$Q$199=2,(I142:Q142),""))),
IF(Options!$D$19=1, IFERROR(AVERAGE(IF($I$199:$Q$199=1,(I142:Q142),"")),
     AVERAGE(IF($I$199:$Q$199=2,(I142:Q142),""))),
IF(Options!$D$20=1, IFERROR(GEOMEAN(IF($I$199:$Q$199=1,(I142:Q142)+0.0001,"")),
     GEOMEAN(IF($I$199:$Q$199=2,(I142:Q142)+0.0001,""))))))</f>
        <v>9.6199999999999992</v>
      </c>
      <c r="G142" s="96" cm="1">
        <f t="array" ref="G142">IF(Options!$D$18=1, IFERROR(MAX(IF($I$200:$Q$200=1,(I142:Q142),"")),
     MAX(IF($I$200:$Q$200=2,(I142:Q142),""))),
IF(Options!$D$19=1, IFERROR(AVERAGE(IF($I$200:$Q$200=1,(I142:Q142),"")),
     AVERAGE(IF($I$200:$Q$200=2,(I142:Q142),""))),
IF(Options!$D$20=1, IFERROR(GEOMEAN(IF($I$200:$Q$200=1,(I142:Q142)+0.0001,"")),
     GEOMEAN(IF($I$200:$Q$200=2,(I142:Q142)+0.0001,""))))))</f>
        <v>0</v>
      </c>
      <c r="H142" s="110" t="s">
        <v>281</v>
      </c>
      <c r="I142" s="96">
        <v>9.6199999999999992</v>
      </c>
      <c r="J142" s="96" t="s">
        <v>505</v>
      </c>
      <c r="K142" s="96" t="s">
        <v>505</v>
      </c>
      <c r="L142" s="96" t="s">
        <v>505</v>
      </c>
      <c r="M142" s="96" t="s">
        <v>505</v>
      </c>
      <c r="N142" s="96" t="s">
        <v>505</v>
      </c>
      <c r="O142" s="96" t="s">
        <v>505</v>
      </c>
      <c r="P142" s="96">
        <v>4.75</v>
      </c>
      <c r="Q142" s="215">
        <v>0</v>
      </c>
      <c r="R142" s="217"/>
    </row>
    <row r="143" spans="1:18" x14ac:dyDescent="0.2">
      <c r="A143" s="92">
        <v>138</v>
      </c>
      <c r="B143" s="92" t="s">
        <v>282</v>
      </c>
      <c r="C143" s="92" t="s">
        <v>283</v>
      </c>
      <c r="D143" s="93" t="str">
        <f t="shared" si="2"/>
        <v/>
      </c>
      <c r="E143" s="96">
        <f>IF(Options!$D$24 = 1, MAX(F143, G143),
IF(Options!$D$25 = 1, AVERAGE(F143,G143),
IF(Options!$D$26 = 1, IFERROR(GEOMEAN(F143, G143), MAX(F143, G143)))))</f>
        <v>8.1284333405292966</v>
      </c>
      <c r="F143" s="96" cm="1">
        <f t="array" ref="F143">IF(Options!$D$18=1, IFERROR(MAX(IF($I$199:$Q$199=1,(I143:Q143),"")),
     MAX(IF($I$199:$Q$199=2,(I143:Q143),""))),
IF(Options!$D$19=1, IFERROR(AVERAGE(IF($I$199:$Q$199=1,(I143:Q143),"")),
     AVERAGE(IF($I$199:$Q$199=2,(I143:Q143),""))),
IF(Options!$D$20=1, IFERROR(GEOMEAN(IF($I$199:$Q$199=1,(I143:Q143)+0.0001,"")),
     GEOMEAN(IF($I$199:$Q$199=2,(I143:Q143)+0.0001,""))))))</f>
        <v>9.25</v>
      </c>
      <c r="G143" s="96" cm="1">
        <f t="array" ref="G143">IF(Options!$D$18=1, IFERROR(MAX(IF($I$200:$Q$200=1,(I143:Q143),"")),
     MAX(IF($I$200:$Q$200=2,(I143:Q143),""))),
IF(Options!$D$19=1, IFERROR(AVERAGE(IF($I$200:$Q$200=1,(I143:Q143),"")),
     AVERAGE(IF($I$200:$Q$200=2,(I143:Q143),""))),
IF(Options!$D$20=1, IFERROR(GEOMEAN(IF($I$200:$Q$200=1,(I143:Q143)+0.0001,"")),
     GEOMEAN(IF($I$200:$Q$200=2,(I143:Q143)+0.0001,""))))))</f>
        <v>7.1428571428571104</v>
      </c>
      <c r="H143" s="110" t="s">
        <v>283</v>
      </c>
      <c r="I143" s="96">
        <v>8.44</v>
      </c>
      <c r="J143" s="96">
        <v>7.1428571428571104</v>
      </c>
      <c r="K143" s="96">
        <v>6.6666666666748099E-4</v>
      </c>
      <c r="L143" s="96">
        <v>6.6666666666748099E-4</v>
      </c>
      <c r="M143" s="96">
        <v>2.61999999999993E-2</v>
      </c>
      <c r="N143" s="96">
        <v>3.2000000000000001E-2</v>
      </c>
      <c r="O143" s="96">
        <v>4.6584615384615402</v>
      </c>
      <c r="P143" s="96">
        <v>9.25</v>
      </c>
      <c r="Q143" s="215">
        <v>0</v>
      </c>
      <c r="R143" s="217"/>
    </row>
    <row r="144" spans="1:18" x14ac:dyDescent="0.2">
      <c r="A144" s="92">
        <v>139</v>
      </c>
      <c r="B144" s="92" t="s">
        <v>284</v>
      </c>
      <c r="C144" s="92" t="s">
        <v>285</v>
      </c>
      <c r="D144" s="93" t="str">
        <f t="shared" si="2"/>
        <v/>
      </c>
      <c r="E144" s="96">
        <f>IF(Options!$D$24 = 1, MAX(F144, G144),
IF(Options!$D$25 = 1, AVERAGE(F144,G144),
IF(Options!$D$26 = 1, IFERROR(GEOMEAN(F144, G144), MAX(F144, G144)))))</f>
        <v>5.4037024344425184</v>
      </c>
      <c r="F144" s="96" cm="1">
        <f t="array" ref="F144">IF(Options!$D$18=1, IFERROR(MAX(IF($I$199:$Q$199=1,(I144:Q144),"")),
     MAX(IF($I$199:$Q$199=2,(I144:Q144),""))),
IF(Options!$D$19=1, IFERROR(AVERAGE(IF($I$199:$Q$199=1,(I144:Q144),"")),
     AVERAGE(IF($I$199:$Q$199=2,(I144:Q144),""))),
IF(Options!$D$20=1, IFERROR(GEOMEAN(IF($I$199:$Q$199=1,(I144:Q144)+0.0001,"")),
     GEOMEAN(IF($I$199:$Q$199=2,(I144:Q144)+0.0001,""))))))</f>
        <v>2.92</v>
      </c>
      <c r="G144" s="96" cm="1">
        <f t="array" ref="G144">IF(Options!$D$18=1, IFERROR(MAX(IF($I$200:$Q$200=1,(I144:Q144),"")),
     MAX(IF($I$200:$Q$200=2,(I144:Q144),""))),
IF(Options!$D$19=1, IFERROR(AVERAGE(IF($I$200:$Q$200=1,(I144:Q144),"")),
     AVERAGE(IF($I$200:$Q$200=2,(I144:Q144),""))),
IF(Options!$D$20=1, IFERROR(GEOMEAN(IF($I$200:$Q$200=1,(I144:Q144)+0.0001,"")),
     GEOMEAN(IF($I$200:$Q$200=2,(I144:Q144)+0.0001,""))))))</f>
        <v>10</v>
      </c>
      <c r="H144" s="110" t="s">
        <v>285</v>
      </c>
      <c r="I144" s="96">
        <v>2.92</v>
      </c>
      <c r="J144" s="96">
        <v>2.3809523809523698</v>
      </c>
      <c r="K144" s="96">
        <v>0</v>
      </c>
      <c r="L144" s="96">
        <v>0.49044735337719397</v>
      </c>
      <c r="M144" s="96">
        <v>6.6113600000000003</v>
      </c>
      <c r="N144" s="96">
        <v>10</v>
      </c>
      <c r="O144" s="96">
        <v>2.0676923076923099</v>
      </c>
      <c r="P144" s="96">
        <v>2.75</v>
      </c>
      <c r="Q144" s="215">
        <v>0</v>
      </c>
      <c r="R144" s="217"/>
    </row>
    <row r="145" spans="1:18" x14ac:dyDescent="0.2">
      <c r="A145" s="92">
        <v>140</v>
      </c>
      <c r="B145" s="92" t="s">
        <v>286</v>
      </c>
      <c r="C145" s="92" t="s">
        <v>287</v>
      </c>
      <c r="D145" s="93" t="str">
        <f t="shared" si="2"/>
        <v/>
      </c>
      <c r="E145" s="96">
        <f>IF(Options!$D$24 = 1, MAX(F145, G145),
IF(Options!$D$25 = 1, AVERAGE(F145,G145),
IF(Options!$D$26 = 1, IFERROR(GEOMEAN(F145, G145), MAX(F145, G145)))))</f>
        <v>6.75</v>
      </c>
      <c r="F145" s="96" cm="1">
        <f t="array" ref="F145">IF(Options!$D$18=1, IFERROR(MAX(IF($I$199:$Q$199=1,(I145:Q145),"")),
     MAX(IF($I$199:$Q$199=2,(I145:Q145),""))),
IF(Options!$D$19=1, IFERROR(AVERAGE(IF($I$199:$Q$199=1,(I145:Q145),"")),
     AVERAGE(IF($I$199:$Q$199=2,(I145:Q145),""))),
IF(Options!$D$20=1, IFERROR(GEOMEAN(IF($I$199:$Q$199=1,(I145:Q145)+0.0001,"")),
     GEOMEAN(IF($I$199:$Q$199=2,(I145:Q145)+0.0001,""))))))</f>
        <v>6.75</v>
      </c>
      <c r="G145" s="96" cm="1">
        <f t="array" ref="G145">IF(Options!$D$18=1, IFERROR(MAX(IF($I$200:$Q$200=1,(I145:Q145),"")),
     MAX(IF($I$200:$Q$200=2,(I145:Q145),""))),
IF(Options!$D$19=1, IFERROR(AVERAGE(IF($I$200:$Q$200=1,(I145:Q145),"")),
     AVERAGE(IF($I$200:$Q$200=2,(I145:Q145),""))),
IF(Options!$D$20=1, IFERROR(GEOMEAN(IF($I$200:$Q$200=1,(I145:Q145)+0.0001,"")),
     GEOMEAN(IF($I$200:$Q$200=2,(I145:Q145)+0.0001,""))))))</f>
        <v>0</v>
      </c>
      <c r="H145" s="110" t="s">
        <v>287</v>
      </c>
      <c r="I145" s="96">
        <v>0</v>
      </c>
      <c r="J145" s="96" t="s">
        <v>505</v>
      </c>
      <c r="K145" s="96" t="s">
        <v>505</v>
      </c>
      <c r="L145" s="96" t="s">
        <v>505</v>
      </c>
      <c r="M145" s="96" t="s">
        <v>505</v>
      </c>
      <c r="N145" s="96" t="s">
        <v>505</v>
      </c>
      <c r="O145" s="96" t="s">
        <v>505</v>
      </c>
      <c r="P145" s="96">
        <v>6.75</v>
      </c>
      <c r="Q145" s="215">
        <v>0</v>
      </c>
      <c r="R145" s="217"/>
    </row>
    <row r="146" spans="1:18" x14ac:dyDescent="0.2">
      <c r="A146" s="92">
        <v>141</v>
      </c>
      <c r="B146" s="92" t="s">
        <v>288</v>
      </c>
      <c r="C146" s="92" t="s">
        <v>289</v>
      </c>
      <c r="D146" s="93" t="str">
        <f t="shared" si="2"/>
        <v/>
      </c>
      <c r="E146" s="96">
        <f>IF(Options!$D$24 = 1, MAX(F146, G146),
IF(Options!$D$25 = 1, AVERAGE(F146,G146),
IF(Options!$D$26 = 1, IFERROR(GEOMEAN(F146, G146), MAX(F146, G146)))))</f>
        <v>4.4721359549995796</v>
      </c>
      <c r="F146" s="96" cm="1">
        <f t="array" ref="F146">IF(Options!$D$18=1, IFERROR(MAX(IF($I$199:$Q$199=1,(I146:Q146),"")),
     MAX(IF($I$199:$Q$199=2,(I146:Q146),""))),
IF(Options!$D$19=1, IFERROR(AVERAGE(IF($I$199:$Q$199=1,(I146:Q146),"")),
     AVERAGE(IF($I$199:$Q$199=2,(I146:Q146),""))),
IF(Options!$D$20=1, IFERROR(GEOMEAN(IF($I$199:$Q$199=1,(I146:Q146)+0.0001,"")),
     GEOMEAN(IF($I$199:$Q$199=2,(I146:Q146)+0.0001,""))))))</f>
        <v>2</v>
      </c>
      <c r="G146" s="96" cm="1">
        <f t="array" ref="G146">IF(Options!$D$18=1, IFERROR(MAX(IF($I$200:$Q$200=1,(I146:Q146),"")),
     MAX(IF($I$200:$Q$200=2,(I146:Q146),""))),
IF(Options!$D$19=1, IFERROR(AVERAGE(IF($I$200:$Q$200=1,(I146:Q146),"")),
     AVERAGE(IF($I$200:$Q$200=2,(I146:Q146),""))),
IF(Options!$D$20=1, IFERROR(GEOMEAN(IF($I$200:$Q$200=1,(I146:Q146)+0.0001,"")),
     GEOMEAN(IF($I$200:$Q$200=2,(I146:Q146)+0.0001,""))))))</f>
        <v>10</v>
      </c>
      <c r="H146" s="110" t="s">
        <v>289</v>
      </c>
      <c r="I146" s="96">
        <v>1.94</v>
      </c>
      <c r="J146" s="96">
        <v>4.7619047619047397</v>
      </c>
      <c r="K146" s="96">
        <v>0</v>
      </c>
      <c r="L146" s="96">
        <v>0</v>
      </c>
      <c r="M146" s="96">
        <v>8.1034400000000009</v>
      </c>
      <c r="N146" s="96">
        <v>10</v>
      </c>
      <c r="O146" s="96">
        <v>1.3507692307692301</v>
      </c>
      <c r="P146" s="96">
        <v>2</v>
      </c>
      <c r="Q146" s="215">
        <v>0</v>
      </c>
      <c r="R146" s="217"/>
    </row>
    <row r="147" spans="1:18" x14ac:dyDescent="0.2">
      <c r="A147" s="92">
        <v>142</v>
      </c>
      <c r="B147" s="92" t="s">
        <v>290</v>
      </c>
      <c r="C147" s="92" t="s">
        <v>291</v>
      </c>
      <c r="D147" s="93" t="str">
        <f t="shared" si="2"/>
        <v/>
      </c>
      <c r="E147" s="96">
        <f>IF(Options!$D$24 = 1, MAX(F147, G147),
IF(Options!$D$25 = 1, AVERAGE(F147,G147),
IF(Options!$D$26 = 1, IFERROR(GEOMEAN(F147, G147), MAX(F147, G147)))))</f>
        <v>6.1343840114554293</v>
      </c>
      <c r="F147" s="96" cm="1">
        <f t="array" ref="F147">IF(Options!$D$18=1, IFERROR(MAX(IF($I$199:$Q$199=1,(I147:Q147),"")),
     MAX(IF($I$199:$Q$199=2,(I147:Q147),""))),
IF(Options!$D$19=1, IFERROR(AVERAGE(IF($I$199:$Q$199=1,(I147:Q147),"")),
     AVERAGE(IF($I$199:$Q$199=2,(I147:Q147),""))),
IF(Options!$D$20=1, IFERROR(GEOMEAN(IF($I$199:$Q$199=1,(I147:Q147)+0.0001,"")),
     GEOMEAN(IF($I$199:$Q$199=2,(I147:Q147)+0.0001,""))))))</f>
        <v>6.86</v>
      </c>
      <c r="G147" s="96" cm="1">
        <f t="array" ref="G147">IF(Options!$D$18=1, IFERROR(MAX(IF($I$200:$Q$200=1,(I147:Q147),"")),
     MAX(IF($I$200:$Q$200=2,(I147:Q147),""))),
IF(Options!$D$19=1, IFERROR(AVERAGE(IF($I$200:$Q$200=1,(I147:Q147),"")),
     AVERAGE(IF($I$200:$Q$200=2,(I147:Q147),""))),
IF(Options!$D$20=1, IFERROR(GEOMEAN(IF($I$200:$Q$200=1,(I147:Q147)+0.0001,"")),
     GEOMEAN(IF($I$200:$Q$200=2,(I147:Q147)+0.0001,""))))))</f>
        <v>5.4855200000000002</v>
      </c>
      <c r="H147" s="110" t="s">
        <v>291</v>
      </c>
      <c r="I147" s="96">
        <v>6.86</v>
      </c>
      <c r="J147" s="96">
        <v>4.7619047619047397</v>
      </c>
      <c r="K147" s="96">
        <v>0.896405994743946</v>
      </c>
      <c r="L147" s="96">
        <v>1.33995990567005</v>
      </c>
      <c r="M147" s="96">
        <v>5.4855200000000002</v>
      </c>
      <c r="N147" s="96">
        <v>4.6859999999999999</v>
      </c>
      <c r="O147" s="96">
        <v>4.7015384615384601</v>
      </c>
      <c r="P147" s="96">
        <v>4</v>
      </c>
      <c r="Q147" s="215">
        <v>0</v>
      </c>
      <c r="R147" s="217"/>
    </row>
    <row r="148" spans="1:18" x14ac:dyDescent="0.2">
      <c r="A148" s="92">
        <v>143</v>
      </c>
      <c r="B148" s="92" t="s">
        <v>292</v>
      </c>
      <c r="C148" s="92" t="s">
        <v>293</v>
      </c>
      <c r="D148" s="93" t="str">
        <f t="shared" si="2"/>
        <v/>
      </c>
      <c r="E148" s="96">
        <f>IF(Options!$D$24 = 1, MAX(F148, G148),
IF(Options!$D$25 = 1, AVERAGE(F148,G148),
IF(Options!$D$26 = 1, IFERROR(GEOMEAN(F148, G148), MAX(F148, G148)))))</f>
        <v>7.5894663844041101</v>
      </c>
      <c r="F148" s="96" cm="1">
        <f t="array" ref="F148">IF(Options!$D$18=1, IFERROR(MAX(IF($I$199:$Q$199=1,(I148:Q148),"")),
     MAX(IF($I$199:$Q$199=2,(I148:Q148),""))),
IF(Options!$D$19=1, IFERROR(AVERAGE(IF($I$199:$Q$199=1,(I148:Q148),"")),
     AVERAGE(IF($I$199:$Q$199=2,(I148:Q148),""))),
IF(Options!$D$20=1, IFERROR(GEOMEAN(IF($I$199:$Q$199=1,(I148:Q148)+0.0001,"")),
     GEOMEAN(IF($I$199:$Q$199=2,(I148:Q148)+0.0001,""))))))</f>
        <v>5.76</v>
      </c>
      <c r="G148" s="96" cm="1">
        <f t="array" ref="G148">IF(Options!$D$18=1, IFERROR(MAX(IF($I$200:$Q$200=1,(I148:Q148),"")),
     MAX(IF($I$200:$Q$200=2,(I148:Q148),""))),
IF(Options!$D$19=1, IFERROR(AVERAGE(IF($I$200:$Q$200=1,(I148:Q148),"")),
     AVERAGE(IF($I$200:$Q$200=2,(I148:Q148),""))),
IF(Options!$D$20=1, IFERROR(GEOMEAN(IF($I$200:$Q$200=1,(I148:Q148)+0.0001,"")),
     GEOMEAN(IF($I$200:$Q$200=2,(I148:Q148)+0.0001,""))))))</f>
        <v>10</v>
      </c>
      <c r="H148" s="110" t="s">
        <v>293</v>
      </c>
      <c r="I148" s="96">
        <v>5.76</v>
      </c>
      <c r="J148" s="96">
        <v>2.3809523809523698</v>
      </c>
      <c r="K148" s="96">
        <v>10</v>
      </c>
      <c r="L148" s="96">
        <v>1.9893341932664399</v>
      </c>
      <c r="M148" s="96">
        <v>6.2516800000000003</v>
      </c>
      <c r="N148" s="96">
        <v>0.19800000000000001</v>
      </c>
      <c r="O148" s="96">
        <v>1.0938461538461499</v>
      </c>
      <c r="P148" s="96">
        <v>3.25</v>
      </c>
      <c r="Q148" s="215">
        <v>10</v>
      </c>
      <c r="R148" s="217"/>
    </row>
    <row r="149" spans="1:18" x14ac:dyDescent="0.2">
      <c r="A149" s="92">
        <v>144</v>
      </c>
      <c r="B149" s="92" t="s">
        <v>294</v>
      </c>
      <c r="C149" s="92" t="s">
        <v>295</v>
      </c>
      <c r="D149" s="93" t="str">
        <f t="shared" si="2"/>
        <v/>
      </c>
      <c r="E149" s="96">
        <f>IF(Options!$D$24 = 1, MAX(F149, G149),
IF(Options!$D$25 = 1, AVERAGE(F149,G149),
IF(Options!$D$26 = 1, IFERROR(GEOMEAN(F149, G149), MAX(F149, G149)))))</f>
        <v>5.743643442972413</v>
      </c>
      <c r="F149" s="96" cm="1">
        <f t="array" ref="F149">IF(Options!$D$18=1, IFERROR(MAX(IF($I$199:$Q$199=1,(I149:Q149),"")),
     MAX(IF($I$199:$Q$199=2,(I149:Q149),""))),
IF(Options!$D$19=1, IFERROR(AVERAGE(IF($I$199:$Q$199=1,(I149:Q149),"")),
     AVERAGE(IF($I$199:$Q$199=2,(I149:Q149),""))),
IF(Options!$D$20=1, IFERROR(GEOMEAN(IF($I$199:$Q$199=1,(I149:Q149)+0.0001,"")),
     GEOMEAN(IF($I$199:$Q$199=2,(I149:Q149)+0.0001,""))))))</f>
        <v>4.84</v>
      </c>
      <c r="G149" s="96" cm="1">
        <f t="array" ref="G149">IF(Options!$D$18=1, IFERROR(MAX(IF($I$200:$Q$200=1,(I149:Q149),"")),
     MAX(IF($I$200:$Q$200=2,(I149:Q149),""))),
IF(Options!$D$19=1, IFERROR(AVERAGE(IF($I$200:$Q$200=1,(I149:Q149),"")),
     AVERAGE(IF($I$200:$Q$200=2,(I149:Q149),""))),
IF(Options!$D$20=1, IFERROR(GEOMEAN(IF($I$200:$Q$200=1,(I149:Q149)+0.0001,"")),
     GEOMEAN(IF($I$200:$Q$200=2,(I149:Q149)+0.0001,""))))))</f>
        <v>6.8159999999999998</v>
      </c>
      <c r="H149" s="110" t="s">
        <v>295</v>
      </c>
      <c r="I149" s="96">
        <v>4.84</v>
      </c>
      <c r="J149" s="96">
        <v>0</v>
      </c>
      <c r="K149" s="96">
        <v>0</v>
      </c>
      <c r="L149" s="96">
        <v>0</v>
      </c>
      <c r="M149" s="96">
        <v>4.96556</v>
      </c>
      <c r="N149" s="96">
        <v>6.8159999999999998</v>
      </c>
      <c r="O149" s="96">
        <v>6.7692307692308204E-2</v>
      </c>
      <c r="P149" s="96">
        <v>4.25</v>
      </c>
      <c r="Q149" s="215">
        <v>0</v>
      </c>
      <c r="R149" s="217"/>
    </row>
    <row r="150" spans="1:18" x14ac:dyDescent="0.2">
      <c r="A150" s="92">
        <v>145</v>
      </c>
      <c r="B150" s="92" t="s">
        <v>296</v>
      </c>
      <c r="C150" s="92" t="s">
        <v>297</v>
      </c>
      <c r="D150" s="93" t="str">
        <f t="shared" si="2"/>
        <v/>
      </c>
      <c r="E150" s="96">
        <f>IF(Options!$D$24 = 1, MAX(F150, G150),
IF(Options!$D$25 = 1, AVERAGE(F150,G150),
IF(Options!$D$26 = 1, IFERROR(GEOMEAN(F150, G150), MAX(F150, G150)))))</f>
        <v>5.6497256570562788</v>
      </c>
      <c r="F150" s="96" cm="1">
        <f t="array" ref="F150">IF(Options!$D$18=1, IFERROR(MAX(IF($I$199:$Q$199=1,(I150:Q150),"")),
     MAX(IF($I$199:$Q$199=2,(I150:Q150),""))),
IF(Options!$D$19=1, IFERROR(AVERAGE(IF($I$199:$Q$199=1,(I150:Q150),"")),
     AVERAGE(IF($I$199:$Q$199=2,(I150:Q150),""))),
IF(Options!$D$20=1, IFERROR(GEOMEAN(IF($I$199:$Q$199=1,(I150:Q150)+0.0001,"")),
     GEOMEAN(IF($I$199:$Q$199=2,(I150:Q150)+0.0001,""))))))</f>
        <v>5.14</v>
      </c>
      <c r="G150" s="96" cm="1">
        <f t="array" ref="G150">IF(Options!$D$18=1, IFERROR(MAX(IF($I$200:$Q$200=1,(I150:Q150),"")),
     MAX(IF($I$200:$Q$200=2,(I150:Q150),""))),
IF(Options!$D$19=1, IFERROR(AVERAGE(IF($I$200:$Q$200=1,(I150:Q150),"")),
     AVERAGE(IF($I$200:$Q$200=2,(I150:Q150),""))),
IF(Options!$D$20=1, IFERROR(GEOMEAN(IF($I$200:$Q$200=1,(I150:Q150)+0.0001,"")),
     GEOMEAN(IF($I$200:$Q$200=2,(I150:Q150)+0.0001,""))))))</f>
        <v>6.21</v>
      </c>
      <c r="H150" s="110" t="s">
        <v>297</v>
      </c>
      <c r="I150" s="96">
        <v>5.14</v>
      </c>
      <c r="J150" s="96" t="s">
        <v>505</v>
      </c>
      <c r="K150" s="96">
        <v>0</v>
      </c>
      <c r="L150" s="96">
        <v>0</v>
      </c>
      <c r="M150" s="96">
        <v>3.7737599999999998</v>
      </c>
      <c r="N150" s="96">
        <v>6.21</v>
      </c>
      <c r="O150" s="96">
        <v>5.24</v>
      </c>
      <c r="P150" s="96">
        <v>3</v>
      </c>
      <c r="Q150" s="215">
        <v>0</v>
      </c>
      <c r="R150" s="217"/>
    </row>
    <row r="151" spans="1:18" x14ac:dyDescent="0.2">
      <c r="A151" s="92">
        <v>146</v>
      </c>
      <c r="B151" s="92" t="s">
        <v>298</v>
      </c>
      <c r="C151" s="92" t="s">
        <v>299</v>
      </c>
      <c r="D151" s="93" t="str">
        <f t="shared" si="2"/>
        <v/>
      </c>
      <c r="E151" s="96">
        <f>IF(Options!$D$24 = 1, MAX(F151, G151),
IF(Options!$D$25 = 1, AVERAGE(F151,G151),
IF(Options!$D$26 = 1, IFERROR(GEOMEAN(F151, G151), MAX(F151, G151)))))</f>
        <v>8.4515425472851451</v>
      </c>
      <c r="F151" s="96" cm="1">
        <f t="array" ref="F151">IF(Options!$D$18=1, IFERROR(MAX(IF($I$199:$Q$199=1,(I151:Q151),"")),
     MAX(IF($I$199:$Q$199=2,(I151:Q151),""))),
IF(Options!$D$19=1, IFERROR(AVERAGE(IF($I$199:$Q$199=1,(I151:Q151),"")),
     AVERAGE(IF($I$199:$Q$199=2,(I151:Q151),""))),
IF(Options!$D$20=1, IFERROR(GEOMEAN(IF($I$199:$Q$199=1,(I151:Q151)+0.0001,"")),
     GEOMEAN(IF($I$199:$Q$199=2,(I151:Q151)+0.0001,""))))))</f>
        <v>7.5</v>
      </c>
      <c r="G151" s="96" cm="1">
        <f t="array" ref="G151">IF(Options!$D$18=1, IFERROR(MAX(IF($I$200:$Q$200=1,(I151:Q151),"")),
     MAX(IF($I$200:$Q$200=2,(I151:Q151),""))),
IF(Options!$D$19=1, IFERROR(AVERAGE(IF($I$200:$Q$200=1,(I151:Q151),"")),
     AVERAGE(IF($I$200:$Q$200=2,(I151:Q151),""))),
IF(Options!$D$20=1, IFERROR(GEOMEAN(IF($I$200:$Q$200=1,(I151:Q151)+0.0001,"")),
     GEOMEAN(IF($I$200:$Q$200=2,(I151:Q151)+0.0001,""))))))</f>
        <v>9.5238095238094793</v>
      </c>
      <c r="H151" s="110" t="s">
        <v>299</v>
      </c>
      <c r="I151" s="96">
        <v>7.16</v>
      </c>
      <c r="J151" s="96">
        <v>9.5238095238094793</v>
      </c>
      <c r="K151" s="96">
        <v>0</v>
      </c>
      <c r="L151" s="96">
        <v>0</v>
      </c>
      <c r="M151" s="96">
        <v>0.33839999999999998</v>
      </c>
      <c r="N151" s="96">
        <v>0.26399999999999901</v>
      </c>
      <c r="O151" s="96">
        <v>2.0507692307692298</v>
      </c>
      <c r="P151" s="96">
        <v>7.5</v>
      </c>
      <c r="Q151" s="215">
        <v>0</v>
      </c>
      <c r="R151" s="217"/>
    </row>
    <row r="152" spans="1:18" x14ac:dyDescent="0.2">
      <c r="A152" s="92">
        <v>147</v>
      </c>
      <c r="B152" s="92" t="s">
        <v>300</v>
      </c>
      <c r="C152" s="92" t="s">
        <v>301</v>
      </c>
      <c r="D152" s="93" t="str">
        <f t="shared" si="2"/>
        <v/>
      </c>
      <c r="E152" s="96">
        <f>IF(Options!$D$24 = 1, MAX(F152, G152),
IF(Options!$D$25 = 1, AVERAGE(F152,G152),
IF(Options!$D$26 = 1, IFERROR(GEOMEAN(F152, G152), MAX(F152, G152)))))</f>
        <v>6.4342831768581652</v>
      </c>
      <c r="F152" s="96" cm="1">
        <f t="array" ref="F152">IF(Options!$D$18=1, IFERROR(MAX(IF($I$199:$Q$199=1,(I152:Q152),"")),
     MAX(IF($I$199:$Q$199=2,(I152:Q152),""))),
IF(Options!$D$19=1, IFERROR(AVERAGE(IF($I$199:$Q$199=1,(I152:Q152),"")),
     AVERAGE(IF($I$199:$Q$199=2,(I152:Q152),""))),
IF(Options!$D$20=1, IFERROR(GEOMEAN(IF($I$199:$Q$199=1,(I152:Q152)+0.0001,"")),
     GEOMEAN(IF($I$199:$Q$199=2,(I152:Q152)+0.0001,""))))))</f>
        <v>4.1399999999999997</v>
      </c>
      <c r="G152" s="96" cm="1">
        <f t="array" ref="G152">IF(Options!$D$18=1, IFERROR(MAX(IF($I$200:$Q$200=1,(I152:Q152),"")),
     MAX(IF($I$200:$Q$200=2,(I152:Q152),""))),
IF(Options!$D$19=1, IFERROR(AVERAGE(IF($I$200:$Q$200=1,(I152:Q152),"")),
     AVERAGE(IF($I$200:$Q$200=2,(I152:Q152),""))),
IF(Options!$D$20=1, IFERROR(GEOMEAN(IF($I$200:$Q$200=1,(I152:Q152)+0.0001,"")),
     GEOMEAN(IF($I$200:$Q$200=2,(I152:Q152)+0.0001,""))))))</f>
        <v>10</v>
      </c>
      <c r="H152" s="110" t="s">
        <v>301</v>
      </c>
      <c r="I152" s="96">
        <v>4.1399999999999997</v>
      </c>
      <c r="J152" s="96">
        <v>7.1428571428571104</v>
      </c>
      <c r="K152" s="96">
        <v>2.0615460645112198</v>
      </c>
      <c r="L152" s="96">
        <v>2.2483063056471599</v>
      </c>
      <c r="M152" s="96">
        <v>0.379</v>
      </c>
      <c r="N152" s="96">
        <v>0.246</v>
      </c>
      <c r="O152" s="96">
        <v>2.7692307692307701</v>
      </c>
      <c r="P152" s="96">
        <v>2</v>
      </c>
      <c r="Q152" s="215">
        <v>10</v>
      </c>
      <c r="R152" s="217"/>
    </row>
    <row r="153" spans="1:18" x14ac:dyDescent="0.2">
      <c r="A153" s="92">
        <v>148</v>
      </c>
      <c r="B153" s="92" t="s">
        <v>302</v>
      </c>
      <c r="C153" s="92" t="s">
        <v>303</v>
      </c>
      <c r="D153" s="93" t="str">
        <f t="shared" si="2"/>
        <v/>
      </c>
      <c r="E153" s="96">
        <f>IF(Options!$D$24 = 1, MAX(F153, G153),
IF(Options!$D$25 = 1, AVERAGE(F153,G153),
IF(Options!$D$26 = 1, IFERROR(GEOMEAN(F153, G153), MAX(F153, G153)))))</f>
        <v>9.7467943448089631</v>
      </c>
      <c r="F153" s="96" cm="1">
        <f t="array" ref="F153">IF(Options!$D$18=1, IFERROR(MAX(IF($I$199:$Q$199=1,(I153:Q153),"")),
     MAX(IF($I$199:$Q$199=2,(I153:Q153),""))),
IF(Options!$D$19=1, IFERROR(AVERAGE(IF($I$199:$Q$199=1,(I153:Q153),"")),
     AVERAGE(IF($I$199:$Q$199=2,(I153:Q153),""))),
IF(Options!$D$20=1, IFERROR(GEOMEAN(IF($I$199:$Q$199=1,(I153:Q153)+0.0001,"")),
     GEOMEAN(IF($I$199:$Q$199=2,(I153:Q153)+0.0001,""))))))</f>
        <v>9.5</v>
      </c>
      <c r="G153" s="96" cm="1">
        <f t="array" ref="G153">IF(Options!$D$18=1, IFERROR(MAX(IF($I$200:$Q$200=1,(I153:Q153),"")),
     MAX(IF($I$200:$Q$200=2,(I153:Q153),""))),
IF(Options!$D$19=1, IFERROR(AVERAGE(IF($I$200:$Q$200=1,(I153:Q153),"")),
     AVERAGE(IF($I$200:$Q$200=2,(I153:Q153),""))),
IF(Options!$D$20=1, IFERROR(GEOMEAN(IF($I$200:$Q$200=1,(I153:Q153)+0.0001,"")),
     GEOMEAN(IF($I$200:$Q$200=2,(I153:Q153)+0.0001,""))))))</f>
        <v>10</v>
      </c>
      <c r="H153" s="110" t="s">
        <v>303</v>
      </c>
      <c r="I153" s="96">
        <v>8.76</v>
      </c>
      <c r="J153" s="96">
        <v>4.7619047619047397</v>
      </c>
      <c r="K153" s="96">
        <v>0</v>
      </c>
      <c r="L153" s="96">
        <v>0</v>
      </c>
      <c r="M153" s="96">
        <v>2.3719999999999099E-2</v>
      </c>
      <c r="N153" s="96">
        <v>9.8000000000000795E-2</v>
      </c>
      <c r="O153" s="96">
        <v>8.2907692307692304</v>
      </c>
      <c r="P153" s="96">
        <v>9.5</v>
      </c>
      <c r="Q153" s="215">
        <v>10</v>
      </c>
      <c r="R153" s="217"/>
    </row>
    <row r="154" spans="1:18" x14ac:dyDescent="0.2">
      <c r="A154" s="92">
        <v>149</v>
      </c>
      <c r="B154" s="92" t="s">
        <v>304</v>
      </c>
      <c r="C154" s="92" t="s">
        <v>305</v>
      </c>
      <c r="D154" s="93" t="str">
        <f t="shared" si="2"/>
        <v/>
      </c>
      <c r="E154" s="96">
        <f>IF(Options!$D$24 = 1, MAX(F154, G154),
IF(Options!$D$25 = 1, AVERAGE(F154,G154),
IF(Options!$D$26 = 1, IFERROR(GEOMEAN(F154, G154), MAX(F154, G154)))))</f>
        <v>8.8034084308295046</v>
      </c>
      <c r="F154" s="96" cm="1">
        <f t="array" ref="F154">IF(Options!$D$18=1, IFERROR(MAX(IF($I$199:$Q$199=1,(I154:Q154),"")),
     MAX(IF($I$199:$Q$199=2,(I154:Q154),""))),
IF(Options!$D$19=1, IFERROR(AVERAGE(IF($I$199:$Q$199=1,(I154:Q154),"")),
     AVERAGE(IF($I$199:$Q$199=2,(I154:Q154),""))),
IF(Options!$D$20=1, IFERROR(GEOMEAN(IF($I$199:$Q$199=1,(I154:Q154)+0.0001,"")),
     GEOMEAN(IF($I$199:$Q$199=2,(I154:Q154)+0.0001,""))))))</f>
        <v>7.75</v>
      </c>
      <c r="G154" s="96" cm="1">
        <f t="array" ref="G154">IF(Options!$D$18=1, IFERROR(MAX(IF($I$200:$Q$200=1,(I154:Q154),"")),
     MAX(IF($I$200:$Q$200=2,(I154:Q154),""))),
IF(Options!$D$19=1, IFERROR(AVERAGE(IF($I$200:$Q$200=1,(I154:Q154),"")),
     AVERAGE(IF($I$200:$Q$200=2,(I154:Q154),""))),
IF(Options!$D$20=1, IFERROR(GEOMEAN(IF($I$200:$Q$200=1,(I154:Q154)+0.0001,"")),
     GEOMEAN(IF($I$200:$Q$200=2,(I154:Q154)+0.0001,""))))))</f>
        <v>10</v>
      </c>
      <c r="H154" s="110" t="s">
        <v>305</v>
      </c>
      <c r="I154" s="96">
        <v>6.42</v>
      </c>
      <c r="J154" s="96">
        <v>4.7619047619047397</v>
      </c>
      <c r="K154" s="96">
        <v>1.1987077250235101</v>
      </c>
      <c r="L154" s="96">
        <v>0.68970030403555205</v>
      </c>
      <c r="M154" s="96">
        <v>0.74568000000000001</v>
      </c>
      <c r="N154" s="96">
        <v>0.97199999999999998</v>
      </c>
      <c r="O154" s="96">
        <v>5.3415384615384598</v>
      </c>
      <c r="P154" s="96">
        <v>7.75</v>
      </c>
      <c r="Q154" s="215">
        <v>10</v>
      </c>
      <c r="R154" s="217"/>
    </row>
    <row r="155" spans="1:18" x14ac:dyDescent="0.2">
      <c r="A155" s="92">
        <v>150</v>
      </c>
      <c r="B155" s="92" t="s">
        <v>306</v>
      </c>
      <c r="C155" s="92" t="s">
        <v>307</v>
      </c>
      <c r="D155" s="93" t="str">
        <f t="shared" si="2"/>
        <v/>
      </c>
      <c r="E155" s="96">
        <f>IF(Options!$D$24 = 1, MAX(F155, G155),
IF(Options!$D$25 = 1, AVERAGE(F155,G155),
IF(Options!$D$26 = 1, IFERROR(GEOMEAN(F155, G155), MAX(F155, G155)))))</f>
        <v>2.3196879921559184</v>
      </c>
      <c r="F155" s="96" cm="1">
        <f t="array" ref="F155">IF(Options!$D$18=1, IFERROR(MAX(IF($I$199:$Q$199=1,(I155:Q155),"")),
     MAX(IF($I$199:$Q$199=2,(I155:Q155),""))),
IF(Options!$D$19=1, IFERROR(AVERAGE(IF($I$199:$Q$199=1,(I155:Q155),"")),
     AVERAGE(IF($I$199:$Q$199=2,(I155:Q155),""))),
IF(Options!$D$20=1, IFERROR(GEOMEAN(IF($I$199:$Q$199=1,(I155:Q155)+0.0001,"")),
     GEOMEAN(IF($I$199:$Q$199=2,(I155:Q155)+0.0001,""))))))</f>
        <v>2.2599999999999998</v>
      </c>
      <c r="G155" s="96" cm="1">
        <f t="array" ref="G155">IF(Options!$D$18=1, IFERROR(MAX(IF($I$200:$Q$200=1,(I155:Q155),"")),
     MAX(IF($I$200:$Q$200=2,(I155:Q155),""))),
IF(Options!$D$19=1, IFERROR(AVERAGE(IF($I$200:$Q$200=1,(I155:Q155),"")),
     AVERAGE(IF($I$200:$Q$200=2,(I155:Q155),""))),
IF(Options!$D$20=1, IFERROR(GEOMEAN(IF($I$200:$Q$200=1,(I155:Q155)+0.0001,"")),
     GEOMEAN(IF($I$200:$Q$200=2,(I155:Q155)+0.0001,""))))))</f>
        <v>2.3809523809523698</v>
      </c>
      <c r="H155" s="110" t="s">
        <v>307</v>
      </c>
      <c r="I155" s="96">
        <v>2.2599999999999998</v>
      </c>
      <c r="J155" s="96">
        <v>2.3809523809523698</v>
      </c>
      <c r="K155" s="96">
        <v>6.6666666666748099E-4</v>
      </c>
      <c r="L155" s="96">
        <v>6.6666666666748099E-4</v>
      </c>
      <c r="M155" s="96">
        <v>7.1320000000000106E-2</v>
      </c>
      <c r="N155" s="96">
        <v>0</v>
      </c>
      <c r="O155" s="96">
        <v>2.0676923076923099</v>
      </c>
      <c r="P155" s="96">
        <v>1.25</v>
      </c>
      <c r="Q155" s="215">
        <v>0</v>
      </c>
      <c r="R155" s="217"/>
    </row>
    <row r="156" spans="1:18" x14ac:dyDescent="0.2">
      <c r="A156" s="92">
        <v>151</v>
      </c>
      <c r="B156" s="92" t="s">
        <v>308</v>
      </c>
      <c r="C156" s="92" t="s">
        <v>309</v>
      </c>
      <c r="D156" s="93" t="str">
        <f t="shared" si="2"/>
        <v/>
      </c>
      <c r="E156" s="96">
        <f>IF(Options!$D$24 = 1, MAX(F156, G156),
IF(Options!$D$25 = 1, AVERAGE(F156,G156),
IF(Options!$D$26 = 1, IFERROR(GEOMEAN(F156, G156), MAX(F156, G156)))))</f>
        <v>8.8051086569978469</v>
      </c>
      <c r="F156" s="96" cm="1">
        <f t="array" ref="F156">IF(Options!$D$18=1, IFERROR(MAX(IF($I$199:$Q$199=1,(I156:Q156),"")),
     MAX(IF($I$199:$Q$199=2,(I156:Q156),""))),
IF(Options!$D$19=1, IFERROR(AVERAGE(IF($I$199:$Q$199=1,(I156:Q156),"")),
     AVERAGE(IF($I$199:$Q$199=2,(I156:Q156),""))),
IF(Options!$D$20=1, IFERROR(GEOMEAN(IF($I$199:$Q$199=1,(I156:Q156)+0.0001,"")),
     GEOMEAN(IF($I$199:$Q$199=2,(I156:Q156)+0.0001,""))))))</f>
        <v>9.86</v>
      </c>
      <c r="G156" s="96" cm="1">
        <f t="array" ref="G156">IF(Options!$D$18=1, IFERROR(MAX(IF($I$200:$Q$200=1,(I156:Q156),"")),
     MAX(IF($I$200:$Q$200=2,(I156:Q156),""))),
IF(Options!$D$19=1, IFERROR(AVERAGE(IF($I$200:$Q$200=1,(I156:Q156),"")),
     AVERAGE(IF($I$200:$Q$200=2,(I156:Q156),""))),
IF(Options!$D$20=1, IFERROR(GEOMEAN(IF($I$200:$Q$200=1,(I156:Q156)+0.0001,"")),
     GEOMEAN(IF($I$200:$Q$200=2,(I156:Q156)+0.0001,""))))))</f>
        <v>7.8630769230769202</v>
      </c>
      <c r="H156" s="110" t="s">
        <v>309</v>
      </c>
      <c r="I156" s="96">
        <v>9.86</v>
      </c>
      <c r="J156" s="96">
        <v>4.7619047619047397</v>
      </c>
      <c r="K156" s="96" t="s">
        <v>505</v>
      </c>
      <c r="L156" s="96" t="s">
        <v>505</v>
      </c>
      <c r="M156" s="96">
        <v>0</v>
      </c>
      <c r="N156" s="96">
        <v>0</v>
      </c>
      <c r="O156" s="96">
        <v>7.8630769230769202</v>
      </c>
      <c r="P156" s="96">
        <v>9</v>
      </c>
      <c r="Q156" s="215">
        <v>0</v>
      </c>
      <c r="R156" s="217"/>
    </row>
    <row r="157" spans="1:18" x14ac:dyDescent="0.2">
      <c r="A157" s="92">
        <v>152</v>
      </c>
      <c r="B157" s="92" t="s">
        <v>310</v>
      </c>
      <c r="C157" s="92" t="s">
        <v>311</v>
      </c>
      <c r="D157" s="93" t="str">
        <f t="shared" si="2"/>
        <v/>
      </c>
      <c r="E157" s="96">
        <f>IF(Options!$D$24 = 1, MAX(F157, G157),
IF(Options!$D$25 = 1, AVERAGE(F157,G157),
IF(Options!$D$26 = 1, IFERROR(GEOMEAN(F157, G157), MAX(F157, G157)))))</f>
        <v>10</v>
      </c>
      <c r="F157" s="96" cm="1">
        <f t="array" ref="F157">IF(Options!$D$18=1, IFERROR(MAX(IF($I$199:$Q$199=1,(I157:Q157),"")),
     MAX(IF($I$199:$Q$199=2,(I157:Q157),""))),
IF(Options!$D$19=1, IFERROR(AVERAGE(IF($I$199:$Q$199=1,(I157:Q157),"")),
     AVERAGE(IF($I$199:$Q$199=2,(I157:Q157),""))),
IF(Options!$D$20=1, IFERROR(GEOMEAN(IF($I$199:$Q$199=1,(I157:Q157)+0.0001,"")),
     GEOMEAN(IF($I$199:$Q$199=2,(I157:Q157)+0.0001,""))))))</f>
        <v>10</v>
      </c>
      <c r="G157" s="96" cm="1">
        <f t="array" ref="G157">IF(Options!$D$18=1, IFERROR(MAX(IF($I$200:$Q$200=1,(I157:Q157),"")),
     MAX(IF($I$200:$Q$200=2,(I157:Q157),""))),
IF(Options!$D$19=1, IFERROR(AVERAGE(IF($I$200:$Q$200=1,(I157:Q157),"")),
     AVERAGE(IF($I$200:$Q$200=2,(I157:Q157),""))),
IF(Options!$D$20=1, IFERROR(GEOMEAN(IF($I$200:$Q$200=1,(I157:Q157)+0.0001,"")),
     GEOMEAN(IF($I$200:$Q$200=2,(I157:Q157)+0.0001,""))))))</f>
        <v>10</v>
      </c>
      <c r="H157" s="110" t="s">
        <v>311</v>
      </c>
      <c r="I157" s="96">
        <v>6.36</v>
      </c>
      <c r="J157" s="96">
        <v>10</v>
      </c>
      <c r="K157" s="96">
        <v>0</v>
      </c>
      <c r="L157" s="96">
        <v>0</v>
      </c>
      <c r="M157" s="96">
        <v>1.1480000000000601E-2</v>
      </c>
      <c r="N157" s="96">
        <v>0</v>
      </c>
      <c r="O157" s="96">
        <v>4.6153846153846203</v>
      </c>
      <c r="P157" s="96">
        <v>10</v>
      </c>
      <c r="Q157" s="215">
        <v>0</v>
      </c>
      <c r="R157" s="217"/>
    </row>
    <row r="158" spans="1:18" x14ac:dyDescent="0.2">
      <c r="A158" s="92">
        <v>153</v>
      </c>
      <c r="B158" s="92" t="s">
        <v>312</v>
      </c>
      <c r="C158" s="92" t="s">
        <v>313</v>
      </c>
      <c r="D158" s="93" t="str">
        <f t="shared" si="2"/>
        <v/>
      </c>
      <c r="E158" s="96">
        <f>IF(Options!$D$24 = 1, MAX(F158, G158),
IF(Options!$D$25 = 1, AVERAGE(F158,G158),
IF(Options!$D$26 = 1, IFERROR(GEOMEAN(F158, G158), MAX(F158, G158)))))</f>
        <v>6.2678317052800727</v>
      </c>
      <c r="F158" s="96" cm="1">
        <f t="array" ref="F158">IF(Options!$D$18=1, IFERROR(MAX(IF($I$199:$Q$199=1,(I158:Q158),"")),
     MAX(IF($I$199:$Q$199=2,(I158:Q158),""))),
IF(Options!$D$19=1, IFERROR(AVERAGE(IF($I$199:$Q$199=1,(I158:Q158),"")),
     AVERAGE(IF($I$199:$Q$199=2,(I158:Q158),""))),
IF(Options!$D$20=1, IFERROR(GEOMEAN(IF($I$199:$Q$199=1,(I158:Q158)+0.0001,"")),
     GEOMEAN(IF($I$199:$Q$199=2,(I158:Q158)+0.0001,""))))))</f>
        <v>5.5</v>
      </c>
      <c r="G158" s="96" cm="1">
        <f t="array" ref="G158">IF(Options!$D$18=1, IFERROR(MAX(IF($I$200:$Q$200=1,(I158:Q158),"")),
     MAX(IF($I$200:$Q$200=2,(I158:Q158),""))),
IF(Options!$D$19=1, IFERROR(AVERAGE(IF($I$200:$Q$200=1,(I158:Q158),"")),
     AVERAGE(IF($I$200:$Q$200=2,(I158:Q158),""))),
IF(Options!$D$20=1, IFERROR(GEOMEAN(IF($I$200:$Q$200=1,(I158:Q158)+0.0001,"")),
     GEOMEAN(IF($I$200:$Q$200=2,(I158:Q158)+0.0001,""))))))</f>
        <v>7.1428571428571104</v>
      </c>
      <c r="H158" s="110" t="s">
        <v>313</v>
      </c>
      <c r="I158" s="96">
        <v>5.16</v>
      </c>
      <c r="J158" s="96">
        <v>7.1428571428571104</v>
      </c>
      <c r="K158" s="96">
        <v>4.1083435905612503E-2</v>
      </c>
      <c r="L158" s="96">
        <v>0</v>
      </c>
      <c r="M158" s="96">
        <v>1.6677200000000001</v>
      </c>
      <c r="N158" s="96">
        <v>2.5099999999999998</v>
      </c>
      <c r="O158" s="96">
        <v>4.4446153846153802</v>
      </c>
      <c r="P158" s="96">
        <v>5.5</v>
      </c>
      <c r="Q158" s="215">
        <v>0</v>
      </c>
      <c r="R158" s="217"/>
    </row>
    <row r="159" spans="1:18" x14ac:dyDescent="0.2">
      <c r="A159" s="92">
        <v>154</v>
      </c>
      <c r="B159" s="92" t="s">
        <v>314</v>
      </c>
      <c r="C159" s="92" t="s">
        <v>315</v>
      </c>
      <c r="D159" s="93" t="str">
        <f t="shared" si="2"/>
        <v/>
      </c>
      <c r="E159" s="96">
        <f>IF(Options!$D$24 = 1, MAX(F159, G159),
IF(Options!$D$25 = 1, AVERAGE(F159,G159),
IF(Options!$D$26 = 1, IFERROR(GEOMEAN(F159, G159), MAX(F159, G159)))))</f>
        <v>10</v>
      </c>
      <c r="F159" s="96" cm="1">
        <f t="array" ref="F159">IF(Options!$D$18=1, IFERROR(MAX(IF($I$199:$Q$199=1,(I159:Q159),"")),
     MAX(IF($I$199:$Q$199=2,(I159:Q159),""))),
IF(Options!$D$19=1, IFERROR(AVERAGE(IF($I$199:$Q$199=1,(I159:Q159),"")),
     AVERAGE(IF($I$199:$Q$199=2,(I159:Q159),""))),
IF(Options!$D$20=1, IFERROR(GEOMEAN(IF($I$199:$Q$199=1,(I159:Q159)+0.0001,"")),
     GEOMEAN(IF($I$199:$Q$199=2,(I159:Q159)+0.0001,""))))))</f>
        <v>10</v>
      </c>
      <c r="G159" s="96" cm="1">
        <f t="array" ref="G159">IF(Options!$D$18=1, IFERROR(MAX(IF($I$200:$Q$200=1,(I159:Q159),"")),
     MAX(IF($I$200:$Q$200=2,(I159:Q159),""))),
IF(Options!$D$19=1, IFERROR(AVERAGE(IF($I$200:$Q$200=1,(I159:Q159),"")),
     AVERAGE(IF($I$200:$Q$200=2,(I159:Q159),""))),
IF(Options!$D$20=1, IFERROR(GEOMEAN(IF($I$200:$Q$200=1,(I159:Q159)+0.0001,"")),
     GEOMEAN(IF($I$200:$Q$200=2,(I159:Q159)+0.0001,""))))))</f>
        <v>10</v>
      </c>
      <c r="H159" s="110" t="s">
        <v>315</v>
      </c>
      <c r="I159" s="96">
        <v>10</v>
      </c>
      <c r="J159" s="96">
        <v>9.5238095238094793</v>
      </c>
      <c r="K159" s="96">
        <v>10</v>
      </c>
      <c r="L159" s="96">
        <v>10</v>
      </c>
      <c r="M159" s="96">
        <v>0.22256000000000001</v>
      </c>
      <c r="N159" s="96">
        <v>0.630000000000001</v>
      </c>
      <c r="O159" s="96">
        <v>8.6323076923076894</v>
      </c>
      <c r="P159" s="96">
        <v>10</v>
      </c>
      <c r="Q159" s="215">
        <v>0</v>
      </c>
      <c r="R159" s="217"/>
    </row>
    <row r="160" spans="1:18" x14ac:dyDescent="0.2">
      <c r="A160" s="92">
        <v>155</v>
      </c>
      <c r="B160" s="92" t="s">
        <v>316</v>
      </c>
      <c r="C160" s="92" t="s">
        <v>317</v>
      </c>
      <c r="D160" s="93" t="str">
        <f t="shared" si="2"/>
        <v/>
      </c>
      <c r="E160" s="96">
        <f>IF(Options!$D$24 = 1, MAX(F160, G160),
IF(Options!$D$25 = 1, AVERAGE(F160,G160),
IF(Options!$D$26 = 1, IFERROR(GEOMEAN(F160, G160), MAX(F160, G160)))))</f>
        <v>6.5192024052026483</v>
      </c>
      <c r="F160" s="96" cm="1">
        <f t="array" ref="F160">IF(Options!$D$18=1, IFERROR(MAX(IF($I$199:$Q$199=1,(I160:Q160),"")),
     MAX(IF($I$199:$Q$199=2,(I160:Q160),""))),
IF(Options!$D$19=1, IFERROR(AVERAGE(IF($I$199:$Q$199=1,(I160:Q160),"")),
     AVERAGE(IF($I$199:$Q$199=2,(I160:Q160),""))),
IF(Options!$D$20=1, IFERROR(GEOMEAN(IF($I$199:$Q$199=1,(I160:Q160)+0.0001,"")),
     GEOMEAN(IF($I$199:$Q$199=2,(I160:Q160)+0.0001,""))))))</f>
        <v>4.25</v>
      </c>
      <c r="G160" s="96" cm="1">
        <f t="array" ref="G160">IF(Options!$D$18=1, IFERROR(MAX(IF($I$200:$Q$200=1,(I160:Q160),"")),
     MAX(IF($I$200:$Q$200=2,(I160:Q160),""))),
IF(Options!$D$19=1, IFERROR(AVERAGE(IF($I$200:$Q$200=1,(I160:Q160),"")),
     AVERAGE(IF($I$200:$Q$200=2,(I160:Q160),""))),
IF(Options!$D$20=1, IFERROR(GEOMEAN(IF($I$200:$Q$200=1,(I160:Q160)+0.0001,"")),
     GEOMEAN(IF($I$200:$Q$200=2,(I160:Q160)+0.0001,""))))))</f>
        <v>10</v>
      </c>
      <c r="H160" s="110" t="s">
        <v>317</v>
      </c>
      <c r="I160" s="96">
        <v>3.54</v>
      </c>
      <c r="J160" s="96">
        <v>0</v>
      </c>
      <c r="K160" s="96">
        <v>0</v>
      </c>
      <c r="L160" s="96">
        <v>0.66743788491735101</v>
      </c>
      <c r="M160" s="96">
        <v>10</v>
      </c>
      <c r="N160" s="96">
        <v>4.5759999999999996</v>
      </c>
      <c r="O160" s="96">
        <v>2.2569230769230799</v>
      </c>
      <c r="P160" s="96">
        <v>4.25</v>
      </c>
      <c r="Q160" s="215">
        <v>0</v>
      </c>
      <c r="R160" s="217"/>
    </row>
    <row r="161" spans="1:18" x14ac:dyDescent="0.2">
      <c r="A161" s="92">
        <v>156</v>
      </c>
      <c r="B161" s="92" t="s">
        <v>318</v>
      </c>
      <c r="C161" s="92" t="s">
        <v>319</v>
      </c>
      <c r="D161" s="93" t="str">
        <f t="shared" si="2"/>
        <v/>
      </c>
      <c r="E161" s="96">
        <f>IF(Options!$D$24 = 1, MAX(F161, G161),
IF(Options!$D$25 = 1, AVERAGE(F161,G161),
IF(Options!$D$26 = 1, IFERROR(GEOMEAN(F161, G161), MAX(F161, G161)))))</f>
        <v>10</v>
      </c>
      <c r="F161" s="96" cm="1">
        <f t="array" ref="F161">IF(Options!$D$18=1, IFERROR(MAX(IF($I$199:$Q$199=1,(I161:Q161),"")),
     MAX(IF($I$199:$Q$199=2,(I161:Q161),""))),
IF(Options!$D$19=1, IFERROR(AVERAGE(IF($I$199:$Q$199=1,(I161:Q161),"")),
     AVERAGE(IF($I$199:$Q$199=2,(I161:Q161),""))),
IF(Options!$D$20=1, IFERROR(GEOMEAN(IF($I$199:$Q$199=1,(I161:Q161)+0.0001,"")),
     GEOMEAN(IF($I$199:$Q$199=2,(I161:Q161)+0.0001,""))))))</f>
        <v>10</v>
      </c>
      <c r="G161" s="96" cm="1">
        <f t="array" ref="G161">IF(Options!$D$18=1, IFERROR(MAX(IF($I$200:$Q$200=1,(I161:Q161),"")),
     MAX(IF($I$200:$Q$200=2,(I161:Q161),""))),
IF(Options!$D$19=1, IFERROR(AVERAGE(IF($I$200:$Q$200=1,(I161:Q161),"")),
     AVERAGE(IF($I$200:$Q$200=2,(I161:Q161),""))),
IF(Options!$D$20=1, IFERROR(GEOMEAN(IF($I$200:$Q$200=1,(I161:Q161)+0.0001,"")),
     GEOMEAN(IF($I$200:$Q$200=2,(I161:Q161)+0.0001,""))))))</f>
        <v>10</v>
      </c>
      <c r="H161" s="110" t="s">
        <v>319</v>
      </c>
      <c r="I161" s="96">
        <v>9.66</v>
      </c>
      <c r="J161" s="96">
        <v>9.5238095238094793</v>
      </c>
      <c r="K161" s="96">
        <v>10</v>
      </c>
      <c r="L161" s="96">
        <v>10</v>
      </c>
      <c r="M161" s="96">
        <v>0.57379999999999998</v>
      </c>
      <c r="N161" s="96">
        <v>0.305999999999999</v>
      </c>
      <c r="O161" s="96">
        <v>3.8461538461538498</v>
      </c>
      <c r="P161" s="96">
        <v>10</v>
      </c>
      <c r="Q161" s="215">
        <v>10</v>
      </c>
      <c r="R161" s="217"/>
    </row>
    <row r="162" spans="1:18" x14ac:dyDescent="0.2">
      <c r="A162" s="92">
        <v>157</v>
      </c>
      <c r="B162" s="92" t="s">
        <v>320</v>
      </c>
      <c r="C162" s="92" t="s">
        <v>321</v>
      </c>
      <c r="D162" s="93" t="str">
        <f t="shared" si="2"/>
        <v/>
      </c>
      <c r="E162" s="96">
        <f>IF(Options!$D$24 = 1, MAX(F162, G162),
IF(Options!$D$25 = 1, AVERAGE(F162,G162),
IF(Options!$D$26 = 1, IFERROR(GEOMEAN(F162, G162), MAX(F162, G162)))))</f>
        <v>8.7705801930702911</v>
      </c>
      <c r="F162" s="96" cm="1">
        <f t="array" ref="F162">IF(Options!$D$18=1, IFERROR(MAX(IF($I$199:$Q$199=1,(I162:Q162),"")),
     MAX(IF($I$199:$Q$199=2,(I162:Q162),""))),
IF(Options!$D$19=1, IFERROR(AVERAGE(IF($I$199:$Q$199=1,(I162:Q162),"")),
     AVERAGE(IF($I$199:$Q$199=2,(I162:Q162),""))),
IF(Options!$D$20=1, IFERROR(GEOMEAN(IF($I$199:$Q$199=1,(I162:Q162)+0.0001,"")),
     GEOMEAN(IF($I$199:$Q$199=2,(I162:Q162)+0.0001,""))))))</f>
        <v>10</v>
      </c>
      <c r="G162" s="96" cm="1">
        <f t="array" ref="G162">IF(Options!$D$18=1, IFERROR(MAX(IF($I$200:$Q$200=1,(I162:Q162),"")),
     MAX(IF($I$200:$Q$200=2,(I162:Q162),""))),
IF(Options!$D$19=1, IFERROR(AVERAGE(IF($I$200:$Q$200=1,(I162:Q162),"")),
     AVERAGE(IF($I$200:$Q$200=2,(I162:Q162),""))),
IF(Options!$D$20=1, IFERROR(GEOMEAN(IF($I$200:$Q$200=1,(I162:Q162)+0.0001,"")),
     GEOMEAN(IF($I$200:$Q$200=2,(I162:Q162)+0.0001,""))))))</f>
        <v>7.6923076923076898</v>
      </c>
      <c r="H162" s="110" t="s">
        <v>321</v>
      </c>
      <c r="I162" s="96">
        <v>10</v>
      </c>
      <c r="J162" s="96" t="s">
        <v>505</v>
      </c>
      <c r="K162" s="96">
        <v>7.6923076923076898</v>
      </c>
      <c r="L162" s="96">
        <v>2.1763774246912901</v>
      </c>
      <c r="M162" s="96">
        <v>3.0506000000000002</v>
      </c>
      <c r="N162" s="96">
        <v>1.304</v>
      </c>
      <c r="O162" s="96" t="s">
        <v>505</v>
      </c>
      <c r="P162" s="96">
        <v>7.75</v>
      </c>
      <c r="Q162" s="215">
        <v>0</v>
      </c>
      <c r="R162" s="217"/>
    </row>
    <row r="163" spans="1:18" x14ac:dyDescent="0.2">
      <c r="A163" s="92">
        <v>158</v>
      </c>
      <c r="B163" s="92" t="s">
        <v>322</v>
      </c>
      <c r="C163" s="92" t="s">
        <v>323</v>
      </c>
      <c r="D163" s="93" t="str">
        <f t="shared" si="2"/>
        <v/>
      </c>
      <c r="E163" s="96">
        <f>IF(Options!$D$24 = 1, MAX(F163, G163),
IF(Options!$D$25 = 1, AVERAGE(F163,G163),
IF(Options!$D$26 = 1, IFERROR(GEOMEAN(F163, G163), MAX(F163, G163)))))</f>
        <v>4.1452289534985933</v>
      </c>
      <c r="F163" s="96" cm="1">
        <f t="array" ref="F163">IF(Options!$D$18=1, IFERROR(MAX(IF($I$199:$Q$199=1,(I163:Q163),"")),
     MAX(IF($I$199:$Q$199=2,(I163:Q163),""))),
IF(Options!$D$19=1, IFERROR(AVERAGE(IF($I$199:$Q$199=1,(I163:Q163),"")),
     AVERAGE(IF($I$199:$Q$199=2,(I163:Q163),""))),
IF(Options!$D$20=1, IFERROR(GEOMEAN(IF($I$199:$Q$199=1,(I163:Q163)+0.0001,"")),
     GEOMEAN(IF($I$199:$Q$199=2,(I163:Q163)+0.0001,""))))))</f>
        <v>6.7</v>
      </c>
      <c r="G163" s="96" cm="1">
        <f t="array" ref="G163">IF(Options!$D$18=1, IFERROR(MAX(IF($I$200:$Q$200=1,(I163:Q163),"")),
     MAX(IF($I$200:$Q$200=2,(I163:Q163),""))),
IF(Options!$D$19=1, IFERROR(AVERAGE(IF($I$200:$Q$200=1,(I163:Q163),"")),
     AVERAGE(IF($I$200:$Q$200=2,(I163:Q163),""))),
IF(Options!$D$20=1, IFERROR(GEOMEAN(IF($I$200:$Q$200=1,(I163:Q163)+0.0001,"")),
     GEOMEAN(IF($I$200:$Q$200=2,(I163:Q163)+0.0001,""))))))</f>
        <v>2.5646153846153799</v>
      </c>
      <c r="H163" s="110" t="s">
        <v>323</v>
      </c>
      <c r="I163" s="96">
        <v>6.7</v>
      </c>
      <c r="J163" s="96">
        <v>2.3809523809523698</v>
      </c>
      <c r="K163" s="96">
        <v>0.51366287902718699</v>
      </c>
      <c r="L163" s="96">
        <v>0</v>
      </c>
      <c r="M163" s="96">
        <v>0.71107999999999905</v>
      </c>
      <c r="N163" s="96">
        <v>0.97399999999999998</v>
      </c>
      <c r="O163" s="96">
        <v>2.5646153846153799</v>
      </c>
      <c r="P163" s="96">
        <v>4</v>
      </c>
      <c r="Q163" s="215">
        <v>0</v>
      </c>
      <c r="R163" s="217"/>
    </row>
    <row r="164" spans="1:18" x14ac:dyDescent="0.2">
      <c r="A164" s="92">
        <v>159</v>
      </c>
      <c r="B164" s="92" t="s">
        <v>324</v>
      </c>
      <c r="C164" s="92" t="s">
        <v>325</v>
      </c>
      <c r="D164" s="93" t="str">
        <f t="shared" si="2"/>
        <v/>
      </c>
      <c r="E164" s="96">
        <f>IF(Options!$D$24 = 1, MAX(F164, G164),
IF(Options!$D$25 = 1, AVERAGE(F164,G164),
IF(Options!$D$26 = 1, IFERROR(GEOMEAN(F164, G164), MAX(F164, G164)))))</f>
        <v>6.6483080554378651</v>
      </c>
      <c r="F164" s="96" cm="1">
        <f t="array" ref="F164">IF(Options!$D$18=1, IFERROR(MAX(IF($I$199:$Q$199=1,(I164:Q164),"")),
     MAX(IF($I$199:$Q$199=2,(I164:Q164),""))),
IF(Options!$D$19=1, IFERROR(AVERAGE(IF($I$199:$Q$199=1,(I164:Q164),"")),
     AVERAGE(IF($I$199:$Q$199=2,(I164:Q164),""))),
IF(Options!$D$20=1, IFERROR(GEOMEAN(IF($I$199:$Q$199=1,(I164:Q164)+0.0001,"")),
     GEOMEAN(IF($I$199:$Q$199=2,(I164:Q164)+0.0001,""))))))</f>
        <v>4.42</v>
      </c>
      <c r="G164" s="96" cm="1">
        <f t="array" ref="G164">IF(Options!$D$18=1, IFERROR(MAX(IF($I$200:$Q$200=1,(I164:Q164),"")),
     MAX(IF($I$200:$Q$200=2,(I164:Q164),""))),
IF(Options!$D$19=1, IFERROR(AVERAGE(IF($I$200:$Q$200=1,(I164:Q164),"")),
     AVERAGE(IF($I$200:$Q$200=2,(I164:Q164),""))),
IF(Options!$D$20=1, IFERROR(GEOMEAN(IF($I$200:$Q$200=1,(I164:Q164)+0.0001,"")),
     GEOMEAN(IF($I$200:$Q$200=2,(I164:Q164)+0.0001,""))))))</f>
        <v>10</v>
      </c>
      <c r="H164" s="110" t="s">
        <v>325</v>
      </c>
      <c r="I164" s="96">
        <v>4.42</v>
      </c>
      <c r="J164" s="96" t="s">
        <v>505</v>
      </c>
      <c r="K164" s="96">
        <v>0.91656176413065704</v>
      </c>
      <c r="L164" s="96">
        <v>0.34488789704143302</v>
      </c>
      <c r="M164" s="96">
        <v>10</v>
      </c>
      <c r="N164" s="96">
        <v>10</v>
      </c>
      <c r="O164" s="96">
        <v>0.44461538461538402</v>
      </c>
      <c r="P164" s="96">
        <v>3.25</v>
      </c>
      <c r="Q164" s="215">
        <v>0</v>
      </c>
      <c r="R164" s="217"/>
    </row>
    <row r="165" spans="1:18" x14ac:dyDescent="0.2">
      <c r="A165" s="92">
        <v>160</v>
      </c>
      <c r="B165" s="92" t="s">
        <v>326</v>
      </c>
      <c r="C165" s="92" t="s">
        <v>327</v>
      </c>
      <c r="D165" s="93" t="str">
        <f t="shared" si="2"/>
        <v/>
      </c>
      <c r="E165" s="96">
        <f>IF(Options!$D$24 = 1, MAX(F165, G165),
IF(Options!$D$25 = 1, AVERAGE(F165,G165),
IF(Options!$D$26 = 1, IFERROR(GEOMEAN(F165, G165), MAX(F165, G165)))))</f>
        <v>4.1833001326703778</v>
      </c>
      <c r="F165" s="96" cm="1">
        <f t="array" ref="F165">IF(Options!$D$18=1, IFERROR(MAX(IF($I$199:$Q$199=1,(I165:Q165),"")),
     MAX(IF($I$199:$Q$199=2,(I165:Q165),""))),
IF(Options!$D$19=1, IFERROR(AVERAGE(IF($I$199:$Q$199=1,(I165:Q165),"")),
     AVERAGE(IF($I$199:$Q$199=2,(I165:Q165),""))),
IF(Options!$D$20=1, IFERROR(GEOMEAN(IF($I$199:$Q$199=1,(I165:Q165)+0.0001,"")),
     GEOMEAN(IF($I$199:$Q$199=2,(I165:Q165)+0.0001,""))))))</f>
        <v>1.75</v>
      </c>
      <c r="G165" s="96" cm="1">
        <f t="array" ref="G165">IF(Options!$D$18=1, IFERROR(MAX(IF($I$200:$Q$200=1,(I165:Q165),"")),
     MAX(IF($I$200:$Q$200=2,(I165:Q165),""))),
IF(Options!$D$19=1, IFERROR(AVERAGE(IF($I$200:$Q$200=1,(I165:Q165),"")),
     AVERAGE(IF($I$200:$Q$200=2,(I165:Q165),""))),
IF(Options!$D$20=1, IFERROR(GEOMEAN(IF($I$200:$Q$200=1,(I165:Q165)+0.0001,"")),
     GEOMEAN(IF($I$200:$Q$200=2,(I165:Q165)+0.0001,""))))))</f>
        <v>10</v>
      </c>
      <c r="H165" s="110" t="s">
        <v>327</v>
      </c>
      <c r="I165" s="96">
        <v>0.55999999999999905</v>
      </c>
      <c r="J165" s="96">
        <v>7.1428571428571104</v>
      </c>
      <c r="K165" s="96">
        <v>0</v>
      </c>
      <c r="L165" s="96">
        <v>0</v>
      </c>
      <c r="M165" s="96">
        <v>10</v>
      </c>
      <c r="N165" s="96">
        <v>10</v>
      </c>
      <c r="O165" s="96">
        <v>0.92307692307692302</v>
      </c>
      <c r="P165" s="96">
        <v>1.75</v>
      </c>
      <c r="Q165" s="215">
        <v>0</v>
      </c>
      <c r="R165" s="217"/>
    </row>
    <row r="166" spans="1:18" x14ac:dyDescent="0.2">
      <c r="A166" s="92">
        <v>161</v>
      </c>
      <c r="B166" s="92" t="s">
        <v>328</v>
      </c>
      <c r="C166" s="92" t="s">
        <v>329</v>
      </c>
      <c r="D166" s="93" t="str">
        <f t="shared" si="2"/>
        <v/>
      </c>
      <c r="E166" s="96">
        <f>IF(Options!$D$24 = 1, MAX(F166, G166),
IF(Options!$D$25 = 1, AVERAGE(F166,G166),
IF(Options!$D$26 = 1, IFERROR(GEOMEAN(F166, G166), MAX(F166, G166)))))</f>
        <v>2.2360679774997898</v>
      </c>
      <c r="F166" s="96" cm="1">
        <f t="array" ref="F166">IF(Options!$D$18=1, IFERROR(MAX(IF($I$199:$Q$199=1,(I166:Q166),"")),
     MAX(IF($I$199:$Q$199=2,(I166:Q166),""))),
IF(Options!$D$19=1, IFERROR(AVERAGE(IF($I$199:$Q$199=1,(I166:Q166),"")),
     AVERAGE(IF($I$199:$Q$199=2,(I166:Q166),""))),
IF(Options!$D$20=1, IFERROR(GEOMEAN(IF($I$199:$Q$199=1,(I166:Q166)+0.0001,"")),
     GEOMEAN(IF($I$199:$Q$199=2,(I166:Q166)+0.0001,""))))))</f>
        <v>0.5</v>
      </c>
      <c r="G166" s="96" cm="1">
        <f t="array" ref="G166">IF(Options!$D$18=1, IFERROR(MAX(IF($I$200:$Q$200=1,(I166:Q166),"")),
     MAX(IF($I$200:$Q$200=2,(I166:Q166),""))),
IF(Options!$D$19=1, IFERROR(AVERAGE(IF($I$200:$Q$200=1,(I166:Q166),"")),
     AVERAGE(IF($I$200:$Q$200=2,(I166:Q166),""))),
IF(Options!$D$20=1, IFERROR(GEOMEAN(IF($I$200:$Q$200=1,(I166:Q166)+0.0001,"")),
     GEOMEAN(IF($I$200:$Q$200=2,(I166:Q166)+0.0001,""))))))</f>
        <v>10</v>
      </c>
      <c r="H166" s="110" t="s">
        <v>329</v>
      </c>
      <c r="I166" s="96">
        <v>0</v>
      </c>
      <c r="J166" s="96">
        <v>2.3809523809523698</v>
      </c>
      <c r="K166" s="96">
        <v>0</v>
      </c>
      <c r="L166" s="96">
        <v>0.17294135228556601</v>
      </c>
      <c r="M166" s="96">
        <v>10</v>
      </c>
      <c r="N166" s="96">
        <v>6.45</v>
      </c>
      <c r="O166" s="96">
        <v>3.1369230769230798</v>
      </c>
      <c r="P166" s="96">
        <v>0.5</v>
      </c>
      <c r="Q166" s="215">
        <v>0</v>
      </c>
      <c r="R166" s="217"/>
    </row>
    <row r="167" spans="1:18" x14ac:dyDescent="0.2">
      <c r="A167" s="92">
        <v>162</v>
      </c>
      <c r="B167" s="92" t="s">
        <v>330</v>
      </c>
      <c r="C167" s="92" t="s">
        <v>331</v>
      </c>
      <c r="D167" s="93" t="str">
        <f t="shared" si="2"/>
        <v/>
      </c>
      <c r="E167" s="96">
        <f>IF(Options!$D$24 = 1, MAX(F167, G167),
IF(Options!$D$25 = 1, AVERAGE(F167,G167),
IF(Options!$D$26 = 1, IFERROR(GEOMEAN(F167, G167), MAX(F167, G167)))))</f>
        <v>6.5321512536070383</v>
      </c>
      <c r="F167" s="96" cm="1">
        <f t="array" ref="F167">IF(Options!$D$18=1, IFERROR(MAX(IF($I$199:$Q$199=1,(I167:Q167),"")),
     MAX(IF($I$199:$Q$199=2,(I167:Q167),""))),
IF(Options!$D$19=1, IFERROR(AVERAGE(IF($I$199:$Q$199=1,(I167:Q167),"")),
     AVERAGE(IF($I$199:$Q$199=2,(I167:Q167),""))),
IF(Options!$D$20=1, IFERROR(GEOMEAN(IF($I$199:$Q$199=1,(I167:Q167)+0.0001,"")),
     GEOMEAN(IF($I$199:$Q$199=2,(I167:Q167)+0.0001,""))))))</f>
        <v>8.25</v>
      </c>
      <c r="G167" s="96" cm="1">
        <f t="array" ref="G167">IF(Options!$D$18=1, IFERROR(MAX(IF($I$200:$Q$200=1,(I167:Q167),"")),
     MAX(IF($I$200:$Q$200=2,(I167:Q167),""))),
IF(Options!$D$19=1, IFERROR(AVERAGE(IF($I$200:$Q$200=1,(I167:Q167),"")),
     AVERAGE(IF($I$200:$Q$200=2,(I167:Q167),""))),
IF(Options!$D$20=1, IFERROR(GEOMEAN(IF($I$200:$Q$200=1,(I167:Q167)+0.0001,"")),
     GEOMEAN(IF($I$200:$Q$200=2,(I167:Q167)+0.0001,""))))))</f>
        <v>5.1719999999999997</v>
      </c>
      <c r="H167" s="110" t="s">
        <v>331</v>
      </c>
      <c r="I167" s="96">
        <v>7.78</v>
      </c>
      <c r="J167" s="96">
        <v>4.7619047619047397</v>
      </c>
      <c r="K167" s="96">
        <v>0</v>
      </c>
      <c r="L167" s="96">
        <v>0</v>
      </c>
      <c r="M167" s="96">
        <v>1.5416399999999999</v>
      </c>
      <c r="N167" s="96">
        <v>5.1719999999999997</v>
      </c>
      <c r="O167" s="96">
        <v>2.6492307692307699</v>
      </c>
      <c r="P167" s="96">
        <v>8.25</v>
      </c>
      <c r="Q167" s="215">
        <v>0</v>
      </c>
      <c r="R167" s="217"/>
    </row>
    <row r="168" spans="1:18" x14ac:dyDescent="0.2">
      <c r="A168" s="92">
        <v>163</v>
      </c>
      <c r="B168" s="92" t="s">
        <v>332</v>
      </c>
      <c r="C168" s="92" t="s">
        <v>333</v>
      </c>
      <c r="D168" s="93" t="str">
        <f t="shared" si="2"/>
        <v/>
      </c>
      <c r="E168" s="96">
        <f>IF(Options!$D$24 = 1, MAX(F168, G168),
IF(Options!$D$25 = 1, AVERAGE(F168,G168),
IF(Options!$D$26 = 1, IFERROR(GEOMEAN(F168, G168), MAX(F168, G168)))))</f>
        <v>8.7292611371180779</v>
      </c>
      <c r="F168" s="96" cm="1">
        <f t="array" ref="F168">IF(Options!$D$18=1, IFERROR(MAX(IF($I$199:$Q$199=1,(I168:Q168),"")),
     MAX(IF($I$199:$Q$199=2,(I168:Q168),""))),
IF(Options!$D$19=1, IFERROR(AVERAGE(IF($I$199:$Q$199=1,(I168:Q168),"")),
     AVERAGE(IF($I$199:$Q$199=2,(I168:Q168),""))),
IF(Options!$D$20=1, IFERROR(GEOMEAN(IF($I$199:$Q$199=1,(I168:Q168)+0.0001,"")),
     GEOMEAN(IF($I$199:$Q$199=2,(I168:Q168)+0.0001,""))))))</f>
        <v>7.62</v>
      </c>
      <c r="G168" s="96" cm="1">
        <f t="array" ref="G168">IF(Options!$D$18=1, IFERROR(MAX(IF($I$200:$Q$200=1,(I168:Q168),"")),
     MAX(IF($I$200:$Q$200=2,(I168:Q168),""))),
IF(Options!$D$19=1, IFERROR(AVERAGE(IF($I$200:$Q$200=1,(I168:Q168),"")),
     AVERAGE(IF($I$200:$Q$200=2,(I168:Q168),""))),
IF(Options!$D$20=1, IFERROR(GEOMEAN(IF($I$200:$Q$200=1,(I168:Q168)+0.0001,"")),
     GEOMEAN(IF($I$200:$Q$200=2,(I168:Q168)+0.0001,""))))))</f>
        <v>10</v>
      </c>
      <c r="H168" s="110" t="s">
        <v>333</v>
      </c>
      <c r="I168" s="96">
        <v>7.62</v>
      </c>
      <c r="J168" s="96">
        <v>7.1428571428571104</v>
      </c>
      <c r="K168" s="96">
        <v>10</v>
      </c>
      <c r="L168" s="96">
        <v>10</v>
      </c>
      <c r="M168" s="96">
        <v>10</v>
      </c>
      <c r="N168" s="96">
        <v>8.7159999999999993</v>
      </c>
      <c r="O168" s="96">
        <v>1.2984615384615401</v>
      </c>
      <c r="P168" s="96">
        <v>5</v>
      </c>
      <c r="Q168" s="215">
        <v>0</v>
      </c>
      <c r="R168" s="217"/>
    </row>
    <row r="169" spans="1:18" x14ac:dyDescent="0.2">
      <c r="A169" s="92">
        <v>164</v>
      </c>
      <c r="B169" s="92" t="s">
        <v>334</v>
      </c>
      <c r="C169" s="92" t="s">
        <v>335</v>
      </c>
      <c r="D169" s="93" t="str">
        <f t="shared" si="2"/>
        <v/>
      </c>
      <c r="E169" s="96">
        <f>IF(Options!$D$24 = 1, MAX(F169, G169),
IF(Options!$D$25 = 1, AVERAGE(F169,G169),
IF(Options!$D$26 = 1, IFERROR(GEOMEAN(F169, G169), MAX(F169, G169)))))</f>
        <v>8.7951035328668077</v>
      </c>
      <c r="F169" s="96" cm="1">
        <f t="array" ref="F169">IF(Options!$D$18=1, IFERROR(MAX(IF($I$199:$Q$199=1,(I169:Q169),"")),
     MAX(IF($I$199:$Q$199=2,(I169:Q169),""))),
IF(Options!$D$19=1, IFERROR(AVERAGE(IF($I$199:$Q$199=1,(I169:Q169),"")),
     AVERAGE(IF($I$199:$Q$199=2,(I169:Q169),""))),
IF(Options!$D$20=1, IFERROR(GEOMEAN(IF($I$199:$Q$199=1,(I169:Q169)+0.0001,"")),
     GEOMEAN(IF($I$199:$Q$199=2,(I169:Q169)+0.0001,""))))))</f>
        <v>10</v>
      </c>
      <c r="G169" s="96" cm="1">
        <f t="array" ref="G169">IF(Options!$D$18=1, IFERROR(MAX(IF($I$200:$Q$200=1,(I169:Q169),"")),
     MAX(IF($I$200:$Q$200=2,(I169:Q169),""))),
IF(Options!$D$19=1, IFERROR(AVERAGE(IF($I$200:$Q$200=1,(I169:Q169),"")),
     AVERAGE(IF($I$200:$Q$200=2,(I169:Q169),""))),
IF(Options!$D$20=1, IFERROR(GEOMEAN(IF($I$200:$Q$200=1,(I169:Q169)+0.0001,"")),
     GEOMEAN(IF($I$200:$Q$200=2,(I169:Q169)+0.0001,""))))))</f>
        <v>7.7353846153846204</v>
      </c>
      <c r="H169" s="110" t="s">
        <v>335</v>
      </c>
      <c r="I169" s="96">
        <v>10</v>
      </c>
      <c r="J169" s="96">
        <v>2.3809523809523698</v>
      </c>
      <c r="K169" s="96">
        <v>0</v>
      </c>
      <c r="L169" s="96">
        <v>0</v>
      </c>
      <c r="M169" s="96">
        <v>0.104800000000001</v>
      </c>
      <c r="N169" s="96">
        <v>0.35999999999999899</v>
      </c>
      <c r="O169" s="96">
        <v>7.7353846153846204</v>
      </c>
      <c r="P169" s="96">
        <v>6.75</v>
      </c>
      <c r="Q169" s="215">
        <v>0</v>
      </c>
      <c r="R169" s="217"/>
    </row>
    <row r="170" spans="1:18" x14ac:dyDescent="0.2">
      <c r="A170" s="92">
        <v>165</v>
      </c>
      <c r="B170" s="92" t="s">
        <v>336</v>
      </c>
      <c r="C170" s="92" t="s">
        <v>337</v>
      </c>
      <c r="D170" s="93" t="str">
        <f t="shared" si="2"/>
        <v/>
      </c>
      <c r="E170" s="96">
        <f>IF(Options!$D$24 = 1, MAX(F170, G170),
IF(Options!$D$25 = 1, AVERAGE(F170,G170),
IF(Options!$D$26 = 1, IFERROR(GEOMEAN(F170, G170), MAX(F170, G170)))))</f>
        <v>10</v>
      </c>
      <c r="F170" s="96" cm="1">
        <f t="array" ref="F170">IF(Options!$D$18=1, IFERROR(MAX(IF($I$199:$Q$199=1,(I170:Q170),"")),
     MAX(IF($I$199:$Q$199=2,(I170:Q170),""))),
IF(Options!$D$19=1, IFERROR(AVERAGE(IF($I$199:$Q$199=1,(I170:Q170),"")),
     AVERAGE(IF($I$199:$Q$199=2,(I170:Q170),""))),
IF(Options!$D$20=1, IFERROR(GEOMEAN(IF($I$199:$Q$199=1,(I170:Q170)+0.0001,"")),
     GEOMEAN(IF($I$199:$Q$199=2,(I170:Q170)+0.0001,""))))))</f>
        <v>10</v>
      </c>
      <c r="G170" s="96" cm="1">
        <f t="array" ref="G170">IF(Options!$D$18=1, IFERROR(MAX(IF($I$200:$Q$200=1,(I170:Q170),"")),
     MAX(IF($I$200:$Q$200=2,(I170:Q170),""))),
IF(Options!$D$19=1, IFERROR(AVERAGE(IF($I$200:$Q$200=1,(I170:Q170),"")),
     AVERAGE(IF($I$200:$Q$200=2,(I170:Q170),""))),
IF(Options!$D$20=1, IFERROR(GEOMEAN(IF($I$200:$Q$200=1,(I170:Q170)+0.0001,"")),
     GEOMEAN(IF($I$200:$Q$200=2,(I170:Q170)+0.0001,""))))))</f>
        <v>10</v>
      </c>
      <c r="H170" s="110" t="s">
        <v>337</v>
      </c>
      <c r="I170" s="96">
        <v>8.24</v>
      </c>
      <c r="J170" s="96">
        <v>9.5238095238094793</v>
      </c>
      <c r="K170" s="96">
        <v>0</v>
      </c>
      <c r="L170" s="96">
        <v>0</v>
      </c>
      <c r="M170" s="96">
        <v>5.9160000000000303E-2</v>
      </c>
      <c r="N170" s="96">
        <v>0.103999999999999</v>
      </c>
      <c r="O170" s="96">
        <v>5.8969230769230796</v>
      </c>
      <c r="P170" s="96">
        <v>10</v>
      </c>
      <c r="Q170" s="215">
        <v>10</v>
      </c>
      <c r="R170" s="217"/>
    </row>
    <row r="171" spans="1:18" x14ac:dyDescent="0.2">
      <c r="A171" s="92">
        <v>166</v>
      </c>
      <c r="B171" s="92" t="s">
        <v>338</v>
      </c>
      <c r="C171" s="92" t="s">
        <v>339</v>
      </c>
      <c r="D171" s="93" t="str">
        <f t="shared" si="2"/>
        <v/>
      </c>
      <c r="E171" s="96">
        <f>IF(Options!$D$24 = 1, MAX(F171, G171),
IF(Options!$D$25 = 1, AVERAGE(F171,G171),
IF(Options!$D$26 = 1, IFERROR(GEOMEAN(F171, G171), MAX(F171, G171)))))</f>
        <v>9.8742088290657488</v>
      </c>
      <c r="F171" s="96" cm="1">
        <f t="array" ref="F171">IF(Options!$D$18=1, IFERROR(MAX(IF($I$199:$Q$199=1,(I171:Q171),"")),
     MAX(IF($I$199:$Q$199=2,(I171:Q171),""))),
IF(Options!$D$19=1, IFERROR(AVERAGE(IF($I$199:$Q$199=1,(I171:Q171),"")),
     AVERAGE(IF($I$199:$Q$199=2,(I171:Q171),""))),
IF(Options!$D$20=1, IFERROR(GEOMEAN(IF($I$199:$Q$199=1,(I171:Q171)+0.0001,"")),
     GEOMEAN(IF($I$199:$Q$199=2,(I171:Q171)+0.0001,""))))))</f>
        <v>9.75</v>
      </c>
      <c r="G171" s="96" cm="1">
        <f t="array" ref="G171">IF(Options!$D$18=1, IFERROR(MAX(IF($I$200:$Q$200=1,(I171:Q171),"")),
     MAX(IF($I$200:$Q$200=2,(I171:Q171),""))),
IF(Options!$D$19=1, IFERROR(AVERAGE(IF($I$200:$Q$200=1,(I171:Q171),"")),
     AVERAGE(IF($I$200:$Q$200=2,(I171:Q171),""))),
IF(Options!$D$20=1, IFERROR(GEOMEAN(IF($I$200:$Q$200=1,(I171:Q171)+0.0001,"")),
     GEOMEAN(IF($I$200:$Q$200=2,(I171:Q171)+0.0001,""))))))</f>
        <v>10</v>
      </c>
      <c r="H171" s="110" t="s">
        <v>339</v>
      </c>
      <c r="I171" s="96">
        <v>7.5</v>
      </c>
      <c r="J171" s="96">
        <v>9.5238095238094793</v>
      </c>
      <c r="K171" s="96">
        <v>0</v>
      </c>
      <c r="L171" s="96">
        <v>0</v>
      </c>
      <c r="M171" s="96">
        <v>0.27471999999999902</v>
      </c>
      <c r="N171" s="96">
        <v>3.4000000000000703E-2</v>
      </c>
      <c r="O171" s="96">
        <v>5.3846153846153797</v>
      </c>
      <c r="P171" s="96">
        <v>9.75</v>
      </c>
      <c r="Q171" s="215">
        <v>10</v>
      </c>
      <c r="R171" s="217"/>
    </row>
    <row r="172" spans="1:18" x14ac:dyDescent="0.2">
      <c r="A172" s="92">
        <v>167</v>
      </c>
      <c r="B172" s="92" t="s">
        <v>340</v>
      </c>
      <c r="C172" s="92" t="s">
        <v>341</v>
      </c>
      <c r="D172" s="93" t="str">
        <f t="shared" si="2"/>
        <v/>
      </c>
      <c r="E172" s="96">
        <f>IF(Options!$D$24 = 1, MAX(F172, G172),
IF(Options!$D$25 = 1, AVERAGE(F172,G172),
IF(Options!$D$26 = 1, IFERROR(GEOMEAN(F172, G172), MAX(F172, G172)))))</f>
        <v>6.7082039324993685</v>
      </c>
      <c r="F172" s="96" cm="1">
        <f t="array" ref="F172">IF(Options!$D$18=1, IFERROR(MAX(IF($I$199:$Q$199=1,(I172:Q172),"")),
     MAX(IF($I$199:$Q$199=2,(I172:Q172),""))),
IF(Options!$D$19=1, IFERROR(AVERAGE(IF($I$199:$Q$199=1,(I172:Q172),"")),
     AVERAGE(IF($I$199:$Q$199=2,(I172:Q172),""))),
IF(Options!$D$20=1, IFERROR(GEOMEAN(IF($I$199:$Q$199=1,(I172:Q172)+0.0001,"")),
     GEOMEAN(IF($I$199:$Q$199=2,(I172:Q172)+0.0001,""))))))</f>
        <v>4.5</v>
      </c>
      <c r="G172" s="96" cm="1">
        <f t="array" ref="G172">IF(Options!$D$18=1, IFERROR(MAX(IF($I$200:$Q$200=1,(I172:Q172),"")),
     MAX(IF($I$200:$Q$200=2,(I172:Q172),""))),
IF(Options!$D$19=1, IFERROR(AVERAGE(IF($I$200:$Q$200=1,(I172:Q172),"")),
     AVERAGE(IF($I$200:$Q$200=2,(I172:Q172),""))),
IF(Options!$D$20=1, IFERROR(GEOMEAN(IF($I$200:$Q$200=1,(I172:Q172)+0.0001,"")),
     GEOMEAN(IF($I$200:$Q$200=2,(I172:Q172)+0.0001,""))))))</f>
        <v>10</v>
      </c>
      <c r="H172" s="110" t="s">
        <v>341</v>
      </c>
      <c r="I172" s="96">
        <v>0</v>
      </c>
      <c r="J172" s="96">
        <v>10</v>
      </c>
      <c r="K172" s="96">
        <v>0</v>
      </c>
      <c r="L172" s="96">
        <v>0</v>
      </c>
      <c r="M172" s="96">
        <v>6.8120000000000402E-2</v>
      </c>
      <c r="N172" s="96">
        <v>1.20000000000005E-2</v>
      </c>
      <c r="O172" s="96">
        <v>5.4707692307692302</v>
      </c>
      <c r="P172" s="96">
        <v>4.5</v>
      </c>
      <c r="Q172" s="215">
        <v>0</v>
      </c>
      <c r="R172" s="217"/>
    </row>
    <row r="173" spans="1:18" x14ac:dyDescent="0.2">
      <c r="A173" s="92">
        <v>168</v>
      </c>
      <c r="B173" s="92" t="s">
        <v>342</v>
      </c>
      <c r="C173" s="92" t="s">
        <v>343</v>
      </c>
      <c r="D173" s="93" t="str">
        <f t="shared" si="2"/>
        <v/>
      </c>
      <c r="E173" s="96">
        <f>IF(Options!$D$24 = 1, MAX(F173, G173),
IF(Options!$D$25 = 1, AVERAGE(F173,G173),
IF(Options!$D$26 = 1, IFERROR(GEOMEAN(F173, G173), MAX(F173, G173)))))</f>
        <v>8.4579666587188687</v>
      </c>
      <c r="F173" s="96" cm="1">
        <f t="array" ref="F173">IF(Options!$D$18=1, IFERROR(MAX(IF($I$199:$Q$199=1,(I173:Q173),"")),
     MAX(IF($I$199:$Q$199=2,(I173:Q173),""))),
IF(Options!$D$19=1, IFERROR(AVERAGE(IF($I$199:$Q$199=1,(I173:Q173),"")),
     AVERAGE(IF($I$199:$Q$199=2,(I173:Q173),""))),
IF(Options!$D$20=1, IFERROR(GEOMEAN(IF($I$199:$Q$199=1,(I173:Q173)+0.0001,"")),
     GEOMEAN(IF($I$199:$Q$199=2,(I173:Q173)+0.0001,""))))))</f>
        <v>7.54</v>
      </c>
      <c r="G173" s="96" cm="1">
        <f t="array" ref="G173">IF(Options!$D$18=1, IFERROR(MAX(IF($I$200:$Q$200=1,(I173:Q173),"")),
     MAX(IF($I$200:$Q$200=2,(I173:Q173),""))),
IF(Options!$D$19=1, IFERROR(AVERAGE(IF($I$200:$Q$200=1,(I173:Q173),"")),
     AVERAGE(IF($I$200:$Q$200=2,(I173:Q173),""))),
IF(Options!$D$20=1, IFERROR(GEOMEAN(IF($I$200:$Q$200=1,(I173:Q173)+0.0001,"")),
     GEOMEAN(IF($I$200:$Q$200=2,(I173:Q173)+0.0001,""))))))</f>
        <v>9.4876923076923099</v>
      </c>
      <c r="H173" s="110" t="s">
        <v>343</v>
      </c>
      <c r="I173" s="96">
        <v>7.54</v>
      </c>
      <c r="J173" s="96">
        <v>2.3809523809523698</v>
      </c>
      <c r="K173" s="96">
        <v>6.6666666666748099E-4</v>
      </c>
      <c r="L173" s="96">
        <v>6.6666666666748099E-4</v>
      </c>
      <c r="M173" s="96">
        <v>0</v>
      </c>
      <c r="N173" s="96">
        <v>0</v>
      </c>
      <c r="O173" s="96">
        <v>9.4876923076923099</v>
      </c>
      <c r="P173" s="96">
        <v>5.75</v>
      </c>
      <c r="Q173" s="215">
        <v>0</v>
      </c>
      <c r="R173" s="217"/>
    </row>
    <row r="174" spans="1:18" x14ac:dyDescent="0.2">
      <c r="A174" s="92">
        <v>169</v>
      </c>
      <c r="B174" s="92" t="s">
        <v>344</v>
      </c>
      <c r="C174" s="92" t="s">
        <v>345</v>
      </c>
      <c r="D174" s="93" t="str">
        <f t="shared" si="2"/>
        <v/>
      </c>
      <c r="E174" s="96">
        <f>IF(Options!$D$24 = 1, MAX(F174, G174),
IF(Options!$D$25 = 1, AVERAGE(F174,G174),
IF(Options!$D$26 = 1, IFERROR(GEOMEAN(F174, G174), MAX(F174, G174)))))</f>
        <v>6.8567765469923678</v>
      </c>
      <c r="F174" s="96" cm="1">
        <f t="array" ref="F174">IF(Options!$D$18=1, IFERROR(MAX(IF($I$199:$Q$199=1,(I174:Q174),"")),
     MAX(IF($I$199:$Q$199=2,(I174:Q174),""))),
IF(Options!$D$19=1, IFERROR(AVERAGE(IF($I$199:$Q$199=1,(I174:Q174),"")),
     AVERAGE(IF($I$199:$Q$199=2,(I174:Q174),""))),
IF(Options!$D$20=1, IFERROR(GEOMEAN(IF($I$199:$Q$199=1,(I174:Q174)+0.0001,"")),
     GEOMEAN(IF($I$199:$Q$199=2,(I174:Q174)+0.0001,""))))))</f>
        <v>7.64</v>
      </c>
      <c r="G174" s="96" cm="1">
        <f t="array" ref="G174">IF(Options!$D$18=1, IFERROR(MAX(IF($I$200:$Q$200=1,(I174:Q174),"")),
     MAX(IF($I$200:$Q$200=2,(I174:Q174),""))),
IF(Options!$D$19=1, IFERROR(AVERAGE(IF($I$200:$Q$200=1,(I174:Q174),"")),
     AVERAGE(IF($I$200:$Q$200=2,(I174:Q174),""))),
IF(Options!$D$20=1, IFERROR(GEOMEAN(IF($I$200:$Q$200=1,(I174:Q174)+0.0001,"")),
     GEOMEAN(IF($I$200:$Q$200=2,(I174:Q174)+0.0001,""))))))</f>
        <v>6.1538461538461497</v>
      </c>
      <c r="H174" s="110" t="s">
        <v>345</v>
      </c>
      <c r="I174" s="96">
        <v>7.64</v>
      </c>
      <c r="J174" s="96">
        <v>0</v>
      </c>
      <c r="K174" s="96" t="s">
        <v>505</v>
      </c>
      <c r="L174" s="96" t="s">
        <v>505</v>
      </c>
      <c r="M174" s="96" t="s">
        <v>505</v>
      </c>
      <c r="N174" s="96" t="s">
        <v>505</v>
      </c>
      <c r="O174" s="96">
        <v>6.1538461538461497</v>
      </c>
      <c r="P174" s="96">
        <v>3.25</v>
      </c>
      <c r="Q174" s="215">
        <v>0</v>
      </c>
      <c r="R174" s="217"/>
    </row>
    <row r="175" spans="1:18" x14ac:dyDescent="0.2">
      <c r="A175" s="92">
        <v>170</v>
      </c>
      <c r="B175" s="92" t="s">
        <v>346</v>
      </c>
      <c r="C175" s="92" t="s">
        <v>347</v>
      </c>
      <c r="D175" s="93" t="str">
        <f t="shared" si="2"/>
        <v/>
      </c>
      <c r="E175" s="96">
        <f>IF(Options!$D$24 = 1, MAX(F175, G175),
IF(Options!$D$25 = 1, AVERAGE(F175,G175),
IF(Options!$D$26 = 1, IFERROR(GEOMEAN(F175, G175), MAX(F175, G175)))))</f>
        <v>9.1547541643412487</v>
      </c>
      <c r="F175" s="96" cm="1">
        <f t="array" ref="F175">IF(Options!$D$18=1, IFERROR(MAX(IF($I$199:$Q$199=1,(I175:Q175),"")),
     MAX(IF($I$199:$Q$199=2,(I175:Q175),""))),
IF(Options!$D$19=1, IFERROR(AVERAGE(IF($I$199:$Q$199=1,(I175:Q175),"")),
     AVERAGE(IF($I$199:$Q$199=2,(I175:Q175),""))),
IF(Options!$D$20=1, IFERROR(GEOMEAN(IF($I$199:$Q$199=1,(I175:Q175)+0.0001,"")),
     GEOMEAN(IF($I$199:$Q$199=2,(I175:Q175)+0.0001,""))))))</f>
        <v>8.8000000000000007</v>
      </c>
      <c r="G175" s="96" cm="1">
        <f t="array" ref="G175">IF(Options!$D$18=1, IFERROR(MAX(IF($I$200:$Q$200=1,(I175:Q175),"")),
     MAX(IF($I$200:$Q$200=2,(I175:Q175),""))),
IF(Options!$D$19=1, IFERROR(AVERAGE(IF($I$200:$Q$200=1,(I175:Q175),"")),
     AVERAGE(IF($I$200:$Q$200=2,(I175:Q175),""))),
IF(Options!$D$20=1, IFERROR(GEOMEAN(IF($I$200:$Q$200=1,(I175:Q175)+0.0001,"")),
     GEOMEAN(IF($I$200:$Q$200=2,(I175:Q175)+0.0001,""))))))</f>
        <v>9.5238095238094793</v>
      </c>
      <c r="H175" s="110" t="s">
        <v>347</v>
      </c>
      <c r="I175" s="96">
        <v>8.8000000000000007</v>
      </c>
      <c r="J175" s="96">
        <v>9.5238095238094793</v>
      </c>
      <c r="K175" s="96" t="s">
        <v>505</v>
      </c>
      <c r="L175" s="96" t="s">
        <v>505</v>
      </c>
      <c r="M175" s="96">
        <v>1.2999999999999901E-2</v>
      </c>
      <c r="N175" s="96">
        <v>0</v>
      </c>
      <c r="O175" s="96">
        <v>5.8969230769230796</v>
      </c>
      <c r="P175" s="96">
        <v>8.75</v>
      </c>
      <c r="Q175" s="215">
        <v>0</v>
      </c>
      <c r="R175" s="217"/>
    </row>
    <row r="176" spans="1:18" x14ac:dyDescent="0.2">
      <c r="A176" s="92">
        <v>171</v>
      </c>
      <c r="B176" s="92" t="s">
        <v>348</v>
      </c>
      <c r="C176" s="92" t="s">
        <v>349</v>
      </c>
      <c r="D176" s="93" t="str">
        <f t="shared" si="2"/>
        <v/>
      </c>
      <c r="E176" s="96">
        <f>IF(Options!$D$24 = 1, MAX(F176, G176),
IF(Options!$D$25 = 1, AVERAGE(F176,G176),
IF(Options!$D$26 = 1, IFERROR(GEOMEAN(F176, G176), MAX(F176, G176)))))</f>
        <v>7.9813995302539791</v>
      </c>
      <c r="F176" s="96" cm="1">
        <f t="array" ref="F176">IF(Options!$D$18=1, IFERROR(MAX(IF($I$199:$Q$199=1,(I176:Q176),"")),
     MAX(IF($I$199:$Q$199=2,(I176:Q176),""))),
IF(Options!$D$19=1, IFERROR(AVERAGE(IF($I$199:$Q$199=1,(I176:Q176),"")),
     AVERAGE(IF($I$199:$Q$199=2,(I176:Q176),""))),
IF(Options!$D$20=1, IFERROR(GEOMEAN(IF($I$199:$Q$199=1,(I176:Q176)+0.0001,"")),
     GEOMEAN(IF($I$199:$Q$199=2,(I176:Q176)+0.0001,""))))))</f>
        <v>8.98</v>
      </c>
      <c r="G176" s="96" cm="1">
        <f t="array" ref="G176">IF(Options!$D$18=1, IFERROR(MAX(IF($I$200:$Q$200=1,(I176:Q176),"")),
     MAX(IF($I$200:$Q$200=2,(I176:Q176),""))),
IF(Options!$D$19=1, IFERROR(AVERAGE(IF($I$200:$Q$200=1,(I176:Q176),"")),
     AVERAGE(IF($I$200:$Q$200=2,(I176:Q176),""))),
IF(Options!$D$20=1, IFERROR(GEOMEAN(IF($I$200:$Q$200=1,(I176:Q176)+0.0001,"")),
     GEOMEAN(IF($I$200:$Q$200=2,(I176:Q176)+0.0001,""))))))</f>
        <v>7.0938461538461501</v>
      </c>
      <c r="H176" s="110" t="s">
        <v>349</v>
      </c>
      <c r="I176" s="96">
        <v>8.98</v>
      </c>
      <c r="J176" s="96" t="s">
        <v>505</v>
      </c>
      <c r="K176" s="96" t="s">
        <v>505</v>
      </c>
      <c r="L176" s="96" t="s">
        <v>505</v>
      </c>
      <c r="M176" s="96" t="s">
        <v>505</v>
      </c>
      <c r="N176" s="96" t="s">
        <v>505</v>
      </c>
      <c r="O176" s="96">
        <v>7.0938461538461501</v>
      </c>
      <c r="P176" s="96">
        <v>5</v>
      </c>
      <c r="Q176" s="215">
        <v>0</v>
      </c>
      <c r="R176" s="217"/>
    </row>
    <row r="177" spans="1:18" x14ac:dyDescent="0.2">
      <c r="A177" s="92">
        <v>172</v>
      </c>
      <c r="B177" s="92" t="s">
        <v>350</v>
      </c>
      <c r="C177" s="92" t="s">
        <v>351</v>
      </c>
      <c r="D177" s="93" t="str">
        <f t="shared" si="2"/>
        <v/>
      </c>
      <c r="E177" s="96">
        <f>IF(Options!$D$24 = 1, MAX(F177, G177),
IF(Options!$D$25 = 1, AVERAGE(F177,G177),
IF(Options!$D$26 = 1, IFERROR(GEOMEAN(F177, G177), MAX(F177, G177)))))</f>
        <v>8.1731266966810203</v>
      </c>
      <c r="F177" s="96" cm="1">
        <f t="array" ref="F177">IF(Options!$D$18=1, IFERROR(MAX(IF($I$199:$Q$199=1,(I177:Q177),"")),
     MAX(IF($I$199:$Q$199=2,(I177:Q177),""))),
IF(Options!$D$19=1, IFERROR(AVERAGE(IF($I$199:$Q$199=1,(I177:Q177),"")),
     AVERAGE(IF($I$199:$Q$199=2,(I177:Q177),""))),
IF(Options!$D$20=1, IFERROR(GEOMEAN(IF($I$199:$Q$199=1,(I177:Q177)+0.0001,"")),
     GEOMEAN(IF($I$199:$Q$199=2,(I177:Q177)+0.0001,""))))))</f>
        <v>6.68</v>
      </c>
      <c r="G177" s="96" cm="1">
        <f t="array" ref="G177">IF(Options!$D$18=1, IFERROR(MAX(IF($I$200:$Q$200=1,(I177:Q177),"")),
     MAX(IF($I$200:$Q$200=2,(I177:Q177),""))),
IF(Options!$D$19=1, IFERROR(AVERAGE(IF($I$200:$Q$200=1,(I177:Q177),"")),
     AVERAGE(IF($I$200:$Q$200=2,(I177:Q177),""))),
IF(Options!$D$20=1, IFERROR(GEOMEAN(IF($I$200:$Q$200=1,(I177:Q177)+0.0001,"")),
     GEOMEAN(IF($I$200:$Q$200=2,(I177:Q177)+0.0001,""))))))</f>
        <v>10</v>
      </c>
      <c r="H177" s="110" t="s">
        <v>351</v>
      </c>
      <c r="I177" s="96">
        <v>6.68</v>
      </c>
      <c r="J177" s="96">
        <v>10</v>
      </c>
      <c r="K177" s="96">
        <v>4.1025641025641004</v>
      </c>
      <c r="L177" s="96">
        <v>0</v>
      </c>
      <c r="M177" s="96">
        <v>0.13883999999999999</v>
      </c>
      <c r="N177" s="96">
        <v>0.40799999999999897</v>
      </c>
      <c r="O177" s="96">
        <v>3.6753846153846199</v>
      </c>
      <c r="P177" s="96">
        <v>4.5</v>
      </c>
      <c r="Q177" s="215">
        <v>0</v>
      </c>
      <c r="R177" s="217"/>
    </row>
    <row r="178" spans="1:18" x14ac:dyDescent="0.2">
      <c r="A178" s="92">
        <v>173</v>
      </c>
      <c r="B178" s="92" t="s">
        <v>352</v>
      </c>
      <c r="C178" s="92" t="s">
        <v>353</v>
      </c>
      <c r="D178" s="93" t="str">
        <f t="shared" si="2"/>
        <v/>
      </c>
      <c r="E178" s="96">
        <f>IF(Options!$D$24 = 1, MAX(F178, G178),
IF(Options!$D$25 = 1, AVERAGE(F178,G178),
IF(Options!$D$26 = 1, IFERROR(GEOMEAN(F178, G178), MAX(F178, G178)))))</f>
        <v>8.3152184062029786</v>
      </c>
      <c r="F178" s="96" cm="1">
        <f t="array" ref="F178">IF(Options!$D$18=1, IFERROR(MAX(IF($I$199:$Q$199=1,(I178:Q178),"")),
     MAX(IF($I$199:$Q$199=2,(I178:Q178),""))),
IF(Options!$D$19=1, IFERROR(AVERAGE(IF($I$199:$Q$199=1,(I178:Q178),"")),
     AVERAGE(IF($I$199:$Q$199=2,(I178:Q178),""))),
IF(Options!$D$20=1, IFERROR(GEOMEAN(IF($I$199:$Q$199=1,(I178:Q178)+0.0001,"")),
     GEOMEAN(IF($I$199:$Q$199=2,(I178:Q178)+0.0001,""))))))</f>
        <v>7.26</v>
      </c>
      <c r="G178" s="96" cm="1">
        <f t="array" ref="G178">IF(Options!$D$18=1, IFERROR(MAX(IF($I$200:$Q$200=1,(I178:Q178),"")),
     MAX(IF($I$200:$Q$200=2,(I178:Q178),""))),
IF(Options!$D$19=1, IFERROR(AVERAGE(IF($I$200:$Q$200=1,(I178:Q178),"")),
     AVERAGE(IF($I$200:$Q$200=2,(I178:Q178),""))),
IF(Options!$D$20=1, IFERROR(GEOMEAN(IF($I$200:$Q$200=1,(I178:Q178)+0.0001,"")),
     GEOMEAN(IF($I$200:$Q$200=2,(I178:Q178)+0.0001,""))))))</f>
        <v>9.5238095238094793</v>
      </c>
      <c r="H178" s="110" t="s">
        <v>353</v>
      </c>
      <c r="I178" s="96">
        <v>7.26</v>
      </c>
      <c r="J178" s="96">
        <v>9.5238095238094793</v>
      </c>
      <c r="K178" s="96">
        <v>0</v>
      </c>
      <c r="L178" s="96">
        <v>0</v>
      </c>
      <c r="M178" s="96">
        <v>2.6771199999999999</v>
      </c>
      <c r="N178" s="96">
        <v>6.1639999999999997</v>
      </c>
      <c r="O178" s="96">
        <v>2.8892307692307702</v>
      </c>
      <c r="P178" s="96">
        <v>4.25</v>
      </c>
      <c r="Q178" s="215">
        <v>0</v>
      </c>
      <c r="R178" s="217"/>
    </row>
    <row r="179" spans="1:18" x14ac:dyDescent="0.2">
      <c r="A179" s="92">
        <v>174</v>
      </c>
      <c r="B179" s="92" t="s">
        <v>354</v>
      </c>
      <c r="C179" s="92" t="s">
        <v>355</v>
      </c>
      <c r="D179" s="93" t="str">
        <f t="shared" si="2"/>
        <v/>
      </c>
      <c r="E179" s="96">
        <f>IF(Options!$D$24 = 1, MAX(F179, G179),
IF(Options!$D$25 = 1, AVERAGE(F179,G179),
IF(Options!$D$26 = 1, IFERROR(GEOMEAN(F179, G179), MAX(F179, G179)))))</f>
        <v>4.0976664090674833</v>
      </c>
      <c r="F179" s="96" cm="1">
        <f t="array" ref="F179">IF(Options!$D$18=1, IFERROR(MAX(IF($I$199:$Q$199=1,(I179:Q179),"")),
     MAX(IF($I$199:$Q$199=2,(I179:Q179),""))),
IF(Options!$D$19=1, IFERROR(AVERAGE(IF($I$199:$Q$199=1,(I179:Q179),"")),
     AVERAGE(IF($I$199:$Q$199=2,(I179:Q179),""))),
IF(Options!$D$20=1, IFERROR(GEOMEAN(IF($I$199:$Q$199=1,(I179:Q179)+0.0001,"")),
     GEOMEAN(IF($I$199:$Q$199=2,(I179:Q179)+0.0001,""))))))</f>
        <v>4.75</v>
      </c>
      <c r="G179" s="96" cm="1">
        <f t="array" ref="G179">IF(Options!$D$18=1, IFERROR(MAX(IF($I$200:$Q$200=1,(I179:Q179),"")),
     MAX(IF($I$200:$Q$200=2,(I179:Q179),""))),
IF(Options!$D$19=1, IFERROR(AVERAGE(IF($I$200:$Q$200=1,(I179:Q179),"")),
     AVERAGE(IF($I$200:$Q$200=2,(I179:Q179),""))),
IF(Options!$D$20=1, IFERROR(GEOMEAN(IF($I$200:$Q$200=1,(I179:Q179)+0.0001,"")),
     GEOMEAN(IF($I$200:$Q$200=2,(I179:Q179)+0.0001,""))))))</f>
        <v>3.5349200000000001</v>
      </c>
      <c r="H179" s="110" t="s">
        <v>355</v>
      </c>
      <c r="I179" s="96">
        <v>3.52</v>
      </c>
      <c r="J179" s="96">
        <v>0</v>
      </c>
      <c r="K179" s="96">
        <v>0</v>
      </c>
      <c r="L179" s="96">
        <v>0.60721224311561905</v>
      </c>
      <c r="M179" s="96">
        <v>3.5349200000000001</v>
      </c>
      <c r="N179" s="96">
        <v>2.1480000000000001</v>
      </c>
      <c r="O179" s="96">
        <v>2.7523076923076899</v>
      </c>
      <c r="P179" s="96">
        <v>4.75</v>
      </c>
      <c r="Q179" s="215">
        <v>0</v>
      </c>
      <c r="R179" s="217"/>
    </row>
    <row r="180" spans="1:18" x14ac:dyDescent="0.2">
      <c r="A180" s="92">
        <v>175</v>
      </c>
      <c r="B180" s="92" t="s">
        <v>356</v>
      </c>
      <c r="C180" s="92" t="s">
        <v>357</v>
      </c>
      <c r="D180" s="93" t="str">
        <f t="shared" si="2"/>
        <v/>
      </c>
      <c r="E180" s="96">
        <f>IF(Options!$D$24 = 1, MAX(F180, G180),
IF(Options!$D$25 = 1, AVERAGE(F180,G180),
IF(Options!$D$26 = 1, IFERROR(GEOMEAN(F180, G180), MAX(F180, G180)))))</f>
        <v>9.68</v>
      </c>
      <c r="F180" s="96" cm="1">
        <f t="array" ref="F180">IF(Options!$D$18=1, IFERROR(MAX(IF($I$199:$Q$199=1,(I180:Q180),"")),
     MAX(IF($I$199:$Q$199=2,(I180:Q180),""))),
IF(Options!$D$19=1, IFERROR(AVERAGE(IF($I$199:$Q$199=1,(I180:Q180),"")),
     AVERAGE(IF($I$199:$Q$199=2,(I180:Q180),""))),
IF(Options!$D$20=1, IFERROR(GEOMEAN(IF($I$199:$Q$199=1,(I180:Q180)+0.0001,"")),
     GEOMEAN(IF($I$199:$Q$199=2,(I180:Q180)+0.0001,""))))))</f>
        <v>9.68</v>
      </c>
      <c r="G180" s="96" cm="1">
        <f t="array" ref="G180">IF(Options!$D$18=1, IFERROR(MAX(IF($I$200:$Q$200=1,(I180:Q180),"")),
     MAX(IF($I$200:$Q$200=2,(I180:Q180),""))),
IF(Options!$D$19=1, IFERROR(AVERAGE(IF($I$200:$Q$200=1,(I180:Q180),"")),
     AVERAGE(IF($I$200:$Q$200=2,(I180:Q180),""))),
IF(Options!$D$20=1, IFERROR(GEOMEAN(IF($I$200:$Q$200=1,(I180:Q180)+0.0001,"")),
     GEOMEAN(IF($I$200:$Q$200=2,(I180:Q180)+0.0001,""))))))</f>
        <v>0</v>
      </c>
      <c r="H180" s="110" t="s">
        <v>357</v>
      </c>
      <c r="I180" s="96">
        <v>9.68</v>
      </c>
      <c r="J180" s="96" t="s">
        <v>505</v>
      </c>
      <c r="K180" s="96" t="s">
        <v>505</v>
      </c>
      <c r="L180" s="96" t="s">
        <v>505</v>
      </c>
      <c r="M180" s="96" t="s">
        <v>505</v>
      </c>
      <c r="N180" s="96" t="s">
        <v>505</v>
      </c>
      <c r="O180" s="96" t="s">
        <v>505</v>
      </c>
      <c r="P180" s="96">
        <v>7.75</v>
      </c>
      <c r="Q180" s="215">
        <v>0</v>
      </c>
      <c r="R180" s="217"/>
    </row>
    <row r="181" spans="1:18" x14ac:dyDescent="0.2">
      <c r="A181" s="92">
        <v>176</v>
      </c>
      <c r="B181" s="92" t="s">
        <v>358</v>
      </c>
      <c r="C181" s="92" t="s">
        <v>359</v>
      </c>
      <c r="D181" s="93" t="str">
        <f t="shared" si="2"/>
        <v/>
      </c>
      <c r="E181" s="96">
        <f>IF(Options!$D$24 = 1, MAX(F181, G181),
IF(Options!$D$25 = 1, AVERAGE(F181,G181),
IF(Options!$D$26 = 1, IFERROR(GEOMEAN(F181, G181), MAX(F181, G181)))))</f>
        <v>9.4868329805051381</v>
      </c>
      <c r="F181" s="96" cm="1">
        <f t="array" ref="F181">IF(Options!$D$18=1, IFERROR(MAX(IF($I$199:$Q$199=1,(I181:Q181),"")),
     MAX(IF($I$199:$Q$199=2,(I181:Q181),""))),
IF(Options!$D$19=1, IFERROR(AVERAGE(IF($I$199:$Q$199=1,(I181:Q181),"")),
     AVERAGE(IF($I$199:$Q$199=2,(I181:Q181),""))),
IF(Options!$D$20=1, IFERROR(GEOMEAN(IF($I$199:$Q$199=1,(I181:Q181)+0.0001,"")),
     GEOMEAN(IF($I$199:$Q$199=2,(I181:Q181)+0.0001,""))))))</f>
        <v>9</v>
      </c>
      <c r="G181" s="96" cm="1">
        <f t="array" ref="G181">IF(Options!$D$18=1, IFERROR(MAX(IF($I$200:$Q$200=1,(I181:Q181),"")),
     MAX(IF($I$200:$Q$200=2,(I181:Q181),""))),
IF(Options!$D$19=1, IFERROR(AVERAGE(IF($I$200:$Q$200=1,(I181:Q181),"")),
     AVERAGE(IF($I$200:$Q$200=2,(I181:Q181),""))),
IF(Options!$D$20=1, IFERROR(GEOMEAN(IF($I$200:$Q$200=1,(I181:Q181)+0.0001,"")),
     GEOMEAN(IF($I$200:$Q$200=2,(I181:Q181)+0.0001,""))))))</f>
        <v>10</v>
      </c>
      <c r="H181" s="110" t="s">
        <v>359</v>
      </c>
      <c r="I181" s="96">
        <v>6.72</v>
      </c>
      <c r="J181" s="96">
        <v>0</v>
      </c>
      <c r="K181" s="96">
        <v>6.6666666666748099E-4</v>
      </c>
      <c r="L181" s="96">
        <v>6.6666666666748099E-4</v>
      </c>
      <c r="M181" s="96">
        <v>0</v>
      </c>
      <c r="N181" s="96">
        <v>0</v>
      </c>
      <c r="O181" s="96">
        <v>10</v>
      </c>
      <c r="P181" s="96">
        <v>9</v>
      </c>
      <c r="Q181" s="215">
        <v>0</v>
      </c>
      <c r="R181" s="217"/>
    </row>
    <row r="182" spans="1:18" x14ac:dyDescent="0.2">
      <c r="A182" s="92">
        <v>177</v>
      </c>
      <c r="B182" s="92" t="s">
        <v>360</v>
      </c>
      <c r="C182" s="92" t="s">
        <v>361</v>
      </c>
      <c r="D182" s="93" t="str">
        <f t="shared" si="2"/>
        <v/>
      </c>
      <c r="E182" s="96">
        <f>IF(Options!$D$24 = 1, MAX(F182, G182),
IF(Options!$D$25 = 1, AVERAGE(F182,G182),
IF(Options!$D$26 = 1, IFERROR(GEOMEAN(F182, G182), MAX(F182, G182)))))</f>
        <v>10</v>
      </c>
      <c r="F182" s="96" cm="1">
        <f t="array" ref="F182">IF(Options!$D$18=1, IFERROR(MAX(IF($I$199:$Q$199=1,(I182:Q182),"")),
     MAX(IF($I$199:$Q$199=2,(I182:Q182),""))),
IF(Options!$D$19=1, IFERROR(AVERAGE(IF($I$199:$Q$199=1,(I182:Q182),"")),
     AVERAGE(IF($I$199:$Q$199=2,(I182:Q182),""))),
IF(Options!$D$20=1, IFERROR(GEOMEAN(IF($I$199:$Q$199=1,(I182:Q182)+0.0001,"")),
     GEOMEAN(IF($I$199:$Q$199=2,(I182:Q182)+0.0001,""))))))</f>
        <v>10</v>
      </c>
      <c r="G182" s="96" cm="1">
        <f t="array" ref="G182">IF(Options!$D$18=1, IFERROR(MAX(IF($I$200:$Q$200=1,(I182:Q182),"")),
     MAX(IF($I$200:$Q$200=2,(I182:Q182),""))),
IF(Options!$D$19=1, IFERROR(AVERAGE(IF($I$200:$Q$200=1,(I182:Q182),"")),
     AVERAGE(IF($I$200:$Q$200=2,(I182:Q182),""))),
IF(Options!$D$20=1, IFERROR(GEOMEAN(IF($I$200:$Q$200=1,(I182:Q182)+0.0001,"")),
     GEOMEAN(IF($I$200:$Q$200=2,(I182:Q182)+0.0001,""))))))</f>
        <v>10</v>
      </c>
      <c r="H182" s="110" t="s">
        <v>361</v>
      </c>
      <c r="I182" s="96">
        <v>5.14</v>
      </c>
      <c r="J182" s="96">
        <v>9.5238095238094793</v>
      </c>
      <c r="K182" s="96">
        <v>0</v>
      </c>
      <c r="L182" s="96">
        <v>0</v>
      </c>
      <c r="M182" s="96">
        <v>2.64799999999994E-2</v>
      </c>
      <c r="N182" s="96">
        <v>1.8000000000000699E-2</v>
      </c>
      <c r="O182" s="96">
        <v>6.0676923076923099</v>
      </c>
      <c r="P182" s="96">
        <v>10</v>
      </c>
      <c r="Q182" s="215">
        <v>10</v>
      </c>
      <c r="R182" s="217"/>
    </row>
    <row r="183" spans="1:18" x14ac:dyDescent="0.2">
      <c r="A183" s="92">
        <v>178</v>
      </c>
      <c r="B183" s="92" t="s">
        <v>362</v>
      </c>
      <c r="C183" s="92" t="s">
        <v>363</v>
      </c>
      <c r="D183" s="93" t="str">
        <f t="shared" si="2"/>
        <v/>
      </c>
      <c r="E183" s="96">
        <f>IF(Options!$D$24 = 1, MAX(F183, G183),
IF(Options!$D$25 = 1, AVERAGE(F183,G183),
IF(Options!$D$26 = 1, IFERROR(GEOMEAN(F183, G183), MAX(F183, G183)))))</f>
        <v>5.9994666429608561</v>
      </c>
      <c r="F183" s="96" cm="1">
        <f t="array" ref="F183">IF(Options!$D$18=1, IFERROR(MAX(IF($I$199:$Q$199=1,(I183:Q183),"")),
     MAX(IF($I$199:$Q$199=2,(I183:Q183),""))),
IF(Options!$D$19=1, IFERROR(AVERAGE(IF($I$199:$Q$199=1,(I183:Q183),"")),
     AVERAGE(IF($I$199:$Q$199=2,(I183:Q183),""))),
IF(Options!$D$20=1, IFERROR(GEOMEAN(IF($I$199:$Q$199=1,(I183:Q183)+0.0001,"")),
     GEOMEAN(IF($I$199:$Q$199=2,(I183:Q183)+0.0001,""))))))</f>
        <v>6.4</v>
      </c>
      <c r="G183" s="96" cm="1">
        <f t="array" ref="G183">IF(Options!$D$18=1, IFERROR(MAX(IF($I$200:$Q$200=1,(I183:Q183),"")),
     MAX(IF($I$200:$Q$200=2,(I183:Q183),""))),
IF(Options!$D$19=1, IFERROR(AVERAGE(IF($I$200:$Q$200=1,(I183:Q183),"")),
     AVERAGE(IF($I$200:$Q$200=2,(I183:Q183),""))),
IF(Options!$D$20=1, IFERROR(GEOMEAN(IF($I$200:$Q$200=1,(I183:Q183)+0.0001,"")),
     GEOMEAN(IF($I$200:$Q$200=2,(I183:Q183)+0.0001,""))))))</f>
        <v>5.6239999999999997</v>
      </c>
      <c r="H183" s="110" t="s">
        <v>363</v>
      </c>
      <c r="I183" s="96">
        <v>6.4</v>
      </c>
      <c r="J183" s="96">
        <v>0</v>
      </c>
      <c r="K183" s="96">
        <v>0</v>
      </c>
      <c r="L183" s="96">
        <v>0</v>
      </c>
      <c r="M183" s="96">
        <v>3.9878800000000001</v>
      </c>
      <c r="N183" s="96">
        <v>5.6239999999999997</v>
      </c>
      <c r="O183" s="96">
        <v>3.9323076923076901</v>
      </c>
      <c r="P183" s="96">
        <v>5</v>
      </c>
      <c r="Q183" s="215">
        <v>0</v>
      </c>
      <c r="R183" s="217"/>
    </row>
    <row r="184" spans="1:18" x14ac:dyDescent="0.2">
      <c r="A184" s="92">
        <v>179</v>
      </c>
      <c r="B184" s="92" t="s">
        <v>364</v>
      </c>
      <c r="C184" s="92" t="s">
        <v>365</v>
      </c>
      <c r="D184" s="93" t="str">
        <f t="shared" si="2"/>
        <v/>
      </c>
      <c r="E184" s="96">
        <f>IF(Options!$D$24 = 1, MAX(F184, G184),
IF(Options!$D$25 = 1, AVERAGE(F184,G184),
IF(Options!$D$26 = 1, IFERROR(GEOMEAN(F184, G184), MAX(F184, G184)))))</f>
        <v>6.4031242374328343</v>
      </c>
      <c r="F184" s="96" cm="1">
        <f t="array" ref="F184">IF(Options!$D$18=1, IFERROR(MAX(IF($I$199:$Q$199=1,(I184:Q184),"")),
     MAX(IF($I$199:$Q$199=2,(I184:Q184),""))),
IF(Options!$D$19=1, IFERROR(AVERAGE(IF($I$199:$Q$199=1,(I184:Q184),"")),
     AVERAGE(IF($I$199:$Q$199=2,(I184:Q184),""))),
IF(Options!$D$20=1, IFERROR(GEOMEAN(IF($I$199:$Q$199=1,(I184:Q184)+0.0001,"")),
     GEOMEAN(IF($I$199:$Q$199=2,(I184:Q184)+0.0001,""))))))</f>
        <v>5.74</v>
      </c>
      <c r="G184" s="96" cm="1">
        <f t="array" ref="G184">IF(Options!$D$18=1, IFERROR(MAX(IF($I$200:$Q$200=1,(I184:Q184),"")),
     MAX(IF($I$200:$Q$200=2,(I184:Q184),""))),
IF(Options!$D$19=1, IFERROR(AVERAGE(IF($I$200:$Q$200=1,(I184:Q184),"")),
     AVERAGE(IF($I$200:$Q$200=2,(I184:Q184),""))),
IF(Options!$D$20=1, IFERROR(GEOMEAN(IF($I$200:$Q$200=1,(I184:Q184)+0.0001,"")),
     GEOMEAN(IF($I$200:$Q$200=2,(I184:Q184)+0.0001,""))))))</f>
        <v>7.1428571428571104</v>
      </c>
      <c r="H184" s="110" t="s">
        <v>365</v>
      </c>
      <c r="I184" s="96">
        <v>5.74</v>
      </c>
      <c r="J184" s="96">
        <v>7.1428571428571104</v>
      </c>
      <c r="K184" s="96">
        <v>0</v>
      </c>
      <c r="L184" s="96">
        <v>0</v>
      </c>
      <c r="M184" s="96">
        <v>5.7542</v>
      </c>
      <c r="N184" s="96">
        <v>2.7959999999999998</v>
      </c>
      <c r="O184" s="96">
        <v>2.47846153846154</v>
      </c>
      <c r="P184" s="96">
        <v>3</v>
      </c>
      <c r="Q184" s="215">
        <v>0</v>
      </c>
      <c r="R184" s="217"/>
    </row>
    <row r="185" spans="1:18" x14ac:dyDescent="0.2">
      <c r="A185" s="92">
        <v>180</v>
      </c>
      <c r="B185" s="92" t="s">
        <v>366</v>
      </c>
      <c r="C185" s="92" t="s">
        <v>367</v>
      </c>
      <c r="D185" s="93" t="str">
        <f t="shared" si="2"/>
        <v/>
      </c>
      <c r="E185" s="96">
        <f>IF(Options!$D$24 = 1, MAX(F185, G185),
IF(Options!$D$25 = 1, AVERAGE(F185,G185),
IF(Options!$D$26 = 1, IFERROR(GEOMEAN(F185, G185), MAX(F185, G185)))))</f>
        <v>3.5355339059327378</v>
      </c>
      <c r="F185" s="96" cm="1">
        <f t="array" ref="F185">IF(Options!$D$18=1, IFERROR(MAX(IF($I$199:$Q$199=1,(I185:Q185),"")),
     MAX(IF($I$199:$Q$199=2,(I185:Q185),""))),
IF(Options!$D$19=1, IFERROR(AVERAGE(IF($I$199:$Q$199=1,(I185:Q185),"")),
     AVERAGE(IF($I$199:$Q$199=2,(I185:Q185),""))),
IF(Options!$D$20=1, IFERROR(GEOMEAN(IF($I$199:$Q$199=1,(I185:Q185)+0.0001,"")),
     GEOMEAN(IF($I$199:$Q$199=2,(I185:Q185)+0.0001,""))))))</f>
        <v>1.25</v>
      </c>
      <c r="G185" s="96" cm="1">
        <f t="array" ref="G185">IF(Options!$D$18=1, IFERROR(MAX(IF($I$200:$Q$200=1,(I185:Q185),"")),
     MAX(IF($I$200:$Q$200=2,(I185:Q185),""))),
IF(Options!$D$19=1, IFERROR(AVERAGE(IF($I$200:$Q$200=1,(I185:Q185),"")),
     AVERAGE(IF($I$200:$Q$200=2,(I185:Q185),""))),
IF(Options!$D$20=1, IFERROR(GEOMEAN(IF($I$200:$Q$200=1,(I185:Q185)+0.0001,"")),
     GEOMEAN(IF($I$200:$Q$200=2,(I185:Q185)+0.0001,""))))))</f>
        <v>10</v>
      </c>
      <c r="H185" s="110" t="s">
        <v>367</v>
      </c>
      <c r="I185" s="96">
        <v>0</v>
      </c>
      <c r="J185" s="96" t="s">
        <v>505</v>
      </c>
      <c r="K185" s="96">
        <v>0</v>
      </c>
      <c r="L185" s="96">
        <v>0</v>
      </c>
      <c r="M185" s="96">
        <v>8.6926799999999993</v>
      </c>
      <c r="N185" s="96">
        <v>10</v>
      </c>
      <c r="O185" s="96">
        <v>2.10307692307692</v>
      </c>
      <c r="P185" s="96">
        <v>1.25</v>
      </c>
      <c r="Q185" s="215">
        <v>0</v>
      </c>
      <c r="R185" s="217"/>
    </row>
    <row r="186" spans="1:18" x14ac:dyDescent="0.2">
      <c r="A186" s="92">
        <v>181</v>
      </c>
      <c r="B186" s="92" t="s">
        <v>368</v>
      </c>
      <c r="C186" s="92" t="s">
        <v>369</v>
      </c>
      <c r="D186" s="93" t="str">
        <f t="shared" si="2"/>
        <v/>
      </c>
      <c r="E186" s="96">
        <f>IF(Options!$D$24 = 1, MAX(F186, G186),
IF(Options!$D$25 = 1, AVERAGE(F186,G186),
IF(Options!$D$26 = 1, IFERROR(GEOMEAN(F186, G186), MAX(F186, G186)))))</f>
        <v>7.1599720669846185</v>
      </c>
      <c r="F186" s="96" cm="1">
        <f t="array" ref="F186">IF(Options!$D$18=1, IFERROR(MAX(IF($I$199:$Q$199=1,(I186:Q186),"")),
     MAX(IF($I$199:$Q$199=2,(I186:Q186),""))),
IF(Options!$D$19=1, IFERROR(AVERAGE(IF($I$199:$Q$199=1,(I186:Q186),"")),
     AVERAGE(IF($I$199:$Q$199=2,(I186:Q186),""))),
IF(Options!$D$20=1, IFERROR(GEOMEAN(IF($I$199:$Q$199=1,(I186:Q186)+0.0001,"")),
     GEOMEAN(IF($I$199:$Q$199=2,(I186:Q186)+0.0001,""))))))</f>
        <v>7.14</v>
      </c>
      <c r="G186" s="96" cm="1">
        <f t="array" ref="G186">IF(Options!$D$18=1, IFERROR(MAX(IF($I$200:$Q$200=1,(I186:Q186),"")),
     MAX(IF($I$200:$Q$200=2,(I186:Q186),""))),
IF(Options!$D$19=1, IFERROR(AVERAGE(IF($I$200:$Q$200=1,(I186:Q186),"")),
     AVERAGE(IF($I$200:$Q$200=2,(I186:Q186),""))),
IF(Options!$D$20=1, IFERROR(GEOMEAN(IF($I$200:$Q$200=1,(I186:Q186)+0.0001,"")),
     GEOMEAN(IF($I$200:$Q$200=2,(I186:Q186)+0.0001,""))))))</f>
        <v>7.18</v>
      </c>
      <c r="H186" s="110" t="s">
        <v>369</v>
      </c>
      <c r="I186" s="96">
        <v>7.14</v>
      </c>
      <c r="J186" s="96">
        <v>2.3809523809523698</v>
      </c>
      <c r="K186" s="96">
        <v>0.512820512820513</v>
      </c>
      <c r="L186" s="96">
        <v>0</v>
      </c>
      <c r="M186" s="96">
        <v>4.1840000000000502E-2</v>
      </c>
      <c r="N186" s="96">
        <v>0</v>
      </c>
      <c r="O186" s="96">
        <v>7.18</v>
      </c>
      <c r="P186" s="96">
        <v>5.25</v>
      </c>
      <c r="Q186" s="215">
        <v>0</v>
      </c>
      <c r="R186" s="217"/>
    </row>
    <row r="187" spans="1:18" x14ac:dyDescent="0.2">
      <c r="A187" s="92">
        <v>182</v>
      </c>
      <c r="B187" s="92" t="s">
        <v>370</v>
      </c>
      <c r="C187" s="92" t="s">
        <v>371</v>
      </c>
      <c r="D187" s="93" t="str">
        <f t="shared" si="2"/>
        <v/>
      </c>
      <c r="E187" s="96">
        <f>IF(Options!$D$24 = 1, MAX(F187, G187),
IF(Options!$D$25 = 1, AVERAGE(F187,G187),
IF(Options!$D$26 = 1, IFERROR(GEOMEAN(F187, G187), MAX(F187, G187)))))</f>
        <v>8.6023252670426267</v>
      </c>
      <c r="F187" s="96" cm="1">
        <f t="array" ref="F187">IF(Options!$D$18=1, IFERROR(MAX(IF($I$199:$Q$199=1,(I187:Q187),"")),
     MAX(IF($I$199:$Q$199=2,(I187:Q187),""))),
IF(Options!$D$19=1, IFERROR(AVERAGE(IF($I$199:$Q$199=1,(I187:Q187),"")),
     AVERAGE(IF($I$199:$Q$199=2,(I187:Q187),""))),
IF(Options!$D$20=1, IFERROR(GEOMEAN(IF($I$199:$Q$199=1,(I187:Q187)+0.0001,"")),
     GEOMEAN(IF($I$199:$Q$199=2,(I187:Q187)+0.0001,""))))))</f>
        <v>7.4</v>
      </c>
      <c r="G187" s="96" cm="1">
        <f t="array" ref="G187">IF(Options!$D$18=1, IFERROR(MAX(IF($I$200:$Q$200=1,(I187:Q187),"")),
     MAX(IF($I$200:$Q$200=2,(I187:Q187),""))),
IF(Options!$D$19=1, IFERROR(AVERAGE(IF($I$200:$Q$200=1,(I187:Q187),"")),
     AVERAGE(IF($I$200:$Q$200=2,(I187:Q187),""))),
IF(Options!$D$20=1, IFERROR(GEOMEAN(IF($I$200:$Q$200=1,(I187:Q187)+0.0001,"")),
     GEOMEAN(IF($I$200:$Q$200=2,(I187:Q187)+0.0001,""))))))</f>
        <v>10</v>
      </c>
      <c r="H187" s="110" t="s">
        <v>371</v>
      </c>
      <c r="I187" s="96">
        <v>7.4</v>
      </c>
      <c r="J187" s="96" t="s">
        <v>505</v>
      </c>
      <c r="K187" s="96">
        <v>10</v>
      </c>
      <c r="L187" s="96">
        <v>0</v>
      </c>
      <c r="M187" s="96">
        <v>4.7384399999999998</v>
      </c>
      <c r="N187" s="96">
        <v>0</v>
      </c>
      <c r="O187" s="96" t="s">
        <v>505</v>
      </c>
      <c r="P187" s="96">
        <v>5.25</v>
      </c>
      <c r="Q187" s="215">
        <v>0</v>
      </c>
      <c r="R187" s="217"/>
    </row>
    <row r="188" spans="1:18" x14ac:dyDescent="0.2">
      <c r="A188" s="92">
        <v>183</v>
      </c>
      <c r="B188" s="92" t="s">
        <v>372</v>
      </c>
      <c r="C188" s="92" t="s">
        <v>373</v>
      </c>
      <c r="D188" s="93" t="str">
        <f t="shared" si="2"/>
        <v/>
      </c>
      <c r="E188" s="96">
        <f>IF(Options!$D$24 = 1, MAX(F188, G188),
IF(Options!$D$25 = 1, AVERAGE(F188,G188),
IF(Options!$D$26 = 1, IFERROR(GEOMEAN(F188, G188), MAX(F188, G188)))))</f>
        <v>6.6904338246413104</v>
      </c>
      <c r="F188" s="96" cm="1">
        <f t="array" ref="F188">IF(Options!$D$18=1, IFERROR(MAX(IF($I$199:$Q$199=1,(I188:Q188),"")),
     MAX(IF($I$199:$Q$199=2,(I188:Q188),""))),
IF(Options!$D$19=1, IFERROR(AVERAGE(IF($I$199:$Q$199=1,(I188:Q188),"")),
     AVERAGE(IF($I$199:$Q$199=2,(I188:Q188),""))),
IF(Options!$D$20=1, IFERROR(GEOMEAN(IF($I$199:$Q$199=1,(I188:Q188)+0.0001,"")),
     GEOMEAN(IF($I$199:$Q$199=2,(I188:Q188)+0.0001,""))))))</f>
        <v>9.4</v>
      </c>
      <c r="G188" s="96" cm="1">
        <f t="array" ref="G188">IF(Options!$D$18=1, IFERROR(MAX(IF($I$200:$Q$200=1,(I188:Q188),"")),
     MAX(IF($I$200:$Q$200=2,(I188:Q188),""))),
IF(Options!$D$19=1, IFERROR(AVERAGE(IF($I$200:$Q$200=1,(I188:Q188),"")),
     AVERAGE(IF($I$200:$Q$200=2,(I188:Q188),""))),
IF(Options!$D$20=1, IFERROR(GEOMEAN(IF($I$200:$Q$200=1,(I188:Q188)+0.0001,"")),
     GEOMEAN(IF($I$200:$Q$200=2,(I188:Q188)+0.0001,""))))))</f>
        <v>4.7619047619047397</v>
      </c>
      <c r="H188" s="110" t="s">
        <v>373</v>
      </c>
      <c r="I188" s="96">
        <v>9.4</v>
      </c>
      <c r="J188" s="96">
        <v>4.7619047619047397</v>
      </c>
      <c r="K188" s="96">
        <v>0</v>
      </c>
      <c r="L188" s="96">
        <v>0</v>
      </c>
      <c r="M188" s="96">
        <v>0.59340000000000104</v>
      </c>
      <c r="N188" s="96">
        <v>0.432</v>
      </c>
      <c r="O188" s="96">
        <v>1.4523076923076901</v>
      </c>
      <c r="P188" s="96">
        <v>6</v>
      </c>
      <c r="Q188" s="215">
        <v>0</v>
      </c>
      <c r="R188" s="217"/>
    </row>
    <row r="189" spans="1:18" x14ac:dyDescent="0.2">
      <c r="A189" s="92">
        <v>184</v>
      </c>
      <c r="B189" s="92" t="s">
        <v>374</v>
      </c>
      <c r="C189" s="92" t="s">
        <v>375</v>
      </c>
      <c r="D189" s="93" t="str">
        <f t="shared" si="2"/>
        <v/>
      </c>
      <c r="E189" s="96">
        <f>IF(Options!$D$24 = 1, MAX(F189, G189),
IF(Options!$D$25 = 1, AVERAGE(F189,G189),
IF(Options!$D$26 = 1, IFERROR(GEOMEAN(F189, G189), MAX(F189, G189)))))</f>
        <v>2.9086079144497972</v>
      </c>
      <c r="F189" s="96" cm="1">
        <f t="array" ref="F189">IF(Options!$D$18=1, IFERROR(MAX(IF($I$199:$Q$199=1,(I189:Q189),"")),
     MAX(IF($I$199:$Q$199=2,(I189:Q189),""))),
IF(Options!$D$19=1, IFERROR(AVERAGE(IF($I$199:$Q$199=1,(I189:Q189),"")),
     AVERAGE(IF($I$199:$Q$199=2,(I189:Q189),""))),
IF(Options!$D$20=1, IFERROR(GEOMEAN(IF($I$199:$Q$199=1,(I189:Q189)+0.0001,"")),
     GEOMEAN(IF($I$199:$Q$199=2,(I189:Q189)+0.0001,""))))))</f>
        <v>4.5</v>
      </c>
      <c r="G189" s="96" cm="1">
        <f t="array" ref="G189">IF(Options!$D$18=1, IFERROR(MAX(IF($I$200:$Q$200=1,(I189:Q189),"")),
     MAX(IF($I$200:$Q$200=2,(I189:Q189),""))),
IF(Options!$D$19=1, IFERROR(AVERAGE(IF($I$200:$Q$200=1,(I189:Q189),"")),
     AVERAGE(IF($I$200:$Q$200=2,(I189:Q189),""))),
IF(Options!$D$20=1, IFERROR(GEOMEAN(IF($I$200:$Q$200=1,(I189:Q189)+0.0001,"")),
     GEOMEAN(IF($I$200:$Q$200=2,(I189:Q189)+0.0001,""))))))</f>
        <v>1.88</v>
      </c>
      <c r="H189" s="110" t="s">
        <v>375</v>
      </c>
      <c r="I189" s="96">
        <v>4.18</v>
      </c>
      <c r="J189" s="96" t="s">
        <v>505</v>
      </c>
      <c r="K189" s="96">
        <v>6.6666666666748099E-4</v>
      </c>
      <c r="L189" s="96">
        <v>6.6666666666748099E-4</v>
      </c>
      <c r="M189" s="96">
        <v>1.2159999999999701E-2</v>
      </c>
      <c r="N189" s="96">
        <v>0</v>
      </c>
      <c r="O189" s="96">
        <v>1.88</v>
      </c>
      <c r="P189" s="96">
        <v>4.5</v>
      </c>
      <c r="Q189" s="215">
        <v>0</v>
      </c>
      <c r="R189" s="217"/>
    </row>
    <row r="190" spans="1:18" x14ac:dyDescent="0.2">
      <c r="A190" s="92">
        <v>185</v>
      </c>
      <c r="B190" s="92" t="s">
        <v>376</v>
      </c>
      <c r="C190" s="92" t="s">
        <v>377</v>
      </c>
      <c r="D190" s="93" t="str">
        <f t="shared" si="2"/>
        <v/>
      </c>
      <c r="E190" s="96">
        <f>IF(Options!$D$24 = 1, MAX(F190, G190),
IF(Options!$D$25 = 1, AVERAGE(F190,G190),
IF(Options!$D$26 = 1, IFERROR(GEOMEAN(F190, G190), MAX(F190, G190)))))</f>
        <v>9.1443451170134225</v>
      </c>
      <c r="F190" s="96" cm="1">
        <f t="array" ref="F190">IF(Options!$D$18=1, IFERROR(MAX(IF($I$199:$Q$199=1,(I190:Q190),"")),
     MAX(IF($I$199:$Q$199=2,(I190:Q190),""))),
IF(Options!$D$19=1, IFERROR(AVERAGE(IF($I$199:$Q$199=1,(I190:Q190),"")),
     AVERAGE(IF($I$199:$Q$199=2,(I190:Q190),""))),
IF(Options!$D$20=1, IFERROR(GEOMEAN(IF($I$199:$Q$199=1,(I190:Q190)+0.0001,"")),
     GEOMEAN(IF($I$199:$Q$199=2,(I190:Q190)+0.0001,""))))))</f>
        <v>8.7799999999999994</v>
      </c>
      <c r="G190" s="96" cm="1">
        <f t="array" ref="G190">IF(Options!$D$18=1, IFERROR(MAX(IF($I$200:$Q$200=1,(I190:Q190),"")),
     MAX(IF($I$200:$Q$200=2,(I190:Q190),""))),
IF(Options!$D$19=1, IFERROR(AVERAGE(IF($I$200:$Q$200=1,(I190:Q190),"")),
     AVERAGE(IF($I$200:$Q$200=2,(I190:Q190),""))),
IF(Options!$D$20=1, IFERROR(GEOMEAN(IF($I$200:$Q$200=1,(I190:Q190)+0.0001,"")),
     GEOMEAN(IF($I$200:$Q$200=2,(I190:Q190)+0.0001,""))))))</f>
        <v>9.5238095238094793</v>
      </c>
      <c r="H190" s="110" t="s">
        <v>377</v>
      </c>
      <c r="I190" s="96">
        <v>8.7799999999999994</v>
      </c>
      <c r="J190" s="96">
        <v>9.5238095238094793</v>
      </c>
      <c r="K190" s="96" t="s">
        <v>505</v>
      </c>
      <c r="L190" s="96" t="s">
        <v>505</v>
      </c>
      <c r="M190" s="96">
        <v>0</v>
      </c>
      <c r="N190" s="96">
        <v>0</v>
      </c>
      <c r="O190" s="96">
        <v>8.8892307692307693</v>
      </c>
      <c r="P190" s="96">
        <v>8.25</v>
      </c>
      <c r="Q190" s="215">
        <v>0</v>
      </c>
      <c r="R190" s="217"/>
    </row>
    <row r="191" spans="1:18" x14ac:dyDescent="0.2">
      <c r="A191" s="92">
        <v>186</v>
      </c>
      <c r="B191" s="92" t="s">
        <v>378</v>
      </c>
      <c r="C191" s="92" t="s">
        <v>379</v>
      </c>
      <c r="D191" s="93" t="str">
        <f t="shared" si="2"/>
        <v/>
      </c>
      <c r="E191" s="96">
        <f>IF(Options!$D$24 = 1, MAX(F191, G191),
IF(Options!$D$25 = 1, AVERAGE(F191,G191),
IF(Options!$D$26 = 1, IFERROR(GEOMEAN(F191, G191), MAX(F191, G191)))))</f>
        <v>0.50113471242770991</v>
      </c>
      <c r="F191" s="96" cm="1">
        <f t="array" ref="F191">IF(Options!$D$18=1, IFERROR(MAX(IF($I$199:$Q$199=1,(I191:Q191),"")),
     MAX(IF($I$199:$Q$199=2,(I191:Q191),""))),
IF(Options!$D$19=1, IFERROR(AVERAGE(IF($I$199:$Q$199=1,(I191:Q191),"")),
     AVERAGE(IF($I$199:$Q$199=2,(I191:Q191),""))),
IF(Options!$D$20=1, IFERROR(GEOMEAN(IF($I$199:$Q$199=1,(I191:Q191)+0.0001,"")),
     GEOMEAN(IF($I$199:$Q$199=2,(I191:Q191)+0.0001,""))))))</f>
        <v>8.7200000000000006</v>
      </c>
      <c r="G191" s="96" cm="1">
        <f t="array" ref="G191">IF(Options!$D$18=1, IFERROR(MAX(IF($I$200:$Q$200=1,(I191:Q191),"")),
     MAX(IF($I$200:$Q$200=2,(I191:Q191),""))),
IF(Options!$D$19=1, IFERROR(AVERAGE(IF($I$200:$Q$200=1,(I191:Q191),"")),
     AVERAGE(IF($I$200:$Q$200=2,(I191:Q191),""))),
IF(Options!$D$20=1, IFERROR(GEOMEAN(IF($I$200:$Q$200=1,(I191:Q191)+0.0001,"")),
     GEOMEAN(IF($I$200:$Q$200=2,(I191:Q191)+0.0001,""))))))</f>
        <v>2.8800000000000402E-2</v>
      </c>
      <c r="H191" s="110" t="s">
        <v>379</v>
      </c>
      <c r="I191" s="96">
        <v>8.7200000000000006</v>
      </c>
      <c r="J191" s="96" t="s">
        <v>505</v>
      </c>
      <c r="K191" s="96" t="s">
        <v>505</v>
      </c>
      <c r="L191" s="96" t="s">
        <v>505</v>
      </c>
      <c r="M191" s="96">
        <v>2.8800000000000402E-2</v>
      </c>
      <c r="N191" s="96">
        <v>0</v>
      </c>
      <c r="O191" s="96" t="s">
        <v>505</v>
      </c>
      <c r="P191" s="96">
        <v>3.25</v>
      </c>
      <c r="Q191" s="215">
        <v>0</v>
      </c>
      <c r="R191" s="217"/>
    </row>
    <row r="192" spans="1:18" x14ac:dyDescent="0.2">
      <c r="A192" s="92">
        <v>187</v>
      </c>
      <c r="B192" s="92" t="s">
        <v>380</v>
      </c>
      <c r="C192" s="92" t="s">
        <v>381</v>
      </c>
      <c r="D192" s="93" t="str">
        <f t="shared" si="2"/>
        <v/>
      </c>
      <c r="E192" s="96">
        <f>IF(Options!$D$24 = 1, MAX(F192, G192),
IF(Options!$D$25 = 1, AVERAGE(F192,G192),
IF(Options!$D$26 = 1, IFERROR(GEOMEAN(F192, G192), MAX(F192, G192)))))</f>
        <v>10</v>
      </c>
      <c r="F192" s="96" cm="1">
        <f t="array" ref="F192">IF(Options!$D$18=1, IFERROR(MAX(IF($I$199:$Q$199=1,(I192:Q192),"")),
     MAX(IF($I$199:$Q$199=2,(I192:Q192),""))),
IF(Options!$D$19=1, IFERROR(AVERAGE(IF($I$199:$Q$199=1,(I192:Q192),"")),
     AVERAGE(IF($I$199:$Q$199=2,(I192:Q192),""))),
IF(Options!$D$20=1, IFERROR(GEOMEAN(IF($I$199:$Q$199=1,(I192:Q192)+0.0001,"")),
     GEOMEAN(IF($I$199:$Q$199=2,(I192:Q192)+0.0001,""))))))</f>
        <v>10</v>
      </c>
      <c r="G192" s="96" cm="1">
        <f t="array" ref="G192">IF(Options!$D$18=1, IFERROR(MAX(IF($I$200:$Q$200=1,(I192:Q192),"")),
     MAX(IF($I$200:$Q$200=2,(I192:Q192),""))),
IF(Options!$D$19=1, IFERROR(AVERAGE(IF($I$200:$Q$200=1,(I192:Q192),"")),
     AVERAGE(IF($I$200:$Q$200=2,(I192:Q192),""))),
IF(Options!$D$20=1, IFERROR(GEOMEAN(IF($I$200:$Q$200=1,(I192:Q192)+0.0001,"")),
     GEOMEAN(IF($I$200:$Q$200=2,(I192:Q192)+0.0001,""))))))</f>
        <v>10</v>
      </c>
      <c r="H192" s="149" t="s">
        <v>381</v>
      </c>
      <c r="I192" s="96">
        <v>10</v>
      </c>
      <c r="J192" s="96">
        <v>4.7619047619047397</v>
      </c>
      <c r="K192" s="96">
        <v>10</v>
      </c>
      <c r="L192" s="96">
        <v>10</v>
      </c>
      <c r="M192" s="96">
        <v>3.8400000000002898E-3</v>
      </c>
      <c r="N192" s="96">
        <v>1.9999999999999601E-2</v>
      </c>
      <c r="O192" s="96">
        <v>8.6323076923076894</v>
      </c>
      <c r="P192" s="96">
        <v>10</v>
      </c>
      <c r="Q192" s="215">
        <v>0</v>
      </c>
      <c r="R192" s="217"/>
    </row>
    <row r="193" spans="1:18" x14ac:dyDescent="0.2">
      <c r="A193" s="92">
        <v>188</v>
      </c>
      <c r="B193" s="92" t="s">
        <v>382</v>
      </c>
      <c r="C193" s="92" t="s">
        <v>383</v>
      </c>
      <c r="D193" s="93" t="str">
        <f t="shared" si="2"/>
        <v/>
      </c>
      <c r="E193" s="96">
        <f>IF(Options!$D$24 = 1, MAX(F193, G193),
IF(Options!$D$25 = 1, AVERAGE(F193,G193),
IF(Options!$D$26 = 1, IFERROR(GEOMEAN(F193, G193), MAX(F193, G193)))))</f>
        <v>6.9436507482941208</v>
      </c>
      <c r="F193" s="96" cm="1">
        <f t="array" ref="F193">IF(Options!$D$18=1, IFERROR(MAX(IF($I$199:$Q$199=1,(I193:Q193),"")),
     MAX(IF($I$199:$Q$199=2,(I193:Q193),""))),
IF(Options!$D$19=1, IFERROR(AVERAGE(IF($I$199:$Q$199=1,(I193:Q193),"")),
     AVERAGE(IF($I$199:$Q$199=2,(I193:Q193),""))),
IF(Options!$D$20=1, IFERROR(GEOMEAN(IF($I$199:$Q$199=1,(I193:Q193)+0.0001,"")),
     GEOMEAN(IF($I$199:$Q$199=2,(I193:Q193)+0.0001,""))))))</f>
        <v>6.75</v>
      </c>
      <c r="G193" s="96" cm="1">
        <f t="array" ref="G193">IF(Options!$D$18=1, IFERROR(MAX(IF($I$200:$Q$200=1,(I193:Q193),"")),
     MAX(IF($I$200:$Q$200=2,(I193:Q193),""))),
IF(Options!$D$19=1, IFERROR(AVERAGE(IF($I$200:$Q$200=1,(I193:Q193),"")),
     AVERAGE(IF($I$200:$Q$200=2,(I193:Q193),""))),
IF(Options!$D$20=1, IFERROR(GEOMEAN(IF($I$200:$Q$200=1,(I193:Q193)+0.0001,"")),
     GEOMEAN(IF($I$200:$Q$200=2,(I193:Q193)+0.0001,""))))))</f>
        <v>7.1428571428571104</v>
      </c>
      <c r="H193" s="149" t="s">
        <v>383</v>
      </c>
      <c r="I193" s="96">
        <v>3.04</v>
      </c>
      <c r="J193" s="96">
        <v>7.1428571428571104</v>
      </c>
      <c r="K193" s="96">
        <v>0</v>
      </c>
      <c r="L193" s="96">
        <v>0</v>
      </c>
      <c r="M193" s="96">
        <v>1.33596</v>
      </c>
      <c r="N193" s="96">
        <v>6.3879999999999999</v>
      </c>
      <c r="O193" s="96">
        <v>2.5292307692307698</v>
      </c>
      <c r="P193" s="96">
        <v>6.75</v>
      </c>
      <c r="Q193" s="215">
        <v>0</v>
      </c>
      <c r="R193" s="217"/>
    </row>
    <row r="194" spans="1:18" x14ac:dyDescent="0.2">
      <c r="A194" s="92">
        <v>189</v>
      </c>
      <c r="B194" s="92" t="s">
        <v>384</v>
      </c>
      <c r="C194" s="92" t="s">
        <v>385</v>
      </c>
      <c r="D194" s="93" t="str">
        <f t="shared" si="2"/>
        <v/>
      </c>
      <c r="E194" s="96">
        <f>IF(Options!$D$24 = 1, MAX(F194, G194),
IF(Options!$D$25 = 1, AVERAGE(F194,G194),
IF(Options!$D$26 = 1, IFERROR(GEOMEAN(F194, G194), MAX(F194, G194)))))</f>
        <v>8.5736627124988001</v>
      </c>
      <c r="F194" s="96" cm="1">
        <f t="array" ref="F194">IF(Options!$D$18=1, IFERROR(MAX(IF($I$199:$Q$199=1,(I194:Q194),"")),
     MAX(IF($I$199:$Q$199=2,(I194:Q194),""))),
IF(Options!$D$19=1, IFERROR(AVERAGE(IF($I$199:$Q$199=1,(I194:Q194),"")),
     AVERAGE(IF($I$199:$Q$199=2,(I194:Q194),""))),
IF(Options!$D$20=1, IFERROR(GEOMEAN(IF($I$199:$Q$199=1,(I194:Q194)+0.0001,"")),
     GEOMEAN(IF($I$199:$Q$199=2,(I194:Q194)+0.0001,""))))))</f>
        <v>10</v>
      </c>
      <c r="G194" s="96" cm="1">
        <f t="array" ref="G194">IF(Options!$D$18=1, IFERROR(MAX(IF($I$200:$Q$200=1,(I194:Q194),"")),
     MAX(IF($I$200:$Q$200=2,(I194:Q194),""))),
IF(Options!$D$19=1, IFERROR(AVERAGE(IF($I$200:$Q$200=1,(I194:Q194),"")),
     AVERAGE(IF($I$200:$Q$200=2,(I194:Q194),""))),
IF(Options!$D$20=1, IFERROR(GEOMEAN(IF($I$200:$Q$200=1,(I194:Q194)+0.0001,"")),
     GEOMEAN(IF($I$200:$Q$200=2,(I194:Q194)+0.0001,""))))))</f>
        <v>7.3507692307692301</v>
      </c>
      <c r="H194" s="149" t="s">
        <v>385</v>
      </c>
      <c r="I194" s="96">
        <v>8.26</v>
      </c>
      <c r="J194" s="96">
        <v>0</v>
      </c>
      <c r="K194" s="96">
        <v>0</v>
      </c>
      <c r="L194" s="96">
        <v>0</v>
      </c>
      <c r="M194" s="96">
        <v>1.8242799999999999</v>
      </c>
      <c r="N194" s="96">
        <v>1.196</v>
      </c>
      <c r="O194" s="96">
        <v>7.3507692307692301</v>
      </c>
      <c r="P194" s="96">
        <v>10</v>
      </c>
      <c r="Q194" s="215">
        <v>0</v>
      </c>
      <c r="R194" s="217"/>
    </row>
    <row r="195" spans="1:18" x14ac:dyDescent="0.2">
      <c r="A195" s="92">
        <v>190</v>
      </c>
      <c r="B195" s="92" t="s">
        <v>386</v>
      </c>
      <c r="C195" s="92" t="s">
        <v>387</v>
      </c>
      <c r="D195" s="93" t="str">
        <f t="shared" si="2"/>
        <v/>
      </c>
      <c r="E195" s="96">
        <f>IF(Options!$D$24 = 1, MAX(F195, G195),
IF(Options!$D$25 = 1, AVERAGE(F195,G195),
IF(Options!$D$26 = 1, IFERROR(GEOMEAN(F195, G195), MAX(F195, G195)))))</f>
        <v>6.2678317052800718</v>
      </c>
      <c r="F195" s="96" cm="1">
        <f t="array" ref="F195">IF(Options!$D$18=1, IFERROR(MAX(IF($I$199:$Q$199=1,(I195:Q195),"")),
     MAX(IF($I$199:$Q$199=2,(I195:Q195),""))),
IF(Options!$D$19=1, IFERROR(AVERAGE(IF($I$199:$Q$199=1,(I195:Q195),"")),
     AVERAGE(IF($I$199:$Q$199=2,(I195:Q195),""))),
IF(Options!$D$20=1, IFERROR(GEOMEAN(IF($I$199:$Q$199=1,(I195:Q195)+0.0001,"")),
     GEOMEAN(IF($I$199:$Q$199=2,(I195:Q195)+0.0001,""))))))</f>
        <v>8.25</v>
      </c>
      <c r="G195" s="96" cm="1">
        <f t="array" ref="G195">IF(Options!$D$18=1, IFERROR(MAX(IF($I$200:$Q$200=1,(I195:Q195),"")),
     MAX(IF($I$200:$Q$200=2,(I195:Q195),""))),
IF(Options!$D$19=1, IFERROR(AVERAGE(IF($I$200:$Q$200=1,(I195:Q195),"")),
     AVERAGE(IF($I$200:$Q$200=2,(I195:Q195),""))),
IF(Options!$D$20=1, IFERROR(GEOMEAN(IF($I$200:$Q$200=1,(I195:Q195)+0.0001,"")),
     GEOMEAN(IF($I$200:$Q$200=2,(I195:Q195)+0.0001,""))))))</f>
        <v>4.7619047619047397</v>
      </c>
      <c r="H195" s="151" t="s">
        <v>387</v>
      </c>
      <c r="I195" s="150">
        <v>6.36</v>
      </c>
      <c r="J195" s="96">
        <v>4.7619047619047397</v>
      </c>
      <c r="K195" s="150">
        <v>0</v>
      </c>
      <c r="L195" s="150">
        <v>0</v>
      </c>
      <c r="M195" s="150">
        <v>0.261039999999999</v>
      </c>
      <c r="N195" s="150">
        <v>1.0760000000000001</v>
      </c>
      <c r="O195" s="150">
        <v>1.5892307692307699</v>
      </c>
      <c r="P195" s="96">
        <v>8.25</v>
      </c>
      <c r="Q195" s="215">
        <v>0</v>
      </c>
      <c r="R195" s="217"/>
    </row>
    <row r="196" spans="1:18" x14ac:dyDescent="0.2">
      <c r="A196" s="92"/>
      <c r="B196" s="92"/>
      <c r="C196" s="92"/>
      <c r="D196" s="93"/>
      <c r="E196" s="96"/>
      <c r="F196" s="96"/>
      <c r="G196" s="96"/>
      <c r="H196" s="149"/>
      <c r="I196" s="96"/>
      <c r="J196" s="96"/>
      <c r="K196" s="96"/>
      <c r="L196" s="96"/>
      <c r="M196" s="96"/>
      <c r="N196" s="96"/>
      <c r="O196" s="96"/>
      <c r="P196" s="96"/>
      <c r="Q196" s="215"/>
      <c r="R196" s="217"/>
    </row>
    <row r="197" spans="1:18" x14ac:dyDescent="0.2">
      <c r="A197" s="92"/>
      <c r="B197" s="92"/>
      <c r="C197" s="92"/>
      <c r="D197" s="93"/>
      <c r="E197" s="96"/>
      <c r="F197" s="96"/>
      <c r="G197" s="96"/>
      <c r="H197" s="110"/>
      <c r="I197" s="96"/>
      <c r="J197" s="96"/>
      <c r="K197" s="96"/>
      <c r="L197" s="96"/>
      <c r="M197" s="96"/>
      <c r="N197" s="96"/>
      <c r="O197" s="96"/>
      <c r="P197" s="96"/>
      <c r="Q197" s="215"/>
      <c r="R197" s="217"/>
    </row>
    <row r="198" spans="1:18" x14ac:dyDescent="0.2">
      <c r="A198" s="92"/>
      <c r="B198" s="92"/>
      <c r="C198" s="92"/>
      <c r="D198" s="93"/>
      <c r="E198" s="96"/>
      <c r="F198" s="96"/>
      <c r="G198" s="96"/>
      <c r="H198" s="110"/>
      <c r="I198" s="96"/>
      <c r="J198" s="96"/>
      <c r="K198" s="96"/>
      <c r="L198" s="96"/>
      <c r="M198" s="96"/>
      <c r="N198" s="96"/>
      <c r="O198" s="96"/>
      <c r="P198" s="96"/>
      <c r="Q198" s="215"/>
      <c r="R198" s="217"/>
    </row>
    <row r="199" spans="1:18" x14ac:dyDescent="0.2">
      <c r="A199" s="92"/>
      <c r="B199" s="92"/>
      <c r="C199" s="92"/>
      <c r="D199" s="93"/>
      <c r="E199" s="96"/>
      <c r="F199" s="96"/>
      <c r="G199" s="96" t="s">
        <v>559</v>
      </c>
      <c r="H199" s="110"/>
      <c r="I199" s="152">
        <f>IFERROR(INDEX('Data Dictionary'!$H$10:$H$11,MATCH(I5,'Data Dictionary'!$J$10:$J$11,0)),"")</f>
        <v>1</v>
      </c>
      <c r="J199" s="152" t="str">
        <f>IFERROR(INDEX('Data Dictionary'!$H$10:$H$11,MATCH(J5,'Data Dictionary'!$J$10:$J$11,0)),"")</f>
        <v/>
      </c>
      <c r="K199" s="152" t="str">
        <f>IFERROR(INDEX('Data Dictionary'!$H$10:$H$11,MATCH(K5,'Data Dictionary'!$J$10:$J$11,0)),"")</f>
        <v/>
      </c>
      <c r="L199" s="152" t="str">
        <f>IFERROR(INDEX('Data Dictionary'!$H$10:$H$11,MATCH(L5,'Data Dictionary'!$J$10:$J$11,0)),"")</f>
        <v/>
      </c>
      <c r="M199" s="152" t="str">
        <f>IFERROR(INDEX('Data Dictionary'!$H$10:$H$11,MATCH(M5,'Data Dictionary'!$J$10:$J$11,0)),"")</f>
        <v/>
      </c>
      <c r="N199" s="152" t="str">
        <f>IFERROR(INDEX('Data Dictionary'!$H$10:$H$11,MATCH(N5,'Data Dictionary'!$J$10:$J$11,0)),"")</f>
        <v/>
      </c>
      <c r="O199" s="152" t="str">
        <f>IFERROR(INDEX('Data Dictionary'!$H$10:$H$11,MATCH(O5,'Data Dictionary'!$J$10:$J$11,0)),"")</f>
        <v/>
      </c>
      <c r="P199" s="152">
        <f>IFERROR(INDEX('Data Dictionary'!$H$10:$H$11,MATCH(P5,'Data Dictionary'!$J$10:$J$11,0)),"")</f>
        <v>1</v>
      </c>
      <c r="Q199" s="216" t="str">
        <f>IFERROR(INDEX('Data Dictionary'!$H$10:$H$11,MATCH(Q5,'Data Dictionary'!$J$10:$J$11,0)),"")</f>
        <v/>
      </c>
      <c r="R199" s="217"/>
    </row>
    <row r="200" spans="1:18" x14ac:dyDescent="0.2">
      <c r="A200" s="92"/>
      <c r="B200" s="92"/>
      <c r="C200" s="92"/>
      <c r="D200" s="93"/>
      <c r="E200" s="96"/>
      <c r="F200" s="96"/>
      <c r="G200" s="96" t="s">
        <v>558</v>
      </c>
      <c r="H200" s="110"/>
      <c r="I200" s="152" t="str">
        <f>IFERROR(INDEX('Data Dictionary'!$I$23:$I$30,MATCH(I5,'Data Dictionary'!$J$23:$J$30,0)),"")</f>
        <v/>
      </c>
      <c r="J200" s="152">
        <f>IFERROR(INDEX('Data Dictionary'!$I$23:$I$30,MATCH(J5,'Data Dictionary'!$J$23:$J$30,0)),"")</f>
        <v>1</v>
      </c>
      <c r="K200" s="152">
        <f>IFERROR(INDEX('Data Dictionary'!$I$23:$I$30,MATCH(K5,'Data Dictionary'!$J$23:$J$30,0)),"")</f>
        <v>1</v>
      </c>
      <c r="L200" s="152">
        <f>IFERROR(INDEX('Data Dictionary'!$I$23:$I$30,MATCH(L5,'Data Dictionary'!$J$23:$J$30,0)),"")</f>
        <v>1</v>
      </c>
      <c r="M200" s="152">
        <f>IFERROR(INDEX('Data Dictionary'!$I$23:$I$30,MATCH(M5,'Data Dictionary'!$J$23:$J$30,0)),"")</f>
        <v>1</v>
      </c>
      <c r="N200" s="152">
        <f>IFERROR(INDEX('Data Dictionary'!$I$23:$I$30,MATCH(N5,'Data Dictionary'!$J$23:$J$30,0)),"")</f>
        <v>1</v>
      </c>
      <c r="O200" s="152">
        <f>IFERROR(INDEX('Data Dictionary'!$I$23:$I$30,MATCH(O5,'Data Dictionary'!$J$23:$J$30,0)),"")</f>
        <v>1</v>
      </c>
      <c r="P200" s="152" t="str">
        <f>IFERROR(INDEX('Data Dictionary'!$I$23:$I$30,MATCH(P5,'Data Dictionary'!$J$23:$J$30,0)),"")</f>
        <v/>
      </c>
      <c r="Q200" s="216">
        <f>IFERROR(INDEX('Data Dictionary'!$I$23:$I$30,MATCH(Q5,'Data Dictionary'!$J$23:$J$30,0)),"")</f>
        <v>1</v>
      </c>
      <c r="R200" s="217"/>
    </row>
    <row r="201" spans="1:18" x14ac:dyDescent="0.2">
      <c r="A201" s="92"/>
      <c r="B201" s="92"/>
      <c r="C201" s="92"/>
      <c r="D201" s="93"/>
      <c r="E201" s="96"/>
      <c r="F201" s="96"/>
      <c r="G201" s="96"/>
      <c r="H201" s="110"/>
      <c r="I201" s="96"/>
      <c r="J201" s="96"/>
      <c r="K201" s="96"/>
      <c r="L201" s="96"/>
      <c r="M201" s="96"/>
      <c r="N201" s="96"/>
      <c r="O201" s="96"/>
      <c r="P201" s="96"/>
      <c r="Q201" s="215"/>
      <c r="R201" s="217"/>
    </row>
    <row r="202" spans="1:18" x14ac:dyDescent="0.2">
      <c r="A202" s="92"/>
      <c r="B202" s="92"/>
      <c r="C202" s="92"/>
      <c r="D202" s="93"/>
      <c r="E202" s="96"/>
      <c r="F202" s="96"/>
      <c r="G202" s="96"/>
      <c r="H202" s="110"/>
      <c r="I202" s="96"/>
      <c r="J202" s="96"/>
      <c r="K202" s="96"/>
      <c r="L202" s="96"/>
      <c r="M202" s="96"/>
      <c r="N202" s="96"/>
      <c r="O202" s="96"/>
      <c r="P202" s="96"/>
      <c r="Q202" s="215"/>
      <c r="R202" s="217"/>
    </row>
    <row r="203" spans="1:18" x14ac:dyDescent="0.2">
      <c r="A203" s="92"/>
      <c r="B203" s="92"/>
      <c r="C203" s="92"/>
      <c r="D203" s="93"/>
      <c r="E203" s="96"/>
      <c r="F203" s="96"/>
      <c r="G203" s="96" t="str" cm="1">
        <f t="array" ref="G203:O203">(IF($I$200:$Q$200=2,(I184:Q184),""))</f>
        <v/>
      </c>
      <c r="H203" s="110" t="str">
        <v/>
      </c>
      <c r="I203" s="96" t="str">
        <v/>
      </c>
      <c r="J203" s="96" t="str">
        <v/>
      </c>
      <c r="K203" s="96" t="str">
        <v/>
      </c>
      <c r="L203" s="96" t="str">
        <v/>
      </c>
      <c r="M203" s="96" t="str">
        <v/>
      </c>
      <c r="N203" s="96" t="str">
        <v/>
      </c>
      <c r="O203" s="96" t="str">
        <v/>
      </c>
      <c r="P203" s="96"/>
      <c r="Q203" s="215"/>
      <c r="R203" s="217"/>
    </row>
  </sheetData>
  <mergeCells count="1">
    <mergeCell ref="I2:Q2"/>
  </mergeCells>
  <conditionalFormatting sqref="E1:E3 E6:E195">
    <cfRule type="expression" dxfId="180" priority="30" stopIfTrue="1">
      <formula>E1=""</formula>
    </cfRule>
    <cfRule type="cellIs" dxfId="179" priority="33" stopIfTrue="1" operator="greaterThanOrEqual">
      <formula>0</formula>
    </cfRule>
  </conditionalFormatting>
  <conditionalFormatting sqref="F1:F3">
    <cfRule type="expression" dxfId="178" priority="26" stopIfTrue="1">
      <formula>F1=""</formula>
    </cfRule>
    <cfRule type="cellIs" dxfId="177" priority="39" operator="between">
      <formula>0</formula>
      <formula>6.999</formula>
    </cfRule>
    <cfRule type="cellIs" dxfId="176" priority="40" operator="between">
      <formula>7</formula>
      <formula>9.99</formula>
    </cfRule>
    <cfRule type="expression" dxfId="175" priority="41">
      <formula>F1=10</formula>
    </cfRule>
  </conditionalFormatting>
  <conditionalFormatting sqref="G1:G3">
    <cfRule type="expression" dxfId="174" priority="22">
      <formula>G1=""</formula>
    </cfRule>
    <cfRule type="cellIs" dxfId="173" priority="23" operator="between">
      <formula>0</formula>
      <formula>6.999</formula>
    </cfRule>
    <cfRule type="cellIs" dxfId="172" priority="24" operator="between">
      <formula>7</formula>
      <formula>9.99</formula>
    </cfRule>
    <cfRule type="expression" dxfId="171" priority="25">
      <formula>G1=10</formula>
    </cfRule>
    <cfRule type="expression" dxfId="170" priority="34">
      <formula>G1=""</formula>
    </cfRule>
    <cfRule type="cellIs" dxfId="169" priority="35" operator="between">
      <formula>0</formula>
      <formula>6.999</formula>
    </cfRule>
    <cfRule type="cellIs" dxfId="168" priority="36" operator="between">
      <formula>7</formula>
      <formula>9.99</formula>
    </cfRule>
    <cfRule type="expression" dxfId="167" priority="37">
      <formula>G1=10</formula>
    </cfRule>
  </conditionalFormatting>
  <conditionalFormatting sqref="H6:H195">
    <cfRule type="expression" dxfId="166" priority="20">
      <formula>$H6&lt;&gt;$C6</formula>
    </cfRule>
  </conditionalFormatting>
  <conditionalFormatting sqref="G6:G195">
    <cfRule type="expression" dxfId="165" priority="1">
      <formula>G6=""</formula>
    </cfRule>
    <cfRule type="cellIs" dxfId="164" priority="4" stopIfTrue="1" operator="greaterThanOrEqual">
      <formula>0</formula>
    </cfRule>
  </conditionalFormatting>
  <conditionalFormatting sqref="F6:F195">
    <cfRule type="expression" dxfId="163" priority="5" stopIfTrue="1">
      <formula>F6=""</formula>
    </cfRule>
    <cfRule type="cellIs" dxfId="162" priority="9" operator="between">
      <formula>0</formula>
      <formula>6.999</formula>
    </cfRule>
    <cfRule type="cellIs" dxfId="161" priority="10" operator="between">
      <formula>7</formula>
      <formula>9.99</formula>
    </cfRule>
    <cfRule type="expression" dxfId="160" priority="11">
      <formula>F6=10</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cellIs" priority="31" stopIfTrue="1" operator="greaterThanOrEqual" id="{7F1543B7-BF82-0E41-93D4-3F8BDE7CA5D4}">
            <xm:f>Options!$D$41</xm:f>
            <x14:dxf>
              <font>
                <sz val="12"/>
                <color rgb="FF000000"/>
                <name val="Arial"/>
              </font>
              <fill>
                <patternFill patternType="solid">
                  <bgColor rgb="FFE35A3A"/>
                </patternFill>
              </fill>
            </x14:dxf>
          </x14:cfRule>
          <x14:cfRule type="cellIs" priority="32" stopIfTrue="1" operator="greaterThanOrEqual" id="{9C23CC87-0215-324C-A4CB-F871BD3ADF53}">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7" stopIfTrue="1" operator="greaterThanOrEqual" id="{466D4F18-D6DD-2B4F-87F2-0AB13CF1EE9A}">
            <xm:f>Options!$D$37</xm:f>
            <x14:dxf>
              <font>
                <sz val="12"/>
                <color rgb="FF000000"/>
                <name val="Arial"/>
              </font>
              <fill>
                <patternFill patternType="solid">
                  <bgColor rgb="FFF2676B"/>
                </patternFill>
              </fill>
            </x14:dxf>
          </x14:cfRule>
          <x14:cfRule type="cellIs" priority="28" stopIfTrue="1" operator="greaterThanOrEqual" id="{C59AE0BD-E14E-8C4C-93BD-480BAF37BF90}">
            <xm:f>Options!$D$38</xm:f>
            <x14:dxf>
              <font>
                <sz val="12"/>
                <color rgb="FF000000"/>
                <name val="Arial"/>
              </font>
              <fill>
                <patternFill patternType="solid">
                  <bgColor rgb="FFF7A9AC"/>
                </patternFill>
              </fill>
            </x14:dxf>
          </x14:cfRule>
          <x14:cfRule type="cellIs" priority="29" stopIfTrue="1" operator="between" id="{790CCC5B-70B3-7E48-880F-99BF811D185A}">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C2AC8A3B-8D2F-C545-8CD3-1DAC2821CB95}">
            <xm:f>Options!$D$41</xm:f>
            <x14:dxf>
              <font>
                <sz val="12"/>
                <color rgb="FF000000"/>
                <name val="Arial"/>
              </font>
              <fill>
                <patternFill patternType="solid">
                  <bgColor rgb="FFE06C25"/>
                </patternFill>
              </fill>
            </x14:dxf>
          </x14:cfRule>
          <x14:cfRule type="cellIs" priority="3" stopIfTrue="1" operator="greaterThanOrEqual" id="{D9EA22D9-D5BC-0843-AA93-B242F101CE29}">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EC806902-5749-1E4A-A945-88DEF2C8E01D}">
            <xm:f>Options!$D$37</xm:f>
            <x14:dxf>
              <font>
                <sz val="12"/>
                <color rgb="FF000000"/>
                <name val="Arial"/>
              </font>
              <fill>
                <patternFill patternType="solid">
                  <bgColor rgb="FFF2676B"/>
                </patternFill>
              </fill>
            </x14:dxf>
          </x14:cfRule>
          <x14:cfRule type="cellIs" priority="7" stopIfTrue="1" operator="greaterThanOrEqual" id="{1E648D28-D54E-1845-A581-DD913095F163}">
            <xm:f>Options!$D$38</xm:f>
            <x14:dxf>
              <font>
                <sz val="12"/>
                <color rgb="FF000000"/>
                <name val="Arial"/>
              </font>
              <fill>
                <patternFill patternType="solid">
                  <bgColor rgb="FFF7A9AC"/>
                </patternFill>
              </fill>
            </x14:dxf>
          </x14:cfRule>
          <x14:cfRule type="cellIs" priority="8" stopIfTrue="1" operator="between" id="{9680A7B4-E05D-DB4C-8263-CBABB5070B94}">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A203"/>
  <sheetViews>
    <sheetView zoomScale="82" workbookViewId="0">
      <selection activeCell="I199" sqref="I199"/>
    </sheetView>
    <sheetView workbookViewId="1">
      <selection activeCell="L18" sqref="L18"/>
    </sheetView>
  </sheetViews>
  <sheetFormatPr baseColWidth="10" defaultColWidth="8.7109375" defaultRowHeight="16" x14ac:dyDescent="0.2"/>
  <cols>
    <col min="1" max="1" width="5.28515625" style="94" customWidth="1"/>
    <col min="2" max="2" width="22.7109375" style="94" customWidth="1"/>
    <col min="3" max="3" width="8.7109375" style="94"/>
    <col min="4" max="4" width="4.140625" style="94" customWidth="1"/>
    <col min="5" max="7" width="9.7109375" style="98" customWidth="1"/>
    <col min="8" max="8" width="6.140625" style="176" bestFit="1" customWidth="1"/>
    <col min="9" max="11" width="9.7109375" style="98" customWidth="1"/>
    <col min="12" max="18" width="9.7109375" style="226" customWidth="1"/>
    <col min="19" max="26" width="8.7109375" style="219"/>
    <col min="27" max="16384" width="8.7109375" style="94"/>
  </cols>
  <sheetData>
    <row r="1" spans="1:27" x14ac:dyDescent="0.2">
      <c r="A1" s="92"/>
      <c r="B1" s="160"/>
      <c r="C1" s="160"/>
      <c r="D1" s="161"/>
      <c r="E1" s="150"/>
      <c r="F1" s="150"/>
      <c r="G1" s="150"/>
      <c r="H1" s="173"/>
      <c r="I1" s="163"/>
      <c r="J1" s="164"/>
      <c r="K1" s="164"/>
      <c r="L1" s="164"/>
      <c r="M1" s="164"/>
      <c r="N1" s="164"/>
      <c r="O1" s="164"/>
      <c r="P1" s="164"/>
      <c r="Q1" s="164"/>
      <c r="R1" s="218"/>
      <c r="S1" s="217"/>
      <c r="T1" s="217"/>
      <c r="U1" s="217"/>
      <c r="V1" s="217"/>
      <c r="W1" s="217"/>
      <c r="X1" s="217"/>
      <c r="Y1" s="217"/>
      <c r="Z1" s="217"/>
      <c r="AA1" s="159"/>
    </row>
    <row r="2" spans="1:27" x14ac:dyDescent="0.2">
      <c r="A2" s="156"/>
      <c r="B2" s="190" t="s">
        <v>577</v>
      </c>
      <c r="C2" s="165"/>
      <c r="D2" s="166"/>
      <c r="E2" s="167"/>
      <c r="F2" s="167"/>
      <c r="G2" s="167"/>
      <c r="H2" s="174"/>
      <c r="I2" s="210" t="s">
        <v>561</v>
      </c>
      <c r="J2" s="210"/>
      <c r="K2" s="210"/>
      <c r="L2" s="169"/>
      <c r="M2" s="169"/>
      <c r="N2" s="169"/>
      <c r="O2" s="169"/>
      <c r="P2" s="169"/>
      <c r="Q2" s="169"/>
      <c r="R2" s="218"/>
      <c r="S2" s="217"/>
      <c r="T2" s="217"/>
      <c r="U2" s="217"/>
      <c r="V2" s="217"/>
      <c r="W2" s="217"/>
      <c r="X2" s="217"/>
      <c r="Y2" s="217"/>
      <c r="Z2" s="217"/>
      <c r="AA2" s="157"/>
    </row>
    <row r="3" spans="1:27" ht="28" x14ac:dyDescent="0.2">
      <c r="A3" s="156"/>
      <c r="B3" s="8" t="s">
        <v>392</v>
      </c>
      <c r="C3" s="165"/>
      <c r="D3" s="166"/>
      <c r="E3" s="167"/>
      <c r="F3" s="167"/>
      <c r="G3" s="167"/>
      <c r="H3" s="174"/>
      <c r="I3" s="169"/>
      <c r="J3" s="169"/>
      <c r="K3" s="169"/>
      <c r="L3" s="169"/>
      <c r="M3" s="169"/>
      <c r="N3" s="169"/>
      <c r="O3" s="169"/>
      <c r="P3" s="169"/>
      <c r="Q3" s="169"/>
      <c r="R3" s="164"/>
      <c r="S3" s="166"/>
      <c r="T3" s="166"/>
      <c r="U3" s="166"/>
      <c r="V3" s="166"/>
      <c r="W3" s="166"/>
      <c r="X3" s="166"/>
      <c r="Y3" s="166"/>
      <c r="Z3" s="166"/>
      <c r="AA3" s="170"/>
    </row>
    <row r="4" spans="1:27" ht="43" x14ac:dyDescent="0.2">
      <c r="A4" s="95" t="s">
        <v>0</v>
      </c>
      <c r="B4" s="95" t="s">
        <v>1</v>
      </c>
      <c r="C4" s="103" t="s">
        <v>2</v>
      </c>
      <c r="D4" s="106" t="s">
        <v>3</v>
      </c>
      <c r="E4" s="104" t="s">
        <v>4</v>
      </c>
      <c r="F4" s="97" t="s">
        <v>5</v>
      </c>
      <c r="G4" s="102" t="s">
        <v>6</v>
      </c>
      <c r="H4" s="175"/>
      <c r="I4" s="97" t="str">
        <f>IFERROR(INDEX('Data Dictionary'!$D$8:$D$40,MATCH(I5,'Data Dictionary'!$J$8:$J$40,0)),"")</f>
        <v>Proteus Composite Index</v>
      </c>
      <c r="J4" s="97" t="str">
        <f>IFERROR(INDEX('Data Dictionary'!$D$8:$D$40,MATCH(J5,'Data Dictionary'!$J$8:$J$40,0)),"")</f>
        <v>Food Price Volatility</v>
      </c>
      <c r="K4" s="102" t="str">
        <f>IFERROR(INDEX('Data Dictionary'!$D$8:$D$40,MATCH(K5,'Data Dictionary'!$J$8:$J$40,0)),"")</f>
        <v>FAO WFP Warning</v>
      </c>
      <c r="L4" s="220"/>
      <c r="M4" s="220"/>
      <c r="N4" s="221"/>
      <c r="O4" s="221"/>
      <c r="P4" s="221"/>
      <c r="Q4" s="221"/>
      <c r="R4" s="221"/>
      <c r="S4" s="222"/>
      <c r="T4" s="222"/>
      <c r="U4" s="222"/>
      <c r="V4" s="222"/>
      <c r="W4" s="222"/>
      <c r="X4" s="222"/>
      <c r="Y4" s="222"/>
      <c r="Z4" s="222"/>
      <c r="AA4" s="38"/>
    </row>
    <row r="5" spans="1:27" s="101" customFormat="1" ht="43" x14ac:dyDescent="0.2">
      <c r="A5" s="99"/>
      <c r="B5" s="99"/>
      <c r="C5" s="99"/>
      <c r="D5" s="107"/>
      <c r="E5" s="100"/>
      <c r="F5" s="100"/>
      <c r="G5" s="100"/>
      <c r="H5" s="175" t="s">
        <v>2</v>
      </c>
      <c r="I5" s="100" t="s">
        <v>430</v>
      </c>
      <c r="J5" s="100" t="s">
        <v>443</v>
      </c>
      <c r="K5" s="100" t="s">
        <v>442</v>
      </c>
      <c r="L5" s="223"/>
      <c r="M5" s="223"/>
      <c r="N5" s="224"/>
      <c r="O5" s="224"/>
      <c r="P5" s="224"/>
      <c r="Q5" s="224"/>
      <c r="R5" s="224"/>
      <c r="S5" s="225"/>
      <c r="T5" s="225"/>
      <c r="U5" s="225"/>
      <c r="V5" s="225"/>
      <c r="W5" s="225"/>
      <c r="X5" s="225"/>
      <c r="Y5" s="225"/>
      <c r="Z5" s="225"/>
      <c r="AA5" s="171"/>
    </row>
    <row r="6" spans="1:27" x14ac:dyDescent="0.2">
      <c r="A6" s="92">
        <v>1</v>
      </c>
      <c r="B6" s="92" t="s">
        <v>8</v>
      </c>
      <c r="C6" s="92" t="s">
        <v>9</v>
      </c>
      <c r="D6" s="93" t="str">
        <f t="shared" ref="D6:D7" si="0">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51" t="s">
        <v>9</v>
      </c>
      <c r="I6" s="96">
        <v>10</v>
      </c>
      <c r="J6" s="96">
        <v>5</v>
      </c>
      <c r="K6" s="215">
        <v>10</v>
      </c>
      <c r="L6" s="218"/>
      <c r="M6" s="218"/>
      <c r="N6" s="164"/>
      <c r="O6" s="164"/>
      <c r="P6" s="164"/>
      <c r="Q6" s="163"/>
      <c r="R6" s="163"/>
      <c r="S6" s="222"/>
      <c r="T6" s="222"/>
      <c r="U6" s="222"/>
      <c r="V6" s="222"/>
      <c r="W6" s="222"/>
      <c r="X6" s="222"/>
      <c r="Y6" s="222"/>
      <c r="Z6" s="222"/>
      <c r="AA6" s="38"/>
    </row>
    <row r="7" spans="1:27" x14ac:dyDescent="0.2">
      <c r="A7" s="92">
        <v>2</v>
      </c>
      <c r="B7" s="92" t="s">
        <v>10</v>
      </c>
      <c r="C7" s="92" t="s">
        <v>11</v>
      </c>
      <c r="D7" s="93" t="str">
        <f t="shared" si="0"/>
        <v/>
      </c>
      <c r="E7" s="96">
        <f>IF(Options!$D$24 = 1, MAX(F7, G7),
IF(Options!$D$25 = 1, AVERAGE(F7,G7),
IF(Options!$D$26 = 1, IFERROR(GEOMEAN(F7, G7), MAX(F7, G7)))))</f>
        <v>9.8325358851674594</v>
      </c>
      <c r="F7" s="96" cm="1">
        <f t="array" ref="F7">IF(Options!$D$18=1, IFERROR(MAX(IF($I$199:$R$199=1,(I7:R7),"")),
     MAX(IF($I$199:$R$199=2,(I7:R7),""))),
IF(Options!$D$19=1, IFERROR(AVERAGE(IF($I$199:$R$199=1,(I7:R7),"")),
     AVERAGE(IF($I$199:$R$199=2,(I7:R7),""))),
IF(Options!$D$20=1, IFERROR(GEOMEAN(IF($I$199:$R$199=1,(I7:R7)+0.0001,"")),
     GEOMEAN(IF($I$199:$R$199=2,(I7:R7)+0.0001,""))))))</f>
        <v>9.8325358851674594</v>
      </c>
      <c r="G7" s="96" cm="1">
        <f t="array" ref="G7">IF(Options!$D$18=1, IFERROR(MAX(IF($I$200:$R$200=1,(I7:R7),"")),
     MAX(IF($I$200:$R$200=2,(I7:R7),""))),
IF(Options!$D$19=1, IFERROR(AVERAGE(IF($I$200:$R$200=1,(I7:R7),"")),
     AVERAGE(IF($I$200:$R$200=2,(I7:R7),""))),
IF(Options!$D$20=1, IFERROR(GEOMEAN(IF($I$200:$R$200=1,(I7:R7)+0.0001,"")),
     GEOMEAN(IF($I$200:$R$200=2,(I7:R7)+0.0001,""))))))</f>
        <v>0</v>
      </c>
      <c r="H7" s="151" t="s">
        <v>11</v>
      </c>
      <c r="I7" s="96">
        <v>9.8325358851674594</v>
      </c>
      <c r="J7" s="96" t="s">
        <v>505</v>
      </c>
      <c r="K7" s="215" t="s">
        <v>505</v>
      </c>
      <c r="L7" s="218"/>
      <c r="M7" s="218"/>
      <c r="N7" s="164"/>
      <c r="O7" s="164"/>
      <c r="P7" s="164"/>
      <c r="Q7" s="163"/>
      <c r="R7" s="163"/>
      <c r="S7" s="222"/>
      <c r="T7" s="222"/>
      <c r="U7" s="222"/>
      <c r="V7" s="222"/>
      <c r="W7" s="222"/>
      <c r="X7" s="222"/>
      <c r="Y7" s="222"/>
      <c r="Z7" s="222"/>
      <c r="AA7" s="38"/>
    </row>
    <row r="8" spans="1:27" x14ac:dyDescent="0.2">
      <c r="A8" s="92">
        <v>3</v>
      </c>
      <c r="B8" s="92" t="s">
        <v>12</v>
      </c>
      <c r="C8" s="92" t="s">
        <v>13</v>
      </c>
      <c r="D8" s="93" t="str">
        <f>IF(H8 &lt;&gt; C8, "Countries don't match", "")</f>
        <v/>
      </c>
      <c r="E8" s="96">
        <f>IF(Options!$D$24 = 1, MAX(F8, G8),
IF(Options!$D$25 = 1, AVERAGE(F8,G8),
IF(Options!$D$26 = 1, IFERROR(GEOMEAN(F8, G8), MAX(F8, G8)))))</f>
        <v>3.3971291866028701</v>
      </c>
      <c r="F8" s="96" cm="1">
        <f t="array" ref="F8">IF(Options!$D$18=1, IFERROR(MAX(IF($I$199:$R$199=1,(I8:R8),"")),
     MAX(IF($I$199:$R$199=2,(I8:R8),""))),
IF(Options!$D$19=1, IFERROR(AVERAGE(IF($I$199:$R$199=1,(I8:R8),"")),
     AVERAGE(IF($I$199:$R$199=2,(I8:R8),""))),
IF(Options!$D$20=1, IFERROR(GEOMEAN(IF($I$199:$R$199=1,(I8:R8)+0.0001,"")),
     GEOMEAN(IF($I$199:$R$199=2,(I8:R8)+0.0001,""))))))</f>
        <v>3.3971291866028701</v>
      </c>
      <c r="G8" s="96" cm="1">
        <f t="array" ref="G8">IF(Options!$D$18=1, IFERROR(MAX(IF($I$200:$R$200=1,(I8:R8),"")),
     MAX(IF($I$200:$R$200=2,(I8:R8),""))),
IF(Options!$D$19=1, IFERROR(AVERAGE(IF($I$200:$R$200=1,(I8:R8),"")),
     AVERAGE(IF($I$200:$R$200=2,(I8:R8),""))),
IF(Options!$D$20=1, IFERROR(GEOMEAN(IF($I$200:$R$200=1,(I8:R8)+0.0001,"")),
     GEOMEAN(IF($I$200:$R$200=2,(I8:R8)+0.0001,""))))))</f>
        <v>0</v>
      </c>
      <c r="H8" s="151" t="s">
        <v>13</v>
      </c>
      <c r="I8" s="96">
        <v>3.3971291866028701</v>
      </c>
      <c r="J8" s="96">
        <v>3</v>
      </c>
      <c r="K8" s="215" t="s">
        <v>505</v>
      </c>
      <c r="L8" s="218"/>
      <c r="M8" s="218"/>
      <c r="N8" s="164"/>
      <c r="O8" s="164"/>
      <c r="P8" s="164"/>
      <c r="Q8" s="163"/>
      <c r="R8" s="163"/>
      <c r="S8" s="222"/>
      <c r="T8" s="222"/>
      <c r="U8" s="222"/>
      <c r="V8" s="222"/>
      <c r="W8" s="222"/>
      <c r="X8" s="222"/>
      <c r="Y8" s="222"/>
      <c r="Z8" s="222"/>
      <c r="AA8" s="38"/>
    </row>
    <row r="9" spans="1:27" x14ac:dyDescent="0.2">
      <c r="A9" s="92">
        <v>4</v>
      </c>
      <c r="B9" s="92" t="s">
        <v>14</v>
      </c>
      <c r="C9" s="92" t="s">
        <v>15</v>
      </c>
      <c r="D9" s="93" t="str">
        <f t="shared" ref="D9:D41" si="1">IF(H9 &lt;&gt; C9, "Countries don't match", "")</f>
        <v/>
      </c>
      <c r="E9" s="96">
        <f>IF(Options!$D$24 = 1, MAX(F9, G9),
IF(Options!$D$25 = 1, AVERAGE(F9,G9),
IF(Options!$D$26 = 1, IFERROR(GEOMEAN(F9, G9), MAX(F9, G9)))))</f>
        <v>1.07655502392344</v>
      </c>
      <c r="F9" s="96" cm="1">
        <f t="array" ref="F9">IF(Options!$D$18=1, IFERROR(MAX(IF($I$199:$R$199=1,(I9:R9),"")),
     MAX(IF($I$199:$R$199=2,(I9:R9),""))),
IF(Options!$D$19=1, IFERROR(AVERAGE(IF($I$199:$R$199=1,(I9:R9),"")),
     AVERAGE(IF($I$199:$R$199=2,(I9:R9),""))),
IF(Options!$D$20=1, IFERROR(GEOMEAN(IF($I$199:$R$199=1,(I9:R9)+0.0001,"")),
     GEOMEAN(IF($I$199:$R$199=2,(I9:R9)+0.0001,""))))))</f>
        <v>1.07655502392344</v>
      </c>
      <c r="G9" s="96" cm="1">
        <f t="array" ref="G9">IF(Options!$D$18=1, IFERROR(MAX(IF($I$200:$R$200=1,(I9:R9),"")),
     MAX(IF($I$200:$R$200=2,(I9:R9),""))),
IF(Options!$D$19=1, IFERROR(AVERAGE(IF($I$200:$R$200=1,(I9:R9),"")),
     AVERAGE(IF($I$200:$R$200=2,(I9:R9),""))),
IF(Options!$D$20=1, IFERROR(GEOMEAN(IF($I$200:$R$200=1,(I9:R9)+0.0001,"")),
     GEOMEAN(IF($I$200:$R$200=2,(I9:R9)+0.0001,""))))))</f>
        <v>0</v>
      </c>
      <c r="H9" s="151" t="s">
        <v>15</v>
      </c>
      <c r="I9" s="96">
        <v>1.07655502392344</v>
      </c>
      <c r="J9" s="96">
        <v>5</v>
      </c>
      <c r="K9" s="215" t="s">
        <v>505</v>
      </c>
      <c r="L9" s="218"/>
      <c r="M9" s="218"/>
      <c r="N9" s="164"/>
      <c r="O9" s="164"/>
      <c r="P9" s="164"/>
      <c r="Q9" s="163"/>
      <c r="R9" s="163"/>
      <c r="S9" s="222"/>
      <c r="T9" s="222"/>
      <c r="U9" s="222"/>
      <c r="V9" s="222"/>
      <c r="W9" s="222"/>
      <c r="X9" s="222"/>
      <c r="Y9" s="222"/>
      <c r="Z9" s="222"/>
      <c r="AA9" s="38"/>
    </row>
    <row r="10" spans="1:27" x14ac:dyDescent="0.2">
      <c r="A10" s="92">
        <v>5</v>
      </c>
      <c r="B10" s="92" t="s">
        <v>16</v>
      </c>
      <c r="C10" s="92" t="s">
        <v>17</v>
      </c>
      <c r="D10" s="93" t="str">
        <f t="shared" si="1"/>
        <v/>
      </c>
      <c r="E10" s="96">
        <f>IF(Options!$D$24 = 1, MAX(F10, G10),
IF(Options!$D$25 = 1, AVERAGE(F10,G10),
IF(Options!$D$26 = 1, IFERROR(GEOMEAN(F10, G10), MAX(F10, G10)))))</f>
        <v>2.2727272727272698</v>
      </c>
      <c r="F10" s="96" cm="1">
        <f t="array" ref="F10">IF(Options!$D$18=1, IFERROR(MAX(IF($I$199:$R$199=1,(I10:R10),"")),
     MAX(IF($I$199:$R$199=2,(I10:R10),""))),
IF(Options!$D$19=1, IFERROR(AVERAGE(IF($I$199:$R$199=1,(I10:R10),"")),
     AVERAGE(IF($I$199:$R$199=2,(I10:R10),""))),
IF(Options!$D$20=1, IFERROR(GEOMEAN(IF($I$199:$R$199=1,(I10:R10)+0.0001,"")),
     GEOMEAN(IF($I$199:$R$199=2,(I10:R10)+0.0001,""))))))</f>
        <v>2.2727272727272698</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2.2727272727272698</v>
      </c>
      <c r="J10" s="96">
        <v>7</v>
      </c>
      <c r="K10" s="215" t="s">
        <v>505</v>
      </c>
      <c r="L10" s="218"/>
      <c r="M10" s="218"/>
      <c r="N10" s="164"/>
      <c r="O10" s="164"/>
      <c r="P10" s="164"/>
      <c r="Q10" s="163"/>
      <c r="R10" s="163"/>
      <c r="S10" s="222"/>
      <c r="T10" s="222"/>
      <c r="U10" s="222"/>
      <c r="V10" s="222"/>
      <c r="W10" s="222"/>
      <c r="X10" s="222"/>
      <c r="Y10" s="222"/>
      <c r="Z10" s="222"/>
      <c r="AA10" s="38"/>
    </row>
    <row r="11" spans="1:27" ht="56" customHeight="1" x14ac:dyDescent="0.2">
      <c r="A11" s="92">
        <v>6</v>
      </c>
      <c r="B11" s="92" t="s">
        <v>18</v>
      </c>
      <c r="C11" s="92" t="s">
        <v>19</v>
      </c>
      <c r="D11" s="93" t="str">
        <f t="shared" si="1"/>
        <v/>
      </c>
      <c r="E11" s="96">
        <f>IF(Options!$D$24 = 1, MAX(F11, G11),
IF(Options!$D$25 = 1, AVERAGE(F11,G11),
IF(Options!$D$26 = 1, IFERROR(GEOMEAN(F11, G11), MAX(F11, G11)))))</f>
        <v>2.7033492822966498</v>
      </c>
      <c r="F11" s="96" cm="1">
        <f t="array" ref="F11">IF(Options!$D$18=1, IFERROR(MAX(IF($I$199:$R$199=1,(I11:R11),"")),
     MAX(IF($I$199:$R$199=2,(I11:R11),""))),
IF(Options!$D$19=1, IFERROR(AVERAGE(IF($I$199:$R$199=1,(I11:R11),"")),
     AVERAGE(IF($I$199:$R$199=2,(I11:R11),""))),
IF(Options!$D$20=1, IFERROR(GEOMEAN(IF($I$199:$R$199=1,(I11:R11)+0.0001,"")),
     GEOMEAN(IF($I$199:$R$199=2,(I11:R11)+0.0001,""))))))</f>
        <v>2.7033492822966498</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v>2.7033492822966498</v>
      </c>
      <c r="J11" s="96">
        <v>1</v>
      </c>
      <c r="K11" s="215" t="s">
        <v>505</v>
      </c>
      <c r="L11" s="218"/>
      <c r="M11" s="218"/>
      <c r="N11" s="164"/>
      <c r="O11" s="164"/>
      <c r="P11" s="164"/>
      <c r="Q11" s="163"/>
      <c r="R11" s="163"/>
      <c r="S11" s="222"/>
      <c r="T11" s="222"/>
      <c r="U11" s="222"/>
      <c r="V11" s="222"/>
      <c r="W11" s="222"/>
      <c r="X11" s="222"/>
      <c r="Y11" s="222"/>
      <c r="Z11" s="222"/>
      <c r="AA11" s="38"/>
    </row>
    <row r="12" spans="1:27" x14ac:dyDescent="0.2">
      <c r="A12" s="92">
        <v>7</v>
      </c>
      <c r="B12" s="92" t="s">
        <v>20</v>
      </c>
      <c r="C12" s="92" t="s">
        <v>21</v>
      </c>
      <c r="D12" s="93" t="str">
        <f t="shared" si="1"/>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t="s">
        <v>505</v>
      </c>
      <c r="J12" s="96" t="s">
        <v>505</v>
      </c>
      <c r="K12" s="215" t="s">
        <v>505</v>
      </c>
      <c r="L12" s="218"/>
      <c r="M12" s="218"/>
      <c r="N12" s="164"/>
      <c r="O12" s="164"/>
      <c r="P12" s="164"/>
      <c r="Q12" s="163"/>
      <c r="R12" s="163"/>
      <c r="S12" s="222"/>
      <c r="T12" s="222"/>
      <c r="U12" s="222"/>
      <c r="V12" s="222"/>
      <c r="W12" s="222"/>
      <c r="X12" s="222"/>
      <c r="Y12" s="222"/>
      <c r="Z12" s="222"/>
      <c r="AA12" s="38"/>
    </row>
    <row r="13" spans="1:27" x14ac:dyDescent="0.2">
      <c r="A13" s="92">
        <v>8</v>
      </c>
      <c r="B13" s="92" t="s">
        <v>22</v>
      </c>
      <c r="C13" s="92" t="s">
        <v>23</v>
      </c>
      <c r="D13" s="93" t="str">
        <f t="shared" si="1"/>
        <v/>
      </c>
      <c r="E13" s="96">
        <f>IF(Options!$D$24 = 1, MAX(F13, G13),
IF(Options!$D$25 = 1, AVERAGE(F13,G13),
IF(Options!$D$26 = 1, IFERROR(GEOMEAN(F13, G13), MAX(F13, G13)))))</f>
        <v>0.88516746411483305</v>
      </c>
      <c r="F13" s="96" cm="1">
        <f t="array" ref="F13">IF(Options!$D$18=1, IFERROR(MAX(IF($I$199:$R$199=1,(I13:R13),"")),
     MAX(IF($I$199:$R$199=2,(I13:R13),""))),
IF(Options!$D$19=1, IFERROR(AVERAGE(IF($I$199:$R$199=1,(I13:R13),"")),
     AVERAGE(IF($I$199:$R$199=2,(I13:R13),""))),
IF(Options!$D$20=1, IFERROR(GEOMEAN(IF($I$199:$R$199=1,(I13:R13)+0.0001,"")),
     GEOMEAN(IF($I$199:$R$199=2,(I13:R13)+0.0001,""))))))</f>
        <v>0.88516746411483305</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0.88516746411483305</v>
      </c>
      <c r="J13" s="96" t="s">
        <v>505</v>
      </c>
      <c r="K13" s="215" t="s">
        <v>505</v>
      </c>
      <c r="L13" s="218"/>
      <c r="M13" s="218"/>
      <c r="N13" s="164"/>
      <c r="O13" s="164"/>
      <c r="P13" s="164"/>
      <c r="Q13" s="163"/>
      <c r="R13" s="163"/>
      <c r="S13" s="222"/>
      <c r="T13" s="222"/>
      <c r="U13" s="222"/>
      <c r="V13" s="222"/>
      <c r="W13" s="222"/>
      <c r="X13" s="222"/>
      <c r="Y13" s="222"/>
      <c r="Z13" s="222"/>
      <c r="AA13" s="38"/>
    </row>
    <row r="14" spans="1:27" x14ac:dyDescent="0.2">
      <c r="A14" s="92">
        <v>9</v>
      </c>
      <c r="B14" s="92" t="s">
        <v>24</v>
      </c>
      <c r="C14" s="92" t="s">
        <v>25</v>
      </c>
      <c r="D14" s="93" t="str">
        <f t="shared" si="1"/>
        <v/>
      </c>
      <c r="E14" s="96">
        <f>IF(Options!$D$24 = 1, MAX(F14, G14),
IF(Options!$D$25 = 1, AVERAGE(F14,G14),
IF(Options!$D$26 = 1, IFERROR(GEOMEAN(F14, G14), MAX(F14, G14)))))</f>
        <v>0</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0</v>
      </c>
      <c r="H14" s="151" t="s">
        <v>25</v>
      </c>
      <c r="I14" s="96">
        <v>0</v>
      </c>
      <c r="J14" s="96">
        <v>3</v>
      </c>
      <c r="K14" s="215" t="s">
        <v>505</v>
      </c>
      <c r="L14" s="218"/>
      <c r="M14" s="218"/>
      <c r="N14" s="164"/>
      <c r="O14" s="164"/>
      <c r="P14" s="164"/>
      <c r="Q14" s="163"/>
      <c r="R14" s="163"/>
      <c r="S14" s="222"/>
      <c r="T14" s="222"/>
      <c r="U14" s="222"/>
      <c r="V14" s="222"/>
      <c r="W14" s="222"/>
      <c r="X14" s="222"/>
      <c r="Y14" s="222"/>
      <c r="Z14" s="222"/>
      <c r="AA14" s="38"/>
    </row>
    <row r="15" spans="1:27" x14ac:dyDescent="0.2">
      <c r="A15" s="92">
        <v>10</v>
      </c>
      <c r="B15" s="92" t="s">
        <v>26</v>
      </c>
      <c r="C15" s="92" t="s">
        <v>27</v>
      </c>
      <c r="D15" s="93" t="str">
        <f t="shared" si="1"/>
        <v/>
      </c>
      <c r="E15" s="96">
        <f>IF(Options!$D$24 = 1, MAX(F15, G15),
IF(Options!$D$25 = 1, AVERAGE(F15,G15),
IF(Options!$D$26 = 1, IFERROR(GEOMEAN(F15, G15), MAX(F15, G15)))))</f>
        <v>4.2344497607655498</v>
      </c>
      <c r="F15" s="96" cm="1">
        <f t="array" ref="F15">IF(Options!$D$18=1, IFERROR(MAX(IF($I$199:$R$199=1,(I15:R15),"")),
     MAX(IF($I$199:$R$199=2,(I15:R15),""))),
IF(Options!$D$19=1, IFERROR(AVERAGE(IF($I$199:$R$199=1,(I15:R15),"")),
     AVERAGE(IF($I$199:$R$199=2,(I15:R15),""))),
IF(Options!$D$20=1, IFERROR(GEOMEAN(IF($I$199:$R$199=1,(I15:R15)+0.0001,"")),
     GEOMEAN(IF($I$199:$R$199=2,(I15:R15)+0.0001,""))))))</f>
        <v>4.2344497607655498</v>
      </c>
      <c r="G15" s="96" cm="1">
        <f t="array" ref="G15">IF(Options!$D$18=1, IFERROR(MAX(IF($I$200:$R$200=1,(I15:R15),"")),
     MAX(IF($I$200:$R$200=2,(I15:R15),""))),
IF(Options!$D$19=1, IFERROR(AVERAGE(IF($I$200:$R$200=1,(I15:R15),"")),
     AVERAGE(IF($I$200:$R$200=2,(I15:R15),""))),
IF(Options!$D$20=1, IFERROR(GEOMEAN(IF($I$200:$R$200=1,(I15:R15)+0.0001,"")),
     GEOMEAN(IF($I$200:$R$200=2,(I15:R15)+0.0001,""))))))</f>
        <v>0</v>
      </c>
      <c r="H15" s="151" t="s">
        <v>27</v>
      </c>
      <c r="I15" s="96">
        <v>4.2344497607655498</v>
      </c>
      <c r="J15" s="96">
        <v>3</v>
      </c>
      <c r="K15" s="215" t="s">
        <v>505</v>
      </c>
      <c r="L15" s="218"/>
      <c r="M15" s="218"/>
      <c r="N15" s="164"/>
      <c r="O15" s="164"/>
      <c r="P15" s="164"/>
      <c r="Q15" s="163"/>
      <c r="R15" s="163"/>
      <c r="S15" s="222"/>
      <c r="T15" s="222"/>
      <c r="U15" s="222"/>
      <c r="V15" s="222"/>
      <c r="W15" s="222"/>
      <c r="X15" s="222"/>
      <c r="Y15" s="222"/>
      <c r="Z15" s="222"/>
      <c r="AA15" s="38"/>
    </row>
    <row r="16" spans="1:27" x14ac:dyDescent="0.2">
      <c r="A16" s="92">
        <v>11</v>
      </c>
      <c r="B16" s="92" t="s">
        <v>28</v>
      </c>
      <c r="C16" s="92" t="s">
        <v>29</v>
      </c>
      <c r="D16" s="93" t="str">
        <f t="shared" si="1"/>
        <v/>
      </c>
      <c r="E16" s="96">
        <f>IF(Options!$D$24 = 1, MAX(F16, G16),
IF(Options!$D$25 = 1, AVERAGE(F16,G16),
IF(Options!$D$26 = 1, IFERROR(GEOMEAN(F16, G16), MAX(F16, G16)))))</f>
        <v>9.9282296650717701</v>
      </c>
      <c r="F16" s="96" cm="1">
        <f t="array" ref="F16">IF(Options!$D$18=1, IFERROR(MAX(IF($I$199:$R$199=1,(I16:R16),"")),
     MAX(IF($I$199:$R$199=2,(I16:R16),""))),
IF(Options!$D$19=1, IFERROR(AVERAGE(IF($I$199:$R$199=1,(I16:R16),"")),
     AVERAGE(IF($I$199:$R$199=2,(I16:R16),""))),
IF(Options!$D$20=1, IFERROR(GEOMEAN(IF($I$199:$R$199=1,(I16:R16)+0.0001,"")),
     GEOMEAN(IF($I$199:$R$199=2,(I16:R16)+0.0001,""))))))</f>
        <v>9.9282296650717701</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v>9.9282296650717701</v>
      </c>
      <c r="J16" s="96">
        <v>5</v>
      </c>
      <c r="K16" s="215" t="s">
        <v>505</v>
      </c>
      <c r="L16" s="218"/>
      <c r="M16" s="218"/>
      <c r="N16" s="164"/>
      <c r="O16" s="164"/>
      <c r="P16" s="164"/>
      <c r="Q16" s="163"/>
      <c r="R16" s="163"/>
      <c r="S16" s="222"/>
      <c r="T16" s="222"/>
      <c r="U16" s="222"/>
      <c r="V16" s="222"/>
      <c r="W16" s="222"/>
      <c r="X16" s="222"/>
      <c r="Y16" s="222"/>
      <c r="Z16" s="222"/>
      <c r="AA16" s="38"/>
    </row>
    <row r="17" spans="1:27" x14ac:dyDescent="0.2">
      <c r="A17" s="92">
        <v>12</v>
      </c>
      <c r="B17" s="92" t="s">
        <v>30</v>
      </c>
      <c r="C17" s="92" t="s">
        <v>31</v>
      </c>
      <c r="D17" s="93" t="str">
        <f t="shared" si="1"/>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v>0</v>
      </c>
      <c r="J17" s="96">
        <v>3</v>
      </c>
      <c r="K17" s="215" t="s">
        <v>505</v>
      </c>
      <c r="L17" s="218"/>
      <c r="M17" s="218"/>
      <c r="N17" s="164"/>
      <c r="O17" s="164"/>
      <c r="P17" s="164"/>
      <c r="Q17" s="163"/>
      <c r="R17" s="163"/>
      <c r="S17" s="222"/>
      <c r="T17" s="222"/>
      <c r="U17" s="222"/>
      <c r="V17" s="222"/>
      <c r="W17" s="222"/>
      <c r="X17" s="222"/>
      <c r="Y17" s="222"/>
      <c r="Z17" s="222"/>
      <c r="AA17" s="38"/>
    </row>
    <row r="18" spans="1:27" x14ac:dyDescent="0.2">
      <c r="A18" s="92">
        <v>13</v>
      </c>
      <c r="B18" s="92" t="s">
        <v>32</v>
      </c>
      <c r="C18" s="92" t="s">
        <v>33</v>
      </c>
      <c r="D18" s="93" t="str">
        <f t="shared" si="1"/>
        <v/>
      </c>
      <c r="E18" s="96">
        <f>IF(Options!$D$24 = 1, MAX(F18, G18),
IF(Options!$D$25 = 1, AVERAGE(F18,G18),
IF(Options!$D$26 = 1, IFERROR(GEOMEAN(F18, G18), MAX(F18, G18)))))</f>
        <v>8.6124401913875595</v>
      </c>
      <c r="F18" s="96" cm="1">
        <f t="array" ref="F18">IF(Options!$D$18=1, IFERROR(MAX(IF($I$199:$R$199=1,(I18:R18),"")),
     MAX(IF($I$199:$R$199=2,(I18:R18),""))),
IF(Options!$D$19=1, IFERROR(AVERAGE(IF($I$199:$R$199=1,(I18:R18),"")),
     AVERAGE(IF($I$199:$R$199=2,(I18:R18),""))),
IF(Options!$D$20=1, IFERROR(GEOMEAN(IF($I$199:$R$199=1,(I18:R18)+0.0001,"")),
     GEOMEAN(IF($I$199:$R$199=2,(I18:R18)+0.0001,""))))))</f>
        <v>8.6124401913875595</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8.6124401913875595</v>
      </c>
      <c r="J18" s="96">
        <v>3</v>
      </c>
      <c r="K18" s="215" t="s">
        <v>505</v>
      </c>
      <c r="L18" s="218"/>
      <c r="M18" s="218"/>
      <c r="N18" s="164"/>
      <c r="O18" s="164"/>
      <c r="P18" s="164"/>
      <c r="Q18" s="163"/>
      <c r="R18" s="163"/>
      <c r="S18" s="222"/>
      <c r="T18" s="222"/>
      <c r="U18" s="222"/>
      <c r="V18" s="222"/>
      <c r="W18" s="222"/>
      <c r="X18" s="222"/>
      <c r="Y18" s="222"/>
      <c r="Z18" s="222"/>
      <c r="AA18" s="38"/>
    </row>
    <row r="19" spans="1:27" x14ac:dyDescent="0.2">
      <c r="A19" s="92">
        <v>14</v>
      </c>
      <c r="B19" s="92" t="s">
        <v>34</v>
      </c>
      <c r="C19" s="92" t="s">
        <v>35</v>
      </c>
      <c r="D19" s="93" t="str">
        <f t="shared" si="1"/>
        <v/>
      </c>
      <c r="E19" s="96">
        <f>IF(Options!$D$24 = 1, MAX(F19, G19),
IF(Options!$D$25 = 1, AVERAGE(F19,G19),
IF(Options!$D$26 = 1, IFERROR(GEOMEAN(F19, G19), MAX(F19, G19)))))</f>
        <v>9.3573398256363536</v>
      </c>
      <c r="F19" s="96" cm="1">
        <f t="array" ref="F19">IF(Options!$D$18=1, IFERROR(MAX(IF($I$199:$R$199=1,(I19:R19),"")),
     MAX(IF($I$199:$R$199=2,(I19:R19),""))),
IF(Options!$D$19=1, IFERROR(AVERAGE(IF($I$199:$R$199=1,(I19:R19),"")),
     AVERAGE(IF($I$199:$R$199=2,(I19:R19),""))),
IF(Options!$D$20=1, IFERROR(GEOMEAN(IF($I$199:$R$199=1,(I19:R19)+0.0001,"")),
     GEOMEAN(IF($I$199:$R$199=2,(I19:R19)+0.0001,""))))))</f>
        <v>8.7559808612440193</v>
      </c>
      <c r="G19" s="96" cm="1">
        <f t="array" ref="G19">IF(Options!$D$18=1, IFERROR(MAX(IF($I$200:$R$200=1,(I19:R19),"")),
     MAX(IF($I$200:$R$200=2,(I19:R19),""))),
IF(Options!$D$19=1, IFERROR(AVERAGE(IF($I$200:$R$200=1,(I19:R19),"")),
     AVERAGE(IF($I$200:$R$200=2,(I19:R19),""))),
IF(Options!$D$20=1, IFERROR(GEOMEAN(IF($I$200:$R$200=1,(I19:R19)+0.0001,"")),
     GEOMEAN(IF($I$200:$R$200=2,(I19:R19)+0.0001,""))))))</f>
        <v>10</v>
      </c>
      <c r="H19" s="151" t="s">
        <v>35</v>
      </c>
      <c r="I19" s="96">
        <v>8.7559808612440193</v>
      </c>
      <c r="J19" s="96">
        <v>3</v>
      </c>
      <c r="K19" s="215">
        <v>10</v>
      </c>
      <c r="L19" s="218"/>
      <c r="M19" s="218"/>
      <c r="N19" s="164"/>
      <c r="O19" s="164"/>
      <c r="P19" s="164"/>
      <c r="Q19" s="163"/>
      <c r="R19" s="163"/>
      <c r="S19" s="222"/>
      <c r="T19" s="222"/>
      <c r="U19" s="222"/>
      <c r="V19" s="222"/>
      <c r="W19" s="222"/>
      <c r="X19" s="222"/>
      <c r="Y19" s="222"/>
      <c r="Z19" s="222"/>
      <c r="AA19" s="38"/>
    </row>
    <row r="20" spans="1:27" x14ac:dyDescent="0.2">
      <c r="A20" s="92">
        <v>15</v>
      </c>
      <c r="B20" s="92" t="s">
        <v>36</v>
      </c>
      <c r="C20" s="92" t="s">
        <v>37</v>
      </c>
      <c r="D20" s="93" t="str">
        <f t="shared" si="1"/>
        <v/>
      </c>
      <c r="E20" s="96">
        <f>IF(Options!$D$24 = 1, MAX(F20, G20),
IF(Options!$D$25 = 1, AVERAGE(F20,G20),
IF(Options!$D$26 = 1, IFERROR(GEOMEAN(F20, G20), MAX(F20, G20)))))</f>
        <v>8.03827751196172</v>
      </c>
      <c r="F20" s="96" cm="1">
        <f t="array" ref="F20">IF(Options!$D$18=1, IFERROR(MAX(IF($I$199:$R$199=1,(I20:R20),"")),
     MAX(IF($I$199:$R$199=2,(I20:R20),""))),
IF(Options!$D$19=1, IFERROR(AVERAGE(IF($I$199:$R$199=1,(I20:R20),"")),
     AVERAGE(IF($I$199:$R$199=2,(I20:R20),""))),
IF(Options!$D$20=1, IFERROR(GEOMEAN(IF($I$199:$R$199=1,(I20:R20)+0.0001,"")),
     GEOMEAN(IF($I$199:$R$199=2,(I20:R20)+0.0001,""))))))</f>
        <v>8.03827751196172</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v>8.03827751196172</v>
      </c>
      <c r="J20" s="96">
        <v>3</v>
      </c>
      <c r="K20" s="215" t="s">
        <v>505</v>
      </c>
      <c r="L20" s="218"/>
      <c r="M20" s="218"/>
      <c r="N20" s="164"/>
      <c r="O20" s="164"/>
      <c r="P20" s="164"/>
      <c r="Q20" s="163"/>
      <c r="R20" s="163"/>
      <c r="S20" s="222"/>
      <c r="T20" s="222"/>
      <c r="U20" s="222"/>
      <c r="V20" s="222"/>
      <c r="W20" s="222"/>
      <c r="X20" s="222"/>
      <c r="Y20" s="222"/>
      <c r="Z20" s="222"/>
      <c r="AA20" s="38"/>
    </row>
    <row r="21" spans="1:27" x14ac:dyDescent="0.2">
      <c r="A21" s="92">
        <v>16</v>
      </c>
      <c r="B21" s="92" t="s">
        <v>38</v>
      </c>
      <c r="C21" s="92" t="s">
        <v>39</v>
      </c>
      <c r="D21" s="93" t="str">
        <f t="shared" si="1"/>
        <v/>
      </c>
      <c r="E21" s="96">
        <f>IF(Options!$D$24 = 1, MAX(F21, G21),
IF(Options!$D$25 = 1, AVERAGE(F21,G21),
IF(Options!$D$26 = 1, IFERROR(GEOMEAN(F21, G21), MAX(F21, G21)))))</f>
        <v>2.4162679425837301</v>
      </c>
      <c r="F21" s="96" cm="1">
        <f t="array" ref="F21">IF(Options!$D$18=1, IFERROR(MAX(IF($I$199:$R$199=1,(I21:R21),"")),
     MAX(IF($I$199:$R$199=2,(I21:R21),""))),
IF(Options!$D$19=1, IFERROR(AVERAGE(IF($I$199:$R$199=1,(I21:R21),"")),
     AVERAGE(IF($I$199:$R$199=2,(I21:R21),""))),
IF(Options!$D$20=1, IFERROR(GEOMEAN(IF($I$199:$R$199=1,(I21:R21)+0.0001,"")),
     GEOMEAN(IF($I$199:$R$199=2,(I21:R21)+0.0001,""))))))</f>
        <v>2.4162679425837301</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v>2.4162679425837301</v>
      </c>
      <c r="J21" s="96">
        <v>5</v>
      </c>
      <c r="K21" s="215" t="s">
        <v>505</v>
      </c>
      <c r="L21" s="218"/>
      <c r="M21" s="218"/>
      <c r="N21" s="164"/>
      <c r="O21" s="164"/>
      <c r="P21" s="164"/>
      <c r="Q21" s="163"/>
      <c r="R21" s="163"/>
      <c r="S21" s="222"/>
      <c r="T21" s="222"/>
      <c r="U21" s="222"/>
      <c r="V21" s="222"/>
      <c r="W21" s="222"/>
      <c r="X21" s="222"/>
      <c r="Y21" s="222"/>
      <c r="Z21" s="222"/>
      <c r="AA21" s="38"/>
    </row>
    <row r="22" spans="1:27" x14ac:dyDescent="0.2">
      <c r="A22" s="92">
        <v>17</v>
      </c>
      <c r="B22" s="92" t="s">
        <v>40</v>
      </c>
      <c r="C22" s="92" t="s">
        <v>41</v>
      </c>
      <c r="D22" s="93" t="str">
        <f t="shared" si="1"/>
        <v/>
      </c>
      <c r="E22" s="96">
        <f>IF(Options!$D$24 = 1, MAX(F22, G22),
IF(Options!$D$25 = 1, AVERAGE(F22,G22),
IF(Options!$D$26 = 1, IFERROR(GEOMEAN(F22, G22), MAX(F22, G22)))))</f>
        <v>0.52631578947368296</v>
      </c>
      <c r="F22" s="96" cm="1">
        <f t="array" ref="F22">IF(Options!$D$18=1, IFERROR(MAX(IF($I$199:$R$199=1,(I22:R22),"")),
     MAX(IF($I$199:$R$199=2,(I22:R22),""))),
IF(Options!$D$19=1, IFERROR(AVERAGE(IF($I$199:$R$199=1,(I22:R22),"")),
     AVERAGE(IF($I$199:$R$199=2,(I22:R22),""))),
IF(Options!$D$20=1, IFERROR(GEOMEAN(IF($I$199:$R$199=1,(I22:R22)+0.0001,"")),
     GEOMEAN(IF($I$199:$R$199=2,(I22:R22)+0.0001,""))))))</f>
        <v>0.52631578947368296</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v>0.52631578947368296</v>
      </c>
      <c r="J22" s="96">
        <v>3</v>
      </c>
      <c r="K22" s="215" t="s">
        <v>505</v>
      </c>
      <c r="L22" s="218"/>
      <c r="M22" s="218"/>
      <c r="N22" s="164"/>
      <c r="O22" s="164"/>
      <c r="P22" s="164"/>
      <c r="Q22" s="163"/>
      <c r="R22" s="163"/>
      <c r="S22" s="222"/>
      <c r="T22" s="222"/>
      <c r="U22" s="222"/>
      <c r="V22" s="222"/>
      <c r="W22" s="222"/>
      <c r="X22" s="222"/>
      <c r="Y22" s="222"/>
      <c r="Z22" s="222"/>
      <c r="AA22" s="38"/>
    </row>
    <row r="23" spans="1:27" x14ac:dyDescent="0.2">
      <c r="A23" s="92">
        <v>18</v>
      </c>
      <c r="B23" s="92" t="s">
        <v>42</v>
      </c>
      <c r="C23" s="92" t="s">
        <v>43</v>
      </c>
      <c r="D23" s="93" t="str">
        <f t="shared" si="1"/>
        <v/>
      </c>
      <c r="E23" s="96">
        <f>IF(Options!$D$24 = 1, MAX(F23, G23),
IF(Options!$D$25 = 1, AVERAGE(F23,G23),
IF(Options!$D$26 = 1, IFERROR(GEOMEAN(F23, G23), MAX(F23, G23)))))</f>
        <v>3.58851674641148</v>
      </c>
      <c r="F23" s="96" cm="1">
        <f t="array" ref="F23">IF(Options!$D$18=1, IFERROR(MAX(IF($I$199:$R$199=1,(I23:R23),"")),
     MAX(IF($I$199:$R$199=2,(I23:R23),""))),
IF(Options!$D$19=1, IFERROR(AVERAGE(IF($I$199:$R$199=1,(I23:R23),"")),
     AVERAGE(IF($I$199:$R$199=2,(I23:R23),""))),
IF(Options!$D$20=1, IFERROR(GEOMEAN(IF($I$199:$R$199=1,(I23:R23)+0.0001,"")),
     GEOMEAN(IF($I$199:$R$199=2,(I23:R23)+0.0001,""))))))</f>
        <v>3.58851674641148</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v>3.58851674641148</v>
      </c>
      <c r="J23" s="96" t="s">
        <v>505</v>
      </c>
      <c r="K23" s="215" t="s">
        <v>505</v>
      </c>
      <c r="L23" s="218"/>
      <c r="M23" s="218"/>
      <c r="N23" s="164"/>
      <c r="O23" s="164"/>
      <c r="P23" s="164"/>
      <c r="Q23" s="163"/>
      <c r="R23" s="163"/>
      <c r="S23" s="222"/>
      <c r="T23" s="222"/>
      <c r="U23" s="222"/>
      <c r="V23" s="222"/>
      <c r="W23" s="222"/>
      <c r="X23" s="222"/>
      <c r="Y23" s="222"/>
      <c r="Z23" s="222"/>
      <c r="AA23" s="38"/>
    </row>
    <row r="24" spans="1:27" x14ac:dyDescent="0.2">
      <c r="A24" s="92">
        <v>19</v>
      </c>
      <c r="B24" s="92" t="s">
        <v>44</v>
      </c>
      <c r="C24" s="92" t="s">
        <v>45</v>
      </c>
      <c r="D24" s="93" t="str">
        <f t="shared" si="1"/>
        <v/>
      </c>
      <c r="E24" s="96">
        <f>IF(Options!$D$24 = 1, MAX(F24, G24),
IF(Options!$D$25 = 1, AVERAGE(F24,G24),
IF(Options!$D$26 = 1, IFERROR(GEOMEAN(F24, G24), MAX(F24, G24)))))</f>
        <v>3.2296650717703299</v>
      </c>
      <c r="F24" s="96" cm="1">
        <f t="array" ref="F24">IF(Options!$D$18=1, IFERROR(MAX(IF($I$199:$R$199=1,(I24:R24),"")),
     MAX(IF($I$199:$R$199=2,(I24:R24),""))),
IF(Options!$D$19=1, IFERROR(AVERAGE(IF($I$199:$R$199=1,(I24:R24),"")),
     AVERAGE(IF($I$199:$R$199=2,(I24:R24),""))),
IF(Options!$D$20=1, IFERROR(GEOMEAN(IF($I$199:$R$199=1,(I24:R24)+0.0001,"")),
     GEOMEAN(IF($I$199:$R$199=2,(I24:R24)+0.0001,""))))))</f>
        <v>3.2296650717703299</v>
      </c>
      <c r="G24" s="96" cm="1">
        <f t="array" ref="G24">IF(Options!$D$18=1, IFERROR(MAX(IF($I$200:$R$200=1,(I24:R24),"")),
     MAX(IF($I$200:$R$200=2,(I24:R24),""))),
IF(Options!$D$19=1, IFERROR(AVERAGE(IF($I$200:$R$200=1,(I24:R24),"")),
     AVERAGE(IF($I$200:$R$200=2,(I24:R24),""))),
IF(Options!$D$20=1, IFERROR(GEOMEAN(IF($I$200:$R$200=1,(I24:R24)+0.0001,"")),
     GEOMEAN(IF($I$200:$R$200=2,(I24:R24)+0.0001,""))))))</f>
        <v>0</v>
      </c>
      <c r="H24" s="151" t="s">
        <v>45</v>
      </c>
      <c r="I24" s="96">
        <v>3.2296650717703299</v>
      </c>
      <c r="J24" s="96">
        <v>1</v>
      </c>
      <c r="K24" s="215" t="s">
        <v>505</v>
      </c>
      <c r="L24" s="218"/>
      <c r="M24" s="218"/>
      <c r="N24" s="164"/>
      <c r="O24" s="164"/>
      <c r="P24" s="164"/>
      <c r="Q24" s="163"/>
      <c r="R24" s="163"/>
      <c r="S24" s="222"/>
      <c r="T24" s="222"/>
      <c r="U24" s="222"/>
      <c r="V24" s="222"/>
      <c r="W24" s="222"/>
      <c r="X24" s="222"/>
      <c r="Y24" s="222"/>
      <c r="Z24" s="222"/>
      <c r="AA24" s="38"/>
    </row>
    <row r="25" spans="1:27" x14ac:dyDescent="0.2">
      <c r="A25" s="92">
        <v>20</v>
      </c>
      <c r="B25" s="92" t="s">
        <v>46</v>
      </c>
      <c r="C25" s="92" t="s">
        <v>47</v>
      </c>
      <c r="D25" s="93" t="str">
        <f t="shared" si="1"/>
        <v/>
      </c>
      <c r="E25" s="96">
        <f>IF(Options!$D$24 = 1, MAX(F25, G25),
IF(Options!$D$25 = 1, AVERAGE(F25,G25),
IF(Options!$D$26 = 1, IFERROR(GEOMEAN(F25, G25), MAX(F25, G25)))))</f>
        <v>1.02870813397129</v>
      </c>
      <c r="F25" s="96" cm="1">
        <f t="array" ref="F25">IF(Options!$D$18=1, IFERROR(MAX(IF($I$199:$R$199=1,(I25:R25),"")),
     MAX(IF($I$199:$R$199=2,(I25:R25),""))),
IF(Options!$D$19=1, IFERROR(AVERAGE(IF($I$199:$R$199=1,(I25:R25),"")),
     AVERAGE(IF($I$199:$R$199=2,(I25:R25),""))),
IF(Options!$D$20=1, IFERROR(GEOMEAN(IF($I$199:$R$199=1,(I25:R25)+0.0001,"")),
     GEOMEAN(IF($I$199:$R$199=2,(I25:R25)+0.0001,""))))))</f>
        <v>1.02870813397129</v>
      </c>
      <c r="G25" s="96" cm="1">
        <f t="array" ref="G25">IF(Options!$D$18=1, IFERROR(MAX(IF($I$200:$R$200=1,(I25:R25),"")),
     MAX(IF($I$200:$R$200=2,(I25:R25),""))),
IF(Options!$D$19=1, IFERROR(AVERAGE(IF($I$200:$R$200=1,(I25:R25),"")),
     AVERAGE(IF($I$200:$R$200=2,(I25:R25),""))),
IF(Options!$D$20=1, IFERROR(GEOMEAN(IF($I$200:$R$200=1,(I25:R25)+0.0001,"")),
     GEOMEAN(IF($I$200:$R$200=2,(I25:R25)+0.0001,""))))))</f>
        <v>0</v>
      </c>
      <c r="H25" s="151" t="s">
        <v>47</v>
      </c>
      <c r="I25" s="96">
        <v>1.02870813397129</v>
      </c>
      <c r="J25" s="96">
        <v>3</v>
      </c>
      <c r="K25" s="215" t="s">
        <v>505</v>
      </c>
      <c r="L25" s="218"/>
      <c r="M25" s="218"/>
      <c r="N25" s="164"/>
      <c r="O25" s="164"/>
      <c r="P25" s="164"/>
      <c r="Q25" s="163"/>
      <c r="R25" s="163"/>
      <c r="S25" s="222"/>
      <c r="T25" s="222"/>
      <c r="U25" s="222"/>
      <c r="V25" s="222"/>
      <c r="W25" s="222"/>
      <c r="X25" s="222"/>
      <c r="Y25" s="222"/>
      <c r="Z25" s="222"/>
      <c r="AA25" s="38"/>
    </row>
    <row r="26" spans="1:27" x14ac:dyDescent="0.2">
      <c r="A26" s="92">
        <v>21</v>
      </c>
      <c r="B26" s="92" t="s">
        <v>48</v>
      </c>
      <c r="C26" s="92" t="s">
        <v>49</v>
      </c>
      <c r="D26" s="93" t="str">
        <f t="shared" si="1"/>
        <v/>
      </c>
      <c r="E26" s="96">
        <f>IF(Options!$D$24 = 1, MAX(F26, G26),
IF(Options!$D$25 = 1, AVERAGE(F26,G26),
IF(Options!$D$26 = 1, IFERROR(GEOMEAN(F26, G26), MAX(F26, G26)))))</f>
        <v>4.6650717703349303</v>
      </c>
      <c r="F26" s="96" cm="1">
        <f t="array" ref="F26">IF(Options!$D$18=1, IFERROR(MAX(IF($I$199:$R$199=1,(I26:R26),"")),
     MAX(IF($I$199:$R$199=2,(I26:R26),""))),
IF(Options!$D$19=1, IFERROR(AVERAGE(IF($I$199:$R$199=1,(I26:R26),"")),
     AVERAGE(IF($I$199:$R$199=2,(I26:R26),""))),
IF(Options!$D$20=1, IFERROR(GEOMEAN(IF($I$199:$R$199=1,(I26:R26)+0.0001,"")),
     GEOMEAN(IF($I$199:$R$199=2,(I26:R26)+0.0001,""))))))</f>
        <v>4.6650717703349303</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v>4.6650717703349303</v>
      </c>
      <c r="J26" s="96">
        <v>1</v>
      </c>
      <c r="K26" s="215" t="s">
        <v>505</v>
      </c>
      <c r="L26" s="218"/>
      <c r="M26" s="218"/>
      <c r="N26" s="164"/>
      <c r="O26" s="164"/>
      <c r="P26" s="164"/>
      <c r="Q26" s="163"/>
      <c r="R26" s="163"/>
      <c r="S26" s="222"/>
      <c r="T26" s="222"/>
      <c r="U26" s="222"/>
      <c r="V26" s="222"/>
      <c r="W26" s="222"/>
      <c r="X26" s="222"/>
      <c r="Y26" s="222"/>
      <c r="Z26" s="222"/>
      <c r="AA26" s="38"/>
    </row>
    <row r="27" spans="1:27" x14ac:dyDescent="0.2">
      <c r="A27" s="92">
        <v>22</v>
      </c>
      <c r="B27" s="92" t="s">
        <v>50</v>
      </c>
      <c r="C27" s="92" t="s">
        <v>51</v>
      </c>
      <c r="D27" s="93" t="str">
        <f t="shared" si="1"/>
        <v/>
      </c>
      <c r="E27" s="96">
        <f>IF(Options!$D$24 = 1, MAX(F27, G27),
IF(Options!$D$25 = 1, AVERAGE(F27,G27),
IF(Options!$D$26 = 1, IFERROR(GEOMEAN(F27, G27), MAX(F27, G27)))))</f>
        <v>8.0861244019138798</v>
      </c>
      <c r="F27" s="96" cm="1">
        <f t="array" ref="F27">IF(Options!$D$18=1, IFERROR(MAX(IF($I$199:$R$199=1,(I27:R27),"")),
     MAX(IF($I$199:$R$199=2,(I27:R27),""))),
IF(Options!$D$19=1, IFERROR(AVERAGE(IF($I$199:$R$199=1,(I27:R27),"")),
     AVERAGE(IF($I$199:$R$199=2,(I27:R27),""))),
IF(Options!$D$20=1, IFERROR(GEOMEAN(IF($I$199:$R$199=1,(I27:R27)+0.0001,"")),
     GEOMEAN(IF($I$199:$R$199=2,(I27:R27)+0.0001,""))))))</f>
        <v>8.0861244019138798</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v>8.0861244019138798</v>
      </c>
      <c r="J27" s="96">
        <v>1</v>
      </c>
      <c r="K27" s="215" t="s">
        <v>505</v>
      </c>
      <c r="L27" s="218"/>
      <c r="M27" s="218"/>
      <c r="N27" s="164"/>
      <c r="O27" s="164"/>
      <c r="P27" s="164"/>
      <c r="Q27" s="163"/>
      <c r="R27" s="163"/>
      <c r="S27" s="222"/>
      <c r="T27" s="222"/>
      <c r="U27" s="222"/>
      <c r="V27" s="222"/>
      <c r="W27" s="222"/>
      <c r="X27" s="222"/>
      <c r="Y27" s="222"/>
      <c r="Z27" s="222"/>
      <c r="AA27" s="38"/>
    </row>
    <row r="28" spans="1:27" x14ac:dyDescent="0.2">
      <c r="A28" s="92">
        <v>23</v>
      </c>
      <c r="B28" s="92" t="s">
        <v>52</v>
      </c>
      <c r="C28" s="92" t="s">
        <v>53</v>
      </c>
      <c r="D28" s="93" t="str">
        <f t="shared" si="1"/>
        <v/>
      </c>
      <c r="E28" s="96">
        <f>IF(Options!$D$24 = 1, MAX(F28, G28),
IF(Options!$D$25 = 1, AVERAGE(F28,G28),
IF(Options!$D$26 = 1, IFERROR(GEOMEAN(F28, G28), MAX(F28, G28)))))</f>
        <v>3.7320574162679399</v>
      </c>
      <c r="F28" s="96" cm="1">
        <f t="array" ref="F28">IF(Options!$D$18=1, IFERROR(MAX(IF($I$199:$R$199=1,(I28:R28),"")),
     MAX(IF($I$199:$R$199=2,(I28:R28),""))),
IF(Options!$D$19=1, IFERROR(AVERAGE(IF($I$199:$R$199=1,(I28:R28),"")),
     AVERAGE(IF($I$199:$R$199=2,(I28:R28),""))),
IF(Options!$D$20=1, IFERROR(GEOMEAN(IF($I$199:$R$199=1,(I28:R28)+0.0001,"")),
     GEOMEAN(IF($I$199:$R$199=2,(I28:R28)+0.0001,""))))))</f>
        <v>3.7320574162679399</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3.7320574162679399</v>
      </c>
      <c r="J28" s="96">
        <v>5</v>
      </c>
      <c r="K28" s="215" t="s">
        <v>505</v>
      </c>
      <c r="L28" s="218"/>
      <c r="M28" s="218"/>
      <c r="N28" s="164"/>
      <c r="O28" s="164"/>
      <c r="P28" s="164"/>
      <c r="Q28" s="163"/>
      <c r="R28" s="163"/>
      <c r="S28" s="222"/>
      <c r="T28" s="222"/>
      <c r="U28" s="222"/>
      <c r="V28" s="222"/>
      <c r="W28" s="222"/>
      <c r="X28" s="222"/>
      <c r="Y28" s="222"/>
      <c r="Z28" s="222"/>
      <c r="AA28" s="38"/>
    </row>
    <row r="29" spans="1:27" x14ac:dyDescent="0.2">
      <c r="A29" s="92">
        <v>24</v>
      </c>
      <c r="B29" s="92" t="s">
        <v>54</v>
      </c>
      <c r="C29" s="92" t="s">
        <v>55</v>
      </c>
      <c r="D29" s="93" t="str">
        <f t="shared" si="1"/>
        <v/>
      </c>
      <c r="E29" s="96">
        <f>IF(Options!$D$24 = 1, MAX(F29, G29),
IF(Options!$D$25 = 1, AVERAGE(F29,G29),
IF(Options!$D$26 = 1, IFERROR(GEOMEAN(F29, G29), MAX(F29, G29)))))</f>
        <v>1.8181818181818199</v>
      </c>
      <c r="F29" s="96" cm="1">
        <f t="array" ref="F29">IF(Options!$D$18=1, IFERROR(MAX(IF($I$199:$R$199=1,(I29:R29),"")),
     MAX(IF($I$199:$R$199=2,(I29:R29),""))),
IF(Options!$D$19=1, IFERROR(AVERAGE(IF($I$199:$R$199=1,(I29:R29),"")),
     AVERAGE(IF($I$199:$R$199=2,(I29:R29),""))),
IF(Options!$D$20=1, IFERROR(GEOMEAN(IF($I$199:$R$199=1,(I29:R29)+0.0001,"")),
     GEOMEAN(IF($I$199:$R$199=2,(I29:R29)+0.0001,""))))))</f>
        <v>1.8181818181818199</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v>1.8181818181818199</v>
      </c>
      <c r="J29" s="96" t="s">
        <v>505</v>
      </c>
      <c r="K29" s="215" t="s">
        <v>505</v>
      </c>
      <c r="L29" s="218"/>
      <c r="M29" s="218"/>
      <c r="N29" s="164"/>
      <c r="O29" s="164"/>
      <c r="P29" s="164"/>
      <c r="Q29" s="163"/>
      <c r="R29" s="163"/>
      <c r="S29" s="222"/>
      <c r="T29" s="222"/>
      <c r="U29" s="222"/>
      <c r="V29" s="222"/>
      <c r="W29" s="222"/>
      <c r="X29" s="222"/>
      <c r="Y29" s="222"/>
      <c r="Z29" s="222"/>
      <c r="AA29" s="38"/>
    </row>
    <row r="30" spans="1:27" x14ac:dyDescent="0.2">
      <c r="A30" s="92">
        <v>25</v>
      </c>
      <c r="B30" s="92" t="s">
        <v>56</v>
      </c>
      <c r="C30" s="92" t="s">
        <v>57</v>
      </c>
      <c r="D30" s="93" t="str">
        <f t="shared" si="1"/>
        <v/>
      </c>
      <c r="E30" s="96">
        <f>IF(Options!$D$24 = 1, MAX(F30, G30),
IF(Options!$D$25 = 1, AVERAGE(F30,G30),
IF(Options!$D$26 = 1, IFERROR(GEOMEAN(F30, G30), MAX(F30, G30)))))</f>
        <v>1.8181818181818199</v>
      </c>
      <c r="F30" s="96" cm="1">
        <f t="array" ref="F30">IF(Options!$D$18=1, IFERROR(MAX(IF($I$199:$R$199=1,(I30:R30),"")),
     MAX(IF($I$199:$R$199=2,(I30:R30),""))),
IF(Options!$D$19=1, IFERROR(AVERAGE(IF($I$199:$R$199=1,(I30:R30),"")),
     AVERAGE(IF($I$199:$R$199=2,(I30:R30),""))),
IF(Options!$D$20=1, IFERROR(GEOMEAN(IF($I$199:$R$199=1,(I30:R30)+0.0001,"")),
     GEOMEAN(IF($I$199:$R$199=2,(I30:R30)+0.0001,""))))))</f>
        <v>1.8181818181818199</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1.8181818181818199</v>
      </c>
      <c r="J30" s="96">
        <v>3</v>
      </c>
      <c r="K30" s="215" t="s">
        <v>505</v>
      </c>
      <c r="L30" s="218"/>
      <c r="M30" s="218"/>
      <c r="N30" s="164"/>
      <c r="O30" s="164"/>
      <c r="P30" s="164"/>
      <c r="Q30" s="163"/>
      <c r="R30" s="163"/>
      <c r="S30" s="222"/>
      <c r="T30" s="222"/>
      <c r="U30" s="222"/>
      <c r="V30" s="222"/>
      <c r="W30" s="222"/>
      <c r="X30" s="222"/>
      <c r="Y30" s="222"/>
      <c r="Z30" s="222"/>
      <c r="AA30" s="38"/>
    </row>
    <row r="31" spans="1:27" x14ac:dyDescent="0.2">
      <c r="A31" s="92">
        <v>26</v>
      </c>
      <c r="B31" s="92" t="s">
        <v>58</v>
      </c>
      <c r="C31" s="92" t="s">
        <v>59</v>
      </c>
      <c r="D31" s="93" t="str">
        <f t="shared" si="1"/>
        <v/>
      </c>
      <c r="E31" s="96">
        <f>IF(Options!$D$24 = 1, MAX(F31, G31),
IF(Options!$D$25 = 1, AVERAGE(F31,G31),
IF(Options!$D$26 = 1, IFERROR(GEOMEAN(F31, G31), MAX(F31, G31)))))</f>
        <v>6.9856459330143599</v>
      </c>
      <c r="F31" s="96" cm="1">
        <f t="array" ref="F31">IF(Options!$D$18=1, IFERROR(MAX(IF($I$199:$R$199=1,(I31:R31),"")),
     MAX(IF($I$199:$R$199=2,(I31:R31),""))),
IF(Options!$D$19=1, IFERROR(AVERAGE(IF($I$199:$R$199=1,(I31:R31),"")),
     AVERAGE(IF($I$199:$R$199=2,(I31:R31),""))),
IF(Options!$D$20=1, IFERROR(GEOMEAN(IF($I$199:$R$199=1,(I31:R31)+0.0001,"")),
     GEOMEAN(IF($I$199:$R$199=2,(I31:R31)+0.0001,""))))))</f>
        <v>6.9856459330143599</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v>6.9856459330143599</v>
      </c>
      <c r="J31" s="96">
        <v>5</v>
      </c>
      <c r="K31" s="215" t="s">
        <v>505</v>
      </c>
      <c r="L31" s="218"/>
      <c r="M31" s="218"/>
      <c r="N31" s="164"/>
      <c r="O31" s="164"/>
      <c r="P31" s="164"/>
      <c r="Q31" s="163"/>
      <c r="R31" s="163"/>
      <c r="S31" s="222"/>
      <c r="T31" s="222"/>
      <c r="U31" s="222"/>
      <c r="V31" s="222"/>
      <c r="W31" s="222"/>
      <c r="X31" s="222"/>
      <c r="Y31" s="222"/>
      <c r="Z31" s="222"/>
      <c r="AA31" s="38"/>
    </row>
    <row r="32" spans="1:27" x14ac:dyDescent="0.2">
      <c r="A32" s="92">
        <v>27</v>
      </c>
      <c r="B32" s="92" t="s">
        <v>60</v>
      </c>
      <c r="C32" s="92" t="s">
        <v>61</v>
      </c>
      <c r="D32" s="93" t="str">
        <f t="shared" si="1"/>
        <v/>
      </c>
      <c r="E32" s="96">
        <f>IF(Options!$D$24 = 1, MAX(F32, G32),
IF(Options!$D$25 = 1, AVERAGE(F32,G32),
IF(Options!$D$26 = 1, IFERROR(GEOMEAN(F32, G32), MAX(F32, G32)))))</f>
        <v>6.9377990430622001</v>
      </c>
      <c r="F32" s="96" cm="1">
        <f t="array" ref="F32">IF(Options!$D$18=1, IFERROR(MAX(IF($I$199:$R$199=1,(I32:R32),"")),
     MAX(IF($I$199:$R$199=2,(I32:R32),""))),
IF(Options!$D$19=1, IFERROR(AVERAGE(IF($I$199:$R$199=1,(I32:R32),"")),
     AVERAGE(IF($I$199:$R$199=2,(I32:R32),""))),
IF(Options!$D$20=1, IFERROR(GEOMEAN(IF($I$199:$R$199=1,(I32:R32)+0.0001,"")),
     GEOMEAN(IF($I$199:$R$199=2,(I32:R32)+0.0001,""))))))</f>
        <v>6.9377990430622001</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v>6.9377990430622001</v>
      </c>
      <c r="J32" s="96">
        <v>3</v>
      </c>
      <c r="K32" s="215" t="s">
        <v>505</v>
      </c>
      <c r="L32" s="218"/>
      <c r="M32" s="218"/>
      <c r="N32" s="164"/>
      <c r="O32" s="164"/>
      <c r="P32" s="164"/>
      <c r="Q32" s="163"/>
      <c r="R32" s="163"/>
      <c r="S32" s="222"/>
      <c r="T32" s="222"/>
      <c r="U32" s="222"/>
      <c r="V32" s="222"/>
      <c r="W32" s="222"/>
      <c r="X32" s="222"/>
      <c r="Y32" s="222"/>
      <c r="Z32" s="222"/>
      <c r="AA32" s="38"/>
    </row>
    <row r="33" spans="1:27" x14ac:dyDescent="0.2">
      <c r="A33" s="92">
        <v>28</v>
      </c>
      <c r="B33" s="92" t="s">
        <v>62</v>
      </c>
      <c r="C33" s="92" t="s">
        <v>63</v>
      </c>
      <c r="D33" s="93" t="str">
        <f t="shared" si="1"/>
        <v/>
      </c>
      <c r="E33" s="96">
        <f>IF(Options!$D$24 = 1, MAX(F33, G33),
IF(Options!$D$25 = 1, AVERAGE(F33,G33),
IF(Options!$D$26 = 1, IFERROR(GEOMEAN(F33, G33), MAX(F33, G33)))))</f>
        <v>10</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10</v>
      </c>
      <c r="H33" s="151" t="s">
        <v>63</v>
      </c>
      <c r="I33" s="96">
        <v>10</v>
      </c>
      <c r="J33" s="96" t="s">
        <v>505</v>
      </c>
      <c r="K33" s="215">
        <v>10</v>
      </c>
      <c r="L33" s="218"/>
      <c r="M33" s="218"/>
      <c r="N33" s="164"/>
      <c r="O33" s="164"/>
      <c r="P33" s="164"/>
      <c r="Q33" s="163"/>
      <c r="R33" s="163"/>
      <c r="S33" s="222"/>
      <c r="T33" s="222"/>
      <c r="U33" s="222"/>
      <c r="V33" s="222"/>
      <c r="W33" s="222"/>
      <c r="X33" s="222"/>
      <c r="Y33" s="222"/>
      <c r="Z33" s="222"/>
      <c r="AA33" s="38"/>
    </row>
    <row r="34" spans="1:27" x14ac:dyDescent="0.2">
      <c r="A34" s="92">
        <v>29</v>
      </c>
      <c r="B34" s="92" t="s">
        <v>64</v>
      </c>
      <c r="C34" s="92" t="s">
        <v>65</v>
      </c>
      <c r="D34" s="93" t="str">
        <f t="shared" si="1"/>
        <v/>
      </c>
      <c r="E34" s="96">
        <f>IF(Options!$D$24 = 1, MAX(F34, G34),
IF(Options!$D$25 = 1, AVERAGE(F34,G34),
IF(Options!$D$26 = 1, IFERROR(GEOMEAN(F34, G34), MAX(F34, G34)))))</f>
        <v>0.83732057416267802</v>
      </c>
      <c r="F34" s="96" cm="1">
        <f t="array" ref="F34">IF(Options!$D$18=1, IFERROR(MAX(IF($I$199:$R$199=1,(I34:R34),"")),
     MAX(IF($I$199:$R$199=2,(I34:R34),""))),
IF(Options!$D$19=1, IFERROR(AVERAGE(IF($I$199:$R$199=1,(I34:R34),"")),
     AVERAGE(IF($I$199:$R$199=2,(I34:R34),""))),
IF(Options!$D$20=1, IFERROR(GEOMEAN(IF($I$199:$R$199=1,(I34:R34)+0.0001,"")),
     GEOMEAN(IF($I$199:$R$199=2,(I34:R34)+0.0001,""))))))</f>
        <v>0.83732057416267802</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v>0.83732057416267802</v>
      </c>
      <c r="J34" s="96">
        <v>3</v>
      </c>
      <c r="K34" s="215" t="s">
        <v>505</v>
      </c>
      <c r="L34" s="218"/>
      <c r="M34" s="218"/>
      <c r="N34" s="164"/>
      <c r="O34" s="164"/>
      <c r="P34" s="164"/>
      <c r="Q34" s="163"/>
      <c r="R34" s="163"/>
      <c r="S34" s="222"/>
      <c r="T34" s="222"/>
      <c r="U34" s="222"/>
      <c r="V34" s="222"/>
      <c r="W34" s="222"/>
      <c r="X34" s="222"/>
      <c r="Y34" s="222"/>
      <c r="Z34" s="222"/>
      <c r="AA34" s="38"/>
    </row>
    <row r="35" spans="1:27" x14ac:dyDescent="0.2">
      <c r="A35" s="92">
        <v>30</v>
      </c>
      <c r="B35" s="92" t="s">
        <v>66</v>
      </c>
      <c r="C35" s="92" t="s">
        <v>67</v>
      </c>
      <c r="D35" s="93" t="str">
        <f t="shared" si="1"/>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1</v>
      </c>
      <c r="K35" s="215" t="s">
        <v>505</v>
      </c>
      <c r="L35" s="218"/>
      <c r="M35" s="218"/>
      <c r="N35" s="164"/>
      <c r="O35" s="164"/>
      <c r="P35" s="164"/>
      <c r="Q35" s="163"/>
      <c r="R35" s="163"/>
      <c r="S35" s="222"/>
      <c r="T35" s="222"/>
      <c r="U35" s="222"/>
      <c r="V35" s="222"/>
      <c r="W35" s="222"/>
      <c r="X35" s="222"/>
      <c r="Y35" s="222"/>
      <c r="Z35" s="222"/>
      <c r="AA35" s="38"/>
    </row>
    <row r="36" spans="1:27" x14ac:dyDescent="0.2">
      <c r="A36" s="92">
        <v>31</v>
      </c>
      <c r="B36" s="92" t="s">
        <v>68</v>
      </c>
      <c r="C36" s="92" t="s">
        <v>69</v>
      </c>
      <c r="D36" s="93" t="str">
        <f t="shared" si="1"/>
        <v/>
      </c>
      <c r="E36" s="96">
        <f>IF(Options!$D$24 = 1, MAX(F36, G36),
IF(Options!$D$25 = 1, AVERAGE(F36,G36),
IF(Options!$D$26 = 1, IFERROR(GEOMEAN(F36, G36), MAX(F36, G36)))))</f>
        <v>3.42105263157895</v>
      </c>
      <c r="F36" s="96" cm="1">
        <f t="array" ref="F36">IF(Options!$D$18=1, IFERROR(MAX(IF($I$199:$R$199=1,(I36:R36),"")),
     MAX(IF($I$199:$R$199=2,(I36:R36),""))),
IF(Options!$D$19=1, IFERROR(AVERAGE(IF($I$199:$R$199=1,(I36:R36),"")),
     AVERAGE(IF($I$199:$R$199=2,(I36:R36),""))),
IF(Options!$D$20=1, IFERROR(GEOMEAN(IF($I$199:$R$199=1,(I36:R36)+0.0001,"")),
     GEOMEAN(IF($I$199:$R$199=2,(I36:R36)+0.0001,""))))))</f>
        <v>3.42105263157895</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3.42105263157895</v>
      </c>
      <c r="J36" s="96">
        <v>5</v>
      </c>
      <c r="K36" s="215" t="s">
        <v>505</v>
      </c>
      <c r="L36" s="218"/>
      <c r="M36" s="218"/>
      <c r="N36" s="164"/>
      <c r="O36" s="164"/>
      <c r="P36" s="164"/>
      <c r="Q36" s="163"/>
      <c r="R36" s="163"/>
      <c r="S36" s="222"/>
      <c r="T36" s="222"/>
      <c r="U36" s="222"/>
      <c r="V36" s="222"/>
      <c r="W36" s="222"/>
      <c r="X36" s="222"/>
      <c r="Y36" s="222"/>
      <c r="Z36" s="222"/>
      <c r="AA36" s="38"/>
    </row>
    <row r="37" spans="1:27" x14ac:dyDescent="0.2">
      <c r="A37" s="92">
        <v>32</v>
      </c>
      <c r="B37" s="92" t="s">
        <v>70</v>
      </c>
      <c r="C37" s="92" t="s">
        <v>71</v>
      </c>
      <c r="D37" s="93" t="str">
        <f t="shared" si="1"/>
        <v/>
      </c>
      <c r="E37" s="96">
        <f>IF(Options!$D$24 = 1, MAX(F37, G37),
IF(Options!$D$25 = 1, AVERAGE(F37,G37),
IF(Options!$D$26 = 1, IFERROR(GEOMEAN(F37, G37), MAX(F37, G37)))))</f>
        <v>2.9186602870813401</v>
      </c>
      <c r="F37" s="96" cm="1">
        <f t="array" ref="F37">IF(Options!$D$18=1, IFERROR(MAX(IF($I$199:$R$199=1,(I37:R37),"")),
     MAX(IF($I$199:$R$199=2,(I37:R37),""))),
IF(Options!$D$19=1, IFERROR(AVERAGE(IF($I$199:$R$199=1,(I37:R37),"")),
     AVERAGE(IF($I$199:$R$199=2,(I37:R37),""))),
IF(Options!$D$20=1, IFERROR(GEOMEAN(IF($I$199:$R$199=1,(I37:R37)+0.0001,"")),
     GEOMEAN(IF($I$199:$R$199=2,(I37:R37)+0.0001,""))))))</f>
        <v>2.9186602870813401</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2.9186602870813401</v>
      </c>
      <c r="J37" s="96">
        <v>5</v>
      </c>
      <c r="K37" s="215" t="s">
        <v>505</v>
      </c>
      <c r="L37" s="218"/>
      <c r="M37" s="218"/>
      <c r="N37" s="164"/>
      <c r="O37" s="164"/>
      <c r="P37" s="164"/>
      <c r="Q37" s="163"/>
      <c r="R37" s="163"/>
      <c r="S37" s="222"/>
      <c r="T37" s="222"/>
      <c r="U37" s="222"/>
      <c r="V37" s="222"/>
      <c r="W37" s="222"/>
      <c r="X37" s="222"/>
      <c r="Y37" s="222"/>
      <c r="Z37" s="222"/>
      <c r="AA37" s="38"/>
    </row>
    <row r="38" spans="1:27" x14ac:dyDescent="0.2">
      <c r="A38" s="92">
        <v>33</v>
      </c>
      <c r="B38" s="92" t="s">
        <v>72</v>
      </c>
      <c r="C38" s="92" t="s">
        <v>73</v>
      </c>
      <c r="D38" s="93" t="str">
        <f t="shared" si="1"/>
        <v/>
      </c>
      <c r="E38" s="96">
        <f>IF(Options!$D$24 = 1, MAX(F38, G38),
IF(Options!$D$25 = 1, AVERAGE(F38,G38),
IF(Options!$D$26 = 1, IFERROR(GEOMEAN(F38, G38), MAX(F38, G38)))))</f>
        <v>7.2966507177033497</v>
      </c>
      <c r="F38" s="96" cm="1">
        <f t="array" ref="F38">IF(Options!$D$18=1, IFERROR(MAX(IF($I$199:$R$199=1,(I38:R38),"")),
     MAX(IF($I$199:$R$199=2,(I38:R38),""))),
IF(Options!$D$19=1, IFERROR(AVERAGE(IF($I$199:$R$199=1,(I38:R38),"")),
     AVERAGE(IF($I$199:$R$199=2,(I38:R38),""))),
IF(Options!$D$20=1, IFERROR(GEOMEAN(IF($I$199:$R$199=1,(I38:R38)+0.0001,"")),
     GEOMEAN(IF($I$199:$R$199=2,(I38:R38)+0.0001,""))))))</f>
        <v>7.2966507177033497</v>
      </c>
      <c r="G38" s="96" cm="1">
        <f t="array" ref="G38">IF(Options!$D$18=1, IFERROR(MAX(IF($I$200:$R$200=1,(I38:R38),"")),
     MAX(IF($I$200:$R$200=2,(I38:R38),""))),
IF(Options!$D$19=1, IFERROR(AVERAGE(IF($I$200:$R$200=1,(I38:R38),"")),
     AVERAGE(IF($I$200:$R$200=2,(I38:R38),""))),
IF(Options!$D$20=1, IFERROR(GEOMEAN(IF($I$200:$R$200=1,(I38:R38)+0.0001,"")),
     GEOMEAN(IF($I$200:$R$200=2,(I38:R38)+0.0001,""))))))</f>
        <v>0</v>
      </c>
      <c r="H38" s="151" t="s">
        <v>73</v>
      </c>
      <c r="I38" s="96">
        <v>7.2966507177033497</v>
      </c>
      <c r="J38" s="96">
        <v>3</v>
      </c>
      <c r="K38" s="215" t="s">
        <v>505</v>
      </c>
      <c r="L38" s="218"/>
      <c r="M38" s="218"/>
      <c r="N38" s="164"/>
      <c r="O38" s="164"/>
      <c r="P38" s="164"/>
      <c r="Q38" s="163"/>
      <c r="R38" s="163"/>
      <c r="S38" s="222"/>
      <c r="T38" s="222"/>
      <c r="U38" s="222"/>
      <c r="V38" s="222"/>
      <c r="W38" s="222"/>
      <c r="X38" s="222"/>
      <c r="Y38" s="222"/>
      <c r="Z38" s="222"/>
      <c r="AA38" s="38"/>
    </row>
    <row r="39" spans="1:27" x14ac:dyDescent="0.2">
      <c r="A39" s="92">
        <v>34</v>
      </c>
      <c r="B39" s="92" t="s">
        <v>74</v>
      </c>
      <c r="C39" s="92" t="s">
        <v>75</v>
      </c>
      <c r="D39" s="93" t="str">
        <f t="shared" si="1"/>
        <v/>
      </c>
      <c r="E39" s="96">
        <f>IF(Options!$D$24 = 1, MAX(F39, G39),
IF(Options!$D$25 = 1, AVERAGE(F39,G39),
IF(Options!$D$26 = 1, IFERROR(GEOMEAN(F39, G39), MAX(F39, G39)))))</f>
        <v>9.0188531930983498</v>
      </c>
      <c r="F39" s="96" cm="1">
        <f t="array" ref="F39">IF(Options!$D$18=1, IFERROR(MAX(IF($I$199:$R$199=1,(I39:R39),"")),
     MAX(IF($I$199:$R$199=2,(I39:R39),""))),
IF(Options!$D$19=1, IFERROR(AVERAGE(IF($I$199:$R$199=1,(I39:R39),"")),
     AVERAGE(IF($I$199:$R$199=2,(I39:R39),""))),
IF(Options!$D$20=1, IFERROR(GEOMEAN(IF($I$199:$R$199=1,(I39:R39)+0.0001,"")),
     GEOMEAN(IF($I$199:$R$199=2,(I39:R39)+0.0001,""))))))</f>
        <v>8.1339712918660307</v>
      </c>
      <c r="G39" s="96" cm="1">
        <f t="array" ref="G39">IF(Options!$D$18=1, IFERROR(MAX(IF($I$200:$R$200=1,(I39:R39),"")),
     MAX(IF($I$200:$R$200=2,(I39:R39),""))),
IF(Options!$D$19=1, IFERROR(AVERAGE(IF($I$200:$R$200=1,(I39:R39),"")),
     AVERAGE(IF($I$200:$R$200=2,(I39:R39),""))),
IF(Options!$D$20=1, IFERROR(GEOMEAN(IF($I$200:$R$200=1,(I39:R39)+0.0001,"")),
     GEOMEAN(IF($I$200:$R$200=2,(I39:R39)+0.0001,""))))))</f>
        <v>10</v>
      </c>
      <c r="H39" s="151" t="s">
        <v>75</v>
      </c>
      <c r="I39" s="96">
        <v>8.1339712918660307</v>
      </c>
      <c r="J39" s="96" t="s">
        <v>505</v>
      </c>
      <c r="K39" s="215">
        <v>10</v>
      </c>
      <c r="L39" s="218"/>
      <c r="M39" s="218"/>
      <c r="N39" s="164"/>
      <c r="O39" s="164"/>
      <c r="P39" s="164"/>
      <c r="Q39" s="163"/>
      <c r="R39" s="163"/>
      <c r="S39" s="222"/>
      <c r="T39" s="222"/>
      <c r="U39" s="222"/>
      <c r="V39" s="222"/>
      <c r="W39" s="222"/>
      <c r="X39" s="222"/>
      <c r="Y39" s="222"/>
      <c r="Z39" s="222"/>
      <c r="AA39" s="38"/>
    </row>
    <row r="40" spans="1:27" x14ac:dyDescent="0.2">
      <c r="A40" s="92">
        <v>35</v>
      </c>
      <c r="B40" s="92" t="s">
        <v>76</v>
      </c>
      <c r="C40" s="92" t="s">
        <v>77</v>
      </c>
      <c r="D40" s="93" t="str">
        <f t="shared" si="1"/>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51" t="s">
        <v>77</v>
      </c>
      <c r="I40" s="96">
        <v>10</v>
      </c>
      <c r="J40" s="96" t="s">
        <v>505</v>
      </c>
      <c r="K40" s="215">
        <v>10</v>
      </c>
      <c r="L40" s="218"/>
      <c r="M40" s="218"/>
      <c r="N40" s="164"/>
      <c r="O40" s="164"/>
      <c r="P40" s="164"/>
      <c r="Q40" s="163"/>
      <c r="R40" s="163"/>
      <c r="S40" s="222"/>
      <c r="T40" s="222"/>
      <c r="U40" s="222"/>
      <c r="V40" s="222"/>
      <c r="W40" s="222"/>
      <c r="X40" s="222"/>
      <c r="Y40" s="222"/>
      <c r="Z40" s="222"/>
      <c r="AA40" s="38"/>
    </row>
    <row r="41" spans="1:27" x14ac:dyDescent="0.2">
      <c r="A41" s="92">
        <v>36</v>
      </c>
      <c r="B41" s="92" t="s">
        <v>78</v>
      </c>
      <c r="C41" s="92" t="s">
        <v>79</v>
      </c>
      <c r="D41" s="93" t="str">
        <f t="shared" si="1"/>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0</v>
      </c>
      <c r="H41" s="151" t="s">
        <v>79</v>
      </c>
      <c r="I41" s="96">
        <v>10</v>
      </c>
      <c r="J41" s="96" t="s">
        <v>505</v>
      </c>
      <c r="K41" s="215" t="s">
        <v>505</v>
      </c>
      <c r="L41" s="218"/>
      <c r="M41" s="218"/>
      <c r="N41" s="164"/>
      <c r="O41" s="164"/>
      <c r="P41" s="164"/>
      <c r="Q41" s="163"/>
      <c r="R41" s="163"/>
      <c r="S41" s="222"/>
      <c r="T41" s="222"/>
      <c r="U41" s="222"/>
      <c r="V41" s="222"/>
      <c r="W41" s="222"/>
      <c r="X41" s="222"/>
      <c r="Y41" s="222"/>
      <c r="Z41" s="222"/>
      <c r="AA41" s="38"/>
    </row>
    <row r="42" spans="1:27" x14ac:dyDescent="0.2">
      <c r="A42" s="92">
        <v>37</v>
      </c>
      <c r="B42" s="92" t="s">
        <v>80</v>
      </c>
      <c r="C42" s="92" t="s">
        <v>81</v>
      </c>
      <c r="D42" s="93" t="str">
        <f>IF(H42 &lt;&gt; C42, "Countries don't match", "")</f>
        <v/>
      </c>
      <c r="E42" s="96">
        <f>IF(Options!$D$24 = 1, MAX(F42, G42),
IF(Options!$D$25 = 1, AVERAGE(F42,G42),
IF(Options!$D$26 = 1, IFERROR(GEOMEAN(F42, G42), MAX(F42, G42)))))</f>
        <v>5.0717703349282299</v>
      </c>
      <c r="F42" s="96" cm="1">
        <f t="array" ref="F42">IF(Options!$D$18=1, IFERROR(MAX(IF($I$199:$R$199=1,(I42:R42),"")),
     MAX(IF($I$199:$R$199=2,(I42:R42),""))),
IF(Options!$D$19=1, IFERROR(AVERAGE(IF($I$199:$R$199=1,(I42:R42),"")),
     AVERAGE(IF($I$199:$R$199=2,(I42:R42),""))),
IF(Options!$D$20=1, IFERROR(GEOMEAN(IF($I$199:$R$199=1,(I42:R42)+0.0001,"")),
     GEOMEAN(IF($I$199:$R$199=2,(I42:R42)+0.0001,""))))))</f>
        <v>5.0717703349282299</v>
      </c>
      <c r="G42" s="96" cm="1">
        <f t="array" ref="G42">IF(Options!$D$18=1, IFERROR(MAX(IF($I$200:$R$200=1,(I42:R42),"")),
     MAX(IF($I$200:$R$200=2,(I42:R42),""))),
IF(Options!$D$19=1, IFERROR(AVERAGE(IF($I$200:$R$200=1,(I42:R42),"")),
     AVERAGE(IF($I$200:$R$200=2,(I42:R42),""))),
IF(Options!$D$20=1, IFERROR(GEOMEAN(IF($I$200:$R$200=1,(I42:R42)+0.0001,"")),
     GEOMEAN(IF($I$200:$R$200=2,(I42:R42)+0.0001,""))))))</f>
        <v>0</v>
      </c>
      <c r="H42" s="151" t="s">
        <v>81</v>
      </c>
      <c r="I42" s="96">
        <v>5.0717703349282299</v>
      </c>
      <c r="J42" s="96">
        <v>5</v>
      </c>
      <c r="K42" s="215" t="s">
        <v>505</v>
      </c>
      <c r="L42" s="218"/>
      <c r="M42" s="218"/>
      <c r="N42" s="164"/>
      <c r="O42" s="164"/>
      <c r="P42" s="164"/>
      <c r="Q42" s="163"/>
      <c r="R42" s="163"/>
      <c r="S42" s="222"/>
      <c r="T42" s="222"/>
      <c r="U42" s="222"/>
      <c r="V42" s="222"/>
      <c r="W42" s="222"/>
      <c r="X42" s="222"/>
      <c r="Y42" s="222"/>
      <c r="Z42" s="222"/>
      <c r="AA42" s="38"/>
    </row>
    <row r="43" spans="1:27" x14ac:dyDescent="0.2">
      <c r="A43" s="92">
        <v>38</v>
      </c>
      <c r="B43" s="92" t="s">
        <v>82</v>
      </c>
      <c r="C43" s="92" t="s">
        <v>83</v>
      </c>
      <c r="D43" s="93" t="str">
        <f t="shared" ref="D43:D106" si="2">IF(H43 &lt;&gt; C43, "Countries don't match", "")</f>
        <v/>
      </c>
      <c r="E43" s="96">
        <f>IF(Options!$D$24 = 1, MAX(F43, G43),
IF(Options!$D$25 = 1, AVERAGE(F43,G43),
IF(Options!$D$26 = 1, IFERROR(GEOMEAN(F43, G43), MAX(F43, G43)))))</f>
        <v>8.2296650717703397</v>
      </c>
      <c r="F43" s="96" cm="1">
        <f t="array" ref="F43">IF(Options!$D$18=1, IFERROR(MAX(IF($I$199:$R$199=1,(I43:R43),"")),
     MAX(IF($I$199:$R$199=2,(I43:R43),""))),
IF(Options!$D$19=1, IFERROR(AVERAGE(IF($I$199:$R$199=1,(I43:R43),"")),
     AVERAGE(IF($I$199:$R$199=2,(I43:R43),""))),
IF(Options!$D$20=1, IFERROR(GEOMEAN(IF($I$199:$R$199=1,(I43:R43)+0.0001,"")),
     GEOMEAN(IF($I$199:$R$199=2,(I43:R43)+0.0001,""))))))</f>
        <v>8.2296650717703397</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v>8.2296650717703397</v>
      </c>
      <c r="J43" s="96" t="s">
        <v>505</v>
      </c>
      <c r="K43" s="215" t="s">
        <v>505</v>
      </c>
      <c r="L43" s="218"/>
      <c r="M43" s="218"/>
      <c r="N43" s="164"/>
      <c r="O43" s="164"/>
      <c r="P43" s="164"/>
      <c r="Q43" s="163"/>
      <c r="R43" s="163"/>
      <c r="S43" s="222"/>
      <c r="T43" s="222"/>
      <c r="U43" s="222"/>
      <c r="V43" s="222"/>
      <c r="W43" s="222"/>
      <c r="X43" s="222"/>
      <c r="Y43" s="222"/>
      <c r="Z43" s="222"/>
      <c r="AA43" s="38"/>
    </row>
    <row r="44" spans="1:27" x14ac:dyDescent="0.2">
      <c r="A44" s="92">
        <v>39</v>
      </c>
      <c r="B44" s="92" t="s">
        <v>84</v>
      </c>
      <c r="C44" s="92" t="s">
        <v>85</v>
      </c>
      <c r="D44" s="93" t="str">
        <f t="shared" si="2"/>
        <v/>
      </c>
      <c r="E44" s="96">
        <f>IF(Options!$D$24 = 1, MAX(F44, G44),
IF(Options!$D$25 = 1, AVERAGE(F44,G44),
IF(Options!$D$26 = 1, IFERROR(GEOMEAN(F44, G44), MAX(F44, G44)))))</f>
        <v>6.3636363636363598</v>
      </c>
      <c r="F44" s="96" cm="1">
        <f t="array" ref="F44">IF(Options!$D$18=1, IFERROR(MAX(IF($I$199:$R$199=1,(I44:R44),"")),
     MAX(IF($I$199:$R$199=2,(I44:R44),""))),
IF(Options!$D$19=1, IFERROR(AVERAGE(IF($I$199:$R$199=1,(I44:R44),"")),
     AVERAGE(IF($I$199:$R$199=2,(I44:R44),""))),
IF(Options!$D$20=1, IFERROR(GEOMEAN(IF($I$199:$R$199=1,(I44:R44)+0.0001,"")),
     GEOMEAN(IF($I$199:$R$199=2,(I44:R44)+0.0001,""))))))</f>
        <v>6.3636363636363598</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v>6.3636363636363598</v>
      </c>
      <c r="J44" s="96">
        <v>3</v>
      </c>
      <c r="K44" s="215" t="s">
        <v>505</v>
      </c>
      <c r="L44" s="218"/>
      <c r="M44" s="218"/>
      <c r="N44" s="164"/>
      <c r="O44" s="164"/>
      <c r="P44" s="164"/>
      <c r="Q44" s="163"/>
      <c r="R44" s="163"/>
      <c r="S44" s="222"/>
      <c r="T44" s="222"/>
      <c r="U44" s="222"/>
      <c r="V44" s="222"/>
      <c r="W44" s="222"/>
      <c r="X44" s="222"/>
      <c r="Y44" s="222"/>
      <c r="Z44" s="222"/>
      <c r="AA44" s="38"/>
    </row>
    <row r="45" spans="1:27" x14ac:dyDescent="0.2">
      <c r="A45" s="92">
        <v>40</v>
      </c>
      <c r="B45" s="92" t="s">
        <v>86</v>
      </c>
      <c r="C45" s="92" t="s">
        <v>87</v>
      </c>
      <c r="D45" s="93" t="str">
        <f t="shared" si="2"/>
        <v/>
      </c>
      <c r="E45" s="96">
        <f>IF(Options!$D$24 = 1, MAX(F45, G45),
IF(Options!$D$25 = 1, AVERAGE(F45,G45),
IF(Options!$D$26 = 1, IFERROR(GEOMEAN(F45, G45), MAX(F45, G45)))))</f>
        <v>3.3971291866028701</v>
      </c>
      <c r="F45" s="96" cm="1">
        <f t="array" ref="F45">IF(Options!$D$18=1, IFERROR(MAX(IF($I$199:$R$199=1,(I45:R45),"")),
     MAX(IF($I$199:$R$199=2,(I45:R45),""))),
IF(Options!$D$19=1, IFERROR(AVERAGE(IF($I$199:$R$199=1,(I45:R45),"")),
     AVERAGE(IF($I$199:$R$199=2,(I45:R45),""))),
IF(Options!$D$20=1, IFERROR(GEOMEAN(IF($I$199:$R$199=1,(I45:R45)+0.0001,"")),
     GEOMEAN(IF($I$199:$R$199=2,(I45:R45)+0.0001,""))))))</f>
        <v>3.3971291866028701</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v>3.3971291866028701</v>
      </c>
      <c r="J45" s="96">
        <v>1</v>
      </c>
      <c r="K45" s="215" t="s">
        <v>505</v>
      </c>
      <c r="L45" s="218"/>
      <c r="M45" s="218"/>
      <c r="N45" s="164"/>
      <c r="O45" s="164"/>
      <c r="P45" s="164"/>
      <c r="Q45" s="163"/>
      <c r="R45" s="163"/>
      <c r="S45" s="222"/>
      <c r="T45" s="222"/>
      <c r="U45" s="222"/>
      <c r="V45" s="222"/>
      <c r="W45" s="222"/>
      <c r="X45" s="222"/>
      <c r="Y45" s="222"/>
      <c r="Z45" s="222"/>
      <c r="AA45" s="38"/>
    </row>
    <row r="46" spans="1:27" x14ac:dyDescent="0.2">
      <c r="A46" s="92">
        <v>41</v>
      </c>
      <c r="B46" s="92" t="s">
        <v>88</v>
      </c>
      <c r="C46" s="92" t="s">
        <v>89</v>
      </c>
      <c r="D46" s="93" t="str">
        <f t="shared" si="2"/>
        <v/>
      </c>
      <c r="E46" s="96">
        <f>IF(Options!$D$24 = 1, MAX(F46, G46),
IF(Options!$D$25 = 1, AVERAGE(F46,G46),
IF(Options!$D$26 = 1, IFERROR(GEOMEAN(F46, G46), MAX(F46, G46)))))</f>
        <v>4.3301435406698596</v>
      </c>
      <c r="F46" s="96" cm="1">
        <f t="array" ref="F46">IF(Options!$D$18=1, IFERROR(MAX(IF($I$199:$R$199=1,(I46:R46),"")),
     MAX(IF($I$199:$R$199=2,(I46:R46),""))),
IF(Options!$D$19=1, IFERROR(AVERAGE(IF($I$199:$R$199=1,(I46:R46),"")),
     AVERAGE(IF($I$199:$R$199=2,(I46:R46),""))),
IF(Options!$D$20=1, IFERROR(GEOMEAN(IF($I$199:$R$199=1,(I46:R46)+0.0001,"")),
     GEOMEAN(IF($I$199:$R$199=2,(I46:R46)+0.0001,""))))))</f>
        <v>4.3301435406698596</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v>4.3301435406698596</v>
      </c>
      <c r="J46" s="96" t="s">
        <v>505</v>
      </c>
      <c r="K46" s="215" t="s">
        <v>505</v>
      </c>
      <c r="L46" s="218"/>
      <c r="M46" s="218"/>
      <c r="N46" s="164"/>
      <c r="O46" s="164"/>
      <c r="P46" s="164"/>
      <c r="Q46" s="163"/>
      <c r="R46" s="163"/>
      <c r="S46" s="222"/>
      <c r="T46" s="222"/>
      <c r="U46" s="222"/>
      <c r="V46" s="222"/>
      <c r="W46" s="222"/>
      <c r="X46" s="222"/>
      <c r="Y46" s="222"/>
      <c r="Z46" s="222"/>
      <c r="AA46" s="38"/>
    </row>
    <row r="47" spans="1:27" x14ac:dyDescent="0.2">
      <c r="A47" s="92">
        <v>42</v>
      </c>
      <c r="B47" s="92" t="s">
        <v>90</v>
      </c>
      <c r="C47" s="92" t="s">
        <v>91</v>
      </c>
      <c r="D47" s="93" t="str">
        <f t="shared" si="2"/>
        <v/>
      </c>
      <c r="E47" s="96">
        <f>IF(Options!$D$24 = 1, MAX(F47, G47),
IF(Options!$D$25 = 1, AVERAGE(F47,G47),
IF(Options!$D$26 = 1, IFERROR(GEOMEAN(F47, G47), MAX(F47, G47)))))</f>
        <v>2.12918660287081</v>
      </c>
      <c r="F47" s="96" cm="1">
        <f t="array" ref="F47">IF(Options!$D$18=1, IFERROR(MAX(IF($I$199:$R$199=1,(I47:R47),"")),
     MAX(IF($I$199:$R$199=2,(I47:R47),""))),
IF(Options!$D$19=1, IFERROR(AVERAGE(IF($I$199:$R$199=1,(I47:R47),"")),
     AVERAGE(IF($I$199:$R$199=2,(I47:R47),""))),
IF(Options!$D$20=1, IFERROR(GEOMEAN(IF($I$199:$R$199=1,(I47:R47)+0.0001,"")),
     GEOMEAN(IF($I$199:$R$199=2,(I47:R47)+0.0001,""))))))</f>
        <v>2.12918660287081</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v>2.12918660287081</v>
      </c>
      <c r="J47" s="96">
        <v>1</v>
      </c>
      <c r="K47" s="215" t="s">
        <v>505</v>
      </c>
      <c r="L47" s="218"/>
      <c r="M47" s="218"/>
      <c r="N47" s="164"/>
      <c r="O47" s="164"/>
      <c r="P47" s="164"/>
      <c r="Q47" s="163"/>
      <c r="R47" s="163"/>
      <c r="S47" s="222"/>
      <c r="T47" s="222"/>
      <c r="U47" s="222"/>
      <c r="V47" s="222"/>
      <c r="W47" s="222"/>
      <c r="X47" s="222"/>
      <c r="Y47" s="222"/>
      <c r="Z47" s="222"/>
      <c r="AA47" s="38"/>
    </row>
    <row r="48" spans="1:27" x14ac:dyDescent="0.2">
      <c r="A48" s="92">
        <v>43</v>
      </c>
      <c r="B48" s="92" t="s">
        <v>92</v>
      </c>
      <c r="C48" s="92" t="s">
        <v>93</v>
      </c>
      <c r="D48" s="93" t="str">
        <f t="shared" si="2"/>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3</v>
      </c>
      <c r="K48" s="215" t="s">
        <v>505</v>
      </c>
      <c r="L48" s="218"/>
      <c r="M48" s="218"/>
      <c r="N48" s="164"/>
      <c r="O48" s="164"/>
      <c r="P48" s="164"/>
      <c r="Q48" s="163"/>
      <c r="R48" s="163"/>
      <c r="S48" s="222"/>
      <c r="T48" s="222"/>
      <c r="U48" s="222"/>
      <c r="V48" s="222"/>
      <c r="W48" s="222"/>
      <c r="X48" s="222"/>
      <c r="Y48" s="222"/>
      <c r="Z48" s="222"/>
      <c r="AA48" s="38"/>
    </row>
    <row r="49" spans="1:27" x14ac:dyDescent="0.2">
      <c r="A49" s="92">
        <v>44</v>
      </c>
      <c r="B49" s="92" t="s">
        <v>94</v>
      </c>
      <c r="C49" s="92" t="s">
        <v>95</v>
      </c>
      <c r="D49" s="93" t="str">
        <f t="shared" si="2"/>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3</v>
      </c>
      <c r="K49" s="215" t="s">
        <v>505</v>
      </c>
      <c r="L49" s="218"/>
      <c r="M49" s="218"/>
      <c r="N49" s="164"/>
      <c r="O49" s="164"/>
      <c r="P49" s="164"/>
      <c r="Q49" s="163"/>
      <c r="R49" s="163"/>
      <c r="S49" s="222"/>
      <c r="T49" s="222"/>
      <c r="U49" s="222"/>
      <c r="V49" s="222"/>
      <c r="W49" s="222"/>
      <c r="X49" s="222"/>
      <c r="Y49" s="222"/>
      <c r="Z49" s="222"/>
      <c r="AA49" s="38"/>
    </row>
    <row r="50" spans="1:27" x14ac:dyDescent="0.2">
      <c r="A50" s="92">
        <v>45</v>
      </c>
      <c r="B50" s="92" t="s">
        <v>96</v>
      </c>
      <c r="C50" s="92" t="s">
        <v>97</v>
      </c>
      <c r="D50" s="93" t="str">
        <f t="shared" si="2"/>
        <v/>
      </c>
      <c r="E50" s="96">
        <f>IF(Options!$D$24 = 1, MAX(F50, G50),
IF(Options!$D$25 = 1, AVERAGE(F50,G50),
IF(Options!$D$26 = 1, IFERROR(GEOMEAN(F50, G50), MAX(F50, G50)))))</f>
        <v>8.2535885167464098</v>
      </c>
      <c r="F50" s="96" cm="1">
        <f t="array" ref="F50">IF(Options!$D$18=1, IFERROR(MAX(IF($I$199:$R$199=1,(I50:R50),"")),
     MAX(IF($I$199:$R$199=2,(I50:R50),""))),
IF(Options!$D$19=1, IFERROR(AVERAGE(IF($I$199:$R$199=1,(I50:R50),"")),
     AVERAGE(IF($I$199:$R$199=2,(I50:R50),""))),
IF(Options!$D$20=1, IFERROR(GEOMEAN(IF($I$199:$R$199=1,(I50:R50)+0.0001,"")),
     GEOMEAN(IF($I$199:$R$199=2,(I50:R50)+0.0001,""))))))</f>
        <v>8.2535885167464098</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v>8.2535885167464098</v>
      </c>
      <c r="J50" s="96">
        <v>3</v>
      </c>
      <c r="K50" s="215" t="s">
        <v>505</v>
      </c>
      <c r="L50" s="218"/>
      <c r="M50" s="218"/>
      <c r="N50" s="164"/>
      <c r="O50" s="164"/>
      <c r="P50" s="164"/>
      <c r="Q50" s="163"/>
      <c r="R50" s="163"/>
      <c r="S50" s="222"/>
      <c r="T50" s="222"/>
      <c r="U50" s="222"/>
      <c r="V50" s="222"/>
      <c r="W50" s="222"/>
      <c r="X50" s="222"/>
      <c r="Y50" s="222"/>
      <c r="Z50" s="222"/>
      <c r="AA50" s="38"/>
    </row>
    <row r="51" spans="1:27" x14ac:dyDescent="0.2">
      <c r="A51" s="92">
        <v>46</v>
      </c>
      <c r="B51" s="92" t="s">
        <v>98</v>
      </c>
      <c r="C51" s="92" t="s">
        <v>99</v>
      </c>
      <c r="D51" s="93" t="str">
        <f t="shared" si="2"/>
        <v/>
      </c>
      <c r="E51" s="96">
        <f>IF(Options!$D$24 = 1, MAX(F51, G51),
IF(Options!$D$25 = 1, AVERAGE(F51,G51),
IF(Options!$D$26 = 1, IFERROR(GEOMEAN(F51, G51), MAX(F51, G51)))))</f>
        <v>5.5023923444976104</v>
      </c>
      <c r="F51" s="96" cm="1">
        <f t="array" ref="F51">IF(Options!$D$18=1, IFERROR(MAX(IF($I$199:$R$199=1,(I51:R51),"")),
     MAX(IF($I$199:$R$199=2,(I51:R51),""))),
IF(Options!$D$19=1, IFERROR(AVERAGE(IF($I$199:$R$199=1,(I51:R51),"")),
     AVERAGE(IF($I$199:$R$199=2,(I51:R51),""))),
IF(Options!$D$20=1, IFERROR(GEOMEAN(IF($I$199:$R$199=1,(I51:R51)+0.0001,"")),
     GEOMEAN(IF($I$199:$R$199=2,(I51:R51)+0.0001,""))))))</f>
        <v>5.5023923444976104</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v>5.5023923444976104</v>
      </c>
      <c r="J51" s="96" t="s">
        <v>505</v>
      </c>
      <c r="K51" s="215" t="s">
        <v>505</v>
      </c>
      <c r="L51" s="218"/>
      <c r="M51" s="218"/>
      <c r="N51" s="164"/>
      <c r="O51" s="164"/>
      <c r="P51" s="164"/>
      <c r="Q51" s="163"/>
      <c r="R51" s="163"/>
      <c r="S51" s="222"/>
      <c r="T51" s="222"/>
      <c r="U51" s="222"/>
      <c r="V51" s="222"/>
      <c r="W51" s="222"/>
      <c r="X51" s="222"/>
      <c r="Y51" s="222"/>
      <c r="Z51" s="222"/>
      <c r="AA51" s="38"/>
    </row>
    <row r="52" spans="1:27" x14ac:dyDescent="0.2">
      <c r="A52" s="92">
        <v>47</v>
      </c>
      <c r="B52" s="92" t="s">
        <v>100</v>
      </c>
      <c r="C52" s="92" t="s">
        <v>101</v>
      </c>
      <c r="D52" s="93" t="str">
        <f t="shared" si="2"/>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v>0</v>
      </c>
      <c r="J52" s="96">
        <v>1</v>
      </c>
      <c r="K52" s="215" t="s">
        <v>505</v>
      </c>
      <c r="L52" s="218"/>
      <c r="M52" s="218"/>
      <c r="N52" s="164"/>
      <c r="O52" s="164"/>
      <c r="P52" s="164"/>
      <c r="Q52" s="163"/>
      <c r="R52" s="163"/>
      <c r="S52" s="222"/>
      <c r="T52" s="222"/>
      <c r="U52" s="222"/>
      <c r="V52" s="222"/>
      <c r="W52" s="222"/>
      <c r="X52" s="222"/>
      <c r="Y52" s="222"/>
      <c r="Z52" s="222"/>
      <c r="AA52" s="38"/>
    </row>
    <row r="53" spans="1:27" x14ac:dyDescent="0.2">
      <c r="A53" s="92">
        <v>48</v>
      </c>
      <c r="B53" s="92" t="s">
        <v>102</v>
      </c>
      <c r="C53" s="92" t="s">
        <v>103</v>
      </c>
      <c r="D53" s="93" t="str">
        <f t="shared" si="2"/>
        <v/>
      </c>
      <c r="E53" s="96">
        <f>IF(Options!$D$24 = 1, MAX(F53, G53),
IF(Options!$D$25 = 1, AVERAGE(F53,G53),
IF(Options!$D$26 = 1, IFERROR(GEOMEAN(F53, G53), MAX(F53, G53)))))</f>
        <v>4.5933014354067003</v>
      </c>
      <c r="F53" s="96" cm="1">
        <f t="array" ref="F53">IF(Options!$D$18=1, IFERROR(MAX(IF($I$199:$R$199=1,(I53:R53),"")),
     MAX(IF($I$199:$R$199=2,(I53:R53),""))),
IF(Options!$D$19=1, IFERROR(AVERAGE(IF($I$199:$R$199=1,(I53:R53),"")),
     AVERAGE(IF($I$199:$R$199=2,(I53:R53),""))),
IF(Options!$D$20=1, IFERROR(GEOMEAN(IF($I$199:$R$199=1,(I53:R53)+0.0001,"")),
     GEOMEAN(IF($I$199:$R$199=2,(I53:R53)+0.0001,""))))))</f>
        <v>4.5933014354067003</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v>4.5933014354067003</v>
      </c>
      <c r="J53" s="96">
        <v>3</v>
      </c>
      <c r="K53" s="215" t="s">
        <v>505</v>
      </c>
      <c r="L53" s="218"/>
      <c r="M53" s="218"/>
      <c r="N53" s="164"/>
      <c r="O53" s="164"/>
      <c r="P53" s="164"/>
      <c r="Q53" s="163"/>
      <c r="R53" s="163"/>
      <c r="S53" s="222"/>
      <c r="T53" s="222"/>
      <c r="U53" s="222"/>
      <c r="V53" s="222"/>
      <c r="W53" s="222"/>
      <c r="X53" s="222"/>
      <c r="Y53" s="222"/>
      <c r="Z53" s="222"/>
      <c r="AA53" s="38"/>
    </row>
    <row r="54" spans="1:27" x14ac:dyDescent="0.2">
      <c r="A54" s="92">
        <v>49</v>
      </c>
      <c r="B54" s="92" t="s">
        <v>104</v>
      </c>
      <c r="C54" s="92" t="s">
        <v>105</v>
      </c>
      <c r="D54" s="93" t="str">
        <f t="shared" si="2"/>
        <v/>
      </c>
      <c r="E54" s="96">
        <f>IF(Options!$D$24 = 1, MAX(F54, G54),
IF(Options!$D$25 = 1, AVERAGE(F54,G54),
IF(Options!$D$26 = 1, IFERROR(GEOMEAN(F54, G54), MAX(F54, G54)))))</f>
        <v>2.9665071770334901</v>
      </c>
      <c r="F54" s="96" cm="1">
        <f t="array" ref="F54">IF(Options!$D$18=1, IFERROR(MAX(IF($I$199:$R$199=1,(I54:R54),"")),
     MAX(IF($I$199:$R$199=2,(I54:R54),""))),
IF(Options!$D$19=1, IFERROR(AVERAGE(IF($I$199:$R$199=1,(I54:R54),"")),
     AVERAGE(IF($I$199:$R$199=2,(I54:R54),""))),
IF(Options!$D$20=1, IFERROR(GEOMEAN(IF($I$199:$R$199=1,(I54:R54)+0.0001,"")),
     GEOMEAN(IF($I$199:$R$199=2,(I54:R54)+0.0001,""))))))</f>
        <v>2.9665071770334901</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v>2.9665071770334901</v>
      </c>
      <c r="J54" s="96">
        <v>1</v>
      </c>
      <c r="K54" s="215" t="s">
        <v>505</v>
      </c>
      <c r="L54" s="218"/>
      <c r="M54" s="218"/>
      <c r="N54" s="164"/>
      <c r="O54" s="164"/>
      <c r="P54" s="164"/>
      <c r="Q54" s="163"/>
      <c r="R54" s="163"/>
      <c r="S54" s="222"/>
      <c r="T54" s="222"/>
      <c r="U54" s="222"/>
      <c r="V54" s="222"/>
      <c r="W54" s="222"/>
      <c r="X54" s="222"/>
      <c r="Y54" s="222"/>
      <c r="Z54" s="222"/>
      <c r="AA54" s="38"/>
    </row>
    <row r="55" spans="1:27" x14ac:dyDescent="0.2">
      <c r="A55" s="92">
        <v>50</v>
      </c>
      <c r="B55" s="92" t="s">
        <v>106</v>
      </c>
      <c r="C55" s="92" t="s">
        <v>107</v>
      </c>
      <c r="D55" s="93" t="str">
        <f t="shared" si="2"/>
        <v/>
      </c>
      <c r="E55" s="96">
        <f>IF(Options!$D$24 = 1, MAX(F55, G55),
IF(Options!$D$25 = 1, AVERAGE(F55,G55),
IF(Options!$D$26 = 1, IFERROR(GEOMEAN(F55, G55), MAX(F55, G55)))))</f>
        <v>5.1435406698564599</v>
      </c>
      <c r="F55" s="96" cm="1">
        <f t="array" ref="F55">IF(Options!$D$18=1, IFERROR(MAX(IF($I$199:$R$199=1,(I55:R55),"")),
     MAX(IF($I$199:$R$199=2,(I55:R55),""))),
IF(Options!$D$19=1, IFERROR(AVERAGE(IF($I$199:$R$199=1,(I55:R55),"")),
     AVERAGE(IF($I$199:$R$199=2,(I55:R55),""))),
IF(Options!$D$20=1, IFERROR(GEOMEAN(IF($I$199:$R$199=1,(I55:R55)+0.0001,"")),
     GEOMEAN(IF($I$199:$R$199=2,(I55:R55)+0.0001,""))))))</f>
        <v>5.1435406698564599</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5.1435406698564599</v>
      </c>
      <c r="J55" s="96">
        <v>3</v>
      </c>
      <c r="K55" s="215" t="s">
        <v>505</v>
      </c>
      <c r="L55" s="218"/>
      <c r="M55" s="218"/>
      <c r="N55" s="164"/>
      <c r="O55" s="164"/>
      <c r="P55" s="164"/>
      <c r="Q55" s="163"/>
      <c r="R55" s="163"/>
      <c r="S55" s="222"/>
      <c r="T55" s="222"/>
      <c r="U55" s="222"/>
      <c r="V55" s="222"/>
      <c r="W55" s="222"/>
      <c r="X55" s="222"/>
      <c r="Y55" s="222"/>
      <c r="Z55" s="222"/>
      <c r="AA55" s="38"/>
    </row>
    <row r="56" spans="1:27" x14ac:dyDescent="0.2">
      <c r="A56" s="92">
        <v>51</v>
      </c>
      <c r="B56" s="92" t="s">
        <v>108</v>
      </c>
      <c r="C56" s="92" t="s">
        <v>109</v>
      </c>
      <c r="D56" s="93" t="str">
        <f t="shared" si="2"/>
        <v/>
      </c>
      <c r="E56" s="96">
        <f>IF(Options!$D$24 = 1, MAX(F56, G56),
IF(Options!$D$25 = 1, AVERAGE(F56,G56),
IF(Options!$D$26 = 1, IFERROR(GEOMEAN(F56, G56), MAX(F56, G56)))))</f>
        <v>1.79425837320574</v>
      </c>
      <c r="F56" s="96" cm="1">
        <f t="array" ref="F56">IF(Options!$D$18=1, IFERROR(MAX(IF($I$199:$R$199=1,(I56:R56),"")),
     MAX(IF($I$199:$R$199=2,(I56:R56),""))),
IF(Options!$D$19=1, IFERROR(AVERAGE(IF($I$199:$R$199=1,(I56:R56),"")),
     AVERAGE(IF($I$199:$R$199=2,(I56:R56),""))),
IF(Options!$D$20=1, IFERROR(GEOMEAN(IF($I$199:$R$199=1,(I56:R56)+0.0001,"")),
     GEOMEAN(IF($I$199:$R$199=2,(I56:R56)+0.0001,""))))))</f>
        <v>1.79425837320574</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v>1.79425837320574</v>
      </c>
      <c r="J56" s="96">
        <v>1</v>
      </c>
      <c r="K56" s="215" t="s">
        <v>505</v>
      </c>
      <c r="L56" s="218"/>
      <c r="M56" s="218"/>
      <c r="N56" s="164"/>
      <c r="O56" s="164"/>
      <c r="P56" s="164"/>
      <c r="Q56" s="163"/>
      <c r="R56" s="163"/>
      <c r="S56" s="222"/>
      <c r="T56" s="222"/>
      <c r="U56" s="222"/>
      <c r="V56" s="222"/>
      <c r="W56" s="222"/>
      <c r="X56" s="222"/>
      <c r="Y56" s="222"/>
      <c r="Z56" s="222"/>
      <c r="AA56" s="38"/>
    </row>
    <row r="57" spans="1:27" x14ac:dyDescent="0.2">
      <c r="A57" s="92">
        <v>52</v>
      </c>
      <c r="B57" s="92" t="s">
        <v>110</v>
      </c>
      <c r="C57" s="92" t="s">
        <v>111</v>
      </c>
      <c r="D57" s="93" t="str">
        <f t="shared" si="2"/>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v>10</v>
      </c>
      <c r="J57" s="96" t="s">
        <v>505</v>
      </c>
      <c r="K57" s="215" t="s">
        <v>505</v>
      </c>
      <c r="L57" s="218"/>
      <c r="M57" s="218"/>
      <c r="N57" s="164"/>
      <c r="O57" s="164"/>
      <c r="P57" s="164"/>
      <c r="Q57" s="163"/>
      <c r="R57" s="163"/>
      <c r="S57" s="222"/>
      <c r="T57" s="222"/>
      <c r="U57" s="222"/>
      <c r="V57" s="222"/>
      <c r="W57" s="222"/>
      <c r="X57" s="222"/>
      <c r="Y57" s="222"/>
      <c r="Z57" s="222"/>
      <c r="AA57" s="38"/>
    </row>
    <row r="58" spans="1:27" x14ac:dyDescent="0.2">
      <c r="A58" s="92">
        <v>53</v>
      </c>
      <c r="B58" s="92" t="s">
        <v>112</v>
      </c>
      <c r="C58" s="92" t="s">
        <v>113</v>
      </c>
      <c r="D58" s="93" t="str">
        <f t="shared" si="2"/>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v>0</v>
      </c>
      <c r="J58" s="96">
        <v>3</v>
      </c>
      <c r="K58" s="215" t="s">
        <v>505</v>
      </c>
      <c r="L58" s="218"/>
      <c r="M58" s="218"/>
      <c r="N58" s="164"/>
      <c r="O58" s="164"/>
      <c r="P58" s="164"/>
      <c r="Q58" s="163"/>
      <c r="R58" s="163"/>
      <c r="S58" s="222"/>
      <c r="T58" s="222"/>
      <c r="U58" s="222"/>
      <c r="V58" s="222"/>
      <c r="W58" s="222"/>
      <c r="X58" s="222"/>
      <c r="Y58" s="222"/>
      <c r="Z58" s="222"/>
      <c r="AA58" s="38"/>
    </row>
    <row r="59" spans="1:27" x14ac:dyDescent="0.2">
      <c r="A59" s="92">
        <v>54</v>
      </c>
      <c r="B59" s="92" t="s">
        <v>114</v>
      </c>
      <c r="C59" s="92" t="s">
        <v>115</v>
      </c>
      <c r="D59" s="93" t="str">
        <f t="shared" si="2"/>
        <v/>
      </c>
      <c r="E59" s="96">
        <f>IF(Options!$D$24 = 1, MAX(F59, G59),
IF(Options!$D$25 = 1, AVERAGE(F59,G59),
IF(Options!$D$26 = 1, IFERROR(GEOMEAN(F59, G59), MAX(F59, G59)))))</f>
        <v>2.2488038277512001</v>
      </c>
      <c r="F59" s="96" cm="1">
        <f t="array" ref="F59">IF(Options!$D$18=1, IFERROR(MAX(IF($I$199:$R$199=1,(I59:R59),"")),
     MAX(IF($I$199:$R$199=2,(I59:R59),""))),
IF(Options!$D$19=1, IFERROR(AVERAGE(IF($I$199:$R$199=1,(I59:R59),"")),
     AVERAGE(IF($I$199:$R$199=2,(I59:R59),""))),
IF(Options!$D$20=1, IFERROR(GEOMEAN(IF($I$199:$R$199=1,(I59:R59)+0.0001,"")),
     GEOMEAN(IF($I$199:$R$199=2,(I59:R59)+0.0001,""))))))</f>
        <v>2.2488038277512001</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v>2.2488038277512001</v>
      </c>
      <c r="J59" s="96">
        <v>3</v>
      </c>
      <c r="K59" s="215" t="s">
        <v>505</v>
      </c>
      <c r="L59" s="218"/>
      <c r="M59" s="218"/>
      <c r="N59" s="164"/>
      <c r="O59" s="164"/>
      <c r="P59" s="164"/>
      <c r="Q59" s="163"/>
      <c r="R59" s="163"/>
      <c r="S59" s="222"/>
      <c r="T59" s="222"/>
      <c r="U59" s="222"/>
      <c r="V59" s="222"/>
      <c r="W59" s="222"/>
      <c r="X59" s="222"/>
      <c r="Y59" s="222"/>
      <c r="Z59" s="222"/>
      <c r="AA59" s="38"/>
    </row>
    <row r="60" spans="1:27" x14ac:dyDescent="0.2">
      <c r="A60" s="92">
        <v>55</v>
      </c>
      <c r="B60" s="92" t="s">
        <v>116</v>
      </c>
      <c r="C60" s="92" t="s">
        <v>117</v>
      </c>
      <c r="D60" s="93" t="str">
        <f t="shared" si="2"/>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10</v>
      </c>
      <c r="G60" s="96" cm="1">
        <f t="array" ref="G60">IF(Options!$D$18=1, IFERROR(MAX(IF($I$200:$R$200=1,(I60:R60),"")),
     MAX(IF($I$200:$R$200=2,(I60:R60),""))),
IF(Options!$D$19=1, IFERROR(AVERAGE(IF($I$200:$R$200=1,(I60:R60),"")),
     AVERAGE(IF($I$200:$R$200=2,(I60:R60),""))),
IF(Options!$D$20=1, IFERROR(GEOMEAN(IF($I$200:$R$200=1,(I60:R60)+0.0001,"")),
     GEOMEAN(IF($I$200:$R$200=2,(I60:R60)+0.0001,""))))))</f>
        <v>10</v>
      </c>
      <c r="H60" s="151" t="s">
        <v>117</v>
      </c>
      <c r="I60" s="96">
        <v>10</v>
      </c>
      <c r="J60" s="96">
        <v>5</v>
      </c>
      <c r="K60" s="215">
        <v>10</v>
      </c>
      <c r="L60" s="218"/>
      <c r="M60" s="218"/>
      <c r="N60" s="164"/>
      <c r="O60" s="164"/>
      <c r="P60" s="164"/>
      <c r="Q60" s="163"/>
      <c r="R60" s="163"/>
      <c r="S60" s="222"/>
      <c r="T60" s="222"/>
      <c r="U60" s="222"/>
      <c r="V60" s="222"/>
      <c r="W60" s="222"/>
      <c r="X60" s="222"/>
      <c r="Y60" s="222"/>
      <c r="Z60" s="222"/>
      <c r="AA60" s="38"/>
    </row>
    <row r="61" spans="1:27" x14ac:dyDescent="0.2">
      <c r="A61" s="92">
        <v>56</v>
      </c>
      <c r="B61" s="92" t="s">
        <v>118</v>
      </c>
      <c r="C61" s="92" t="s">
        <v>119</v>
      </c>
      <c r="D61" s="93" t="str">
        <f t="shared" si="2"/>
        <v/>
      </c>
      <c r="E61" s="96">
        <f>IF(Options!$D$24 = 1, MAX(F61, G61),
IF(Options!$D$25 = 1, AVERAGE(F61,G61),
IF(Options!$D$26 = 1, IFERROR(GEOMEAN(F61, G61), MAX(F61, G61)))))</f>
        <v>0.88516746411483305</v>
      </c>
      <c r="F61" s="96" cm="1">
        <f t="array" ref="F61">IF(Options!$D$18=1, IFERROR(MAX(IF($I$199:$R$199=1,(I61:R61),"")),
     MAX(IF($I$199:$R$199=2,(I61:R61),""))),
IF(Options!$D$19=1, IFERROR(AVERAGE(IF($I$199:$R$199=1,(I61:R61),"")),
     AVERAGE(IF($I$199:$R$199=2,(I61:R61),""))),
IF(Options!$D$20=1, IFERROR(GEOMEAN(IF($I$199:$R$199=1,(I61:R61)+0.0001,"")),
     GEOMEAN(IF($I$199:$R$199=2,(I61:R61)+0.0001,""))))))</f>
        <v>0.88516746411483305</v>
      </c>
      <c r="G61" s="96" cm="1">
        <f t="array" ref="G61">IF(Options!$D$18=1, IFERROR(MAX(IF($I$200:$R$200=1,(I61:R61),"")),
     MAX(IF($I$200:$R$200=2,(I61:R61),""))),
IF(Options!$D$19=1, IFERROR(AVERAGE(IF($I$200:$R$200=1,(I61:R61),"")),
     AVERAGE(IF($I$200:$R$200=2,(I61:R61),""))),
IF(Options!$D$20=1, IFERROR(GEOMEAN(IF($I$200:$R$200=1,(I61:R61)+0.0001,"")),
     GEOMEAN(IF($I$200:$R$200=2,(I61:R61)+0.0001,""))))))</f>
        <v>0</v>
      </c>
      <c r="H61" s="151" t="s">
        <v>119</v>
      </c>
      <c r="I61" s="96">
        <v>0.88516746411483305</v>
      </c>
      <c r="J61" s="96">
        <v>1</v>
      </c>
      <c r="K61" s="215" t="s">
        <v>505</v>
      </c>
      <c r="L61" s="218"/>
      <c r="M61" s="218"/>
      <c r="N61" s="164"/>
      <c r="O61" s="164"/>
      <c r="P61" s="164"/>
      <c r="Q61" s="163"/>
      <c r="R61" s="163"/>
      <c r="S61" s="222"/>
      <c r="T61" s="222"/>
      <c r="U61" s="222"/>
      <c r="V61" s="222"/>
      <c r="W61" s="222"/>
      <c r="X61" s="222"/>
      <c r="Y61" s="222"/>
      <c r="Z61" s="222"/>
      <c r="AA61" s="38"/>
    </row>
    <row r="62" spans="1:27" x14ac:dyDescent="0.2">
      <c r="A62" s="92">
        <v>57</v>
      </c>
      <c r="B62" s="92" t="s">
        <v>120</v>
      </c>
      <c r="C62" s="92" t="s">
        <v>121</v>
      </c>
      <c r="D62" s="93" t="str">
        <f t="shared" si="2"/>
        <v/>
      </c>
      <c r="E62" s="96">
        <f>IF(Options!$D$24 = 1, MAX(F62, G62),
IF(Options!$D$25 = 1, AVERAGE(F62,G62),
IF(Options!$D$26 = 1, IFERROR(GEOMEAN(F62, G62), MAX(F62, G62)))))</f>
        <v>4.9043062200956902</v>
      </c>
      <c r="F62" s="96" cm="1">
        <f t="array" ref="F62">IF(Options!$D$18=1, IFERROR(MAX(IF($I$199:$R$199=1,(I62:R62),"")),
     MAX(IF($I$199:$R$199=2,(I62:R62),""))),
IF(Options!$D$19=1, IFERROR(AVERAGE(IF($I$199:$R$199=1,(I62:R62),"")),
     AVERAGE(IF($I$199:$R$199=2,(I62:R62),""))),
IF(Options!$D$20=1, IFERROR(GEOMEAN(IF($I$199:$R$199=1,(I62:R62)+0.0001,"")),
     GEOMEAN(IF($I$199:$R$199=2,(I62:R62)+0.0001,""))))))</f>
        <v>4.9043062200956902</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4.9043062200956902</v>
      </c>
      <c r="J62" s="96">
        <v>1</v>
      </c>
      <c r="K62" s="215" t="s">
        <v>505</v>
      </c>
      <c r="L62" s="218"/>
      <c r="M62" s="218"/>
      <c r="N62" s="164"/>
      <c r="O62" s="164"/>
      <c r="P62" s="164"/>
      <c r="Q62" s="163"/>
      <c r="R62" s="163"/>
      <c r="S62" s="222"/>
      <c r="T62" s="222"/>
      <c r="U62" s="222"/>
      <c r="V62" s="222"/>
      <c r="W62" s="222"/>
      <c r="X62" s="222"/>
      <c r="Y62" s="222"/>
      <c r="Z62" s="222"/>
      <c r="AA62" s="38"/>
    </row>
    <row r="63" spans="1:27" x14ac:dyDescent="0.2">
      <c r="A63" s="92">
        <v>58</v>
      </c>
      <c r="B63" s="92" t="s">
        <v>122</v>
      </c>
      <c r="C63" s="92" t="s">
        <v>123</v>
      </c>
      <c r="D63" s="93" t="str">
        <f t="shared" si="2"/>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v>0</v>
      </c>
      <c r="J63" s="96">
        <v>1</v>
      </c>
      <c r="K63" s="215" t="s">
        <v>505</v>
      </c>
      <c r="L63" s="218"/>
      <c r="M63" s="218"/>
      <c r="N63" s="164"/>
      <c r="O63" s="164"/>
      <c r="P63" s="164"/>
      <c r="Q63" s="163"/>
      <c r="R63" s="163"/>
      <c r="S63" s="222"/>
      <c r="T63" s="222"/>
      <c r="U63" s="222"/>
      <c r="V63" s="222"/>
      <c r="W63" s="222"/>
      <c r="X63" s="222"/>
      <c r="Y63" s="222"/>
      <c r="Z63" s="222"/>
      <c r="AA63" s="38"/>
    </row>
    <row r="64" spans="1:27" x14ac:dyDescent="0.2">
      <c r="A64" s="92">
        <v>59</v>
      </c>
      <c r="B64" s="92" t="s">
        <v>124</v>
      </c>
      <c r="C64" s="92" t="s">
        <v>125</v>
      </c>
      <c r="D64" s="93" t="str">
        <f t="shared" si="2"/>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t="s">
        <v>505</v>
      </c>
      <c r="J64" s="96" t="s">
        <v>505</v>
      </c>
      <c r="K64" s="215" t="s">
        <v>505</v>
      </c>
      <c r="L64" s="218"/>
      <c r="M64" s="218"/>
      <c r="N64" s="164"/>
      <c r="O64" s="164"/>
      <c r="P64" s="164"/>
      <c r="Q64" s="163"/>
      <c r="R64" s="163"/>
      <c r="S64" s="222"/>
      <c r="T64" s="222"/>
      <c r="U64" s="222"/>
      <c r="V64" s="222"/>
      <c r="W64" s="222"/>
      <c r="X64" s="222"/>
      <c r="Y64" s="222"/>
      <c r="Z64" s="222"/>
      <c r="AA64" s="38"/>
    </row>
    <row r="65" spans="1:27" x14ac:dyDescent="0.2">
      <c r="A65" s="92">
        <v>60</v>
      </c>
      <c r="B65" s="92" t="s">
        <v>126</v>
      </c>
      <c r="C65" s="92" t="s">
        <v>127</v>
      </c>
      <c r="D65" s="93" t="str">
        <f t="shared" si="2"/>
        <v/>
      </c>
      <c r="E65" s="96">
        <f>IF(Options!$D$24 = 1, MAX(F65, G65),
IF(Options!$D$25 = 1, AVERAGE(F65,G65),
IF(Options!$D$26 = 1, IFERROR(GEOMEAN(F65, G65), MAX(F65, G65)))))</f>
        <v>6.6028708133971303</v>
      </c>
      <c r="F65" s="96" cm="1">
        <f t="array" ref="F65">IF(Options!$D$18=1, IFERROR(MAX(IF($I$199:$R$199=1,(I65:R65),"")),
     MAX(IF($I$199:$R$199=2,(I65:R65),""))),
IF(Options!$D$19=1, IFERROR(AVERAGE(IF($I$199:$R$199=1,(I65:R65),"")),
     AVERAGE(IF($I$199:$R$199=2,(I65:R65),""))),
IF(Options!$D$20=1, IFERROR(GEOMEAN(IF($I$199:$R$199=1,(I65:R65)+0.0001,"")),
     GEOMEAN(IF($I$199:$R$199=2,(I65:R65)+0.0001,""))))))</f>
        <v>6.6028708133971303</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v>6.6028708133971303</v>
      </c>
      <c r="J65" s="96" t="s">
        <v>505</v>
      </c>
      <c r="K65" s="215" t="s">
        <v>505</v>
      </c>
      <c r="L65" s="218"/>
      <c r="M65" s="218"/>
      <c r="N65" s="164"/>
      <c r="O65" s="164"/>
      <c r="P65" s="164"/>
      <c r="Q65" s="163"/>
      <c r="R65" s="163"/>
      <c r="S65" s="222"/>
      <c r="T65" s="222"/>
      <c r="U65" s="222"/>
      <c r="V65" s="222"/>
      <c r="W65" s="222"/>
      <c r="X65" s="222"/>
      <c r="Y65" s="222"/>
      <c r="Z65" s="222"/>
      <c r="AA65" s="38"/>
    </row>
    <row r="66" spans="1:27" x14ac:dyDescent="0.2">
      <c r="A66" s="92">
        <v>61</v>
      </c>
      <c r="B66" s="92" t="s">
        <v>128</v>
      </c>
      <c r="C66" s="92" t="s">
        <v>129</v>
      </c>
      <c r="D66" s="93" t="str">
        <f t="shared" si="2"/>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v>0</v>
      </c>
      <c r="J66" s="96">
        <v>1</v>
      </c>
      <c r="K66" s="215" t="s">
        <v>505</v>
      </c>
      <c r="L66" s="218"/>
      <c r="M66" s="218"/>
      <c r="N66" s="164"/>
      <c r="O66" s="164"/>
      <c r="P66" s="164"/>
      <c r="Q66" s="163"/>
      <c r="R66" s="163"/>
      <c r="S66" s="222"/>
      <c r="T66" s="222"/>
      <c r="U66" s="222"/>
      <c r="V66" s="222"/>
      <c r="W66" s="222"/>
      <c r="X66" s="222"/>
      <c r="Y66" s="222"/>
      <c r="Z66" s="222"/>
      <c r="AA66" s="38"/>
    </row>
    <row r="67" spans="1:27" x14ac:dyDescent="0.2">
      <c r="A67" s="92">
        <v>62</v>
      </c>
      <c r="B67" s="92" t="s">
        <v>130</v>
      </c>
      <c r="C67" s="92" t="s">
        <v>131</v>
      </c>
      <c r="D67" s="93" t="str">
        <f t="shared" si="2"/>
        <v/>
      </c>
      <c r="E67" s="96">
        <f>IF(Options!$D$24 = 1, MAX(F67, G67),
IF(Options!$D$25 = 1, AVERAGE(F67,G67),
IF(Options!$D$26 = 1, IFERROR(GEOMEAN(F67, G67), MAX(F67, G67)))))</f>
        <v>4.9282296650717701</v>
      </c>
      <c r="F67" s="96" cm="1">
        <f t="array" ref="F67">IF(Options!$D$18=1, IFERROR(MAX(IF($I$199:$R$199=1,(I67:R67),"")),
     MAX(IF($I$199:$R$199=2,(I67:R67),""))),
IF(Options!$D$19=1, IFERROR(AVERAGE(IF($I$199:$R$199=1,(I67:R67),"")),
     AVERAGE(IF($I$199:$R$199=2,(I67:R67),""))),
IF(Options!$D$20=1, IFERROR(GEOMEAN(IF($I$199:$R$199=1,(I67:R67)+0.0001,"")),
     GEOMEAN(IF($I$199:$R$199=2,(I67:R67)+0.0001,""))))))</f>
        <v>4.9282296650717701</v>
      </c>
      <c r="G67" s="96" cm="1">
        <f t="array" ref="G67">IF(Options!$D$18=1, IFERROR(MAX(IF($I$200:$R$200=1,(I67:R67),"")),
     MAX(IF($I$200:$R$200=2,(I67:R67),""))),
IF(Options!$D$19=1, IFERROR(AVERAGE(IF($I$200:$R$200=1,(I67:R67),"")),
     AVERAGE(IF($I$200:$R$200=2,(I67:R67),""))),
IF(Options!$D$20=1, IFERROR(GEOMEAN(IF($I$200:$R$200=1,(I67:R67)+0.0001,"")),
     GEOMEAN(IF($I$200:$R$200=2,(I67:R67)+0.0001,""))))))</f>
        <v>0</v>
      </c>
      <c r="H67" s="151" t="s">
        <v>131</v>
      </c>
      <c r="I67" s="96">
        <v>4.9282296650717701</v>
      </c>
      <c r="J67" s="96">
        <v>5</v>
      </c>
      <c r="K67" s="215" t="s">
        <v>505</v>
      </c>
      <c r="L67" s="218"/>
      <c r="M67" s="218"/>
      <c r="N67" s="164"/>
      <c r="O67" s="164"/>
      <c r="P67" s="164"/>
      <c r="Q67" s="163"/>
      <c r="R67" s="163"/>
      <c r="S67" s="222"/>
      <c r="T67" s="222"/>
      <c r="U67" s="222"/>
      <c r="V67" s="222"/>
      <c r="W67" s="222"/>
      <c r="X67" s="222"/>
      <c r="Y67" s="222"/>
      <c r="Z67" s="222"/>
      <c r="AA67" s="38"/>
    </row>
    <row r="68" spans="1:27" x14ac:dyDescent="0.2">
      <c r="A68" s="92">
        <v>63</v>
      </c>
      <c r="B68" s="92" t="s">
        <v>132</v>
      </c>
      <c r="C68" s="92" t="s">
        <v>133</v>
      </c>
      <c r="D68" s="93" t="str">
        <f t="shared" si="2"/>
        <v/>
      </c>
      <c r="E68" s="96">
        <f>IF(Options!$D$24 = 1, MAX(F68, G68),
IF(Options!$D$25 = 1, AVERAGE(F68,G68),
IF(Options!$D$26 = 1, IFERROR(GEOMEAN(F68, G68), MAX(F68, G68)))))</f>
        <v>7.1770334928229698</v>
      </c>
      <c r="F68" s="96" cm="1">
        <f t="array" ref="F68">IF(Options!$D$18=1, IFERROR(MAX(IF($I$199:$R$199=1,(I68:R68),"")),
     MAX(IF($I$199:$R$199=2,(I68:R68),""))),
IF(Options!$D$19=1, IFERROR(AVERAGE(IF($I$199:$R$199=1,(I68:R68),"")),
     AVERAGE(IF($I$199:$R$199=2,(I68:R68),""))),
IF(Options!$D$20=1, IFERROR(GEOMEAN(IF($I$199:$R$199=1,(I68:R68)+0.0001,"")),
     GEOMEAN(IF($I$199:$R$199=2,(I68:R68)+0.0001,""))))))</f>
        <v>7.1770334928229698</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7.1770334928229698</v>
      </c>
      <c r="J68" s="96">
        <v>5</v>
      </c>
      <c r="K68" s="215" t="s">
        <v>505</v>
      </c>
      <c r="L68" s="218"/>
      <c r="M68" s="218"/>
      <c r="N68" s="164"/>
      <c r="O68" s="164"/>
      <c r="P68" s="164"/>
      <c r="Q68" s="163"/>
      <c r="R68" s="163"/>
      <c r="S68" s="222"/>
      <c r="T68" s="222"/>
      <c r="U68" s="222"/>
      <c r="V68" s="222"/>
      <c r="W68" s="222"/>
      <c r="X68" s="222"/>
      <c r="Y68" s="222"/>
      <c r="Z68" s="222"/>
      <c r="AA68" s="38"/>
    </row>
    <row r="69" spans="1:27" x14ac:dyDescent="0.2">
      <c r="A69" s="92">
        <v>64</v>
      </c>
      <c r="B69" s="92" t="s">
        <v>134</v>
      </c>
      <c r="C69" s="92" t="s">
        <v>135</v>
      </c>
      <c r="D69" s="93" t="str">
        <f t="shared" si="2"/>
        <v/>
      </c>
      <c r="E69" s="96">
        <f>IF(Options!$D$24 = 1, MAX(F69, G69),
IF(Options!$D$25 = 1, AVERAGE(F69,G69),
IF(Options!$D$26 = 1, IFERROR(GEOMEAN(F69, G69), MAX(F69, G69)))))</f>
        <v>8.8277511961722492</v>
      </c>
      <c r="F69" s="96" cm="1">
        <f t="array" ref="F69">IF(Options!$D$18=1, IFERROR(MAX(IF($I$199:$R$199=1,(I69:R69),"")),
     MAX(IF($I$199:$R$199=2,(I69:R69),""))),
IF(Options!$D$19=1, IFERROR(AVERAGE(IF($I$199:$R$199=1,(I69:R69),"")),
     AVERAGE(IF($I$199:$R$199=2,(I69:R69),""))),
IF(Options!$D$20=1, IFERROR(GEOMEAN(IF($I$199:$R$199=1,(I69:R69)+0.0001,"")),
     GEOMEAN(IF($I$199:$R$199=2,(I69:R69)+0.0001,""))))))</f>
        <v>8.8277511961722492</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v>8.8277511961722492</v>
      </c>
      <c r="J69" s="96">
        <v>5</v>
      </c>
      <c r="K69" s="215" t="s">
        <v>505</v>
      </c>
      <c r="L69" s="218"/>
      <c r="M69" s="218"/>
      <c r="N69" s="164"/>
      <c r="O69" s="164"/>
      <c r="P69" s="164"/>
      <c r="Q69" s="163"/>
      <c r="R69" s="163"/>
      <c r="S69" s="222"/>
      <c r="T69" s="222"/>
      <c r="U69" s="222"/>
      <c r="V69" s="222"/>
      <c r="W69" s="222"/>
      <c r="X69" s="222"/>
      <c r="Y69" s="222"/>
      <c r="Z69" s="222"/>
      <c r="AA69" s="38"/>
    </row>
    <row r="70" spans="1:27" x14ac:dyDescent="0.2">
      <c r="A70" s="92">
        <v>65</v>
      </c>
      <c r="B70" s="92" t="s">
        <v>136</v>
      </c>
      <c r="C70" s="92" t="s">
        <v>137</v>
      </c>
      <c r="D70" s="93" t="str">
        <f t="shared" si="2"/>
        <v/>
      </c>
      <c r="E70" s="96">
        <f>IF(Options!$D$24 = 1, MAX(F70, G70),
IF(Options!$D$25 = 1, AVERAGE(F70,G70),
IF(Options!$D$26 = 1, IFERROR(GEOMEAN(F70, G70), MAX(F70, G70)))))</f>
        <v>7.5119617224880404</v>
      </c>
      <c r="F70" s="96" cm="1">
        <f t="array" ref="F70">IF(Options!$D$18=1, IFERROR(MAX(IF($I$199:$R$199=1,(I70:R70),"")),
     MAX(IF($I$199:$R$199=2,(I70:R70),""))),
IF(Options!$D$19=1, IFERROR(AVERAGE(IF($I$199:$R$199=1,(I70:R70),"")),
     AVERAGE(IF($I$199:$R$199=2,(I70:R70),""))),
IF(Options!$D$20=1, IFERROR(GEOMEAN(IF($I$199:$R$199=1,(I70:R70)+0.0001,"")),
     GEOMEAN(IF($I$199:$R$199=2,(I70:R70)+0.0001,""))))))</f>
        <v>7.5119617224880404</v>
      </c>
      <c r="G70" s="96" cm="1">
        <f t="array" ref="G70">IF(Options!$D$18=1, IFERROR(MAX(IF($I$200:$R$200=1,(I70:R70),"")),
     MAX(IF($I$200:$R$200=2,(I70:R70),""))),
IF(Options!$D$19=1, IFERROR(AVERAGE(IF($I$200:$R$200=1,(I70:R70),"")),
     AVERAGE(IF($I$200:$R$200=2,(I70:R70),""))),
IF(Options!$D$20=1, IFERROR(GEOMEAN(IF($I$200:$R$200=1,(I70:R70)+0.0001,"")),
     GEOMEAN(IF($I$200:$R$200=2,(I70:R70)+0.0001,""))))))</f>
        <v>0</v>
      </c>
      <c r="H70" s="151" t="s">
        <v>137</v>
      </c>
      <c r="I70" s="96">
        <v>7.5119617224880404</v>
      </c>
      <c r="J70" s="96">
        <v>5</v>
      </c>
      <c r="K70" s="215" t="s">
        <v>505</v>
      </c>
      <c r="L70" s="218"/>
      <c r="M70" s="218"/>
      <c r="N70" s="164"/>
      <c r="O70" s="164"/>
      <c r="P70" s="164"/>
      <c r="Q70" s="163"/>
      <c r="R70" s="163"/>
      <c r="S70" s="222"/>
      <c r="T70" s="222"/>
      <c r="U70" s="222"/>
      <c r="V70" s="222"/>
      <c r="W70" s="222"/>
      <c r="X70" s="222"/>
      <c r="Y70" s="222"/>
      <c r="Z70" s="222"/>
      <c r="AA70" s="38"/>
    </row>
    <row r="71" spans="1:27" x14ac:dyDescent="0.2">
      <c r="A71" s="92">
        <v>66</v>
      </c>
      <c r="B71" s="92" t="s">
        <v>138</v>
      </c>
      <c r="C71" s="92" t="s">
        <v>139</v>
      </c>
      <c r="D71" s="93" t="str">
        <f t="shared" si="2"/>
        <v/>
      </c>
      <c r="E71" s="96">
        <f>IF(Options!$D$24 = 1, MAX(F71, G71),
IF(Options!$D$25 = 1, AVERAGE(F71,G71),
IF(Options!$D$26 = 1, IFERROR(GEOMEAN(F71, G71), MAX(F71, G71)))))</f>
        <v>8.6602870813397104</v>
      </c>
      <c r="F71" s="96" cm="1">
        <f t="array" ref="F71">IF(Options!$D$18=1, IFERROR(MAX(IF($I$199:$R$199=1,(I71:R71),"")),
     MAX(IF($I$199:$R$199=2,(I71:R71),""))),
IF(Options!$D$19=1, IFERROR(AVERAGE(IF($I$199:$R$199=1,(I71:R71),"")),
     AVERAGE(IF($I$199:$R$199=2,(I71:R71),""))),
IF(Options!$D$20=1, IFERROR(GEOMEAN(IF($I$199:$R$199=1,(I71:R71)+0.0001,"")),
     GEOMEAN(IF($I$199:$R$199=2,(I71:R71)+0.0001,""))))))</f>
        <v>8.6602870813397104</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v>8.6602870813397104</v>
      </c>
      <c r="J71" s="96" t="s">
        <v>505</v>
      </c>
      <c r="K71" s="215" t="s">
        <v>505</v>
      </c>
      <c r="L71" s="218"/>
      <c r="M71" s="218"/>
      <c r="N71" s="164"/>
      <c r="O71" s="164"/>
      <c r="P71" s="164"/>
      <c r="Q71" s="163"/>
      <c r="R71" s="163"/>
      <c r="S71" s="222"/>
      <c r="T71" s="222"/>
      <c r="U71" s="222"/>
      <c r="V71" s="222"/>
      <c r="W71" s="222"/>
      <c r="X71" s="222"/>
      <c r="Y71" s="222"/>
      <c r="Z71" s="222"/>
      <c r="AA71" s="38"/>
    </row>
    <row r="72" spans="1:27" x14ac:dyDescent="0.2">
      <c r="A72" s="92">
        <v>67</v>
      </c>
      <c r="B72" s="92" t="s">
        <v>140</v>
      </c>
      <c r="C72" s="92" t="s">
        <v>141</v>
      </c>
      <c r="D72" s="93" t="str">
        <f t="shared" si="2"/>
        <v/>
      </c>
      <c r="E72" s="96">
        <f>IF(Options!$D$24 = 1, MAX(F72, G72),
IF(Options!$D$25 = 1, AVERAGE(F72,G72),
IF(Options!$D$26 = 1, IFERROR(GEOMEAN(F72, G72), MAX(F72, G72)))))</f>
        <v>5.4066985645932997</v>
      </c>
      <c r="F72" s="96" cm="1">
        <f t="array" ref="F72">IF(Options!$D$18=1, IFERROR(MAX(IF($I$199:$R$199=1,(I72:R72),"")),
     MAX(IF($I$199:$R$199=2,(I72:R72),""))),
IF(Options!$D$19=1, IFERROR(AVERAGE(IF($I$199:$R$199=1,(I72:R72),"")),
     AVERAGE(IF($I$199:$R$199=2,(I72:R72),""))),
IF(Options!$D$20=1, IFERROR(GEOMEAN(IF($I$199:$R$199=1,(I72:R72)+0.0001,"")),
     GEOMEAN(IF($I$199:$R$199=2,(I72:R72)+0.0001,""))))))</f>
        <v>5.4066985645932997</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v>5.4066985645932997</v>
      </c>
      <c r="J72" s="96" t="s">
        <v>505</v>
      </c>
      <c r="K72" s="215" t="s">
        <v>505</v>
      </c>
      <c r="L72" s="218"/>
      <c r="M72" s="218"/>
      <c r="N72" s="164"/>
      <c r="O72" s="164"/>
      <c r="P72" s="164"/>
      <c r="Q72" s="163"/>
      <c r="R72" s="163"/>
      <c r="S72" s="222"/>
      <c r="T72" s="222"/>
      <c r="U72" s="222"/>
      <c r="V72" s="222"/>
      <c r="W72" s="222"/>
      <c r="X72" s="222"/>
      <c r="Y72" s="222"/>
      <c r="Z72" s="222"/>
      <c r="AA72" s="38"/>
    </row>
    <row r="73" spans="1:27" x14ac:dyDescent="0.2">
      <c r="A73" s="92">
        <v>68</v>
      </c>
      <c r="B73" s="92" t="s">
        <v>142</v>
      </c>
      <c r="C73" s="92" t="s">
        <v>143</v>
      </c>
      <c r="D73" s="93" t="str">
        <f t="shared" si="2"/>
        <v/>
      </c>
      <c r="E73" s="96">
        <f>IF(Options!$D$24 = 1, MAX(F73, G73),
IF(Options!$D$25 = 1, AVERAGE(F73,G73),
IF(Options!$D$26 = 1, IFERROR(GEOMEAN(F73, G73), MAX(F73, G73)))))</f>
        <v>0.119617224880383</v>
      </c>
      <c r="F73" s="96" cm="1">
        <f t="array" ref="F73">IF(Options!$D$18=1, IFERROR(MAX(IF($I$199:$R$199=1,(I73:R73),"")),
     MAX(IF($I$199:$R$199=2,(I73:R73),""))),
IF(Options!$D$19=1, IFERROR(AVERAGE(IF($I$199:$R$199=1,(I73:R73),"")),
     AVERAGE(IF($I$199:$R$199=2,(I73:R73),""))),
IF(Options!$D$20=1, IFERROR(GEOMEAN(IF($I$199:$R$199=1,(I73:R73)+0.0001,"")),
     GEOMEAN(IF($I$199:$R$199=2,(I73:R73)+0.0001,""))))))</f>
        <v>0.119617224880383</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v>0.119617224880383</v>
      </c>
      <c r="J73" s="96">
        <v>3</v>
      </c>
      <c r="K73" s="215" t="s">
        <v>505</v>
      </c>
      <c r="L73" s="218"/>
      <c r="M73" s="218"/>
      <c r="N73" s="164"/>
      <c r="O73" s="164"/>
      <c r="P73" s="164"/>
      <c r="Q73" s="163"/>
      <c r="R73" s="163"/>
      <c r="S73" s="222"/>
      <c r="T73" s="222"/>
      <c r="U73" s="222"/>
      <c r="V73" s="222"/>
      <c r="W73" s="222"/>
      <c r="X73" s="222"/>
      <c r="Y73" s="222"/>
      <c r="Z73" s="222"/>
      <c r="AA73" s="38"/>
    </row>
    <row r="74" spans="1:27" x14ac:dyDescent="0.2">
      <c r="A74" s="92">
        <v>69</v>
      </c>
      <c r="B74" s="92" t="s">
        <v>144</v>
      </c>
      <c r="C74" s="92" t="s">
        <v>145</v>
      </c>
      <c r="D74" s="93" t="str">
        <f t="shared" si="2"/>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t="s">
        <v>505</v>
      </c>
      <c r="J74" s="96" t="s">
        <v>505</v>
      </c>
      <c r="K74" s="215" t="s">
        <v>505</v>
      </c>
      <c r="L74" s="218"/>
      <c r="M74" s="218"/>
      <c r="N74" s="164"/>
      <c r="O74" s="164"/>
      <c r="P74" s="164"/>
      <c r="Q74" s="163"/>
      <c r="R74" s="163"/>
      <c r="S74" s="222"/>
      <c r="T74" s="222"/>
      <c r="U74" s="222"/>
      <c r="V74" s="222"/>
      <c r="W74" s="222"/>
      <c r="X74" s="222"/>
      <c r="Y74" s="222"/>
      <c r="Z74" s="222"/>
      <c r="AA74" s="38"/>
    </row>
    <row r="75" spans="1:27" x14ac:dyDescent="0.2">
      <c r="A75" s="92">
        <v>70</v>
      </c>
      <c r="B75" s="92" t="s">
        <v>146</v>
      </c>
      <c r="C75" s="92" t="s">
        <v>147</v>
      </c>
      <c r="D75" s="93" t="str">
        <f t="shared" si="2"/>
        <v/>
      </c>
      <c r="E75" s="96">
        <f>IF(Options!$D$24 = 1, MAX(F75, G75),
IF(Options!$D$25 = 1, AVERAGE(F75,G75),
IF(Options!$D$26 = 1, IFERROR(GEOMEAN(F75, G75), MAX(F75, G75)))))</f>
        <v>6.5071770334928196</v>
      </c>
      <c r="F75" s="96" cm="1">
        <f t="array" ref="F75">IF(Options!$D$18=1, IFERROR(MAX(IF($I$199:$R$199=1,(I75:R75),"")),
     MAX(IF($I$199:$R$199=2,(I75:R75),""))),
IF(Options!$D$19=1, IFERROR(AVERAGE(IF($I$199:$R$199=1,(I75:R75),"")),
     AVERAGE(IF($I$199:$R$199=2,(I75:R75),""))),
IF(Options!$D$20=1, IFERROR(GEOMEAN(IF($I$199:$R$199=1,(I75:R75)+0.0001,"")),
     GEOMEAN(IF($I$199:$R$199=2,(I75:R75)+0.0001,""))))))</f>
        <v>6.5071770334928196</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6.5071770334928196</v>
      </c>
      <c r="J75" s="96">
        <v>5</v>
      </c>
      <c r="K75" s="215" t="s">
        <v>505</v>
      </c>
      <c r="L75" s="218"/>
      <c r="M75" s="218"/>
      <c r="N75" s="164"/>
      <c r="O75" s="164"/>
      <c r="P75" s="164"/>
      <c r="Q75" s="163"/>
      <c r="R75" s="163"/>
      <c r="S75" s="222"/>
      <c r="T75" s="222"/>
      <c r="U75" s="222"/>
      <c r="V75" s="222"/>
      <c r="W75" s="222"/>
      <c r="X75" s="222"/>
      <c r="Y75" s="222"/>
      <c r="Z75" s="222"/>
      <c r="AA75" s="38"/>
    </row>
    <row r="76" spans="1:27" x14ac:dyDescent="0.2">
      <c r="A76" s="92">
        <v>71</v>
      </c>
      <c r="B76" s="92" t="s">
        <v>148</v>
      </c>
      <c r="C76" s="92" t="s">
        <v>149</v>
      </c>
      <c r="D76" s="93" t="str">
        <f t="shared" si="2"/>
        <v/>
      </c>
      <c r="E76" s="96">
        <f>IF(Options!$D$24 = 1, MAX(F76, G76),
IF(Options!$D$25 = 1, AVERAGE(F76,G76),
IF(Options!$D$26 = 1, IFERROR(GEOMEAN(F76, G76), MAX(F76, G76)))))</f>
        <v>4.6650717703349303</v>
      </c>
      <c r="F76" s="96" cm="1">
        <f t="array" ref="F76">IF(Options!$D$18=1, IFERROR(MAX(IF($I$199:$R$199=1,(I76:R76),"")),
     MAX(IF($I$199:$R$199=2,(I76:R76),""))),
IF(Options!$D$19=1, IFERROR(AVERAGE(IF($I$199:$R$199=1,(I76:R76),"")),
     AVERAGE(IF($I$199:$R$199=2,(I76:R76),""))),
IF(Options!$D$20=1, IFERROR(GEOMEAN(IF($I$199:$R$199=1,(I76:R76)+0.0001,"")),
     GEOMEAN(IF($I$199:$R$199=2,(I76:R76)+0.0001,""))))))</f>
        <v>4.6650717703349303</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v>4.6650717703349303</v>
      </c>
      <c r="J76" s="96" t="s">
        <v>505</v>
      </c>
      <c r="K76" s="215" t="s">
        <v>505</v>
      </c>
      <c r="L76" s="218"/>
      <c r="M76" s="218"/>
      <c r="N76" s="164"/>
      <c r="O76" s="164"/>
      <c r="P76" s="164"/>
      <c r="Q76" s="163"/>
      <c r="R76" s="163"/>
      <c r="S76" s="222"/>
      <c r="T76" s="222"/>
      <c r="U76" s="222"/>
      <c r="V76" s="222"/>
      <c r="W76" s="222"/>
      <c r="X76" s="222"/>
      <c r="Y76" s="222"/>
      <c r="Z76" s="222"/>
      <c r="AA76" s="38"/>
    </row>
    <row r="77" spans="1:27" x14ac:dyDescent="0.2">
      <c r="A77" s="92">
        <v>72</v>
      </c>
      <c r="B77" s="92" t="s">
        <v>150</v>
      </c>
      <c r="C77" s="92" t="s">
        <v>151</v>
      </c>
      <c r="D77" s="93" t="str">
        <f t="shared" si="2"/>
        <v/>
      </c>
      <c r="E77" s="96">
        <f>IF(Options!$D$24 = 1, MAX(F77, G77),
IF(Options!$D$25 = 1, AVERAGE(F77,G77),
IF(Options!$D$26 = 1, IFERROR(GEOMEAN(F77, G77), MAX(F77, G77)))))</f>
        <v>6.14832535885167</v>
      </c>
      <c r="F77" s="96" cm="1">
        <f t="array" ref="F77">IF(Options!$D$18=1, IFERROR(MAX(IF($I$199:$R$199=1,(I77:R77),"")),
     MAX(IF($I$199:$R$199=2,(I77:R77),""))),
IF(Options!$D$19=1, IFERROR(AVERAGE(IF($I$199:$R$199=1,(I77:R77),"")),
     AVERAGE(IF($I$199:$R$199=2,(I77:R77),""))),
IF(Options!$D$20=1, IFERROR(GEOMEAN(IF($I$199:$R$199=1,(I77:R77)+0.0001,"")),
     GEOMEAN(IF($I$199:$R$199=2,(I77:R77)+0.0001,""))))))</f>
        <v>6.14832535885167</v>
      </c>
      <c r="G77" s="96" cm="1">
        <f t="array" ref="G77">IF(Options!$D$18=1, IFERROR(MAX(IF($I$200:$R$200=1,(I77:R77),"")),
     MAX(IF($I$200:$R$200=2,(I77:R77),""))),
IF(Options!$D$19=1, IFERROR(AVERAGE(IF($I$200:$R$200=1,(I77:R77),"")),
     AVERAGE(IF($I$200:$R$200=2,(I77:R77),""))),
IF(Options!$D$20=1, IFERROR(GEOMEAN(IF($I$200:$R$200=1,(I77:R77)+0.0001,"")),
     GEOMEAN(IF($I$200:$R$200=2,(I77:R77)+0.0001,""))))))</f>
        <v>0</v>
      </c>
      <c r="H77" s="151" t="s">
        <v>151</v>
      </c>
      <c r="I77" s="96">
        <v>6.14832535885167</v>
      </c>
      <c r="J77" s="96">
        <v>3</v>
      </c>
      <c r="K77" s="215" t="s">
        <v>505</v>
      </c>
      <c r="L77" s="218"/>
      <c r="M77" s="218"/>
      <c r="N77" s="164"/>
      <c r="O77" s="164"/>
      <c r="P77" s="164"/>
      <c r="Q77" s="163"/>
      <c r="R77" s="163"/>
      <c r="S77" s="222"/>
      <c r="T77" s="222"/>
      <c r="U77" s="222"/>
      <c r="V77" s="222"/>
      <c r="W77" s="222"/>
      <c r="X77" s="222"/>
      <c r="Y77" s="222"/>
      <c r="Z77" s="222"/>
      <c r="AA77" s="38"/>
    </row>
    <row r="78" spans="1:27" x14ac:dyDescent="0.2">
      <c r="A78" s="92">
        <v>73</v>
      </c>
      <c r="B78" s="92" t="s">
        <v>152</v>
      </c>
      <c r="C78" s="92" t="s">
        <v>153</v>
      </c>
      <c r="D78" s="93" t="str">
        <f t="shared" si="2"/>
        <v/>
      </c>
      <c r="E78" s="96">
        <f>IF(Options!$D$24 = 1, MAX(F78, G78),
IF(Options!$D$25 = 1, AVERAGE(F78,G78),
IF(Options!$D$26 = 1, IFERROR(GEOMEAN(F78, G78), MAX(F78, G78)))))</f>
        <v>1.2200956937798999</v>
      </c>
      <c r="F78" s="96" cm="1">
        <f t="array" ref="F78">IF(Options!$D$18=1, IFERROR(MAX(IF($I$199:$R$199=1,(I78:R78),"")),
     MAX(IF($I$199:$R$199=2,(I78:R78),""))),
IF(Options!$D$19=1, IFERROR(AVERAGE(IF($I$199:$R$199=1,(I78:R78),"")),
     AVERAGE(IF($I$199:$R$199=2,(I78:R78),""))),
IF(Options!$D$20=1, IFERROR(GEOMEAN(IF($I$199:$R$199=1,(I78:R78)+0.0001,"")),
     GEOMEAN(IF($I$199:$R$199=2,(I78:R78)+0.0001,""))))))</f>
        <v>1.2200956937798999</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v>1.2200956937798999</v>
      </c>
      <c r="J78" s="96">
        <v>3</v>
      </c>
      <c r="K78" s="215" t="s">
        <v>505</v>
      </c>
      <c r="L78" s="218"/>
      <c r="M78" s="218"/>
      <c r="N78" s="164"/>
      <c r="O78" s="164"/>
      <c r="P78" s="164"/>
      <c r="Q78" s="163"/>
      <c r="R78" s="163"/>
      <c r="S78" s="222"/>
      <c r="T78" s="222"/>
      <c r="U78" s="222"/>
      <c r="V78" s="222"/>
      <c r="W78" s="222"/>
      <c r="X78" s="222"/>
      <c r="Y78" s="222"/>
      <c r="Z78" s="222"/>
      <c r="AA78" s="38"/>
    </row>
    <row r="79" spans="1:27" x14ac:dyDescent="0.2">
      <c r="A79" s="92">
        <v>74</v>
      </c>
      <c r="B79" s="92" t="s">
        <v>154</v>
      </c>
      <c r="C79" s="92" t="s">
        <v>155</v>
      </c>
      <c r="D79" s="93" t="str">
        <f t="shared" si="2"/>
        <v/>
      </c>
      <c r="E79" s="96">
        <f>IF(Options!$D$24 = 1, MAX(F79, G79),
IF(Options!$D$25 = 1, AVERAGE(F79,G79),
IF(Options!$D$26 = 1, IFERROR(GEOMEAN(F79, G79), MAX(F79, G79)))))</f>
        <v>10</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10</v>
      </c>
      <c r="H79" s="151" t="s">
        <v>155</v>
      </c>
      <c r="I79" s="96">
        <v>10</v>
      </c>
      <c r="J79" s="96" t="s">
        <v>505</v>
      </c>
      <c r="K79" s="215">
        <v>10</v>
      </c>
      <c r="L79" s="218"/>
      <c r="M79" s="218"/>
      <c r="N79" s="164"/>
      <c r="O79" s="164"/>
      <c r="P79" s="164"/>
      <c r="Q79" s="163"/>
      <c r="R79" s="163"/>
      <c r="S79" s="222"/>
      <c r="T79" s="222"/>
      <c r="U79" s="222"/>
      <c r="V79" s="222"/>
      <c r="W79" s="222"/>
      <c r="X79" s="222"/>
      <c r="Y79" s="222"/>
      <c r="Z79" s="222"/>
      <c r="AA79" s="38"/>
    </row>
    <row r="80" spans="1:27" x14ac:dyDescent="0.2">
      <c r="A80" s="92">
        <v>75</v>
      </c>
      <c r="B80" s="92" t="s">
        <v>156</v>
      </c>
      <c r="C80" s="92" t="s">
        <v>157</v>
      </c>
      <c r="D80" s="93" t="str">
        <f t="shared" si="2"/>
        <v/>
      </c>
      <c r="E80" s="96">
        <f>IF(Options!$D$24 = 1, MAX(F80, G80),
IF(Options!$D$25 = 1, AVERAGE(F80,G80),
IF(Options!$D$26 = 1, IFERROR(GEOMEAN(F80, G80), MAX(F80, G80)))))</f>
        <v>0.93301435406698596</v>
      </c>
      <c r="F80" s="96" cm="1">
        <f t="array" ref="F80">IF(Options!$D$18=1, IFERROR(MAX(IF($I$199:$R$199=1,(I80:R80),"")),
     MAX(IF($I$199:$R$199=2,(I80:R80),""))),
IF(Options!$D$19=1, IFERROR(AVERAGE(IF($I$199:$R$199=1,(I80:R80),"")),
     AVERAGE(IF($I$199:$R$199=2,(I80:R80),""))),
IF(Options!$D$20=1, IFERROR(GEOMEAN(IF($I$199:$R$199=1,(I80:R80)+0.0001,"")),
     GEOMEAN(IF($I$199:$R$199=2,(I80:R80)+0.0001,""))))))</f>
        <v>0.93301435406698596</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v>0.93301435406698596</v>
      </c>
      <c r="J80" s="96">
        <v>5</v>
      </c>
      <c r="K80" s="215" t="s">
        <v>505</v>
      </c>
      <c r="L80" s="218"/>
      <c r="M80" s="218"/>
      <c r="N80" s="164"/>
      <c r="O80" s="164"/>
      <c r="P80" s="164"/>
      <c r="Q80" s="163"/>
      <c r="R80" s="163"/>
      <c r="S80" s="222"/>
      <c r="T80" s="222"/>
      <c r="U80" s="222"/>
      <c r="V80" s="222"/>
      <c r="W80" s="222"/>
      <c r="X80" s="222"/>
      <c r="Y80" s="222"/>
      <c r="Z80" s="222"/>
      <c r="AA80" s="38"/>
    </row>
    <row r="81" spans="1:27" x14ac:dyDescent="0.2">
      <c r="A81" s="92">
        <v>76</v>
      </c>
      <c r="B81" s="92" t="s">
        <v>158</v>
      </c>
      <c r="C81" s="92" t="s">
        <v>159</v>
      </c>
      <c r="D81" s="93" t="str">
        <f t="shared" si="2"/>
        <v/>
      </c>
      <c r="E81" s="96">
        <f>IF(Options!$D$24 = 1, MAX(F81, G81),
IF(Options!$D$25 = 1, AVERAGE(F81,G81),
IF(Options!$D$26 = 1, IFERROR(GEOMEAN(F81, G81), MAX(F81, G81)))))</f>
        <v>5.2392344497607697</v>
      </c>
      <c r="F81" s="96" cm="1">
        <f t="array" ref="F81">IF(Options!$D$18=1, IFERROR(MAX(IF($I$199:$R$199=1,(I81:R81),"")),
     MAX(IF($I$199:$R$199=2,(I81:R81),""))),
IF(Options!$D$19=1, IFERROR(AVERAGE(IF($I$199:$R$199=1,(I81:R81),"")),
     AVERAGE(IF($I$199:$R$199=2,(I81:R81),""))),
IF(Options!$D$20=1, IFERROR(GEOMEAN(IF($I$199:$R$199=1,(I81:R81)+0.0001,"")),
     GEOMEAN(IF($I$199:$R$199=2,(I81:R81)+0.0001,""))))))</f>
        <v>5.2392344497607697</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5.2392344497607697</v>
      </c>
      <c r="J81" s="96">
        <v>3</v>
      </c>
      <c r="K81" s="215" t="s">
        <v>505</v>
      </c>
      <c r="L81" s="218"/>
      <c r="M81" s="218"/>
      <c r="N81" s="164"/>
      <c r="O81" s="164"/>
      <c r="P81" s="164"/>
      <c r="Q81" s="163"/>
      <c r="R81" s="163"/>
      <c r="S81" s="222"/>
      <c r="T81" s="222"/>
      <c r="U81" s="222"/>
      <c r="V81" s="222"/>
      <c r="W81" s="222"/>
      <c r="X81" s="222"/>
      <c r="Y81" s="222"/>
      <c r="Z81" s="222"/>
      <c r="AA81" s="38"/>
    </row>
    <row r="82" spans="1:27" x14ac:dyDescent="0.2">
      <c r="A82" s="92">
        <v>77</v>
      </c>
      <c r="B82" s="92" t="s">
        <v>160</v>
      </c>
      <c r="C82" s="92" t="s">
        <v>161</v>
      </c>
      <c r="D82" s="93" t="str">
        <f t="shared" si="2"/>
        <v/>
      </c>
      <c r="E82" s="96">
        <f>IF(Options!$D$24 = 1, MAX(F82, G82),
IF(Options!$D$25 = 1, AVERAGE(F82,G82),
IF(Options!$D$26 = 1, IFERROR(GEOMEAN(F82, G82), MAX(F82, G82)))))</f>
        <v>7.1770334928229698</v>
      </c>
      <c r="F82" s="96" cm="1">
        <f t="array" ref="F82">IF(Options!$D$18=1, IFERROR(MAX(IF($I$199:$R$199=1,(I82:R82),"")),
     MAX(IF($I$199:$R$199=2,(I82:R82),""))),
IF(Options!$D$19=1, IFERROR(AVERAGE(IF($I$199:$R$199=1,(I82:R82),"")),
     AVERAGE(IF($I$199:$R$199=2,(I82:R82),""))),
IF(Options!$D$20=1, IFERROR(GEOMEAN(IF($I$199:$R$199=1,(I82:R82)+0.0001,"")),
     GEOMEAN(IF($I$199:$R$199=2,(I82:R82)+0.0001,""))))))</f>
        <v>7.1770334928229698</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7.1770334928229698</v>
      </c>
      <c r="J82" s="96">
        <v>5</v>
      </c>
      <c r="K82" s="215" t="s">
        <v>505</v>
      </c>
      <c r="L82" s="218"/>
      <c r="M82" s="218"/>
      <c r="N82" s="164"/>
      <c r="O82" s="164"/>
      <c r="P82" s="164"/>
      <c r="Q82" s="163"/>
      <c r="R82" s="163"/>
      <c r="S82" s="222"/>
      <c r="T82" s="222"/>
      <c r="U82" s="222"/>
      <c r="V82" s="222"/>
      <c r="W82" s="222"/>
      <c r="X82" s="222"/>
      <c r="Y82" s="222"/>
      <c r="Z82" s="222"/>
      <c r="AA82" s="38"/>
    </row>
    <row r="83" spans="1:27" x14ac:dyDescent="0.2">
      <c r="A83" s="92">
        <v>78</v>
      </c>
      <c r="B83" s="92" t="s">
        <v>162</v>
      </c>
      <c r="C83" s="92" t="s">
        <v>163</v>
      </c>
      <c r="D83" s="93" t="str">
        <f t="shared" si="2"/>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v>0</v>
      </c>
      <c r="J83" s="96">
        <v>1</v>
      </c>
      <c r="K83" s="215" t="s">
        <v>505</v>
      </c>
      <c r="L83" s="218"/>
      <c r="M83" s="218"/>
      <c r="N83" s="164"/>
      <c r="O83" s="164"/>
      <c r="P83" s="164"/>
      <c r="Q83" s="163"/>
      <c r="R83" s="163"/>
      <c r="S83" s="222"/>
      <c r="T83" s="222"/>
      <c r="U83" s="222"/>
      <c r="V83" s="222"/>
      <c r="W83" s="222"/>
      <c r="X83" s="222"/>
      <c r="Y83" s="222"/>
      <c r="Z83" s="222"/>
      <c r="AA83" s="38"/>
    </row>
    <row r="84" spans="1:27" x14ac:dyDescent="0.2">
      <c r="A84" s="92">
        <v>79</v>
      </c>
      <c r="B84" s="92" t="s">
        <v>164</v>
      </c>
      <c r="C84" s="92" t="s">
        <v>165</v>
      </c>
      <c r="D84" s="93" t="str">
        <f t="shared" si="2"/>
        <v/>
      </c>
      <c r="E84" s="96">
        <f>IF(Options!$D$24 = 1, MAX(F84, G84),
IF(Options!$D$25 = 1, AVERAGE(F84,G84),
IF(Options!$D$26 = 1, IFERROR(GEOMEAN(F84, G84), MAX(F84, G84)))))</f>
        <v>2.9665071770334901</v>
      </c>
      <c r="F84" s="96" cm="1">
        <f t="array" ref="F84">IF(Options!$D$18=1, IFERROR(MAX(IF($I$199:$R$199=1,(I84:R84),"")),
     MAX(IF($I$199:$R$199=2,(I84:R84),""))),
IF(Options!$D$19=1, IFERROR(AVERAGE(IF($I$199:$R$199=1,(I84:R84),"")),
     AVERAGE(IF($I$199:$R$199=2,(I84:R84),""))),
IF(Options!$D$20=1, IFERROR(GEOMEAN(IF($I$199:$R$199=1,(I84:R84)+0.0001,"")),
     GEOMEAN(IF($I$199:$R$199=2,(I84:R84)+0.0001,""))))))</f>
        <v>2.9665071770334901</v>
      </c>
      <c r="G84" s="96" cm="1">
        <f t="array" ref="G84">IF(Options!$D$18=1, IFERROR(MAX(IF($I$200:$R$200=1,(I84:R84),"")),
     MAX(IF($I$200:$R$200=2,(I84:R84),""))),
IF(Options!$D$19=1, IFERROR(AVERAGE(IF($I$200:$R$200=1,(I84:R84),"")),
     AVERAGE(IF($I$200:$R$200=2,(I84:R84),""))),
IF(Options!$D$20=1, IFERROR(GEOMEAN(IF($I$200:$R$200=1,(I84:R84)+0.0001,"")),
     GEOMEAN(IF($I$200:$R$200=2,(I84:R84)+0.0001,""))))))</f>
        <v>0</v>
      </c>
      <c r="H84" s="151" t="s">
        <v>165</v>
      </c>
      <c r="I84" s="96">
        <v>2.9665071770334901</v>
      </c>
      <c r="J84" s="96">
        <v>5</v>
      </c>
      <c r="K84" s="215" t="s">
        <v>505</v>
      </c>
      <c r="L84" s="218"/>
      <c r="M84" s="218"/>
      <c r="N84" s="164"/>
      <c r="O84" s="164"/>
      <c r="P84" s="164"/>
      <c r="Q84" s="163"/>
      <c r="R84" s="163"/>
      <c r="S84" s="222"/>
      <c r="T84" s="222"/>
      <c r="U84" s="222"/>
      <c r="V84" s="222"/>
      <c r="W84" s="222"/>
      <c r="X84" s="222"/>
      <c r="Y84" s="222"/>
      <c r="Z84" s="222"/>
      <c r="AA84" s="38"/>
    </row>
    <row r="85" spans="1:27" x14ac:dyDescent="0.2">
      <c r="A85" s="92">
        <v>80</v>
      </c>
      <c r="B85" s="92" t="s">
        <v>166</v>
      </c>
      <c r="C85" s="92" t="s">
        <v>167</v>
      </c>
      <c r="D85" s="93" t="str">
        <f t="shared" si="2"/>
        <v/>
      </c>
      <c r="E85" s="96">
        <f>IF(Options!$D$24 = 1, MAX(F85, G85),
IF(Options!$D$25 = 1, AVERAGE(F85,G85),
IF(Options!$D$26 = 1, IFERROR(GEOMEAN(F85, G85), MAX(F85, G85)))))</f>
        <v>5.9090909090909101</v>
      </c>
      <c r="F85" s="96" cm="1">
        <f t="array" ref="F85">IF(Options!$D$18=1, IFERROR(MAX(IF($I$199:$R$199=1,(I85:R85),"")),
     MAX(IF($I$199:$R$199=2,(I85:R85),""))),
IF(Options!$D$19=1, IFERROR(AVERAGE(IF($I$199:$R$199=1,(I85:R85),"")),
     AVERAGE(IF($I$199:$R$199=2,(I85:R85),""))),
IF(Options!$D$20=1, IFERROR(GEOMEAN(IF($I$199:$R$199=1,(I85:R85)+0.0001,"")),
     GEOMEAN(IF($I$199:$R$199=2,(I85:R85)+0.0001,""))))))</f>
        <v>5.9090909090909101</v>
      </c>
      <c r="G85" s="96" cm="1">
        <f t="array" ref="G85">IF(Options!$D$18=1, IFERROR(MAX(IF($I$200:$R$200=1,(I85:R85),"")),
     MAX(IF($I$200:$R$200=2,(I85:R85),""))),
IF(Options!$D$19=1, IFERROR(AVERAGE(IF($I$200:$R$200=1,(I85:R85),"")),
     AVERAGE(IF($I$200:$R$200=2,(I85:R85),""))),
IF(Options!$D$20=1, IFERROR(GEOMEAN(IF($I$200:$R$200=1,(I85:R85)+0.0001,"")),
     GEOMEAN(IF($I$200:$R$200=2,(I85:R85)+0.0001,""))))))</f>
        <v>0</v>
      </c>
      <c r="H85" s="151" t="s">
        <v>167</v>
      </c>
      <c r="I85" s="96">
        <v>5.9090909090909101</v>
      </c>
      <c r="J85" s="96" t="s">
        <v>505</v>
      </c>
      <c r="K85" s="215" t="s">
        <v>505</v>
      </c>
      <c r="L85" s="218"/>
      <c r="M85" s="218"/>
      <c r="N85" s="164"/>
      <c r="O85" s="164"/>
      <c r="P85" s="164"/>
      <c r="Q85" s="163"/>
      <c r="R85" s="163"/>
      <c r="S85" s="222"/>
      <c r="T85" s="222"/>
      <c r="U85" s="222"/>
      <c r="V85" s="222"/>
      <c r="W85" s="222"/>
      <c r="X85" s="222"/>
      <c r="Y85" s="222"/>
      <c r="Z85" s="222"/>
      <c r="AA85" s="38"/>
    </row>
    <row r="86" spans="1:27" x14ac:dyDescent="0.2">
      <c r="A86" s="92">
        <v>81</v>
      </c>
      <c r="B86" s="92" t="s">
        <v>168</v>
      </c>
      <c r="C86" s="92" t="s">
        <v>169</v>
      </c>
      <c r="D86" s="93" t="str">
        <f t="shared" si="2"/>
        <v/>
      </c>
      <c r="E86" s="96">
        <f>IF(Options!$D$24 = 1, MAX(F86, G86),
IF(Options!$D$25 = 1, AVERAGE(F86,G86),
IF(Options!$D$26 = 1, IFERROR(GEOMEAN(F86, G86), MAX(F86, G86)))))</f>
        <v>0.55023923444975997</v>
      </c>
      <c r="F86" s="96" cm="1">
        <f t="array" ref="F86">IF(Options!$D$18=1, IFERROR(MAX(IF($I$199:$R$199=1,(I86:R86),"")),
     MAX(IF($I$199:$R$199=2,(I86:R86),""))),
IF(Options!$D$19=1, IFERROR(AVERAGE(IF($I$199:$R$199=1,(I86:R86),"")),
     AVERAGE(IF($I$199:$R$199=2,(I86:R86),""))),
IF(Options!$D$20=1, IFERROR(GEOMEAN(IF($I$199:$R$199=1,(I86:R86)+0.0001,"")),
     GEOMEAN(IF($I$199:$R$199=2,(I86:R86)+0.0001,""))))))</f>
        <v>0.55023923444975997</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0.55023923444975997</v>
      </c>
      <c r="J86" s="96">
        <v>5</v>
      </c>
      <c r="K86" s="215" t="s">
        <v>505</v>
      </c>
      <c r="L86" s="218"/>
      <c r="M86" s="218"/>
      <c r="N86" s="164"/>
      <c r="O86" s="164"/>
      <c r="P86" s="164"/>
      <c r="Q86" s="163"/>
      <c r="R86" s="163"/>
      <c r="S86" s="222"/>
      <c r="T86" s="222"/>
      <c r="U86" s="222"/>
      <c r="V86" s="222"/>
      <c r="W86" s="222"/>
      <c r="X86" s="222"/>
      <c r="Y86" s="222"/>
      <c r="Z86" s="222"/>
      <c r="AA86" s="38"/>
    </row>
    <row r="87" spans="1:27" x14ac:dyDescent="0.2">
      <c r="A87" s="92">
        <v>82</v>
      </c>
      <c r="B87" s="92" t="s">
        <v>170</v>
      </c>
      <c r="C87" s="92" t="s">
        <v>171</v>
      </c>
      <c r="D87" s="93" t="str">
        <f t="shared" si="2"/>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v>0</v>
      </c>
      <c r="J87" s="96">
        <v>1</v>
      </c>
      <c r="K87" s="215" t="s">
        <v>505</v>
      </c>
      <c r="L87" s="218"/>
      <c r="M87" s="218"/>
      <c r="N87" s="164"/>
      <c r="O87" s="164"/>
      <c r="P87" s="164"/>
      <c r="Q87" s="163"/>
      <c r="R87" s="163"/>
      <c r="S87" s="222"/>
      <c r="T87" s="222"/>
      <c r="U87" s="222"/>
      <c r="V87" s="222"/>
      <c r="W87" s="222"/>
      <c r="X87" s="222"/>
      <c r="Y87" s="222"/>
      <c r="Z87" s="222"/>
      <c r="AA87" s="38"/>
    </row>
    <row r="88" spans="1:27" x14ac:dyDescent="0.2">
      <c r="A88" s="92">
        <v>83</v>
      </c>
      <c r="B88" s="92" t="s">
        <v>172</v>
      </c>
      <c r="C88" s="92" t="s">
        <v>173</v>
      </c>
      <c r="D88" s="93" t="str">
        <f t="shared" si="2"/>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v>3</v>
      </c>
      <c r="K88" s="215" t="s">
        <v>505</v>
      </c>
      <c r="L88" s="218"/>
      <c r="M88" s="218"/>
      <c r="N88" s="164"/>
      <c r="O88" s="164"/>
      <c r="P88" s="164"/>
      <c r="Q88" s="163"/>
      <c r="R88" s="163"/>
      <c r="S88" s="222"/>
      <c r="T88" s="222"/>
      <c r="U88" s="222"/>
      <c r="V88" s="222"/>
      <c r="W88" s="222"/>
      <c r="X88" s="222"/>
      <c r="Y88" s="222"/>
      <c r="Z88" s="222"/>
      <c r="AA88" s="38"/>
    </row>
    <row r="89" spans="1:27" x14ac:dyDescent="0.2">
      <c r="A89" s="92">
        <v>84</v>
      </c>
      <c r="B89" s="92" t="s">
        <v>174</v>
      </c>
      <c r="C89" s="92" t="s">
        <v>175</v>
      </c>
      <c r="D89" s="93" t="str">
        <f t="shared" si="2"/>
        <v/>
      </c>
      <c r="E89" s="96">
        <f>IF(Options!$D$24 = 1, MAX(F89, G89),
IF(Options!$D$25 = 1, AVERAGE(F89,G89),
IF(Options!$D$26 = 1, IFERROR(GEOMEAN(F89, G89), MAX(F89, G89)))))</f>
        <v>4.2105263157894699</v>
      </c>
      <c r="F89" s="96" cm="1">
        <f t="array" ref="F89">IF(Options!$D$18=1, IFERROR(MAX(IF($I$199:$R$199=1,(I89:R89),"")),
     MAX(IF($I$199:$R$199=2,(I89:R89),""))),
IF(Options!$D$19=1, IFERROR(AVERAGE(IF($I$199:$R$199=1,(I89:R89),"")),
     AVERAGE(IF($I$199:$R$199=2,(I89:R89),""))),
IF(Options!$D$20=1, IFERROR(GEOMEAN(IF($I$199:$R$199=1,(I89:R89)+0.0001,"")),
     GEOMEAN(IF($I$199:$R$199=2,(I89:R89)+0.0001,""))))))</f>
        <v>4.2105263157894699</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4.2105263157894699</v>
      </c>
      <c r="J89" s="96" t="s">
        <v>505</v>
      </c>
      <c r="K89" s="215" t="s">
        <v>505</v>
      </c>
      <c r="L89" s="218"/>
      <c r="M89" s="218"/>
      <c r="N89" s="164"/>
      <c r="O89" s="164"/>
      <c r="P89" s="164"/>
      <c r="Q89" s="163"/>
      <c r="R89" s="163"/>
      <c r="S89" s="222"/>
      <c r="T89" s="222"/>
      <c r="U89" s="222"/>
      <c r="V89" s="222"/>
      <c r="W89" s="222"/>
      <c r="X89" s="222"/>
      <c r="Y89" s="222"/>
      <c r="Z89" s="222"/>
      <c r="AA89" s="38"/>
    </row>
    <row r="90" spans="1:27" x14ac:dyDescent="0.2">
      <c r="A90" s="92">
        <v>85</v>
      </c>
      <c r="B90" s="92" t="s">
        <v>176</v>
      </c>
      <c r="C90" s="92" t="s">
        <v>177</v>
      </c>
      <c r="D90" s="93" t="str">
        <f t="shared" si="2"/>
        <v/>
      </c>
      <c r="E90" s="96">
        <f>IF(Options!$D$24 = 1, MAX(F90, G90),
IF(Options!$D$25 = 1, AVERAGE(F90,G90),
IF(Options!$D$26 = 1, IFERROR(GEOMEAN(F90, G90), MAX(F90, G90)))))</f>
        <v>2.5358851674641101</v>
      </c>
      <c r="F90" s="96" cm="1">
        <f t="array" ref="F90">IF(Options!$D$18=1, IFERROR(MAX(IF($I$199:$R$199=1,(I90:R90),"")),
     MAX(IF($I$199:$R$199=2,(I90:R90),""))),
IF(Options!$D$19=1, IFERROR(AVERAGE(IF($I$199:$R$199=1,(I90:R90),"")),
     AVERAGE(IF($I$199:$R$199=2,(I90:R90),""))),
IF(Options!$D$20=1, IFERROR(GEOMEAN(IF($I$199:$R$199=1,(I90:R90)+0.0001,"")),
     GEOMEAN(IF($I$199:$R$199=2,(I90:R90)+0.0001,""))))))</f>
        <v>2.5358851674641101</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v>2.5358851674641101</v>
      </c>
      <c r="J90" s="96">
        <v>1</v>
      </c>
      <c r="K90" s="215" t="s">
        <v>505</v>
      </c>
      <c r="L90" s="218"/>
      <c r="M90" s="218"/>
      <c r="N90" s="164"/>
      <c r="O90" s="164"/>
      <c r="P90" s="164"/>
      <c r="Q90" s="163"/>
      <c r="R90" s="163"/>
      <c r="S90" s="222"/>
      <c r="T90" s="222"/>
      <c r="U90" s="222"/>
      <c r="V90" s="222"/>
      <c r="W90" s="222"/>
      <c r="X90" s="222"/>
      <c r="Y90" s="222"/>
      <c r="Z90" s="222"/>
      <c r="AA90" s="38"/>
    </row>
    <row r="91" spans="1:27" x14ac:dyDescent="0.2">
      <c r="A91" s="92">
        <v>86</v>
      </c>
      <c r="B91" s="92" t="s">
        <v>178</v>
      </c>
      <c r="C91" s="92" t="s">
        <v>179</v>
      </c>
      <c r="D91" s="93" t="str">
        <f t="shared" si="2"/>
        <v/>
      </c>
      <c r="E91" s="96">
        <f>IF(Options!$D$24 = 1, MAX(F91, G91),
IF(Options!$D$25 = 1, AVERAGE(F91,G91),
IF(Options!$D$26 = 1, IFERROR(GEOMEAN(F91, G91), MAX(F91, G91)))))</f>
        <v>2.1770334928229702</v>
      </c>
      <c r="F91" s="96" cm="1">
        <f t="array" ref="F91">IF(Options!$D$18=1, IFERROR(MAX(IF($I$199:$R$199=1,(I91:R91),"")),
     MAX(IF($I$199:$R$199=2,(I91:R91),""))),
IF(Options!$D$19=1, IFERROR(AVERAGE(IF($I$199:$R$199=1,(I91:R91),"")),
     AVERAGE(IF($I$199:$R$199=2,(I91:R91),""))),
IF(Options!$D$20=1, IFERROR(GEOMEAN(IF($I$199:$R$199=1,(I91:R91)+0.0001,"")),
     GEOMEAN(IF($I$199:$R$199=2,(I91:R91)+0.0001,""))))))</f>
        <v>2.1770334928229702</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2.1770334928229702</v>
      </c>
      <c r="J91" s="96">
        <v>1</v>
      </c>
      <c r="K91" s="215" t="s">
        <v>505</v>
      </c>
      <c r="L91" s="218"/>
      <c r="M91" s="218"/>
      <c r="N91" s="164"/>
      <c r="O91" s="164"/>
      <c r="P91" s="164"/>
      <c r="Q91" s="163"/>
      <c r="R91" s="163"/>
      <c r="S91" s="222"/>
      <c r="T91" s="222"/>
      <c r="U91" s="222"/>
      <c r="V91" s="222"/>
      <c r="W91" s="222"/>
      <c r="X91" s="222"/>
      <c r="Y91" s="222"/>
      <c r="Z91" s="222"/>
      <c r="AA91" s="38"/>
    </row>
    <row r="92" spans="1:27" x14ac:dyDescent="0.2">
      <c r="A92" s="92">
        <v>87</v>
      </c>
      <c r="B92" s="92" t="s">
        <v>180</v>
      </c>
      <c r="C92" s="92" t="s">
        <v>181</v>
      </c>
      <c r="D92" s="93" t="str">
        <f t="shared" si="2"/>
        <v/>
      </c>
      <c r="E92" s="96">
        <f>IF(Options!$D$24 = 1, MAX(F92, G92),
IF(Options!$D$25 = 1, AVERAGE(F92,G92),
IF(Options!$D$26 = 1, IFERROR(GEOMEAN(F92, G92), MAX(F92, G92)))))</f>
        <v>1.2679425837320599</v>
      </c>
      <c r="F92" s="96" cm="1">
        <f t="array" ref="F92">IF(Options!$D$18=1, IFERROR(MAX(IF($I$199:$R$199=1,(I92:R92),"")),
     MAX(IF($I$199:$R$199=2,(I92:R92),""))),
IF(Options!$D$19=1, IFERROR(AVERAGE(IF($I$199:$R$199=1,(I92:R92),"")),
     AVERAGE(IF($I$199:$R$199=2,(I92:R92),""))),
IF(Options!$D$20=1, IFERROR(GEOMEAN(IF($I$199:$R$199=1,(I92:R92)+0.0001,"")),
     GEOMEAN(IF($I$199:$R$199=2,(I92:R92)+0.0001,""))))))</f>
        <v>1.2679425837320599</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v>1.2679425837320599</v>
      </c>
      <c r="J92" s="96">
        <v>5</v>
      </c>
      <c r="K92" s="215" t="s">
        <v>505</v>
      </c>
      <c r="L92" s="218"/>
      <c r="M92" s="218"/>
      <c r="N92" s="164"/>
      <c r="O92" s="164"/>
      <c r="P92" s="164"/>
      <c r="Q92" s="163"/>
      <c r="R92" s="163"/>
      <c r="S92" s="222"/>
      <c r="T92" s="222"/>
      <c r="U92" s="222"/>
      <c r="V92" s="222"/>
      <c r="W92" s="222"/>
      <c r="X92" s="222"/>
      <c r="Y92" s="222"/>
      <c r="Z92" s="222"/>
      <c r="AA92" s="38"/>
    </row>
    <row r="93" spans="1:27" x14ac:dyDescent="0.2">
      <c r="A93" s="92">
        <v>88</v>
      </c>
      <c r="B93" s="92" t="s">
        <v>182</v>
      </c>
      <c r="C93" s="92" t="s">
        <v>183</v>
      </c>
      <c r="D93" s="93" t="str">
        <f t="shared" si="2"/>
        <v/>
      </c>
      <c r="E93" s="96">
        <f>IF(Options!$D$24 = 1, MAX(F93, G93),
IF(Options!$D$25 = 1, AVERAGE(F93,G93),
IF(Options!$D$26 = 1, IFERROR(GEOMEAN(F93, G93), MAX(F93, G93)))))</f>
        <v>10</v>
      </c>
      <c r="F93" s="96" cm="1">
        <f t="array" ref="F93">IF(Options!$D$18=1, IFERROR(MAX(IF($I$199:$R$199=1,(I93:R93),"")),
     MAX(IF($I$199:$R$199=2,(I93:R93),""))),
IF(Options!$D$19=1, IFERROR(AVERAGE(IF($I$199:$R$199=1,(I93:R93),"")),
     AVERAGE(IF($I$199:$R$199=2,(I93:R93),""))),
IF(Options!$D$20=1, IFERROR(GEOMEAN(IF($I$199:$R$199=1,(I93:R93)+0.0001,"")),
     GEOMEAN(IF($I$199:$R$199=2,(I93:R93)+0.0001,""))))))</f>
        <v>10</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v>10</v>
      </c>
      <c r="J93" s="96">
        <v>5</v>
      </c>
      <c r="K93" s="215" t="s">
        <v>505</v>
      </c>
      <c r="L93" s="218"/>
      <c r="M93" s="218"/>
      <c r="N93" s="164"/>
      <c r="O93" s="164"/>
      <c r="P93" s="164"/>
      <c r="Q93" s="163"/>
      <c r="R93" s="163"/>
      <c r="S93" s="222"/>
      <c r="T93" s="222"/>
      <c r="U93" s="222"/>
      <c r="V93" s="222"/>
      <c r="W93" s="222"/>
      <c r="X93" s="222"/>
      <c r="Y93" s="222"/>
      <c r="Z93" s="222"/>
      <c r="AA93" s="38"/>
    </row>
    <row r="94" spans="1:27" x14ac:dyDescent="0.2">
      <c r="A94" s="92">
        <v>89</v>
      </c>
      <c r="B94" s="92" t="s">
        <v>184</v>
      </c>
      <c r="C94" s="92" t="s">
        <v>185</v>
      </c>
      <c r="D94" s="93" t="str">
        <f t="shared" si="2"/>
        <v/>
      </c>
      <c r="E94" s="96">
        <f>IF(Options!$D$24 = 1, MAX(F94, G94),
IF(Options!$D$25 = 1, AVERAGE(F94,G94),
IF(Options!$D$26 = 1, IFERROR(GEOMEAN(F94, G94), MAX(F94, G94)))))</f>
        <v>3.7320574162679399</v>
      </c>
      <c r="F94" s="96" cm="1">
        <f t="array" ref="F94">IF(Options!$D$18=1, IFERROR(MAX(IF($I$199:$R$199=1,(I94:R94),"")),
     MAX(IF($I$199:$R$199=2,(I94:R94),""))),
IF(Options!$D$19=1, IFERROR(AVERAGE(IF($I$199:$R$199=1,(I94:R94),"")),
     AVERAGE(IF($I$199:$R$199=2,(I94:R94),""))),
IF(Options!$D$20=1, IFERROR(GEOMEAN(IF($I$199:$R$199=1,(I94:R94)+0.0001,"")),
     GEOMEAN(IF($I$199:$R$199=2,(I94:R94)+0.0001,""))))))</f>
        <v>3.7320574162679399</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v>3.7320574162679399</v>
      </c>
      <c r="J94" s="96">
        <v>5</v>
      </c>
      <c r="K94" s="215" t="s">
        <v>505</v>
      </c>
      <c r="L94" s="218"/>
      <c r="M94" s="218"/>
      <c r="N94" s="164"/>
      <c r="O94" s="164"/>
      <c r="P94" s="164"/>
      <c r="Q94" s="163"/>
      <c r="R94" s="163"/>
      <c r="S94" s="222"/>
      <c r="T94" s="222"/>
      <c r="U94" s="222"/>
      <c r="V94" s="222"/>
      <c r="W94" s="222"/>
      <c r="X94" s="222"/>
      <c r="Y94" s="222"/>
      <c r="Z94" s="222"/>
      <c r="AA94" s="38"/>
    </row>
    <row r="95" spans="1:27" x14ac:dyDescent="0.2">
      <c r="A95" s="92">
        <v>90</v>
      </c>
      <c r="B95" s="92" t="s">
        <v>186</v>
      </c>
      <c r="C95" s="92" t="s">
        <v>187</v>
      </c>
      <c r="D95" s="93" t="str">
        <f t="shared" si="2"/>
        <v/>
      </c>
      <c r="E95" s="96">
        <f>IF(Options!$D$24 = 1, MAX(F95, G95),
IF(Options!$D$25 = 1, AVERAGE(F95,G95),
IF(Options!$D$26 = 1, IFERROR(GEOMEAN(F95, G95), MAX(F95, G95)))))</f>
        <v>9.3301435406698605</v>
      </c>
      <c r="F95" s="96" cm="1">
        <f t="array" ref="F95">IF(Options!$D$18=1, IFERROR(MAX(IF($I$199:$R$199=1,(I95:R95),"")),
     MAX(IF($I$199:$R$199=2,(I95:R95),""))),
IF(Options!$D$19=1, IFERROR(AVERAGE(IF($I$199:$R$199=1,(I95:R95),"")),
     AVERAGE(IF($I$199:$R$199=2,(I95:R95),""))),
IF(Options!$D$20=1, IFERROR(GEOMEAN(IF($I$199:$R$199=1,(I95:R95)+0.0001,"")),
     GEOMEAN(IF($I$199:$R$199=2,(I95:R95)+0.0001,""))))))</f>
        <v>9.3301435406698605</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v>9.3301435406698605</v>
      </c>
      <c r="J95" s="96" t="s">
        <v>505</v>
      </c>
      <c r="K95" s="215" t="s">
        <v>505</v>
      </c>
      <c r="L95" s="218"/>
      <c r="M95" s="218"/>
      <c r="N95" s="164"/>
      <c r="O95" s="164"/>
      <c r="P95" s="164"/>
      <c r="Q95" s="163"/>
      <c r="R95" s="163"/>
      <c r="S95" s="222"/>
      <c r="T95" s="222"/>
      <c r="U95" s="222"/>
      <c r="V95" s="222"/>
      <c r="W95" s="222"/>
      <c r="X95" s="222"/>
      <c r="Y95" s="222"/>
      <c r="Z95" s="222"/>
      <c r="AA95" s="38"/>
    </row>
    <row r="96" spans="1:27" x14ac:dyDescent="0.2">
      <c r="A96" s="92">
        <v>91</v>
      </c>
      <c r="B96" s="92" t="s">
        <v>188</v>
      </c>
      <c r="C96" s="92" t="s">
        <v>189</v>
      </c>
      <c r="D96" s="93" t="str">
        <f t="shared" si="2"/>
        <v/>
      </c>
      <c r="E96" s="96">
        <f>IF(Options!$D$24 = 1, MAX(F96, G96),
IF(Options!$D$25 = 1, AVERAGE(F96,G96),
IF(Options!$D$26 = 1, IFERROR(GEOMEAN(F96, G96), MAX(F96, G96)))))</f>
        <v>5.7655502392344502</v>
      </c>
      <c r="F96" s="96" cm="1">
        <f t="array" ref="F96">IF(Options!$D$18=1, IFERROR(MAX(IF($I$199:$R$199=1,(I96:R96),"")),
     MAX(IF($I$199:$R$199=2,(I96:R96),""))),
IF(Options!$D$19=1, IFERROR(AVERAGE(IF($I$199:$R$199=1,(I96:R96),"")),
     AVERAGE(IF($I$199:$R$199=2,(I96:R96),""))),
IF(Options!$D$20=1, IFERROR(GEOMEAN(IF($I$199:$R$199=1,(I96:R96)+0.0001,"")),
     GEOMEAN(IF($I$199:$R$199=2,(I96:R96)+0.0001,""))))))</f>
        <v>5.7655502392344502</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v>5.7655502392344502</v>
      </c>
      <c r="J96" s="96" t="s">
        <v>505</v>
      </c>
      <c r="K96" s="215" t="s">
        <v>505</v>
      </c>
      <c r="L96" s="218"/>
      <c r="M96" s="218"/>
      <c r="N96" s="164"/>
      <c r="O96" s="164"/>
      <c r="P96" s="164"/>
      <c r="Q96" s="163"/>
      <c r="R96" s="163"/>
      <c r="S96" s="222"/>
      <c r="T96" s="222"/>
      <c r="U96" s="222"/>
      <c r="V96" s="222"/>
      <c r="W96" s="222"/>
      <c r="X96" s="222"/>
      <c r="Y96" s="222"/>
      <c r="Z96" s="222"/>
      <c r="AA96" s="38"/>
    </row>
    <row r="97" spans="1:27" x14ac:dyDescent="0.2">
      <c r="A97" s="92">
        <v>92</v>
      </c>
      <c r="B97" s="92" t="s">
        <v>190</v>
      </c>
      <c r="C97" s="92" t="s">
        <v>191</v>
      </c>
      <c r="D97" s="93" t="str">
        <f t="shared" si="2"/>
        <v/>
      </c>
      <c r="E97" s="96">
        <f>IF(Options!$D$24 = 1, MAX(F97, G97),
IF(Options!$D$25 = 1, AVERAGE(F97,G97),
IF(Options!$D$26 = 1, IFERROR(GEOMEAN(F97, G97), MAX(F97, G97)))))</f>
        <v>4.01913875598086</v>
      </c>
      <c r="F97" s="96" cm="1">
        <f t="array" ref="F97">IF(Options!$D$18=1, IFERROR(MAX(IF($I$199:$R$199=1,(I97:R97),"")),
     MAX(IF($I$199:$R$199=2,(I97:R97),""))),
IF(Options!$D$19=1, IFERROR(AVERAGE(IF($I$199:$R$199=1,(I97:R97),"")),
     AVERAGE(IF($I$199:$R$199=2,(I97:R97),""))),
IF(Options!$D$20=1, IFERROR(GEOMEAN(IF($I$199:$R$199=1,(I97:R97)+0.0001,"")),
     GEOMEAN(IF($I$199:$R$199=2,(I97:R97)+0.0001,""))))))</f>
        <v>4.01913875598086</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v>4.01913875598086</v>
      </c>
      <c r="J97" s="96" t="s">
        <v>505</v>
      </c>
      <c r="K97" s="215" t="s">
        <v>505</v>
      </c>
      <c r="L97" s="218"/>
      <c r="M97" s="218"/>
      <c r="N97" s="164"/>
      <c r="O97" s="164"/>
      <c r="P97" s="164"/>
      <c r="Q97" s="163"/>
      <c r="R97" s="163"/>
      <c r="S97" s="222"/>
      <c r="T97" s="222"/>
      <c r="U97" s="222"/>
      <c r="V97" s="222"/>
      <c r="W97" s="222"/>
      <c r="X97" s="222"/>
      <c r="Y97" s="222"/>
      <c r="Z97" s="222"/>
      <c r="AA97" s="38"/>
    </row>
    <row r="98" spans="1:27" x14ac:dyDescent="0.2">
      <c r="A98" s="92">
        <v>93</v>
      </c>
      <c r="B98" s="92" t="s">
        <v>192</v>
      </c>
      <c r="C98" s="92" t="s">
        <v>193</v>
      </c>
      <c r="D98" s="93" t="str">
        <f t="shared" si="2"/>
        <v/>
      </c>
      <c r="E98" s="96">
        <f>IF(Options!$D$24 = 1, MAX(F98, G98),
IF(Options!$D$25 = 1, AVERAGE(F98,G98),
IF(Options!$D$26 = 1, IFERROR(GEOMEAN(F98, G98), MAX(F98, G98)))))</f>
        <v>0.47846889952152999</v>
      </c>
      <c r="F98" s="96" cm="1">
        <f t="array" ref="F98">IF(Options!$D$18=1, IFERROR(MAX(IF($I$199:$R$199=1,(I98:R98),"")),
     MAX(IF($I$199:$R$199=2,(I98:R98),""))),
IF(Options!$D$19=1, IFERROR(AVERAGE(IF($I$199:$R$199=1,(I98:R98),"")),
     AVERAGE(IF($I$199:$R$199=2,(I98:R98),""))),
IF(Options!$D$20=1, IFERROR(GEOMEAN(IF($I$199:$R$199=1,(I98:R98)+0.0001,"")),
     GEOMEAN(IF($I$199:$R$199=2,(I98:R98)+0.0001,""))))))</f>
        <v>0.47846889952152999</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0.47846889952152999</v>
      </c>
      <c r="J98" s="96">
        <v>1</v>
      </c>
      <c r="K98" s="215" t="s">
        <v>505</v>
      </c>
      <c r="L98" s="218"/>
      <c r="M98" s="218"/>
      <c r="N98" s="164"/>
      <c r="O98" s="164"/>
      <c r="P98" s="164"/>
      <c r="Q98" s="163"/>
      <c r="R98" s="163"/>
      <c r="S98" s="222"/>
      <c r="T98" s="222"/>
      <c r="U98" s="222"/>
      <c r="V98" s="222"/>
      <c r="W98" s="222"/>
      <c r="X98" s="222"/>
      <c r="Y98" s="222"/>
      <c r="Z98" s="222"/>
      <c r="AA98" s="38"/>
    </row>
    <row r="99" spans="1:27" x14ac:dyDescent="0.2">
      <c r="A99" s="92">
        <v>94</v>
      </c>
      <c r="B99" s="92" t="s">
        <v>194</v>
      </c>
      <c r="C99" s="92" t="s">
        <v>195</v>
      </c>
      <c r="D99" s="93" t="str">
        <f t="shared" si="2"/>
        <v/>
      </c>
      <c r="E99" s="96">
        <f>IF(Options!$D$24 = 1, MAX(F99, G99),
IF(Options!$D$25 = 1, AVERAGE(F99,G99),
IF(Options!$D$26 = 1, IFERROR(GEOMEAN(F99, G99), MAX(F99, G99)))))</f>
        <v>0.64593301435406603</v>
      </c>
      <c r="F99" s="96" cm="1">
        <f t="array" ref="F99">IF(Options!$D$18=1, IFERROR(MAX(IF($I$199:$R$199=1,(I99:R99),"")),
     MAX(IF($I$199:$R$199=2,(I99:R99),""))),
IF(Options!$D$19=1, IFERROR(AVERAGE(IF($I$199:$R$199=1,(I99:R99),"")),
     AVERAGE(IF($I$199:$R$199=2,(I99:R99),""))),
IF(Options!$D$20=1, IFERROR(GEOMEAN(IF($I$199:$R$199=1,(I99:R99)+0.0001,"")),
     GEOMEAN(IF($I$199:$R$199=2,(I99:R99)+0.0001,""))))))</f>
        <v>0.64593301435406603</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v>0.64593301435406603</v>
      </c>
      <c r="J99" s="96">
        <v>1</v>
      </c>
      <c r="K99" s="215" t="s">
        <v>505</v>
      </c>
      <c r="L99" s="218"/>
      <c r="M99" s="218"/>
      <c r="N99" s="164"/>
      <c r="O99" s="164"/>
      <c r="P99" s="164"/>
      <c r="Q99" s="163"/>
      <c r="R99" s="163"/>
      <c r="S99" s="222"/>
      <c r="T99" s="222"/>
      <c r="U99" s="222"/>
      <c r="V99" s="222"/>
      <c r="W99" s="222"/>
      <c r="X99" s="222"/>
      <c r="Y99" s="222"/>
      <c r="Z99" s="222"/>
      <c r="AA99" s="38"/>
    </row>
    <row r="100" spans="1:27" x14ac:dyDescent="0.2">
      <c r="A100" s="92">
        <v>95</v>
      </c>
      <c r="B100" s="92" t="s">
        <v>196</v>
      </c>
      <c r="C100" s="92" t="s">
        <v>197</v>
      </c>
      <c r="D100" s="93" t="str">
        <f t="shared" si="2"/>
        <v/>
      </c>
      <c r="E100" s="96">
        <f>IF(Options!$D$24 = 1, MAX(F100, G100),
IF(Options!$D$25 = 1, AVERAGE(F100,G100),
IF(Options!$D$26 = 1, IFERROR(GEOMEAN(F100, G100), MAX(F100, G100)))))</f>
        <v>8.6602870813397104</v>
      </c>
      <c r="F100" s="96" cm="1">
        <f t="array" ref="F100">IF(Options!$D$18=1, IFERROR(MAX(IF($I$199:$R$199=1,(I100:R100),"")),
     MAX(IF($I$199:$R$199=2,(I100:R100),""))),
IF(Options!$D$19=1, IFERROR(AVERAGE(IF($I$199:$R$199=1,(I100:R100),"")),
     AVERAGE(IF($I$199:$R$199=2,(I100:R100),""))),
IF(Options!$D$20=1, IFERROR(GEOMEAN(IF($I$199:$R$199=1,(I100:R100)+0.0001,"")),
     GEOMEAN(IF($I$199:$R$199=2,(I100:R100)+0.0001,""))))))</f>
        <v>8.6602870813397104</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51" t="s">
        <v>197</v>
      </c>
      <c r="I100" s="96">
        <v>8.6602870813397104</v>
      </c>
      <c r="J100" s="96">
        <v>5</v>
      </c>
      <c r="K100" s="215" t="s">
        <v>505</v>
      </c>
      <c r="L100" s="218"/>
      <c r="M100" s="218"/>
      <c r="N100" s="164"/>
      <c r="O100" s="164"/>
      <c r="P100" s="164"/>
      <c r="Q100" s="163"/>
      <c r="R100" s="163"/>
      <c r="S100" s="222"/>
      <c r="T100" s="222"/>
      <c r="U100" s="222"/>
      <c r="V100" s="222"/>
      <c r="W100" s="222"/>
      <c r="X100" s="222"/>
      <c r="Y100" s="222"/>
      <c r="Z100" s="222"/>
      <c r="AA100" s="38"/>
    </row>
    <row r="101" spans="1:27" x14ac:dyDescent="0.2">
      <c r="A101" s="92">
        <v>96</v>
      </c>
      <c r="B101" s="92" t="s">
        <v>198</v>
      </c>
      <c r="C101" s="92" t="s">
        <v>199</v>
      </c>
      <c r="D101" s="93" t="str">
        <f t="shared" si="2"/>
        <v/>
      </c>
      <c r="E101" s="96">
        <f>IF(Options!$D$24 = 1, MAX(F101, G101),
IF(Options!$D$25 = 1, AVERAGE(F101,G101),
IF(Options!$D$26 = 1, IFERROR(GEOMEAN(F101, G101), MAX(F101, G101)))))</f>
        <v>5.8079305622801565</v>
      </c>
      <c r="F101" s="96" cm="1">
        <f t="array" ref="F101">IF(Options!$D$18=1, IFERROR(MAX(IF($I$199:$R$199=1,(I101:R101),"")),
     MAX(IF($I$199:$R$199=2,(I101:R101),""))),
IF(Options!$D$19=1, IFERROR(AVERAGE(IF($I$199:$R$199=1,(I101:R101),"")),
     AVERAGE(IF($I$199:$R$199=2,(I101:R101),""))),
IF(Options!$D$20=1, IFERROR(GEOMEAN(IF($I$199:$R$199=1,(I101:R101)+0.0001,"")),
     GEOMEAN(IF($I$199:$R$199=2,(I101:R101)+0.0001,""))))))</f>
        <v>3.3732057416267902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51" t="s">
        <v>199</v>
      </c>
      <c r="I101" s="96">
        <v>3.3732057416267902</v>
      </c>
      <c r="J101" s="96" t="s">
        <v>505</v>
      </c>
      <c r="K101" s="215">
        <v>10</v>
      </c>
      <c r="L101" s="218"/>
      <c r="M101" s="218"/>
      <c r="N101" s="164"/>
      <c r="O101" s="164"/>
      <c r="P101" s="164"/>
      <c r="Q101" s="163"/>
      <c r="R101" s="163"/>
      <c r="S101" s="222"/>
      <c r="T101" s="222"/>
      <c r="U101" s="222"/>
      <c r="V101" s="222"/>
      <c r="W101" s="222"/>
      <c r="X101" s="222"/>
      <c r="Y101" s="222"/>
      <c r="Z101" s="222"/>
      <c r="AA101" s="38"/>
    </row>
    <row r="102" spans="1:27" x14ac:dyDescent="0.2">
      <c r="A102" s="92">
        <v>97</v>
      </c>
      <c r="B102" s="92" t="s">
        <v>200</v>
      </c>
      <c r="C102" s="92" t="s">
        <v>201</v>
      </c>
      <c r="D102" s="93" t="str">
        <f t="shared" si="2"/>
        <v/>
      </c>
      <c r="E102" s="96">
        <f>IF(Options!$D$24 = 1, MAX(F102, G102),
IF(Options!$D$25 = 1, AVERAGE(F102,G102),
IF(Options!$D$26 = 1, IFERROR(GEOMEAN(F102, G102), MAX(F102, G102)))))</f>
        <v>9.7368421052631593</v>
      </c>
      <c r="F102" s="96" cm="1">
        <f t="array" ref="F102">IF(Options!$D$18=1, IFERROR(MAX(IF($I$199:$R$199=1,(I102:R102),"")),
     MAX(IF($I$199:$R$199=2,(I102:R102),""))),
IF(Options!$D$19=1, IFERROR(AVERAGE(IF($I$199:$R$199=1,(I102:R102),"")),
     AVERAGE(IF($I$199:$R$199=2,(I102:R102),""))),
IF(Options!$D$20=1, IFERROR(GEOMEAN(IF($I$199:$R$199=1,(I102:R102)+0.0001,"")),
     GEOMEAN(IF($I$199:$R$199=2,(I102:R102)+0.0001,""))))))</f>
        <v>9.7368421052631593</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v>9.7368421052631593</v>
      </c>
      <c r="J102" s="96">
        <v>5</v>
      </c>
      <c r="K102" s="215" t="s">
        <v>505</v>
      </c>
      <c r="L102" s="218"/>
      <c r="M102" s="218"/>
      <c r="N102" s="164"/>
      <c r="O102" s="164"/>
      <c r="P102" s="164"/>
      <c r="Q102" s="163"/>
      <c r="R102" s="163"/>
      <c r="S102" s="222"/>
      <c r="T102" s="222"/>
      <c r="U102" s="222"/>
      <c r="V102" s="222"/>
      <c r="W102" s="222"/>
      <c r="X102" s="222"/>
      <c r="Y102" s="222"/>
      <c r="Z102" s="222"/>
      <c r="AA102" s="38"/>
    </row>
    <row r="103" spans="1:27" x14ac:dyDescent="0.2">
      <c r="A103" s="92">
        <v>98</v>
      </c>
      <c r="B103" s="92" t="s">
        <v>202</v>
      </c>
      <c r="C103" s="92" t="s">
        <v>203</v>
      </c>
      <c r="D103" s="93" t="str">
        <f t="shared" si="2"/>
        <v/>
      </c>
      <c r="E103" s="96">
        <f>IF(Options!$D$24 = 1, MAX(F103, G103),
IF(Options!$D$25 = 1, AVERAGE(F103,G103),
IF(Options!$D$26 = 1, IFERROR(GEOMEAN(F103, G103), MAX(F103, G103)))))</f>
        <v>3.42105263157895</v>
      </c>
      <c r="F103" s="96" cm="1">
        <f t="array" ref="F103">IF(Options!$D$18=1, IFERROR(MAX(IF($I$199:$R$199=1,(I103:R103),"")),
     MAX(IF($I$199:$R$199=2,(I103:R103),""))),
IF(Options!$D$19=1, IFERROR(AVERAGE(IF($I$199:$R$199=1,(I103:R103),"")),
     AVERAGE(IF($I$199:$R$199=2,(I103:R103),""))),
IF(Options!$D$20=1, IFERROR(GEOMEAN(IF($I$199:$R$199=1,(I103:R103)+0.0001,"")),
     GEOMEAN(IF($I$199:$R$199=2,(I103:R103)+0.0001,""))))))</f>
        <v>3.42105263157895</v>
      </c>
      <c r="G103" s="96" cm="1">
        <f t="array" ref="G103">IF(Options!$D$18=1, IFERROR(MAX(IF($I$200:$R$200=1,(I103:R103),"")),
     MAX(IF($I$200:$R$200=2,(I103:R103),""))),
IF(Options!$D$19=1, IFERROR(AVERAGE(IF($I$200:$R$200=1,(I103:R103),"")),
     AVERAGE(IF($I$200:$R$200=2,(I103:R103),""))),
IF(Options!$D$20=1, IFERROR(GEOMEAN(IF($I$200:$R$200=1,(I103:R103)+0.0001,"")),
     GEOMEAN(IF($I$200:$R$200=2,(I103:R103)+0.0001,""))))))</f>
        <v>0</v>
      </c>
      <c r="H103" s="151" t="s">
        <v>203</v>
      </c>
      <c r="I103" s="96">
        <v>3.42105263157895</v>
      </c>
      <c r="J103" s="96" t="s">
        <v>505</v>
      </c>
      <c r="K103" s="215" t="s">
        <v>505</v>
      </c>
      <c r="L103" s="218"/>
      <c r="M103" s="218"/>
      <c r="N103" s="164"/>
      <c r="O103" s="164"/>
      <c r="P103" s="164"/>
      <c r="Q103" s="163"/>
      <c r="R103" s="163"/>
      <c r="S103" s="222"/>
      <c r="T103" s="222"/>
      <c r="U103" s="222"/>
      <c r="V103" s="222"/>
      <c r="W103" s="222"/>
      <c r="X103" s="222"/>
      <c r="Y103" s="222"/>
      <c r="Z103" s="222"/>
      <c r="AA103" s="38"/>
    </row>
    <row r="104" spans="1:27" x14ac:dyDescent="0.2">
      <c r="A104" s="92">
        <v>99</v>
      </c>
      <c r="B104" s="92" t="s">
        <v>204</v>
      </c>
      <c r="C104" s="92" t="s">
        <v>205</v>
      </c>
      <c r="D104" s="93" t="str">
        <f t="shared" si="2"/>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t="s">
        <v>505</v>
      </c>
      <c r="J104" s="96" t="s">
        <v>505</v>
      </c>
      <c r="K104" s="215" t="s">
        <v>505</v>
      </c>
      <c r="L104" s="218"/>
      <c r="M104" s="218"/>
      <c r="N104" s="164"/>
      <c r="O104" s="164"/>
      <c r="P104" s="164"/>
      <c r="Q104" s="163"/>
      <c r="R104" s="163"/>
      <c r="S104" s="222"/>
      <c r="T104" s="222"/>
      <c r="U104" s="222"/>
      <c r="V104" s="222"/>
      <c r="W104" s="222"/>
      <c r="X104" s="222"/>
      <c r="Y104" s="222"/>
      <c r="Z104" s="222"/>
      <c r="AA104" s="38"/>
    </row>
    <row r="105" spans="1:27" x14ac:dyDescent="0.2">
      <c r="A105" s="92">
        <v>100</v>
      </c>
      <c r="B105" s="92" t="s">
        <v>206</v>
      </c>
      <c r="C105" s="92" t="s">
        <v>207</v>
      </c>
      <c r="D105" s="93" t="str">
        <f t="shared" si="2"/>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t="s">
        <v>505</v>
      </c>
      <c r="J105" s="96" t="s">
        <v>505</v>
      </c>
      <c r="K105" s="215" t="s">
        <v>505</v>
      </c>
      <c r="L105" s="218"/>
      <c r="M105" s="218"/>
      <c r="N105" s="164"/>
      <c r="O105" s="164"/>
      <c r="P105" s="164"/>
      <c r="Q105" s="163"/>
      <c r="R105" s="163"/>
      <c r="S105" s="222"/>
      <c r="T105" s="222"/>
      <c r="U105" s="222"/>
      <c r="V105" s="222"/>
      <c r="W105" s="222"/>
      <c r="X105" s="222"/>
      <c r="Y105" s="222"/>
      <c r="Z105" s="222"/>
      <c r="AA105" s="38"/>
    </row>
    <row r="106" spans="1:27" x14ac:dyDescent="0.2">
      <c r="A106" s="92">
        <v>101</v>
      </c>
      <c r="B106" s="92" t="s">
        <v>208</v>
      </c>
      <c r="C106" s="92" t="s">
        <v>209</v>
      </c>
      <c r="D106" s="93" t="str">
        <f t="shared" si="2"/>
        <v/>
      </c>
      <c r="E106" s="96">
        <f>IF(Options!$D$24 = 1, MAX(F106, G106),
IF(Options!$D$25 = 1, AVERAGE(F106,G106),
IF(Options!$D$26 = 1, IFERROR(GEOMEAN(F106, G106), MAX(F106, G106)))))</f>
        <v>5.6698564593301404</v>
      </c>
      <c r="F106" s="96" cm="1">
        <f t="array" ref="F106">IF(Options!$D$18=1, IFERROR(MAX(IF($I$199:$R$199=1,(I106:R106),"")),
     MAX(IF($I$199:$R$199=2,(I106:R106),""))),
IF(Options!$D$19=1, IFERROR(AVERAGE(IF($I$199:$R$199=1,(I106:R106),"")),
     AVERAGE(IF($I$199:$R$199=2,(I106:R106),""))),
IF(Options!$D$20=1, IFERROR(GEOMEAN(IF($I$199:$R$199=1,(I106:R106)+0.0001,"")),
     GEOMEAN(IF($I$199:$R$199=2,(I106:R106)+0.0001,""))))))</f>
        <v>5.6698564593301404</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v>5.6698564593301404</v>
      </c>
      <c r="J106" s="96">
        <v>5</v>
      </c>
      <c r="K106" s="215" t="s">
        <v>505</v>
      </c>
      <c r="L106" s="218"/>
      <c r="M106" s="218"/>
      <c r="N106" s="164"/>
      <c r="O106" s="164"/>
      <c r="P106" s="164"/>
      <c r="Q106" s="163"/>
      <c r="R106" s="163"/>
      <c r="S106" s="222"/>
      <c r="T106" s="222"/>
      <c r="U106" s="222"/>
      <c r="V106" s="222"/>
      <c r="W106" s="222"/>
      <c r="X106" s="222"/>
      <c r="Y106" s="222"/>
      <c r="Z106" s="222"/>
      <c r="AA106" s="38"/>
    </row>
    <row r="107" spans="1:27" x14ac:dyDescent="0.2">
      <c r="A107" s="92">
        <v>102</v>
      </c>
      <c r="B107" s="92" t="s">
        <v>210</v>
      </c>
      <c r="C107" s="92" t="s">
        <v>211</v>
      </c>
      <c r="D107" s="93" t="str">
        <f t="shared" ref="D107:D170" si="3">IF(H107 &lt;&gt; C107, "Countries don't match", "")</f>
        <v/>
      </c>
      <c r="E107" s="96">
        <f>IF(Options!$D$24 = 1, MAX(F107, G107),
IF(Options!$D$25 = 1, AVERAGE(F107,G107),
IF(Options!$D$26 = 1, IFERROR(GEOMEAN(F107, G107), MAX(F107, G107)))))</f>
        <v>8.7559808612440193</v>
      </c>
      <c r="F107" s="96" cm="1">
        <f t="array" ref="F107">IF(Options!$D$18=1, IFERROR(MAX(IF($I$199:$R$199=1,(I107:R107),"")),
     MAX(IF($I$199:$R$199=2,(I107:R107),""))),
IF(Options!$D$19=1, IFERROR(AVERAGE(IF($I$199:$R$199=1,(I107:R107),"")),
     AVERAGE(IF($I$199:$R$199=2,(I107:R107),""))),
IF(Options!$D$20=1, IFERROR(GEOMEAN(IF($I$199:$R$199=1,(I107:R107)+0.0001,"")),
     GEOMEAN(IF($I$199:$R$199=2,(I107:R107)+0.0001,""))))))</f>
        <v>8.7559808612440193</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51" t="s">
        <v>211</v>
      </c>
      <c r="I107" s="96">
        <v>8.7559808612440193</v>
      </c>
      <c r="J107" s="96">
        <v>5</v>
      </c>
      <c r="K107" s="215" t="s">
        <v>505</v>
      </c>
      <c r="L107" s="218"/>
      <c r="M107" s="218"/>
      <c r="N107" s="164"/>
      <c r="O107" s="164"/>
      <c r="P107" s="164"/>
      <c r="Q107" s="163"/>
      <c r="R107" s="163"/>
      <c r="S107" s="222"/>
      <c r="T107" s="222"/>
      <c r="U107" s="222"/>
      <c r="V107" s="222"/>
      <c r="W107" s="222"/>
      <c r="X107" s="222"/>
      <c r="Y107" s="222"/>
      <c r="Z107" s="222"/>
      <c r="AA107" s="38"/>
    </row>
    <row r="108" spans="1:27" x14ac:dyDescent="0.2">
      <c r="A108" s="92">
        <v>103</v>
      </c>
      <c r="B108" s="92" t="s">
        <v>212</v>
      </c>
      <c r="C108" s="92" t="s">
        <v>213</v>
      </c>
      <c r="D108" s="93" t="str">
        <f t="shared" si="3"/>
        <v/>
      </c>
      <c r="E108" s="96">
        <f>IF(Options!$D$24 = 1, MAX(F108, G108),
IF(Options!$D$25 = 1, AVERAGE(F108,G108),
IF(Options!$D$26 = 1, IFERROR(GEOMEAN(F108, G108), MAX(F108, G108)))))</f>
        <v>2.2727272727272698</v>
      </c>
      <c r="F108" s="96" cm="1">
        <f t="array" ref="F108">IF(Options!$D$18=1, IFERROR(MAX(IF($I$199:$R$199=1,(I108:R108),"")),
     MAX(IF($I$199:$R$199=2,(I108:R108),""))),
IF(Options!$D$19=1, IFERROR(AVERAGE(IF($I$199:$R$199=1,(I108:R108),"")),
     AVERAGE(IF($I$199:$R$199=2,(I108:R108),""))),
IF(Options!$D$20=1, IFERROR(GEOMEAN(IF($I$199:$R$199=1,(I108:R108)+0.0001,"")),
     GEOMEAN(IF($I$199:$R$199=2,(I108:R108)+0.0001,""))))))</f>
        <v>2.2727272727272698</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2.2727272727272698</v>
      </c>
      <c r="J108" s="96">
        <v>3</v>
      </c>
      <c r="K108" s="215" t="s">
        <v>505</v>
      </c>
      <c r="L108" s="218"/>
      <c r="M108" s="218"/>
      <c r="N108" s="164"/>
      <c r="O108" s="164"/>
      <c r="P108" s="164"/>
      <c r="Q108" s="163"/>
      <c r="R108" s="163"/>
      <c r="S108" s="222"/>
      <c r="T108" s="222"/>
      <c r="U108" s="222"/>
      <c r="V108" s="222"/>
      <c r="W108" s="222"/>
      <c r="X108" s="222"/>
      <c r="Y108" s="222"/>
      <c r="Z108" s="222"/>
      <c r="AA108" s="38"/>
    </row>
    <row r="109" spans="1:27" x14ac:dyDescent="0.2">
      <c r="A109" s="92">
        <v>104</v>
      </c>
      <c r="B109" s="92" t="s">
        <v>214</v>
      </c>
      <c r="C109" s="92" t="s">
        <v>215</v>
      </c>
      <c r="D109" s="93" t="str">
        <f t="shared" si="3"/>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v>0</v>
      </c>
      <c r="J109" s="96">
        <v>3</v>
      </c>
      <c r="K109" s="215" t="s">
        <v>505</v>
      </c>
      <c r="L109" s="218"/>
      <c r="M109" s="218"/>
      <c r="N109" s="164"/>
      <c r="O109" s="164"/>
      <c r="P109" s="164"/>
      <c r="Q109" s="163"/>
      <c r="R109" s="163"/>
      <c r="S109" s="222"/>
      <c r="T109" s="222"/>
      <c r="U109" s="222"/>
      <c r="V109" s="222"/>
      <c r="W109" s="222"/>
      <c r="X109" s="222"/>
      <c r="Y109" s="222"/>
      <c r="Z109" s="222"/>
      <c r="AA109" s="38"/>
    </row>
    <row r="110" spans="1:27" x14ac:dyDescent="0.2">
      <c r="A110" s="92">
        <v>105</v>
      </c>
      <c r="B110" s="92" t="s">
        <v>216</v>
      </c>
      <c r="C110" s="92" t="s">
        <v>217</v>
      </c>
      <c r="D110" s="93" t="str">
        <f t="shared" si="3"/>
        <v/>
      </c>
      <c r="E110" s="96">
        <f>IF(Options!$D$24 = 1, MAX(F110, G110),
IF(Options!$D$25 = 1, AVERAGE(F110,G110),
IF(Options!$D$26 = 1, IFERROR(GEOMEAN(F110, G110), MAX(F110, G110)))))</f>
        <v>0.93301435406698596</v>
      </c>
      <c r="F110" s="96" cm="1">
        <f t="array" ref="F110">IF(Options!$D$18=1, IFERROR(MAX(IF($I$199:$R$199=1,(I110:R110),"")),
     MAX(IF($I$199:$R$199=2,(I110:R110),""))),
IF(Options!$D$19=1, IFERROR(AVERAGE(IF($I$199:$R$199=1,(I110:R110),"")),
     AVERAGE(IF($I$199:$R$199=2,(I110:R110),""))),
IF(Options!$D$20=1, IFERROR(GEOMEAN(IF($I$199:$R$199=1,(I110:R110)+0.0001,"")),
     GEOMEAN(IF($I$199:$R$199=2,(I110:R110)+0.0001,""))))))</f>
        <v>0.93301435406698596</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v>0.93301435406698596</v>
      </c>
      <c r="J110" s="96">
        <v>1</v>
      </c>
      <c r="K110" s="215" t="s">
        <v>505</v>
      </c>
      <c r="L110" s="218"/>
      <c r="M110" s="218"/>
      <c r="N110" s="164"/>
      <c r="O110" s="164"/>
      <c r="P110" s="164"/>
      <c r="Q110" s="163"/>
      <c r="R110" s="163"/>
      <c r="S110" s="222"/>
      <c r="T110" s="222"/>
      <c r="U110" s="222"/>
      <c r="V110" s="222"/>
      <c r="W110" s="222"/>
      <c r="X110" s="222"/>
      <c r="Y110" s="222"/>
      <c r="Z110" s="222"/>
      <c r="AA110" s="38"/>
    </row>
    <row r="111" spans="1:27" x14ac:dyDescent="0.2">
      <c r="A111" s="92">
        <v>106</v>
      </c>
      <c r="B111" s="92" t="s">
        <v>218</v>
      </c>
      <c r="C111" s="92" t="s">
        <v>219</v>
      </c>
      <c r="D111" s="93" t="str">
        <f t="shared" si="3"/>
        <v/>
      </c>
      <c r="E111" s="96">
        <f>IF(Options!$D$24 = 1, MAX(F111, G111),
IF(Options!$D$25 = 1, AVERAGE(F111,G111),
IF(Options!$D$26 = 1, IFERROR(GEOMEAN(F111, G111), MAX(F111, G111)))))</f>
        <v>3.4928229665071799</v>
      </c>
      <c r="F111" s="96" cm="1">
        <f t="array" ref="F111">IF(Options!$D$18=1, IFERROR(MAX(IF($I$199:$R$199=1,(I111:R111),"")),
     MAX(IF($I$199:$R$199=2,(I111:R111),""))),
IF(Options!$D$19=1, IFERROR(AVERAGE(IF($I$199:$R$199=1,(I111:R111),"")),
     AVERAGE(IF($I$199:$R$199=2,(I111:R111),""))),
IF(Options!$D$20=1, IFERROR(GEOMEAN(IF($I$199:$R$199=1,(I111:R111)+0.0001,"")),
     GEOMEAN(IF($I$199:$R$199=2,(I111:R111)+0.0001,""))))))</f>
        <v>3.4928229665071799</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v>3.4928229665071799</v>
      </c>
      <c r="J111" s="96">
        <v>1</v>
      </c>
      <c r="K111" s="215" t="s">
        <v>505</v>
      </c>
      <c r="L111" s="218"/>
      <c r="M111" s="218"/>
      <c r="N111" s="164"/>
      <c r="O111" s="164"/>
      <c r="P111" s="164"/>
      <c r="Q111" s="163"/>
      <c r="R111" s="163"/>
      <c r="S111" s="222"/>
      <c r="T111" s="222"/>
      <c r="U111" s="222"/>
      <c r="V111" s="222"/>
      <c r="W111" s="222"/>
      <c r="X111" s="222"/>
      <c r="Y111" s="222"/>
      <c r="Z111" s="222"/>
      <c r="AA111" s="38"/>
    </row>
    <row r="112" spans="1:27" x14ac:dyDescent="0.2">
      <c r="A112" s="92">
        <v>107</v>
      </c>
      <c r="B112" s="92" t="s">
        <v>220</v>
      </c>
      <c r="C112" s="92" t="s">
        <v>221</v>
      </c>
      <c r="D112" s="93" t="str">
        <f t="shared" si="3"/>
        <v/>
      </c>
      <c r="E112" s="96">
        <f>IF(Options!$D$24 = 1, MAX(F112, G112),
IF(Options!$D$25 = 1, AVERAGE(F112,G112),
IF(Options!$D$26 = 1, IFERROR(GEOMEAN(F112, G112), MAX(F112, G112)))))</f>
        <v>4.5933014354067003</v>
      </c>
      <c r="F112" s="96" cm="1">
        <f t="array" ref="F112">IF(Options!$D$18=1, IFERROR(MAX(IF($I$199:$R$199=1,(I112:R112),"")),
     MAX(IF($I$199:$R$199=2,(I112:R112),""))),
IF(Options!$D$19=1, IFERROR(AVERAGE(IF($I$199:$R$199=1,(I112:R112),"")),
     AVERAGE(IF($I$199:$R$199=2,(I112:R112),""))),
IF(Options!$D$20=1, IFERROR(GEOMEAN(IF($I$199:$R$199=1,(I112:R112)+0.0001,"")),
     GEOMEAN(IF($I$199:$R$199=2,(I112:R112)+0.0001,""))))))</f>
        <v>4.5933014354067003</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v>4.5933014354067003</v>
      </c>
      <c r="J112" s="96">
        <v>5</v>
      </c>
      <c r="K112" s="215" t="s">
        <v>505</v>
      </c>
      <c r="L112" s="218"/>
      <c r="M112" s="218"/>
      <c r="N112" s="164"/>
      <c r="O112" s="164"/>
      <c r="P112" s="164"/>
      <c r="Q112" s="163"/>
      <c r="R112" s="163"/>
      <c r="S112" s="222"/>
      <c r="T112" s="222"/>
      <c r="U112" s="222"/>
      <c r="V112" s="222"/>
      <c r="W112" s="222"/>
      <c r="X112" s="222"/>
      <c r="Y112" s="222"/>
      <c r="Z112" s="222"/>
      <c r="AA112" s="38"/>
    </row>
    <row r="113" spans="1:27" x14ac:dyDescent="0.2">
      <c r="A113" s="92">
        <v>108</v>
      </c>
      <c r="B113" s="92" t="s">
        <v>222</v>
      </c>
      <c r="C113" s="92" t="s">
        <v>223</v>
      </c>
      <c r="D113" s="93" t="str">
        <f t="shared" si="3"/>
        <v/>
      </c>
      <c r="E113" s="96">
        <f>IF(Options!$D$24 = 1, MAX(F113, G113),
IF(Options!$D$25 = 1, AVERAGE(F113,G113),
IF(Options!$D$26 = 1, IFERROR(GEOMEAN(F113, G113), MAX(F113, G113)))))</f>
        <v>10</v>
      </c>
      <c r="F113" s="96" cm="1">
        <f t="array" ref="F113">IF(Options!$D$18=1, IFERROR(MAX(IF($I$199:$R$199=1,(I113:R113),"")),
     MAX(IF($I$199:$R$199=2,(I113:R113),""))),
IF(Options!$D$19=1, IFERROR(AVERAGE(IF($I$199:$R$199=1,(I113:R113),"")),
     AVERAGE(IF($I$199:$R$199=2,(I113:R113),""))),
IF(Options!$D$20=1, IFERROR(GEOMEAN(IF($I$199:$R$199=1,(I113:R113)+0.0001,"")),
     GEOMEAN(IF($I$199:$R$199=2,(I113:R113)+0.0001,""))))))</f>
        <v>10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v>10</v>
      </c>
      <c r="J113" s="96">
        <v>5</v>
      </c>
      <c r="K113" s="215" t="s">
        <v>505</v>
      </c>
      <c r="L113" s="218"/>
      <c r="M113" s="218"/>
      <c r="N113" s="164"/>
      <c r="O113" s="164"/>
      <c r="P113" s="164"/>
      <c r="Q113" s="163"/>
      <c r="R113" s="163"/>
      <c r="S113" s="222"/>
      <c r="T113" s="222"/>
      <c r="U113" s="222"/>
      <c r="V113" s="222"/>
      <c r="W113" s="222"/>
      <c r="X113" s="222"/>
      <c r="Y113" s="222"/>
      <c r="Z113" s="222"/>
      <c r="AA113" s="38"/>
    </row>
    <row r="114" spans="1:27" x14ac:dyDescent="0.2">
      <c r="A114" s="92">
        <v>109</v>
      </c>
      <c r="B114" s="92" t="s">
        <v>224</v>
      </c>
      <c r="C114" s="92" t="s">
        <v>225</v>
      </c>
      <c r="D114" s="93" t="str">
        <f t="shared" si="3"/>
        <v/>
      </c>
      <c r="E114" s="96">
        <f>IF(Options!$D$24 = 1, MAX(F114, G114),
IF(Options!$D$25 = 1, AVERAGE(F114,G114),
IF(Options!$D$26 = 1, IFERROR(GEOMEAN(F114, G114), MAX(F114, G114)))))</f>
        <v>2.9186602870813401</v>
      </c>
      <c r="F114" s="96" cm="1">
        <f t="array" ref="F114">IF(Options!$D$18=1, IFERROR(MAX(IF($I$199:$R$199=1,(I114:R114),"")),
     MAX(IF($I$199:$R$199=2,(I114:R114),""))),
IF(Options!$D$19=1, IFERROR(AVERAGE(IF($I$199:$R$199=1,(I114:R114),"")),
     AVERAGE(IF($I$199:$R$199=2,(I114:R114),""))),
IF(Options!$D$20=1, IFERROR(GEOMEAN(IF($I$199:$R$199=1,(I114:R114)+0.0001,"")),
     GEOMEAN(IF($I$199:$R$199=2,(I114:R114)+0.0001,""))))))</f>
        <v>2.9186602870813401</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v>2.9186602870813401</v>
      </c>
      <c r="J114" s="96">
        <v>1</v>
      </c>
      <c r="K114" s="215" t="s">
        <v>505</v>
      </c>
      <c r="L114" s="218"/>
      <c r="M114" s="218"/>
      <c r="N114" s="164"/>
      <c r="O114" s="164"/>
      <c r="P114" s="164"/>
      <c r="Q114" s="163"/>
      <c r="R114" s="163"/>
      <c r="S114" s="222"/>
      <c r="T114" s="222"/>
      <c r="U114" s="222"/>
      <c r="V114" s="222"/>
      <c r="W114" s="222"/>
      <c r="X114" s="222"/>
      <c r="Y114" s="222"/>
      <c r="Z114" s="222"/>
      <c r="AA114" s="38"/>
    </row>
    <row r="115" spans="1:27" x14ac:dyDescent="0.2">
      <c r="A115" s="92">
        <v>110</v>
      </c>
      <c r="B115" s="92" t="s">
        <v>226</v>
      </c>
      <c r="C115" s="92" t="s">
        <v>227</v>
      </c>
      <c r="D115" s="93" t="str">
        <f t="shared" si="3"/>
        <v/>
      </c>
      <c r="E115" s="96">
        <f>IF(Options!$D$24 = 1, MAX(F115, G115),
IF(Options!$D$25 = 1, AVERAGE(F115,G115),
IF(Options!$D$26 = 1, IFERROR(GEOMEAN(F115, G115), MAX(F115, G115)))))</f>
        <v>3.2296650717703299</v>
      </c>
      <c r="F115" s="96" cm="1">
        <f t="array" ref="F115">IF(Options!$D$18=1, IFERROR(MAX(IF($I$199:$R$199=1,(I115:R115),"")),
     MAX(IF($I$199:$R$199=2,(I115:R115),""))),
IF(Options!$D$19=1, IFERROR(AVERAGE(IF($I$199:$R$199=1,(I115:R115),"")),
     AVERAGE(IF($I$199:$R$199=2,(I115:R115),""))),
IF(Options!$D$20=1, IFERROR(GEOMEAN(IF($I$199:$R$199=1,(I115:R115)+0.0001,"")),
     GEOMEAN(IF($I$199:$R$199=2,(I115:R115)+0.0001,""))))))</f>
        <v>3.2296650717703299</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3.2296650717703299</v>
      </c>
      <c r="J115" s="96">
        <v>3</v>
      </c>
      <c r="K115" s="215" t="s">
        <v>505</v>
      </c>
      <c r="L115" s="218"/>
      <c r="M115" s="218"/>
      <c r="N115" s="164"/>
      <c r="O115" s="164"/>
      <c r="P115" s="164"/>
      <c r="Q115" s="163"/>
      <c r="R115" s="163"/>
      <c r="S115" s="222"/>
      <c r="T115" s="222"/>
      <c r="U115" s="222"/>
      <c r="V115" s="222"/>
      <c r="W115" s="222"/>
      <c r="X115" s="222"/>
      <c r="Y115" s="222"/>
      <c r="Z115" s="222"/>
      <c r="AA115" s="38"/>
    </row>
    <row r="116" spans="1:27" x14ac:dyDescent="0.2">
      <c r="A116" s="92">
        <v>111</v>
      </c>
      <c r="B116" s="92" t="s">
        <v>228</v>
      </c>
      <c r="C116" s="92" t="s">
        <v>229</v>
      </c>
      <c r="D116" s="93" t="str">
        <f t="shared" si="3"/>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t="s">
        <v>505</v>
      </c>
      <c r="J116" s="96" t="s">
        <v>505</v>
      </c>
      <c r="K116" s="215" t="s">
        <v>505</v>
      </c>
      <c r="L116" s="218"/>
      <c r="M116" s="218"/>
      <c r="N116" s="164"/>
      <c r="O116" s="164"/>
      <c r="P116" s="164"/>
      <c r="Q116" s="163"/>
      <c r="R116" s="163"/>
      <c r="S116" s="222"/>
      <c r="T116" s="222"/>
      <c r="U116" s="222"/>
      <c r="V116" s="222"/>
      <c r="W116" s="222"/>
      <c r="X116" s="222"/>
      <c r="Y116" s="222"/>
      <c r="Z116" s="222"/>
      <c r="AA116" s="38"/>
    </row>
    <row r="117" spans="1:27" x14ac:dyDescent="0.2">
      <c r="A117" s="92">
        <v>112</v>
      </c>
      <c r="B117" s="92" t="s">
        <v>230</v>
      </c>
      <c r="C117" s="92" t="s">
        <v>231</v>
      </c>
      <c r="D117" s="93" t="str">
        <f t="shared" si="3"/>
        <v/>
      </c>
      <c r="E117" s="96">
        <f>IF(Options!$D$24 = 1, MAX(F117, G117),
IF(Options!$D$25 = 1, AVERAGE(F117,G117),
IF(Options!$D$26 = 1, IFERROR(GEOMEAN(F117, G117), MAX(F117, G117)))))</f>
        <v>3.6124401913875599</v>
      </c>
      <c r="F117" s="96" cm="1">
        <f t="array" ref="F117">IF(Options!$D$18=1, IFERROR(MAX(IF($I$199:$R$199=1,(I117:R117),"")),
     MAX(IF($I$199:$R$199=2,(I117:R117),""))),
IF(Options!$D$19=1, IFERROR(AVERAGE(IF($I$199:$R$199=1,(I117:R117),"")),
     AVERAGE(IF($I$199:$R$199=2,(I117:R117),""))),
IF(Options!$D$20=1, IFERROR(GEOMEAN(IF($I$199:$R$199=1,(I117:R117)+0.0001,"")),
     GEOMEAN(IF($I$199:$R$199=2,(I117:R117)+0.0001,""))))))</f>
        <v>3.6124401913875599</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v>3.6124401913875599</v>
      </c>
      <c r="J117" s="96">
        <v>5</v>
      </c>
      <c r="K117" s="215" t="s">
        <v>505</v>
      </c>
      <c r="L117" s="218"/>
      <c r="M117" s="218"/>
      <c r="N117" s="164"/>
      <c r="O117" s="164"/>
      <c r="P117" s="164"/>
      <c r="Q117" s="163"/>
      <c r="R117" s="163"/>
      <c r="S117" s="222"/>
      <c r="T117" s="222"/>
      <c r="U117" s="222"/>
      <c r="V117" s="222"/>
      <c r="W117" s="222"/>
      <c r="X117" s="222"/>
      <c r="Y117" s="222"/>
      <c r="Z117" s="222"/>
      <c r="AA117" s="38"/>
    </row>
    <row r="118" spans="1:27" x14ac:dyDescent="0.2">
      <c r="A118" s="92">
        <v>113</v>
      </c>
      <c r="B118" s="92" t="s">
        <v>232</v>
      </c>
      <c r="C118" s="92" t="s">
        <v>233</v>
      </c>
      <c r="D118" s="93" t="str">
        <f t="shared" si="3"/>
        <v/>
      </c>
      <c r="E118" s="96">
        <f>IF(Options!$D$24 = 1, MAX(F118, G118),
IF(Options!$D$25 = 1, AVERAGE(F118,G118),
IF(Options!$D$26 = 1, IFERROR(GEOMEAN(F118, G118), MAX(F118, G118)))))</f>
        <v>9.0717501463446073</v>
      </c>
      <c r="F118" s="96" cm="1">
        <f t="array" ref="F118">IF(Options!$D$18=1, IFERROR(MAX(IF($I$199:$R$199=1,(I118:R118),"")),
     MAX(IF($I$199:$R$199=2,(I118:R118),""))),
IF(Options!$D$19=1, IFERROR(AVERAGE(IF($I$199:$R$199=1,(I118:R118),"")),
     AVERAGE(IF($I$199:$R$199=2,(I118:R118),""))),
IF(Options!$D$20=1, IFERROR(GEOMEAN(IF($I$199:$R$199=1,(I118:R118)+0.0001,"")),
     GEOMEAN(IF($I$199:$R$199=2,(I118:R118)+0.0001,""))))))</f>
        <v>8.2296650717703397</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51" t="s">
        <v>233</v>
      </c>
      <c r="I118" s="96">
        <v>8.2296650717703397</v>
      </c>
      <c r="J118" s="96">
        <v>3</v>
      </c>
      <c r="K118" s="215">
        <v>10</v>
      </c>
      <c r="L118" s="218"/>
      <c r="M118" s="218"/>
      <c r="N118" s="164"/>
      <c r="O118" s="164"/>
      <c r="P118" s="164"/>
      <c r="Q118" s="163"/>
      <c r="R118" s="163"/>
      <c r="S118" s="222"/>
      <c r="T118" s="222"/>
      <c r="U118" s="222"/>
      <c r="V118" s="222"/>
      <c r="W118" s="222"/>
      <c r="X118" s="222"/>
      <c r="Y118" s="222"/>
      <c r="Z118" s="222"/>
      <c r="AA118" s="38"/>
    </row>
    <row r="119" spans="1:27" x14ac:dyDescent="0.2">
      <c r="A119" s="92">
        <v>114</v>
      </c>
      <c r="B119" s="92" t="s">
        <v>234</v>
      </c>
      <c r="C119" s="92" t="s">
        <v>235</v>
      </c>
      <c r="D119" s="93" t="str">
        <f t="shared" si="3"/>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v>0</v>
      </c>
      <c r="J119" s="96">
        <v>1</v>
      </c>
      <c r="K119" s="215" t="s">
        <v>505</v>
      </c>
      <c r="L119" s="218"/>
      <c r="M119" s="218"/>
      <c r="N119" s="164"/>
      <c r="O119" s="164"/>
      <c r="P119" s="164"/>
      <c r="Q119" s="163"/>
      <c r="R119" s="163"/>
      <c r="S119" s="222"/>
      <c r="T119" s="222"/>
      <c r="U119" s="222"/>
      <c r="V119" s="222"/>
      <c r="W119" s="222"/>
      <c r="X119" s="222"/>
      <c r="Y119" s="222"/>
      <c r="Z119" s="222"/>
      <c r="AA119" s="38"/>
    </row>
    <row r="120" spans="1:27" x14ac:dyDescent="0.2">
      <c r="A120" s="92">
        <v>115</v>
      </c>
      <c r="B120" s="92" t="s">
        <v>236</v>
      </c>
      <c r="C120" s="92" t="s">
        <v>237</v>
      </c>
      <c r="D120" s="93" t="str">
        <f t="shared" si="3"/>
        <v/>
      </c>
      <c r="E120" s="96">
        <f>IF(Options!$D$24 = 1, MAX(F120, G120),
IF(Options!$D$25 = 1, AVERAGE(F120,G120),
IF(Options!$D$26 = 1, IFERROR(GEOMEAN(F120, G120), MAX(F120, G120)))))</f>
        <v>7.0813397129186599</v>
      </c>
      <c r="F120" s="96" cm="1">
        <f t="array" ref="F120">IF(Options!$D$18=1, IFERROR(MAX(IF($I$199:$R$199=1,(I120:R120),"")),
     MAX(IF($I$199:$R$199=2,(I120:R120),""))),
IF(Options!$D$19=1, IFERROR(AVERAGE(IF($I$199:$R$199=1,(I120:R120),"")),
     AVERAGE(IF($I$199:$R$199=2,(I120:R120),""))),
IF(Options!$D$20=1, IFERROR(GEOMEAN(IF($I$199:$R$199=1,(I120:R120)+0.0001,"")),
     GEOMEAN(IF($I$199:$R$199=2,(I120:R120)+0.0001,""))))))</f>
        <v>7.0813397129186599</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51" t="s">
        <v>237</v>
      </c>
      <c r="I120" s="96">
        <v>7.0813397129186599</v>
      </c>
      <c r="J120" s="96">
        <v>5</v>
      </c>
      <c r="K120" s="215" t="s">
        <v>505</v>
      </c>
      <c r="L120" s="218"/>
      <c r="M120" s="218"/>
      <c r="N120" s="164"/>
      <c r="O120" s="164"/>
      <c r="P120" s="164"/>
      <c r="Q120" s="163"/>
      <c r="R120" s="163"/>
      <c r="S120" s="222"/>
      <c r="T120" s="222"/>
      <c r="U120" s="222"/>
      <c r="V120" s="222"/>
      <c r="W120" s="222"/>
      <c r="X120" s="222"/>
      <c r="Y120" s="222"/>
      <c r="Z120" s="222"/>
      <c r="AA120" s="38"/>
    </row>
    <row r="121" spans="1:27" x14ac:dyDescent="0.2">
      <c r="A121" s="92">
        <v>116</v>
      </c>
      <c r="B121" s="92" t="s">
        <v>238</v>
      </c>
      <c r="C121" s="92" t="s">
        <v>239</v>
      </c>
      <c r="D121" s="93" t="str">
        <f t="shared" si="3"/>
        <v/>
      </c>
      <c r="E121" s="96">
        <f>IF(Options!$D$24 = 1, MAX(F121, G121),
IF(Options!$D$25 = 1, AVERAGE(F121,G121),
IF(Options!$D$26 = 1, IFERROR(GEOMEAN(F121, G121), MAX(F121, G121)))))</f>
        <v>1.1722488038277501</v>
      </c>
      <c r="F121" s="96" cm="1">
        <f t="array" ref="F121">IF(Options!$D$18=1, IFERROR(MAX(IF($I$199:$R$199=1,(I121:R121),"")),
     MAX(IF($I$199:$R$199=2,(I121:R121),""))),
IF(Options!$D$19=1, IFERROR(AVERAGE(IF($I$199:$R$199=1,(I121:R121),"")),
     AVERAGE(IF($I$199:$R$199=2,(I121:R121),""))),
IF(Options!$D$20=1, IFERROR(GEOMEAN(IF($I$199:$R$199=1,(I121:R121)+0.0001,"")),
     GEOMEAN(IF($I$199:$R$199=2,(I121:R121)+0.0001,""))))))</f>
        <v>1.1722488038277501</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v>1.1722488038277501</v>
      </c>
      <c r="J121" s="96">
        <v>3</v>
      </c>
      <c r="K121" s="215" t="s">
        <v>505</v>
      </c>
      <c r="L121" s="218"/>
      <c r="M121" s="218"/>
      <c r="N121" s="164"/>
      <c r="O121" s="164"/>
      <c r="P121" s="164"/>
      <c r="Q121" s="163"/>
      <c r="R121" s="163"/>
      <c r="S121" s="222"/>
      <c r="T121" s="222"/>
      <c r="U121" s="222"/>
      <c r="V121" s="222"/>
      <c r="W121" s="222"/>
      <c r="X121" s="222"/>
      <c r="Y121" s="222"/>
      <c r="Z121" s="222"/>
      <c r="AA121" s="38"/>
    </row>
    <row r="122" spans="1:27" x14ac:dyDescent="0.2">
      <c r="A122" s="92">
        <v>117</v>
      </c>
      <c r="B122" s="92" t="s">
        <v>240</v>
      </c>
      <c r="C122" s="92" t="s">
        <v>241</v>
      </c>
      <c r="D122" s="93" t="str">
        <f t="shared" si="3"/>
        <v/>
      </c>
      <c r="E122" s="96">
        <f>IF(Options!$D$24 = 1, MAX(F122, G122),
IF(Options!$D$25 = 1, AVERAGE(F122,G122),
IF(Options!$D$26 = 1, IFERROR(GEOMEAN(F122, G122), MAX(F122, G122)))))</f>
        <v>7.2009569377990399</v>
      </c>
      <c r="F122" s="96" cm="1">
        <f t="array" ref="F122">IF(Options!$D$18=1, IFERROR(MAX(IF($I$199:$R$199=1,(I122:R122),"")),
     MAX(IF($I$199:$R$199=2,(I122:R122),""))),
IF(Options!$D$19=1, IFERROR(AVERAGE(IF($I$199:$R$199=1,(I122:R122),"")),
     AVERAGE(IF($I$199:$R$199=2,(I122:R122),""))),
IF(Options!$D$20=1, IFERROR(GEOMEAN(IF($I$199:$R$199=1,(I122:R122)+0.0001,"")),
     GEOMEAN(IF($I$199:$R$199=2,(I122:R122)+0.0001,""))))))</f>
        <v>7.2009569377990399</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7.2009569377990399</v>
      </c>
      <c r="J122" s="96">
        <v>5</v>
      </c>
      <c r="K122" s="215" t="s">
        <v>505</v>
      </c>
      <c r="L122" s="218"/>
      <c r="M122" s="218"/>
      <c r="N122" s="164"/>
      <c r="O122" s="164"/>
      <c r="P122" s="164"/>
      <c r="Q122" s="163"/>
      <c r="R122" s="163"/>
      <c r="S122" s="222"/>
      <c r="T122" s="222"/>
      <c r="U122" s="222"/>
      <c r="V122" s="222"/>
      <c r="W122" s="222"/>
      <c r="X122" s="222"/>
      <c r="Y122" s="222"/>
      <c r="Z122" s="222"/>
      <c r="AA122" s="38"/>
    </row>
    <row r="123" spans="1:27" x14ac:dyDescent="0.2">
      <c r="A123" s="92">
        <v>118</v>
      </c>
      <c r="B123" s="92" t="s">
        <v>242</v>
      </c>
      <c r="C123" s="92" t="s">
        <v>243</v>
      </c>
      <c r="D123" s="93" t="str">
        <f t="shared" si="3"/>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1</v>
      </c>
      <c r="K123" s="215">
        <v>10</v>
      </c>
      <c r="L123" s="218"/>
      <c r="M123" s="218"/>
      <c r="N123" s="164"/>
      <c r="O123" s="164"/>
      <c r="P123" s="164"/>
      <c r="Q123" s="163"/>
      <c r="R123" s="163"/>
      <c r="S123" s="222"/>
      <c r="T123" s="222"/>
      <c r="U123" s="222"/>
      <c r="V123" s="222"/>
      <c r="W123" s="222"/>
      <c r="X123" s="222"/>
      <c r="Y123" s="222"/>
      <c r="Z123" s="222"/>
      <c r="AA123" s="38"/>
    </row>
    <row r="124" spans="1:27" x14ac:dyDescent="0.2">
      <c r="A124" s="92">
        <v>119</v>
      </c>
      <c r="B124" s="92" t="s">
        <v>244</v>
      </c>
      <c r="C124" s="92" t="s">
        <v>245</v>
      </c>
      <c r="D124" s="93" t="str">
        <f t="shared" si="3"/>
        <v/>
      </c>
      <c r="E124" s="96">
        <f>IF(Options!$D$24 = 1, MAX(F124, G124),
IF(Options!$D$25 = 1, AVERAGE(F124,G124),
IF(Options!$D$26 = 1, IFERROR(GEOMEAN(F124, G124), MAX(F124, G124)))))</f>
        <v>8.1339712918660307</v>
      </c>
      <c r="F124" s="96" cm="1">
        <f t="array" ref="F124">IF(Options!$D$18=1, IFERROR(MAX(IF($I$199:$R$199=1,(I124:R124),"")),
     MAX(IF($I$199:$R$199=2,(I124:R124),""))),
IF(Options!$D$19=1, IFERROR(AVERAGE(IF($I$199:$R$199=1,(I124:R124),"")),
     AVERAGE(IF($I$199:$R$199=2,(I124:R124),""))),
IF(Options!$D$20=1, IFERROR(GEOMEAN(IF($I$199:$R$199=1,(I124:R124)+0.0001,"")),
     GEOMEAN(IF($I$199:$R$199=2,(I124:R124)+0.0001,""))))))</f>
        <v>8.1339712918660307</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v>8.1339712918660307</v>
      </c>
      <c r="J124" s="96">
        <v>3</v>
      </c>
      <c r="K124" s="215" t="s">
        <v>505</v>
      </c>
      <c r="L124" s="218"/>
      <c r="M124" s="218"/>
      <c r="N124" s="164"/>
      <c r="O124" s="164"/>
      <c r="P124" s="164"/>
      <c r="Q124" s="163"/>
      <c r="R124" s="163"/>
      <c r="S124" s="222"/>
      <c r="T124" s="222"/>
      <c r="U124" s="222"/>
      <c r="V124" s="222"/>
      <c r="W124" s="222"/>
      <c r="X124" s="222"/>
      <c r="Y124" s="222"/>
      <c r="Z124" s="222"/>
      <c r="AA124" s="38"/>
    </row>
    <row r="125" spans="1:27" x14ac:dyDescent="0.2">
      <c r="A125" s="92">
        <v>120</v>
      </c>
      <c r="B125" s="92" t="s">
        <v>246</v>
      </c>
      <c r="C125" s="92" t="s">
        <v>247</v>
      </c>
      <c r="D125" s="93" t="str">
        <f t="shared" si="3"/>
        <v/>
      </c>
      <c r="E125" s="96">
        <f>IF(Options!$D$24 = 1, MAX(F125, G125),
IF(Options!$D$25 = 1, AVERAGE(F125,G125),
IF(Options!$D$26 = 1, IFERROR(GEOMEAN(F125, G125), MAX(F125, G125)))))</f>
        <v>1.79425837320574</v>
      </c>
      <c r="F125" s="96" cm="1">
        <f t="array" ref="F125">IF(Options!$D$18=1, IFERROR(MAX(IF($I$199:$R$199=1,(I125:R125),"")),
     MAX(IF($I$199:$R$199=2,(I125:R125),""))),
IF(Options!$D$19=1, IFERROR(AVERAGE(IF($I$199:$R$199=1,(I125:R125),"")),
     AVERAGE(IF($I$199:$R$199=2,(I125:R125),""))),
IF(Options!$D$20=1, IFERROR(GEOMEAN(IF($I$199:$R$199=1,(I125:R125)+0.0001,"")),
     GEOMEAN(IF($I$199:$R$199=2,(I125:R125)+0.0001,""))))))</f>
        <v>1.79425837320574</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v>1.79425837320574</v>
      </c>
      <c r="J125" s="96">
        <v>3</v>
      </c>
      <c r="K125" s="215" t="s">
        <v>505</v>
      </c>
      <c r="L125" s="218"/>
      <c r="M125" s="218"/>
      <c r="N125" s="164"/>
      <c r="O125" s="164"/>
      <c r="P125" s="164"/>
      <c r="Q125" s="163"/>
      <c r="R125" s="163"/>
      <c r="S125" s="222"/>
      <c r="T125" s="222"/>
      <c r="U125" s="222"/>
      <c r="V125" s="222"/>
      <c r="W125" s="222"/>
      <c r="X125" s="222"/>
      <c r="Y125" s="222"/>
      <c r="Z125" s="222"/>
      <c r="AA125" s="38"/>
    </row>
    <row r="126" spans="1:27" x14ac:dyDescent="0.2">
      <c r="A126" s="92">
        <v>121</v>
      </c>
      <c r="B126" s="92" t="s">
        <v>248</v>
      </c>
      <c r="C126" s="92" t="s">
        <v>249</v>
      </c>
      <c r="D126" s="93" t="str">
        <f t="shared" si="3"/>
        <v/>
      </c>
      <c r="E126" s="96">
        <f>IF(Options!$D$24 = 1, MAX(F126, G126),
IF(Options!$D$25 = 1, AVERAGE(F126,G126),
IF(Options!$D$26 = 1, IFERROR(GEOMEAN(F126, G126), MAX(F126, G126)))))</f>
        <v>10</v>
      </c>
      <c r="F126" s="96" cm="1">
        <f t="array" ref="F126">IF(Options!$D$18=1, IFERROR(MAX(IF($I$199:$R$199=1,(I126:R126),"")),
     MAX(IF($I$199:$R$199=2,(I126:R126),""))),
IF(Options!$D$19=1, IFERROR(AVERAGE(IF($I$199:$R$199=1,(I126:R126),"")),
     AVERAGE(IF($I$199:$R$199=2,(I126:R126),""))),
IF(Options!$D$20=1, IFERROR(GEOMEAN(IF($I$199:$R$199=1,(I126:R126)+0.0001,"")),
     GEOMEAN(IF($I$199:$R$199=2,(I126:R126)+0.0001,""))))))</f>
        <v>10</v>
      </c>
      <c r="G126" s="96" cm="1">
        <f t="array" ref="G126">IF(Options!$D$18=1, IFERROR(MAX(IF($I$200:$R$200=1,(I126:R126),"")),
     MAX(IF($I$200:$R$200=2,(I126:R126),""))),
IF(Options!$D$19=1, IFERROR(AVERAGE(IF($I$200:$R$200=1,(I126:R126),"")),
     AVERAGE(IF($I$200:$R$200=2,(I126:R126),""))),
IF(Options!$D$20=1, IFERROR(GEOMEAN(IF($I$200:$R$200=1,(I126:R126)+0.0001,"")),
     GEOMEAN(IF($I$200:$R$200=2,(I126:R126)+0.0001,""))))))</f>
        <v>0</v>
      </c>
      <c r="H126" s="151" t="s">
        <v>249</v>
      </c>
      <c r="I126" s="96">
        <v>10</v>
      </c>
      <c r="J126" s="96">
        <v>5</v>
      </c>
      <c r="K126" s="215" t="s">
        <v>505</v>
      </c>
      <c r="L126" s="218"/>
      <c r="M126" s="218"/>
      <c r="N126" s="164"/>
      <c r="O126" s="164"/>
      <c r="P126" s="164"/>
      <c r="Q126" s="163"/>
      <c r="R126" s="163"/>
      <c r="S126" s="222"/>
      <c r="T126" s="222"/>
      <c r="U126" s="222"/>
      <c r="V126" s="222"/>
      <c r="W126" s="222"/>
      <c r="X126" s="222"/>
      <c r="Y126" s="222"/>
      <c r="Z126" s="222"/>
      <c r="AA126" s="38"/>
    </row>
    <row r="127" spans="1:27" x14ac:dyDescent="0.2">
      <c r="A127" s="92">
        <v>122</v>
      </c>
      <c r="B127" s="92" t="s">
        <v>250</v>
      </c>
      <c r="C127" s="92" t="s">
        <v>251</v>
      </c>
      <c r="D127" s="93" t="str">
        <f t="shared" si="3"/>
        <v/>
      </c>
      <c r="E127" s="96">
        <f>IF(Options!$D$24 = 1, MAX(F127, G127),
IF(Options!$D$25 = 1, AVERAGE(F127,G127),
IF(Options!$D$26 = 1, IFERROR(GEOMEAN(F127, G127), MAX(F127, G127)))))</f>
        <v>2.3444976076555002</v>
      </c>
      <c r="F127" s="96" cm="1">
        <f t="array" ref="F127">IF(Options!$D$18=1, IFERROR(MAX(IF($I$199:$R$199=1,(I127:R127),"")),
     MAX(IF($I$199:$R$199=2,(I127:R127),""))),
IF(Options!$D$19=1, IFERROR(AVERAGE(IF($I$199:$R$199=1,(I127:R127),"")),
     AVERAGE(IF($I$199:$R$199=2,(I127:R127),""))),
IF(Options!$D$20=1, IFERROR(GEOMEAN(IF($I$199:$R$199=1,(I127:R127)+0.0001,"")),
     GEOMEAN(IF($I$199:$R$199=2,(I127:R127)+0.0001,""))))))</f>
        <v>2.3444976076555002</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v>2.3444976076555002</v>
      </c>
      <c r="J127" s="96">
        <v>5</v>
      </c>
      <c r="K127" s="215" t="s">
        <v>505</v>
      </c>
      <c r="L127" s="218"/>
      <c r="M127" s="218"/>
      <c r="N127" s="164"/>
      <c r="O127" s="164"/>
      <c r="P127" s="164"/>
      <c r="Q127" s="163"/>
      <c r="R127" s="163"/>
      <c r="S127" s="222"/>
      <c r="T127" s="222"/>
      <c r="U127" s="222"/>
      <c r="V127" s="222"/>
      <c r="W127" s="222"/>
      <c r="X127" s="222"/>
      <c r="Y127" s="222"/>
      <c r="Z127" s="222"/>
      <c r="AA127" s="38"/>
    </row>
    <row r="128" spans="1:27" x14ac:dyDescent="0.2">
      <c r="A128" s="92">
        <v>123</v>
      </c>
      <c r="B128" s="92" t="s">
        <v>252</v>
      </c>
      <c r="C128" s="92" t="s">
        <v>253</v>
      </c>
      <c r="D128" s="93" t="str">
        <f t="shared" si="3"/>
        <v/>
      </c>
      <c r="E128" s="96">
        <f>IF(Options!$D$24 = 1, MAX(F128, G128),
IF(Options!$D$25 = 1, AVERAGE(F128,G128),
IF(Options!$D$26 = 1, IFERROR(GEOMEAN(F128, G128), MAX(F128, G128)))))</f>
        <v>9.2822966507177096</v>
      </c>
      <c r="F128" s="96" cm="1">
        <f t="array" ref="F128">IF(Options!$D$18=1, IFERROR(MAX(IF($I$199:$R$199=1,(I128:R128),"")),
     MAX(IF($I$199:$R$199=2,(I128:R128),""))),
IF(Options!$D$19=1, IFERROR(AVERAGE(IF($I$199:$R$199=1,(I128:R128),"")),
     AVERAGE(IF($I$199:$R$199=2,(I128:R128),""))),
IF(Options!$D$20=1, IFERROR(GEOMEAN(IF($I$199:$R$199=1,(I128:R128)+0.0001,"")),
     GEOMEAN(IF($I$199:$R$199=2,(I128:R128)+0.0001,""))))))</f>
        <v>9.2822966507177096</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v>9.2822966507177096</v>
      </c>
      <c r="J128" s="96">
        <v>3</v>
      </c>
      <c r="K128" s="215" t="s">
        <v>505</v>
      </c>
      <c r="L128" s="218"/>
      <c r="M128" s="218"/>
      <c r="N128" s="164"/>
      <c r="O128" s="164"/>
      <c r="P128" s="164"/>
      <c r="Q128" s="163"/>
      <c r="R128" s="163"/>
      <c r="S128" s="222"/>
      <c r="T128" s="222"/>
      <c r="U128" s="222"/>
      <c r="V128" s="222"/>
      <c r="W128" s="222"/>
      <c r="X128" s="222"/>
      <c r="Y128" s="222"/>
      <c r="Z128" s="222"/>
      <c r="AA128" s="38"/>
    </row>
    <row r="129" spans="1:27" x14ac:dyDescent="0.2">
      <c r="A129" s="92">
        <v>124</v>
      </c>
      <c r="B129" s="92" t="s">
        <v>254</v>
      </c>
      <c r="C129" s="92" t="s">
        <v>255</v>
      </c>
      <c r="D129" s="93" t="str">
        <f t="shared" si="3"/>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51" t="s">
        <v>255</v>
      </c>
      <c r="I129" s="96">
        <v>10</v>
      </c>
      <c r="J129" s="96">
        <v>3</v>
      </c>
      <c r="K129" s="215">
        <v>10</v>
      </c>
      <c r="L129" s="218"/>
      <c r="M129" s="218"/>
      <c r="N129" s="164"/>
      <c r="O129" s="164"/>
      <c r="P129" s="164"/>
      <c r="Q129" s="163"/>
      <c r="R129" s="163"/>
      <c r="S129" s="222"/>
      <c r="T129" s="222"/>
      <c r="U129" s="222"/>
      <c r="V129" s="222"/>
      <c r="W129" s="222"/>
      <c r="X129" s="222"/>
      <c r="Y129" s="222"/>
      <c r="Z129" s="222"/>
      <c r="AA129" s="38"/>
    </row>
    <row r="130" spans="1:27" x14ac:dyDescent="0.2">
      <c r="A130" s="92">
        <v>125</v>
      </c>
      <c r="B130" s="92" t="s">
        <v>256</v>
      </c>
      <c r="C130" s="92" t="s">
        <v>257</v>
      </c>
      <c r="D130" s="93" t="str">
        <f t="shared" si="3"/>
        <v/>
      </c>
      <c r="E130" s="96">
        <f>IF(Options!$D$24 = 1, MAX(F130, G130),
IF(Options!$D$25 = 1, AVERAGE(F130,G130),
IF(Options!$D$26 = 1, IFERROR(GEOMEAN(F130, G130), MAX(F130, G130)))))</f>
        <v>9.2156513424213156</v>
      </c>
      <c r="F130" s="96" cm="1">
        <f t="array" ref="F130">IF(Options!$D$18=1, IFERROR(MAX(IF($I$199:$R$199=1,(I130:R130),"")),
     MAX(IF($I$199:$R$199=2,(I130:R130),""))),
IF(Options!$D$19=1, IFERROR(AVERAGE(IF($I$199:$R$199=1,(I130:R130),"")),
     AVERAGE(IF($I$199:$R$199=2,(I130:R130),""))),
IF(Options!$D$20=1, IFERROR(GEOMEAN(IF($I$199:$R$199=1,(I130:R130)+0.0001,"")),
     GEOMEAN(IF($I$199:$R$199=2,(I130:R130)+0.0001,""))))))</f>
        <v>8.4928229665071804</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151" t="s">
        <v>257</v>
      </c>
      <c r="I130" s="96">
        <v>8.4928229665071804</v>
      </c>
      <c r="J130" s="96">
        <v>3</v>
      </c>
      <c r="K130" s="215">
        <v>10</v>
      </c>
      <c r="L130" s="218"/>
      <c r="M130" s="218"/>
      <c r="N130" s="164"/>
      <c r="O130" s="164"/>
      <c r="P130" s="164"/>
      <c r="Q130" s="163"/>
      <c r="R130" s="163"/>
      <c r="S130" s="222"/>
      <c r="T130" s="222"/>
      <c r="U130" s="222"/>
      <c r="V130" s="222"/>
      <c r="W130" s="222"/>
      <c r="X130" s="222"/>
      <c r="Y130" s="222"/>
      <c r="Z130" s="222"/>
      <c r="AA130" s="38"/>
    </row>
    <row r="131" spans="1:27" x14ac:dyDescent="0.2">
      <c r="A131" s="92">
        <v>126</v>
      </c>
      <c r="B131" s="92" t="s">
        <v>258</v>
      </c>
      <c r="C131" s="92" t="s">
        <v>259</v>
      </c>
      <c r="D131" s="93" t="str">
        <f t="shared" si="3"/>
        <v/>
      </c>
      <c r="E131" s="96">
        <f>IF(Options!$D$24 = 1, MAX(F131, G131),
IF(Options!$D$25 = 1, AVERAGE(F131,G131),
IF(Options!$D$26 = 1, IFERROR(GEOMEAN(F131, G131), MAX(F131, G131)))))</f>
        <v>6.7942583732057402</v>
      </c>
      <c r="F131" s="96" cm="1">
        <f t="array" ref="F131">IF(Options!$D$18=1, IFERROR(MAX(IF($I$199:$R$199=1,(I131:R131),"")),
     MAX(IF($I$199:$R$199=2,(I131:R131),""))),
IF(Options!$D$19=1, IFERROR(AVERAGE(IF($I$199:$R$199=1,(I131:R131),"")),
     AVERAGE(IF($I$199:$R$199=2,(I131:R131),""))),
IF(Options!$D$20=1, IFERROR(GEOMEAN(IF($I$199:$R$199=1,(I131:R131)+0.0001,"")),
     GEOMEAN(IF($I$199:$R$199=2,(I131:R131)+0.0001,""))))))</f>
        <v>6.7942583732057402</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v>6.7942583732057402</v>
      </c>
      <c r="J131" s="96">
        <v>3</v>
      </c>
      <c r="K131" s="215" t="s">
        <v>505</v>
      </c>
      <c r="L131" s="218"/>
      <c r="M131" s="218"/>
      <c r="N131" s="164"/>
      <c r="O131" s="164"/>
      <c r="P131" s="164"/>
      <c r="Q131" s="163"/>
      <c r="R131" s="163"/>
      <c r="S131" s="222"/>
      <c r="T131" s="222"/>
      <c r="U131" s="222"/>
      <c r="V131" s="222"/>
      <c r="W131" s="222"/>
      <c r="X131" s="222"/>
      <c r="Y131" s="222"/>
      <c r="Z131" s="222"/>
      <c r="AA131" s="38"/>
    </row>
    <row r="132" spans="1:27" x14ac:dyDescent="0.2">
      <c r="A132" s="92">
        <v>127</v>
      </c>
      <c r="B132" s="92" t="s">
        <v>260</v>
      </c>
      <c r="C132" s="92" t="s">
        <v>261</v>
      </c>
      <c r="D132" s="93" t="str">
        <f t="shared" si="3"/>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v>0</v>
      </c>
      <c r="J132" s="96">
        <v>3</v>
      </c>
      <c r="K132" s="215" t="s">
        <v>505</v>
      </c>
      <c r="L132" s="218"/>
      <c r="M132" s="218"/>
      <c r="N132" s="164"/>
      <c r="O132" s="164"/>
      <c r="P132" s="164"/>
      <c r="Q132" s="163"/>
      <c r="R132" s="163"/>
      <c r="S132" s="222"/>
      <c r="T132" s="222"/>
      <c r="U132" s="222"/>
      <c r="V132" s="222"/>
      <c r="W132" s="222"/>
      <c r="X132" s="222"/>
      <c r="Y132" s="222"/>
      <c r="Z132" s="222"/>
      <c r="AA132" s="38"/>
    </row>
    <row r="133" spans="1:27" x14ac:dyDescent="0.2">
      <c r="A133" s="92">
        <v>128</v>
      </c>
      <c r="B133" s="92" t="s">
        <v>262</v>
      </c>
      <c r="C133" s="92" t="s">
        <v>263</v>
      </c>
      <c r="D133" s="93" t="str">
        <f t="shared" si="3"/>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v>0</v>
      </c>
      <c r="J133" s="96">
        <v>3</v>
      </c>
      <c r="K133" s="215" t="s">
        <v>505</v>
      </c>
      <c r="L133" s="218"/>
      <c r="M133" s="218"/>
      <c r="N133" s="164"/>
      <c r="O133" s="164"/>
      <c r="P133" s="164"/>
      <c r="Q133" s="163"/>
      <c r="R133" s="163"/>
      <c r="S133" s="222"/>
      <c r="T133" s="222"/>
      <c r="U133" s="222"/>
      <c r="V133" s="222"/>
      <c r="W133" s="222"/>
      <c r="X133" s="222"/>
      <c r="Y133" s="222"/>
      <c r="Z133" s="222"/>
      <c r="AA133" s="38"/>
    </row>
    <row r="134" spans="1:27" x14ac:dyDescent="0.2">
      <c r="A134" s="92">
        <v>129</v>
      </c>
      <c r="B134" s="92" t="s">
        <v>264</v>
      </c>
      <c r="C134" s="92" t="s">
        <v>265</v>
      </c>
      <c r="D134" s="93" t="str">
        <f t="shared" si="3"/>
        <v/>
      </c>
      <c r="E134" s="96">
        <f>IF(Options!$D$24 = 1, MAX(F134, G134),
IF(Options!$D$25 = 1, AVERAGE(F134,G134),
IF(Options!$D$26 = 1, IFERROR(GEOMEAN(F134, G134), MAX(F134, G134)))))</f>
        <v>9.0430622009569408</v>
      </c>
      <c r="F134" s="96" cm="1">
        <f t="array" ref="F134">IF(Options!$D$18=1, IFERROR(MAX(IF($I$199:$R$199=1,(I134:R134),"")),
     MAX(IF($I$199:$R$199=2,(I134:R134),""))),
IF(Options!$D$19=1, IFERROR(AVERAGE(IF($I$199:$R$199=1,(I134:R134),"")),
     AVERAGE(IF($I$199:$R$199=2,(I134:R134),""))),
IF(Options!$D$20=1, IFERROR(GEOMEAN(IF($I$199:$R$199=1,(I134:R134)+0.0001,"")),
     GEOMEAN(IF($I$199:$R$199=2,(I134:R134)+0.0001,""))))))</f>
        <v>9.0430622009569408</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v>9.0430622009569408</v>
      </c>
      <c r="J134" s="96">
        <v>3</v>
      </c>
      <c r="K134" s="215" t="s">
        <v>505</v>
      </c>
      <c r="L134" s="218"/>
      <c r="M134" s="218"/>
      <c r="N134" s="164"/>
      <c r="O134" s="164"/>
      <c r="P134" s="164"/>
      <c r="Q134" s="163"/>
      <c r="R134" s="163"/>
      <c r="S134" s="222"/>
      <c r="T134" s="222"/>
      <c r="U134" s="222"/>
      <c r="V134" s="222"/>
      <c r="W134" s="222"/>
      <c r="X134" s="222"/>
      <c r="Y134" s="222"/>
      <c r="Z134" s="222"/>
      <c r="AA134" s="38"/>
    </row>
    <row r="135" spans="1:27" x14ac:dyDescent="0.2">
      <c r="A135" s="92">
        <v>130</v>
      </c>
      <c r="B135" s="92" t="s">
        <v>266</v>
      </c>
      <c r="C135" s="92" t="s">
        <v>267</v>
      </c>
      <c r="D135" s="93" t="str">
        <f t="shared" si="3"/>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t="s">
        <v>505</v>
      </c>
      <c r="J135" s="96" t="s">
        <v>505</v>
      </c>
      <c r="K135" s="215" t="s">
        <v>505</v>
      </c>
      <c r="L135" s="218"/>
      <c r="M135" s="218"/>
      <c r="N135" s="164"/>
      <c r="O135" s="164"/>
      <c r="P135" s="164"/>
      <c r="Q135" s="163"/>
      <c r="R135" s="163"/>
      <c r="S135" s="222"/>
      <c r="T135" s="222"/>
      <c r="U135" s="222"/>
      <c r="V135" s="222"/>
      <c r="W135" s="222"/>
      <c r="X135" s="222"/>
      <c r="Y135" s="222"/>
      <c r="Z135" s="222"/>
      <c r="AA135" s="38"/>
    </row>
    <row r="136" spans="1:27" x14ac:dyDescent="0.2">
      <c r="A136" s="92">
        <v>131</v>
      </c>
      <c r="B136" s="92" t="s">
        <v>268</v>
      </c>
      <c r="C136" s="92" t="s">
        <v>269</v>
      </c>
      <c r="D136" s="93" t="str">
        <f t="shared" si="3"/>
        <v/>
      </c>
      <c r="E136" s="96">
        <f>IF(Options!$D$24 = 1, MAX(F136, G136),
IF(Options!$D$25 = 1, AVERAGE(F136,G136),
IF(Options!$D$26 = 1, IFERROR(GEOMEAN(F136, G136), MAX(F136, G136)))))</f>
        <v>1.84210526315789</v>
      </c>
      <c r="F136" s="96" cm="1">
        <f t="array" ref="F136">IF(Options!$D$18=1, IFERROR(MAX(IF($I$199:$R$199=1,(I136:R136),"")),
     MAX(IF($I$199:$R$199=2,(I136:R136),""))),
IF(Options!$D$19=1, IFERROR(AVERAGE(IF($I$199:$R$199=1,(I136:R136),"")),
     AVERAGE(IF($I$199:$R$199=2,(I136:R136),""))),
IF(Options!$D$20=1, IFERROR(GEOMEAN(IF($I$199:$R$199=1,(I136:R136)+0.0001,"")),
     GEOMEAN(IF($I$199:$R$199=2,(I136:R136)+0.0001,""))))))</f>
        <v>1.84210526315789</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1.84210526315789</v>
      </c>
      <c r="J136" s="96">
        <v>3</v>
      </c>
      <c r="K136" s="215" t="s">
        <v>505</v>
      </c>
      <c r="L136" s="218"/>
      <c r="M136" s="218"/>
      <c r="N136" s="164"/>
      <c r="O136" s="164"/>
      <c r="P136" s="164"/>
      <c r="Q136" s="163"/>
      <c r="R136" s="163"/>
      <c r="S136" s="222"/>
      <c r="T136" s="222"/>
      <c r="U136" s="222"/>
      <c r="V136" s="222"/>
      <c r="W136" s="222"/>
      <c r="X136" s="222"/>
      <c r="Y136" s="222"/>
      <c r="Z136" s="222"/>
      <c r="AA136" s="38"/>
    </row>
    <row r="137" spans="1:27" x14ac:dyDescent="0.2">
      <c r="A137" s="92">
        <v>132</v>
      </c>
      <c r="B137" s="92" t="s">
        <v>270</v>
      </c>
      <c r="C137" s="92" t="s">
        <v>271</v>
      </c>
      <c r="D137" s="93" t="str">
        <f t="shared" si="3"/>
        <v/>
      </c>
      <c r="E137" s="96">
        <f>IF(Options!$D$24 = 1, MAX(F137, G137),
IF(Options!$D$25 = 1, AVERAGE(F137,G137),
IF(Options!$D$26 = 1, IFERROR(GEOMEAN(F137, G137), MAX(F137, G137)))))</f>
        <v>3.2296650717703299</v>
      </c>
      <c r="F137" s="96" cm="1">
        <f t="array" ref="F137">IF(Options!$D$18=1, IFERROR(MAX(IF($I$199:$R$199=1,(I137:R137),"")),
     MAX(IF($I$199:$R$199=2,(I137:R137),""))),
IF(Options!$D$19=1, IFERROR(AVERAGE(IF($I$199:$R$199=1,(I137:R137),"")),
     AVERAGE(IF($I$199:$R$199=2,(I137:R137),""))),
IF(Options!$D$20=1, IFERROR(GEOMEAN(IF($I$199:$R$199=1,(I137:R137)+0.0001,"")),
     GEOMEAN(IF($I$199:$R$199=2,(I137:R137)+0.0001,""))))))</f>
        <v>3.2296650717703299</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v>3.2296650717703299</v>
      </c>
      <c r="J137" s="96">
        <v>3</v>
      </c>
      <c r="K137" s="215" t="s">
        <v>505</v>
      </c>
      <c r="L137" s="218"/>
      <c r="M137" s="218"/>
      <c r="N137" s="164"/>
      <c r="O137" s="164"/>
      <c r="P137" s="164"/>
      <c r="Q137" s="163"/>
      <c r="R137" s="163"/>
      <c r="S137" s="222"/>
      <c r="T137" s="222"/>
      <c r="U137" s="222"/>
      <c r="V137" s="222"/>
      <c r="W137" s="222"/>
      <c r="X137" s="222"/>
      <c r="Y137" s="222"/>
      <c r="Z137" s="222"/>
      <c r="AA137" s="38"/>
    </row>
    <row r="138" spans="1:27" x14ac:dyDescent="0.2">
      <c r="A138" s="92">
        <v>133</v>
      </c>
      <c r="B138" s="92" t="s">
        <v>272</v>
      </c>
      <c r="C138" s="92" t="s">
        <v>273</v>
      </c>
      <c r="D138" s="93" t="str">
        <f t="shared" si="3"/>
        <v/>
      </c>
      <c r="E138" s="96">
        <f>IF(Options!$D$24 = 1, MAX(F138, G138),
IF(Options!$D$25 = 1, AVERAGE(F138,G138),
IF(Options!$D$26 = 1, IFERROR(GEOMEAN(F138, G138), MAX(F138, G138)))))</f>
        <v>6.6267942583732102</v>
      </c>
      <c r="F138" s="96" cm="1">
        <f t="array" ref="F138">IF(Options!$D$18=1, IFERROR(MAX(IF($I$199:$R$199=1,(I138:R138),"")),
     MAX(IF($I$199:$R$199=2,(I138:R138),""))),
IF(Options!$D$19=1, IFERROR(AVERAGE(IF($I$199:$R$199=1,(I138:R138),"")),
     AVERAGE(IF($I$199:$R$199=2,(I138:R138),""))),
IF(Options!$D$20=1, IFERROR(GEOMEAN(IF($I$199:$R$199=1,(I138:R138)+0.0001,"")),
     GEOMEAN(IF($I$199:$R$199=2,(I138:R138)+0.0001,""))))))</f>
        <v>6.6267942583732102</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v>6.6267942583732102</v>
      </c>
      <c r="J138" s="96">
        <v>5</v>
      </c>
      <c r="K138" s="215" t="s">
        <v>505</v>
      </c>
      <c r="L138" s="218"/>
      <c r="M138" s="218"/>
      <c r="N138" s="164"/>
      <c r="O138" s="164"/>
      <c r="P138" s="164"/>
      <c r="Q138" s="163"/>
      <c r="R138" s="163"/>
      <c r="S138" s="222"/>
      <c r="T138" s="222"/>
      <c r="U138" s="222"/>
      <c r="V138" s="222"/>
      <c r="W138" s="222"/>
      <c r="X138" s="222"/>
      <c r="Y138" s="222"/>
      <c r="Z138" s="222"/>
      <c r="AA138" s="38"/>
    </row>
    <row r="139" spans="1:27" x14ac:dyDescent="0.2">
      <c r="A139" s="92">
        <v>134</v>
      </c>
      <c r="B139" s="92" t="s">
        <v>274</v>
      </c>
      <c r="C139" s="92" t="s">
        <v>275</v>
      </c>
      <c r="D139" s="93" t="str">
        <f t="shared" si="3"/>
        <v/>
      </c>
      <c r="E139" s="96">
        <f>IF(Options!$D$24 = 1, MAX(F139, G139),
IF(Options!$D$25 = 1, AVERAGE(F139,G139),
IF(Options!$D$26 = 1, IFERROR(GEOMEAN(F139, G139), MAX(F139, G139)))))</f>
        <v>5.0956937799043098</v>
      </c>
      <c r="F139" s="96" cm="1">
        <f t="array" ref="F139">IF(Options!$D$18=1, IFERROR(MAX(IF($I$199:$R$199=1,(I139:R139),"")),
     MAX(IF($I$199:$R$199=2,(I139:R139),""))),
IF(Options!$D$19=1, IFERROR(AVERAGE(IF($I$199:$R$199=1,(I139:R139),"")),
     AVERAGE(IF($I$199:$R$199=2,(I139:R139),""))),
IF(Options!$D$20=1, IFERROR(GEOMEAN(IF($I$199:$R$199=1,(I139:R139)+0.0001,"")),
     GEOMEAN(IF($I$199:$R$199=2,(I139:R139)+0.0001,""))))))</f>
        <v>5.0956937799043098</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5.0956937799043098</v>
      </c>
      <c r="J139" s="96" t="s">
        <v>505</v>
      </c>
      <c r="K139" s="215" t="s">
        <v>505</v>
      </c>
      <c r="L139" s="218"/>
      <c r="M139" s="218"/>
      <c r="N139" s="164"/>
      <c r="O139" s="164"/>
      <c r="P139" s="164"/>
      <c r="Q139" s="163"/>
      <c r="R139" s="163"/>
      <c r="S139" s="222"/>
      <c r="T139" s="222"/>
      <c r="U139" s="222"/>
      <c r="V139" s="222"/>
      <c r="W139" s="222"/>
      <c r="X139" s="222"/>
      <c r="Y139" s="222"/>
      <c r="Z139" s="222"/>
      <c r="AA139" s="38"/>
    </row>
    <row r="140" spans="1:27" x14ac:dyDescent="0.2">
      <c r="A140" s="92">
        <v>135</v>
      </c>
      <c r="B140" s="92" t="s">
        <v>276</v>
      </c>
      <c r="C140" s="92" t="s">
        <v>277</v>
      </c>
      <c r="D140" s="93" t="str">
        <f t="shared" si="3"/>
        <v/>
      </c>
      <c r="E140" s="96">
        <f>IF(Options!$D$24 = 1, MAX(F140, G140),
IF(Options!$D$25 = 1, AVERAGE(F140,G140),
IF(Options!$D$26 = 1, IFERROR(GEOMEAN(F140, G140), MAX(F140, G140)))))</f>
        <v>6.6507177033492804</v>
      </c>
      <c r="F140" s="96" cm="1">
        <f t="array" ref="F140">IF(Options!$D$18=1, IFERROR(MAX(IF($I$199:$R$199=1,(I140:R140),"")),
     MAX(IF($I$199:$R$199=2,(I140:R140),""))),
IF(Options!$D$19=1, IFERROR(AVERAGE(IF($I$199:$R$199=1,(I140:R140),"")),
     AVERAGE(IF($I$199:$R$199=2,(I140:R140),""))),
IF(Options!$D$20=1, IFERROR(GEOMEAN(IF($I$199:$R$199=1,(I140:R140)+0.0001,"")),
     GEOMEAN(IF($I$199:$R$199=2,(I140:R140)+0.0001,""))))))</f>
        <v>6.6507177033492804</v>
      </c>
      <c r="G140" s="96" cm="1">
        <f t="array" ref="G140">IF(Options!$D$18=1, IFERROR(MAX(IF($I$200:$R$200=1,(I140:R140),"")),
     MAX(IF($I$200:$R$200=2,(I140:R140),""))),
IF(Options!$D$19=1, IFERROR(AVERAGE(IF($I$200:$R$200=1,(I140:R140),"")),
     AVERAGE(IF($I$200:$R$200=2,(I140:R140),""))),
IF(Options!$D$20=1, IFERROR(GEOMEAN(IF($I$200:$R$200=1,(I140:R140)+0.0001,"")),
     GEOMEAN(IF($I$200:$R$200=2,(I140:R140)+0.0001,""))))))</f>
        <v>0</v>
      </c>
      <c r="H140" s="151" t="s">
        <v>277</v>
      </c>
      <c r="I140" s="96">
        <v>6.6507177033492804</v>
      </c>
      <c r="J140" s="96">
        <v>1</v>
      </c>
      <c r="K140" s="215" t="s">
        <v>505</v>
      </c>
      <c r="L140" s="218"/>
      <c r="M140" s="218"/>
      <c r="N140" s="164"/>
      <c r="O140" s="164"/>
      <c r="P140" s="164"/>
      <c r="Q140" s="163"/>
      <c r="R140" s="163"/>
      <c r="S140" s="222"/>
      <c r="T140" s="222"/>
      <c r="U140" s="222"/>
      <c r="V140" s="222"/>
      <c r="W140" s="222"/>
      <c r="X140" s="222"/>
      <c r="Y140" s="222"/>
      <c r="Z140" s="222"/>
      <c r="AA140" s="38"/>
    </row>
    <row r="141" spans="1:27" x14ac:dyDescent="0.2">
      <c r="A141" s="92">
        <v>136</v>
      </c>
      <c r="B141" s="92" t="s">
        <v>278</v>
      </c>
      <c r="C141" s="92" t="s">
        <v>279</v>
      </c>
      <c r="D141" s="93" t="str">
        <f t="shared" si="3"/>
        <v/>
      </c>
      <c r="E141" s="96">
        <f>IF(Options!$D$24 = 1, MAX(F141, G141),
IF(Options!$D$25 = 1, AVERAGE(F141,G141),
IF(Options!$D$26 = 1, IFERROR(GEOMEAN(F141, G141), MAX(F141, G141)))))</f>
        <v>7.2009569377990399</v>
      </c>
      <c r="F141" s="96" cm="1">
        <f t="array" ref="F141">IF(Options!$D$18=1, IFERROR(MAX(IF($I$199:$R$199=1,(I141:R141),"")),
     MAX(IF($I$199:$R$199=2,(I141:R141),""))),
IF(Options!$D$19=1, IFERROR(AVERAGE(IF($I$199:$R$199=1,(I141:R141),"")),
     AVERAGE(IF($I$199:$R$199=2,(I141:R141),""))),
IF(Options!$D$20=1, IFERROR(GEOMEAN(IF($I$199:$R$199=1,(I141:R141)+0.0001,"")),
     GEOMEAN(IF($I$199:$R$199=2,(I141:R141)+0.0001,""))))))</f>
        <v>7.2009569377990399</v>
      </c>
      <c r="G141" s="96" cm="1">
        <f t="array" ref="G141">IF(Options!$D$18=1, IFERROR(MAX(IF($I$200:$R$200=1,(I141:R141),"")),
     MAX(IF($I$200:$R$200=2,(I141:R141),""))),
IF(Options!$D$19=1, IFERROR(AVERAGE(IF($I$200:$R$200=1,(I141:R141),"")),
     AVERAGE(IF($I$200:$R$200=2,(I141:R141),""))),
IF(Options!$D$20=1, IFERROR(GEOMEAN(IF($I$200:$R$200=1,(I141:R141)+0.0001,"")),
     GEOMEAN(IF($I$200:$R$200=2,(I141:R141)+0.0001,""))))))</f>
        <v>0</v>
      </c>
      <c r="H141" s="151" t="s">
        <v>279</v>
      </c>
      <c r="I141" s="96">
        <v>7.2009569377990399</v>
      </c>
      <c r="J141" s="96">
        <v>3</v>
      </c>
      <c r="K141" s="215" t="s">
        <v>505</v>
      </c>
      <c r="L141" s="218"/>
      <c r="M141" s="218"/>
      <c r="N141" s="164"/>
      <c r="O141" s="164"/>
      <c r="P141" s="164"/>
      <c r="Q141" s="163"/>
      <c r="R141" s="163"/>
      <c r="S141" s="222"/>
      <c r="T141" s="222"/>
      <c r="U141" s="222"/>
      <c r="V141" s="222"/>
      <c r="W141" s="222"/>
      <c r="X141" s="222"/>
      <c r="Y141" s="222"/>
      <c r="Z141" s="222"/>
      <c r="AA141" s="38"/>
    </row>
    <row r="142" spans="1:27" x14ac:dyDescent="0.2">
      <c r="A142" s="92">
        <v>137</v>
      </c>
      <c r="B142" s="92" t="s">
        <v>280</v>
      </c>
      <c r="C142" s="92" t="s">
        <v>281</v>
      </c>
      <c r="D142" s="93" t="str">
        <f t="shared" si="3"/>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t="s">
        <v>505</v>
      </c>
      <c r="J142" s="96" t="s">
        <v>505</v>
      </c>
      <c r="K142" s="215" t="s">
        <v>505</v>
      </c>
      <c r="L142" s="218"/>
      <c r="M142" s="218"/>
      <c r="N142" s="164"/>
      <c r="O142" s="164"/>
      <c r="P142" s="164"/>
      <c r="Q142" s="163"/>
      <c r="R142" s="163"/>
      <c r="S142" s="222"/>
      <c r="T142" s="222"/>
      <c r="U142" s="222"/>
      <c r="V142" s="222"/>
      <c r="W142" s="222"/>
      <c r="X142" s="222"/>
      <c r="Y142" s="222"/>
      <c r="Z142" s="222"/>
      <c r="AA142" s="38"/>
    </row>
    <row r="143" spans="1:27" x14ac:dyDescent="0.2">
      <c r="A143" s="92">
        <v>138</v>
      </c>
      <c r="B143" s="92" t="s">
        <v>282</v>
      </c>
      <c r="C143" s="92" t="s">
        <v>283</v>
      </c>
      <c r="D143" s="93" t="str">
        <f t="shared" si="3"/>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10</v>
      </c>
      <c r="J143" s="96" t="s">
        <v>505</v>
      </c>
      <c r="K143" s="215" t="s">
        <v>505</v>
      </c>
      <c r="L143" s="218"/>
      <c r="M143" s="218"/>
      <c r="N143" s="164"/>
      <c r="O143" s="164"/>
      <c r="P143" s="164"/>
      <c r="Q143" s="163"/>
      <c r="R143" s="163"/>
      <c r="S143" s="222"/>
      <c r="T143" s="222"/>
      <c r="U143" s="222"/>
      <c r="V143" s="222"/>
      <c r="W143" s="222"/>
      <c r="X143" s="222"/>
      <c r="Y143" s="222"/>
      <c r="Z143" s="222"/>
      <c r="AA143" s="38"/>
    </row>
    <row r="144" spans="1:27" x14ac:dyDescent="0.2">
      <c r="A144" s="92">
        <v>139</v>
      </c>
      <c r="B144" s="92" t="s">
        <v>284</v>
      </c>
      <c r="C144" s="92" t="s">
        <v>285</v>
      </c>
      <c r="D144" s="93" t="str">
        <f t="shared" si="3"/>
        <v/>
      </c>
      <c r="E144" s="96">
        <f>IF(Options!$D$24 = 1, MAX(F144, G144),
IF(Options!$D$25 = 1, AVERAGE(F144,G144),
IF(Options!$D$26 = 1, IFERROR(GEOMEAN(F144, G144), MAX(F144, G144)))))</f>
        <v>0.78947368421052599</v>
      </c>
      <c r="F144" s="96" cm="1">
        <f t="array" ref="F144">IF(Options!$D$18=1, IFERROR(MAX(IF($I$199:$R$199=1,(I144:R144),"")),
     MAX(IF($I$199:$R$199=2,(I144:R144),""))),
IF(Options!$D$19=1, IFERROR(AVERAGE(IF($I$199:$R$199=1,(I144:R144),"")),
     AVERAGE(IF($I$199:$R$199=2,(I144:R144),""))),
IF(Options!$D$20=1, IFERROR(GEOMEAN(IF($I$199:$R$199=1,(I144:R144)+0.0001,"")),
     GEOMEAN(IF($I$199:$R$199=2,(I144:R144)+0.0001,""))))))</f>
        <v>0.78947368421052599</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0.78947368421052599</v>
      </c>
      <c r="J144" s="96">
        <v>5</v>
      </c>
      <c r="K144" s="215" t="s">
        <v>505</v>
      </c>
      <c r="L144" s="218"/>
      <c r="M144" s="218"/>
      <c r="N144" s="164"/>
      <c r="O144" s="164"/>
      <c r="P144" s="164"/>
      <c r="Q144" s="163"/>
      <c r="R144" s="163"/>
      <c r="S144" s="222"/>
      <c r="T144" s="222"/>
      <c r="U144" s="222"/>
      <c r="V144" s="222"/>
      <c r="W144" s="222"/>
      <c r="X144" s="222"/>
      <c r="Y144" s="222"/>
      <c r="Z144" s="222"/>
      <c r="AA144" s="38"/>
    </row>
    <row r="145" spans="1:27" x14ac:dyDescent="0.2">
      <c r="A145" s="92">
        <v>140</v>
      </c>
      <c r="B145" s="92" t="s">
        <v>286</v>
      </c>
      <c r="C145" s="92" t="s">
        <v>287</v>
      </c>
      <c r="D145" s="93" t="str">
        <f t="shared" si="3"/>
        <v/>
      </c>
      <c r="E145" s="96">
        <f>IF(Options!$D$24 = 1, MAX(F145, G145),
IF(Options!$D$25 = 1, AVERAGE(F145,G145),
IF(Options!$D$26 = 1, IFERROR(GEOMEAN(F145, G145), MAX(F145, G145)))))</f>
        <v>8.6363636363636402</v>
      </c>
      <c r="F145" s="96" cm="1">
        <f t="array" ref="F145">IF(Options!$D$18=1, IFERROR(MAX(IF($I$199:$R$199=1,(I145:R145),"")),
     MAX(IF($I$199:$R$199=2,(I145:R145),""))),
IF(Options!$D$19=1, IFERROR(AVERAGE(IF($I$199:$R$199=1,(I145:R145),"")),
     AVERAGE(IF($I$199:$R$199=2,(I145:R145),""))),
IF(Options!$D$20=1, IFERROR(GEOMEAN(IF($I$199:$R$199=1,(I145:R145)+0.0001,"")),
     GEOMEAN(IF($I$199:$R$199=2,(I145:R145)+0.0001,""))))))</f>
        <v>8.6363636363636402</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v>8.6363636363636402</v>
      </c>
      <c r="J145" s="96" t="s">
        <v>505</v>
      </c>
      <c r="K145" s="215" t="s">
        <v>505</v>
      </c>
      <c r="L145" s="218"/>
      <c r="M145" s="218"/>
      <c r="N145" s="164"/>
      <c r="O145" s="164"/>
      <c r="P145" s="164"/>
      <c r="Q145" s="163"/>
      <c r="R145" s="163"/>
      <c r="S145" s="222"/>
      <c r="T145" s="222"/>
      <c r="U145" s="222"/>
      <c r="V145" s="222"/>
      <c r="W145" s="222"/>
      <c r="X145" s="222"/>
      <c r="Y145" s="222"/>
      <c r="Z145" s="222"/>
      <c r="AA145" s="38"/>
    </row>
    <row r="146" spans="1:27" x14ac:dyDescent="0.2">
      <c r="A146" s="92">
        <v>141</v>
      </c>
      <c r="B146" s="92" t="s">
        <v>288</v>
      </c>
      <c r="C146" s="92" t="s">
        <v>289</v>
      </c>
      <c r="D146" s="93" t="str">
        <f t="shared" si="3"/>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v>0</v>
      </c>
      <c r="J146" s="96">
        <v>3</v>
      </c>
      <c r="K146" s="215" t="s">
        <v>505</v>
      </c>
      <c r="L146" s="218"/>
      <c r="M146" s="218"/>
      <c r="N146" s="164"/>
      <c r="O146" s="164"/>
      <c r="P146" s="164"/>
      <c r="Q146" s="163"/>
      <c r="R146" s="163"/>
      <c r="S146" s="222"/>
      <c r="T146" s="222"/>
      <c r="U146" s="222"/>
      <c r="V146" s="222"/>
      <c r="W146" s="222"/>
      <c r="X146" s="222"/>
      <c r="Y146" s="222"/>
      <c r="Z146" s="222"/>
      <c r="AA146" s="38"/>
    </row>
    <row r="147" spans="1:27" x14ac:dyDescent="0.2">
      <c r="A147" s="92">
        <v>142</v>
      </c>
      <c r="B147" s="92" t="s">
        <v>290</v>
      </c>
      <c r="C147" s="92" t="s">
        <v>291</v>
      </c>
      <c r="D147" s="93" t="str">
        <f t="shared" si="3"/>
        <v/>
      </c>
      <c r="E147" s="96">
        <f>IF(Options!$D$24 = 1, MAX(F147, G147),
IF(Options!$D$25 = 1, AVERAGE(F147,G147),
IF(Options!$D$26 = 1, IFERROR(GEOMEAN(F147, G147), MAX(F147, G147)))))</f>
        <v>5.2870813397129197</v>
      </c>
      <c r="F147" s="96" cm="1">
        <f t="array" ref="F147">IF(Options!$D$18=1, IFERROR(MAX(IF($I$199:$R$199=1,(I147:R147),"")),
     MAX(IF($I$199:$R$199=2,(I147:R147),""))),
IF(Options!$D$19=1, IFERROR(AVERAGE(IF($I$199:$R$199=1,(I147:R147),"")),
     AVERAGE(IF($I$199:$R$199=2,(I147:R147),""))),
IF(Options!$D$20=1, IFERROR(GEOMEAN(IF($I$199:$R$199=1,(I147:R147)+0.0001,"")),
     GEOMEAN(IF($I$199:$R$199=2,(I147:R147)+0.0001,""))))))</f>
        <v>5.2870813397129197</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v>5.2870813397129197</v>
      </c>
      <c r="J147" s="96">
        <v>1</v>
      </c>
      <c r="K147" s="215" t="s">
        <v>505</v>
      </c>
      <c r="L147" s="218"/>
      <c r="M147" s="218"/>
      <c r="N147" s="164"/>
      <c r="O147" s="164"/>
      <c r="P147" s="164"/>
      <c r="Q147" s="163"/>
      <c r="R147" s="163"/>
      <c r="S147" s="222"/>
      <c r="T147" s="222"/>
      <c r="U147" s="222"/>
      <c r="V147" s="222"/>
      <c r="W147" s="222"/>
      <c r="X147" s="222"/>
      <c r="Y147" s="222"/>
      <c r="Z147" s="222"/>
      <c r="AA147" s="38"/>
    </row>
    <row r="148" spans="1:27" x14ac:dyDescent="0.2">
      <c r="A148" s="92">
        <v>143</v>
      </c>
      <c r="B148" s="92" t="s">
        <v>292</v>
      </c>
      <c r="C148" s="92" t="s">
        <v>293</v>
      </c>
      <c r="D148" s="93" t="str">
        <f t="shared" si="3"/>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1</v>
      </c>
      <c r="K148" s="215" t="s">
        <v>505</v>
      </c>
      <c r="L148" s="218"/>
      <c r="M148" s="218"/>
      <c r="N148" s="164"/>
      <c r="O148" s="164"/>
      <c r="P148" s="164"/>
      <c r="Q148" s="163"/>
      <c r="R148" s="163"/>
      <c r="S148" s="222"/>
      <c r="T148" s="222"/>
      <c r="U148" s="222"/>
      <c r="V148" s="222"/>
      <c r="W148" s="222"/>
      <c r="X148" s="222"/>
      <c r="Y148" s="222"/>
      <c r="Z148" s="222"/>
      <c r="AA148" s="38"/>
    </row>
    <row r="149" spans="1:27" x14ac:dyDescent="0.2">
      <c r="A149" s="92">
        <v>144</v>
      </c>
      <c r="B149" s="92" t="s">
        <v>294</v>
      </c>
      <c r="C149" s="92" t="s">
        <v>295</v>
      </c>
      <c r="D149" s="93" t="str">
        <f t="shared" si="3"/>
        <v/>
      </c>
      <c r="E149" s="96">
        <f>IF(Options!$D$24 = 1, MAX(F149, G149),
IF(Options!$D$25 = 1, AVERAGE(F149,G149),
IF(Options!$D$26 = 1, IFERROR(GEOMEAN(F149, G149), MAX(F149, G149)))))</f>
        <v>2.4641148325358899</v>
      </c>
      <c r="F149" s="96" cm="1">
        <f t="array" ref="F149">IF(Options!$D$18=1, IFERROR(MAX(IF($I$199:$R$199=1,(I149:R149),"")),
     MAX(IF($I$199:$R$199=2,(I149:R149),""))),
IF(Options!$D$19=1, IFERROR(AVERAGE(IF($I$199:$R$199=1,(I149:R149),"")),
     AVERAGE(IF($I$199:$R$199=2,(I149:R149),""))),
IF(Options!$D$20=1, IFERROR(GEOMEAN(IF($I$199:$R$199=1,(I149:R149)+0.0001,"")),
     GEOMEAN(IF($I$199:$R$199=2,(I149:R149)+0.0001,""))))))</f>
        <v>2.4641148325358899</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v>2.4641148325358899</v>
      </c>
      <c r="J149" s="96">
        <v>3</v>
      </c>
      <c r="K149" s="215" t="s">
        <v>505</v>
      </c>
      <c r="L149" s="218"/>
      <c r="M149" s="218"/>
      <c r="N149" s="164"/>
      <c r="O149" s="164"/>
      <c r="P149" s="164"/>
      <c r="Q149" s="163"/>
      <c r="R149" s="163"/>
      <c r="S149" s="222"/>
      <c r="T149" s="222"/>
      <c r="U149" s="222"/>
      <c r="V149" s="222"/>
      <c r="W149" s="222"/>
      <c r="X149" s="222"/>
      <c r="Y149" s="222"/>
      <c r="Z149" s="222"/>
      <c r="AA149" s="38"/>
    </row>
    <row r="150" spans="1:27" x14ac:dyDescent="0.2">
      <c r="A150" s="92">
        <v>145</v>
      </c>
      <c r="B150" s="92" t="s">
        <v>296</v>
      </c>
      <c r="C150" s="92" t="s">
        <v>297</v>
      </c>
      <c r="D150" s="93" t="str">
        <f t="shared" si="3"/>
        <v/>
      </c>
      <c r="E150" s="96">
        <f>IF(Options!$D$24 = 1, MAX(F150, G150),
IF(Options!$D$25 = 1, AVERAGE(F150,G150),
IF(Options!$D$26 = 1, IFERROR(GEOMEAN(F150, G150), MAX(F150, G150)))))</f>
        <v>2.5837320574162699</v>
      </c>
      <c r="F150" s="96" cm="1">
        <f t="array" ref="F150">IF(Options!$D$18=1, IFERROR(MAX(IF($I$199:$R$199=1,(I150:R150),"")),
     MAX(IF($I$199:$R$199=2,(I150:R150),""))),
IF(Options!$D$19=1, IFERROR(AVERAGE(IF($I$199:$R$199=1,(I150:R150),"")),
     AVERAGE(IF($I$199:$R$199=2,(I150:R150),""))),
IF(Options!$D$20=1, IFERROR(GEOMEAN(IF($I$199:$R$199=1,(I150:R150)+0.0001,"")),
     GEOMEAN(IF($I$199:$R$199=2,(I150:R150)+0.0001,""))))))</f>
        <v>2.5837320574162699</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v>2.5837320574162699</v>
      </c>
      <c r="J150" s="96">
        <v>3</v>
      </c>
      <c r="K150" s="215" t="s">
        <v>505</v>
      </c>
      <c r="L150" s="218"/>
      <c r="M150" s="218"/>
      <c r="N150" s="164"/>
      <c r="O150" s="164"/>
      <c r="P150" s="164"/>
      <c r="Q150" s="163"/>
      <c r="R150" s="163"/>
      <c r="S150" s="222"/>
      <c r="T150" s="222"/>
      <c r="U150" s="222"/>
      <c r="V150" s="222"/>
      <c r="W150" s="222"/>
      <c r="X150" s="222"/>
      <c r="Y150" s="222"/>
      <c r="Z150" s="222"/>
      <c r="AA150" s="38"/>
    </row>
    <row r="151" spans="1:27" x14ac:dyDescent="0.2">
      <c r="A151" s="92">
        <v>146</v>
      </c>
      <c r="B151" s="92" t="s">
        <v>298</v>
      </c>
      <c r="C151" s="92" t="s">
        <v>299</v>
      </c>
      <c r="D151" s="93" t="str">
        <f t="shared" si="3"/>
        <v/>
      </c>
      <c r="E151" s="96">
        <f>IF(Options!$D$24 = 1, MAX(F151, G151),
IF(Options!$D$25 = 1, AVERAGE(F151,G151),
IF(Options!$D$26 = 1, IFERROR(GEOMEAN(F151, G151), MAX(F151, G151)))))</f>
        <v>9.0669856459330198</v>
      </c>
      <c r="F151" s="96" cm="1">
        <f t="array" ref="F151">IF(Options!$D$18=1, IFERROR(MAX(IF($I$199:$R$199=1,(I151:R151),"")),
     MAX(IF($I$199:$R$199=2,(I151:R151),""))),
IF(Options!$D$19=1, IFERROR(AVERAGE(IF($I$199:$R$199=1,(I151:R151),"")),
     AVERAGE(IF($I$199:$R$199=2,(I151:R151),""))),
IF(Options!$D$20=1, IFERROR(GEOMEAN(IF($I$199:$R$199=1,(I151:R151)+0.0001,"")),
     GEOMEAN(IF($I$199:$R$199=2,(I151:R151)+0.0001,""))))))</f>
        <v>9.0669856459330198</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v>9.0669856459330198</v>
      </c>
      <c r="J151" s="96">
        <v>5</v>
      </c>
      <c r="K151" s="215" t="s">
        <v>505</v>
      </c>
      <c r="L151" s="218"/>
      <c r="M151" s="218"/>
      <c r="N151" s="164"/>
      <c r="O151" s="164"/>
      <c r="P151" s="164"/>
      <c r="Q151" s="163"/>
      <c r="R151" s="163"/>
      <c r="S151" s="222"/>
      <c r="T151" s="222"/>
      <c r="U151" s="222"/>
      <c r="V151" s="222"/>
      <c r="W151" s="222"/>
      <c r="X151" s="222"/>
      <c r="Y151" s="222"/>
      <c r="Z151" s="222"/>
      <c r="AA151" s="38"/>
    </row>
    <row r="152" spans="1:27" x14ac:dyDescent="0.2">
      <c r="A152" s="92">
        <v>147</v>
      </c>
      <c r="B152" s="92" t="s">
        <v>300</v>
      </c>
      <c r="C152" s="92" t="s">
        <v>301</v>
      </c>
      <c r="D152" s="93" t="str">
        <f t="shared" si="3"/>
        <v/>
      </c>
      <c r="E152" s="96">
        <f>IF(Options!$D$24 = 1, MAX(F152, G152),
IF(Options!$D$25 = 1, AVERAGE(F152,G152),
IF(Options!$D$26 = 1, IFERROR(GEOMEAN(F152, G152), MAX(F152, G152)))))</f>
        <v>2.39234449760766</v>
      </c>
      <c r="F152" s="96" cm="1">
        <f t="array" ref="F152">IF(Options!$D$18=1, IFERROR(MAX(IF($I$199:$R$199=1,(I152:R152),"")),
     MAX(IF($I$199:$R$199=2,(I152:R152),""))),
IF(Options!$D$19=1, IFERROR(AVERAGE(IF($I$199:$R$199=1,(I152:R152),"")),
     AVERAGE(IF($I$199:$R$199=2,(I152:R152),""))),
IF(Options!$D$20=1, IFERROR(GEOMEAN(IF($I$199:$R$199=1,(I152:R152)+0.0001,"")),
     GEOMEAN(IF($I$199:$R$199=2,(I152:R152)+0.0001,""))))))</f>
        <v>2.39234449760766</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v>2.39234449760766</v>
      </c>
      <c r="J152" s="96">
        <v>5</v>
      </c>
      <c r="K152" s="215" t="s">
        <v>505</v>
      </c>
      <c r="L152" s="218"/>
      <c r="M152" s="218"/>
      <c r="N152" s="164"/>
      <c r="O152" s="164"/>
      <c r="P152" s="164"/>
      <c r="Q152" s="163"/>
      <c r="R152" s="163"/>
      <c r="S152" s="222"/>
      <c r="T152" s="222"/>
      <c r="U152" s="222"/>
      <c r="V152" s="222"/>
      <c r="W152" s="222"/>
      <c r="X152" s="222"/>
      <c r="Y152" s="222"/>
      <c r="Z152" s="222"/>
      <c r="AA152" s="38"/>
    </row>
    <row r="153" spans="1:27" x14ac:dyDescent="0.2">
      <c r="A153" s="92">
        <v>148</v>
      </c>
      <c r="B153" s="92" t="s">
        <v>302</v>
      </c>
      <c r="C153" s="92" t="s">
        <v>303</v>
      </c>
      <c r="D153" s="93" t="str">
        <f t="shared" si="3"/>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151" t="s">
        <v>303</v>
      </c>
      <c r="I153" s="96">
        <v>10</v>
      </c>
      <c r="J153" s="96" t="s">
        <v>505</v>
      </c>
      <c r="K153" s="215">
        <v>10</v>
      </c>
      <c r="L153" s="218"/>
      <c r="M153" s="218"/>
      <c r="N153" s="164"/>
      <c r="O153" s="164"/>
      <c r="P153" s="164"/>
      <c r="Q153" s="163"/>
      <c r="R153" s="163"/>
      <c r="S153" s="222"/>
      <c r="T153" s="222"/>
      <c r="U153" s="222"/>
      <c r="V153" s="222"/>
      <c r="W153" s="222"/>
      <c r="X153" s="222"/>
      <c r="Y153" s="222"/>
      <c r="Z153" s="222"/>
      <c r="AA153" s="38"/>
    </row>
    <row r="154" spans="1:27" x14ac:dyDescent="0.2">
      <c r="A154" s="92">
        <v>149</v>
      </c>
      <c r="B154" s="92" t="s">
        <v>304</v>
      </c>
      <c r="C154" s="92" t="s">
        <v>305</v>
      </c>
      <c r="D154" s="93" t="str">
        <f t="shared" si="3"/>
        <v/>
      </c>
      <c r="E154" s="96">
        <f>IF(Options!$D$24 = 1, MAX(F154, G154),
IF(Options!$D$25 = 1, AVERAGE(F154,G154),
IF(Options!$D$26 = 1, IFERROR(GEOMEAN(F154, G154), MAX(F154, G154)))))</f>
        <v>7.3923444976076604</v>
      </c>
      <c r="F154" s="96" cm="1">
        <f t="array" ref="F154">IF(Options!$D$18=1, IFERROR(MAX(IF($I$199:$R$199=1,(I154:R154),"")),
     MAX(IF($I$199:$R$199=2,(I154:R154),""))),
IF(Options!$D$19=1, IFERROR(AVERAGE(IF($I$199:$R$199=1,(I154:R154),"")),
     AVERAGE(IF($I$199:$R$199=2,(I154:R154),""))),
IF(Options!$D$20=1, IFERROR(GEOMEAN(IF($I$199:$R$199=1,(I154:R154)+0.0001,"")),
     GEOMEAN(IF($I$199:$R$199=2,(I154:R154)+0.0001,""))))))</f>
        <v>7.3923444976076604</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v>7.3923444976076604</v>
      </c>
      <c r="J154" s="96">
        <v>1</v>
      </c>
      <c r="K154" s="215" t="s">
        <v>505</v>
      </c>
      <c r="L154" s="218"/>
      <c r="M154" s="218"/>
      <c r="N154" s="164"/>
      <c r="O154" s="164"/>
      <c r="P154" s="164"/>
      <c r="Q154" s="163"/>
      <c r="R154" s="163"/>
      <c r="S154" s="222"/>
      <c r="T154" s="222"/>
      <c r="U154" s="222"/>
      <c r="V154" s="222"/>
      <c r="W154" s="222"/>
      <c r="X154" s="222"/>
      <c r="Y154" s="222"/>
      <c r="Z154" s="222"/>
      <c r="AA154" s="38"/>
    </row>
    <row r="155" spans="1:27" x14ac:dyDescent="0.2">
      <c r="A155" s="92">
        <v>150</v>
      </c>
      <c r="B155" s="92" t="s">
        <v>306</v>
      </c>
      <c r="C155" s="92" t="s">
        <v>307</v>
      </c>
      <c r="D155" s="93" t="str">
        <f t="shared" si="3"/>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v>0</v>
      </c>
      <c r="J155" s="96">
        <v>1</v>
      </c>
      <c r="K155" s="215" t="s">
        <v>505</v>
      </c>
      <c r="L155" s="218"/>
      <c r="M155" s="218"/>
      <c r="N155" s="164"/>
      <c r="O155" s="164"/>
      <c r="P155" s="164"/>
      <c r="Q155" s="163"/>
      <c r="R155" s="163"/>
      <c r="S155" s="222"/>
      <c r="T155" s="222"/>
      <c r="U155" s="222"/>
      <c r="V155" s="222"/>
      <c r="W155" s="222"/>
      <c r="X155" s="222"/>
      <c r="Y155" s="222"/>
      <c r="Z155" s="222"/>
      <c r="AA155" s="38"/>
    </row>
    <row r="156" spans="1:27" x14ac:dyDescent="0.2">
      <c r="A156" s="92">
        <v>151</v>
      </c>
      <c r="B156" s="92" t="s">
        <v>308</v>
      </c>
      <c r="C156" s="92" t="s">
        <v>309</v>
      </c>
      <c r="D156" s="93" t="str">
        <f t="shared" si="3"/>
        <v/>
      </c>
      <c r="E156" s="96">
        <f>IF(Options!$D$24 = 1, MAX(F156, G156),
IF(Options!$D$25 = 1, AVERAGE(F156,G156),
IF(Options!$D$26 = 1, IFERROR(GEOMEAN(F156, G156), MAX(F156, G156)))))</f>
        <v>9.1387559808612497</v>
      </c>
      <c r="F156" s="96" cm="1">
        <f t="array" ref="F156">IF(Options!$D$18=1, IFERROR(MAX(IF($I$199:$R$199=1,(I156:R156),"")),
     MAX(IF($I$199:$R$199=2,(I156:R156),""))),
IF(Options!$D$19=1, IFERROR(AVERAGE(IF($I$199:$R$199=1,(I156:R156),"")),
     AVERAGE(IF($I$199:$R$199=2,(I156:R156),""))),
IF(Options!$D$20=1, IFERROR(GEOMEAN(IF($I$199:$R$199=1,(I156:R156)+0.0001,"")),
     GEOMEAN(IF($I$199:$R$199=2,(I156:R156)+0.0001,""))))))</f>
        <v>9.1387559808612497</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v>9.1387559808612497</v>
      </c>
      <c r="J156" s="96" t="s">
        <v>505</v>
      </c>
      <c r="K156" s="215" t="s">
        <v>505</v>
      </c>
      <c r="L156" s="218"/>
      <c r="M156" s="218"/>
      <c r="N156" s="164"/>
      <c r="O156" s="164"/>
      <c r="P156" s="164"/>
      <c r="Q156" s="163"/>
      <c r="R156" s="163"/>
      <c r="S156" s="222"/>
      <c r="T156" s="222"/>
      <c r="U156" s="222"/>
      <c r="V156" s="222"/>
      <c r="W156" s="222"/>
      <c r="X156" s="222"/>
      <c r="Y156" s="222"/>
      <c r="Z156" s="222"/>
      <c r="AA156" s="38"/>
    </row>
    <row r="157" spans="1:27" x14ac:dyDescent="0.2">
      <c r="A157" s="92">
        <v>152</v>
      </c>
      <c r="B157" s="92" t="s">
        <v>310</v>
      </c>
      <c r="C157" s="92" t="s">
        <v>311</v>
      </c>
      <c r="D157" s="93" t="str">
        <f t="shared" si="3"/>
        <v/>
      </c>
      <c r="E157" s="96">
        <f>IF(Options!$D$24 = 1, MAX(F157, G157),
IF(Options!$D$25 = 1, AVERAGE(F157,G157),
IF(Options!$D$26 = 1, IFERROR(GEOMEAN(F157, G157), MAX(F157, G157)))))</f>
        <v>9.8189349347874035</v>
      </c>
      <c r="F157" s="96" cm="1">
        <f t="array" ref="F157">IF(Options!$D$18=1, IFERROR(MAX(IF($I$199:$R$199=1,(I157:R157),"")),
     MAX(IF($I$199:$R$199=2,(I157:R157),""))),
IF(Options!$D$19=1, IFERROR(AVERAGE(IF($I$199:$R$199=1,(I157:R157),"")),
     AVERAGE(IF($I$199:$R$199=2,(I157:R157),""))),
IF(Options!$D$20=1, IFERROR(GEOMEAN(IF($I$199:$R$199=1,(I157:R157)+0.0001,"")),
     GEOMEAN(IF($I$199:$R$199=2,(I157:R157)+0.0001,""))))))</f>
        <v>9.6411483253588504</v>
      </c>
      <c r="G157" s="96" cm="1">
        <f t="array" ref="G157">IF(Options!$D$18=1, IFERROR(MAX(IF($I$200:$R$200=1,(I157:R157),"")),
     MAX(IF($I$200:$R$200=2,(I157:R157),""))),
IF(Options!$D$19=1, IFERROR(AVERAGE(IF($I$200:$R$200=1,(I157:R157),"")),
     AVERAGE(IF($I$200:$R$200=2,(I157:R157),""))),
IF(Options!$D$20=1, IFERROR(GEOMEAN(IF($I$200:$R$200=1,(I157:R157)+0.0001,"")),
     GEOMEAN(IF($I$200:$R$200=2,(I157:R157)+0.0001,""))))))</f>
        <v>10</v>
      </c>
      <c r="H157" s="151" t="s">
        <v>311</v>
      </c>
      <c r="I157" s="96">
        <v>9.6411483253588504</v>
      </c>
      <c r="J157" s="96">
        <v>5</v>
      </c>
      <c r="K157" s="215">
        <v>10</v>
      </c>
      <c r="L157" s="218"/>
      <c r="M157" s="218"/>
      <c r="N157" s="164"/>
      <c r="O157" s="164"/>
      <c r="P157" s="164"/>
      <c r="Q157" s="163"/>
      <c r="R157" s="163"/>
      <c r="S157" s="222"/>
      <c r="T157" s="222"/>
      <c r="U157" s="222"/>
      <c r="V157" s="222"/>
      <c r="W157" s="222"/>
      <c r="X157" s="222"/>
      <c r="Y157" s="222"/>
      <c r="Z157" s="222"/>
      <c r="AA157" s="38"/>
    </row>
    <row r="158" spans="1:27" x14ac:dyDescent="0.2">
      <c r="A158" s="92">
        <v>153</v>
      </c>
      <c r="B158" s="92" t="s">
        <v>312</v>
      </c>
      <c r="C158" s="92" t="s">
        <v>313</v>
      </c>
      <c r="D158" s="93" t="str">
        <f t="shared" si="3"/>
        <v/>
      </c>
      <c r="E158" s="96">
        <f>IF(Options!$D$24 = 1, MAX(F158, G158),
IF(Options!$D$25 = 1, AVERAGE(F158,G158),
IF(Options!$D$26 = 1, IFERROR(GEOMEAN(F158, G158), MAX(F158, G158)))))</f>
        <v>4.9760765550239201</v>
      </c>
      <c r="F158" s="96" cm="1">
        <f t="array" ref="F158">IF(Options!$D$18=1, IFERROR(MAX(IF($I$199:$R$199=1,(I158:R158),"")),
     MAX(IF($I$199:$R$199=2,(I158:R158),""))),
IF(Options!$D$19=1, IFERROR(AVERAGE(IF($I$199:$R$199=1,(I158:R158),"")),
     AVERAGE(IF($I$199:$R$199=2,(I158:R158),""))),
IF(Options!$D$20=1, IFERROR(GEOMEAN(IF($I$199:$R$199=1,(I158:R158)+0.0001,"")),
     GEOMEAN(IF($I$199:$R$199=2,(I158:R158)+0.0001,""))))))</f>
        <v>4.9760765550239201</v>
      </c>
      <c r="G158" s="96" cm="1">
        <f t="array" ref="G158">IF(Options!$D$18=1, IFERROR(MAX(IF($I$200:$R$200=1,(I158:R158),"")),
     MAX(IF($I$200:$R$200=2,(I158:R158),""))),
IF(Options!$D$19=1, IFERROR(AVERAGE(IF($I$200:$R$200=1,(I158:R158),"")),
     AVERAGE(IF($I$200:$R$200=2,(I158:R158),""))),
IF(Options!$D$20=1, IFERROR(GEOMEAN(IF($I$200:$R$200=1,(I158:R158)+0.0001,"")),
     GEOMEAN(IF($I$200:$R$200=2,(I158:R158)+0.0001,""))))))</f>
        <v>0</v>
      </c>
      <c r="H158" s="151" t="s">
        <v>313</v>
      </c>
      <c r="I158" s="96">
        <v>4.9760765550239201</v>
      </c>
      <c r="J158" s="96">
        <v>3</v>
      </c>
      <c r="K158" s="215" t="s">
        <v>505</v>
      </c>
      <c r="L158" s="218"/>
      <c r="M158" s="218"/>
      <c r="N158" s="164"/>
      <c r="O158" s="164"/>
      <c r="P158" s="164"/>
      <c r="Q158" s="163"/>
      <c r="R158" s="163"/>
      <c r="S158" s="222"/>
      <c r="T158" s="222"/>
      <c r="U158" s="222"/>
      <c r="V158" s="222"/>
      <c r="W158" s="222"/>
      <c r="X158" s="222"/>
      <c r="Y158" s="222"/>
      <c r="Z158" s="222"/>
      <c r="AA158" s="38"/>
    </row>
    <row r="159" spans="1:27" x14ac:dyDescent="0.2">
      <c r="A159" s="92">
        <v>154</v>
      </c>
      <c r="B159" s="92" t="s">
        <v>314</v>
      </c>
      <c r="C159" s="92" t="s">
        <v>315</v>
      </c>
      <c r="D159" s="93" t="str">
        <f t="shared" si="3"/>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51" t="s">
        <v>315</v>
      </c>
      <c r="I159" s="96">
        <v>10</v>
      </c>
      <c r="J159" s="96">
        <v>5</v>
      </c>
      <c r="K159" s="215">
        <v>10</v>
      </c>
      <c r="L159" s="218"/>
      <c r="M159" s="218"/>
      <c r="N159" s="164"/>
      <c r="O159" s="164"/>
      <c r="P159" s="164"/>
      <c r="Q159" s="163"/>
      <c r="R159" s="163"/>
      <c r="S159" s="222"/>
      <c r="T159" s="222"/>
      <c r="U159" s="222"/>
      <c r="V159" s="222"/>
      <c r="W159" s="222"/>
      <c r="X159" s="222"/>
      <c r="Y159" s="222"/>
      <c r="Z159" s="222"/>
      <c r="AA159" s="38"/>
    </row>
    <row r="160" spans="1:27" x14ac:dyDescent="0.2">
      <c r="A160" s="92">
        <v>155</v>
      </c>
      <c r="B160" s="92" t="s">
        <v>316</v>
      </c>
      <c r="C160" s="92" t="s">
        <v>317</v>
      </c>
      <c r="D160" s="93" t="str">
        <f t="shared" si="3"/>
        <v/>
      </c>
      <c r="E160" s="96">
        <f>IF(Options!$D$24 = 1, MAX(F160, G160),
IF(Options!$D$25 = 1, AVERAGE(F160,G160),
IF(Options!$D$26 = 1, IFERROR(GEOMEAN(F160, G160), MAX(F160, G160)))))</f>
        <v>3.8995215311004801</v>
      </c>
      <c r="F160" s="96" cm="1">
        <f t="array" ref="F160">IF(Options!$D$18=1, IFERROR(MAX(IF($I$199:$R$199=1,(I160:R160),"")),
     MAX(IF($I$199:$R$199=2,(I160:R160),""))),
IF(Options!$D$19=1, IFERROR(AVERAGE(IF($I$199:$R$199=1,(I160:R160),"")),
     AVERAGE(IF($I$199:$R$199=2,(I160:R160),""))),
IF(Options!$D$20=1, IFERROR(GEOMEAN(IF($I$199:$R$199=1,(I160:R160)+0.0001,"")),
     GEOMEAN(IF($I$199:$R$199=2,(I160:R160)+0.0001,""))))))</f>
        <v>3.8995215311004801</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v>3.8995215311004801</v>
      </c>
      <c r="J160" s="96">
        <v>3</v>
      </c>
      <c r="K160" s="215" t="s">
        <v>505</v>
      </c>
      <c r="L160" s="218"/>
      <c r="M160" s="218"/>
      <c r="N160" s="164"/>
      <c r="O160" s="164"/>
      <c r="P160" s="164"/>
      <c r="Q160" s="163"/>
      <c r="R160" s="163"/>
      <c r="S160" s="222"/>
      <c r="T160" s="222"/>
      <c r="U160" s="222"/>
      <c r="V160" s="222"/>
      <c r="W160" s="222"/>
      <c r="X160" s="222"/>
      <c r="Y160" s="222"/>
      <c r="Z160" s="222"/>
      <c r="AA160" s="38"/>
    </row>
    <row r="161" spans="1:27" x14ac:dyDescent="0.2">
      <c r="A161" s="92">
        <v>156</v>
      </c>
      <c r="B161" s="92" t="s">
        <v>318</v>
      </c>
      <c r="C161" s="92" t="s">
        <v>319</v>
      </c>
      <c r="D161" s="93" t="str">
        <f t="shared" si="3"/>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51" t="s">
        <v>319</v>
      </c>
      <c r="I161" s="96">
        <v>10</v>
      </c>
      <c r="J161" s="96">
        <v>7</v>
      </c>
      <c r="K161" s="215">
        <v>10</v>
      </c>
      <c r="L161" s="218"/>
      <c r="M161" s="218"/>
      <c r="N161" s="164"/>
      <c r="O161" s="164"/>
      <c r="P161" s="164"/>
      <c r="Q161" s="163"/>
      <c r="R161" s="163"/>
      <c r="S161" s="222"/>
      <c r="T161" s="222"/>
      <c r="U161" s="222"/>
      <c r="V161" s="222"/>
      <c r="W161" s="222"/>
      <c r="X161" s="222"/>
      <c r="Y161" s="222"/>
      <c r="Z161" s="222"/>
      <c r="AA161" s="38"/>
    </row>
    <row r="162" spans="1:27" x14ac:dyDescent="0.2">
      <c r="A162" s="92">
        <v>157</v>
      </c>
      <c r="B162" s="92" t="s">
        <v>320</v>
      </c>
      <c r="C162" s="92" t="s">
        <v>321</v>
      </c>
      <c r="D162" s="93" t="str">
        <f t="shared" si="3"/>
        <v/>
      </c>
      <c r="E162" s="96">
        <f>IF(Options!$D$24 = 1, MAX(F162, G162),
IF(Options!$D$25 = 1, AVERAGE(F162,G162),
IF(Options!$D$26 = 1, IFERROR(GEOMEAN(F162, G162), MAX(F162, G162)))))</f>
        <v>8.2057416267942607</v>
      </c>
      <c r="F162" s="96" cm="1">
        <f t="array" ref="F162">IF(Options!$D$18=1, IFERROR(MAX(IF($I$199:$R$199=1,(I162:R162),"")),
     MAX(IF($I$199:$R$199=2,(I162:R162),""))),
IF(Options!$D$19=1, IFERROR(AVERAGE(IF($I$199:$R$199=1,(I162:R162),"")),
     AVERAGE(IF($I$199:$R$199=2,(I162:R162),""))),
IF(Options!$D$20=1, IFERROR(GEOMEAN(IF($I$199:$R$199=1,(I162:R162)+0.0001,"")),
     GEOMEAN(IF($I$199:$R$199=2,(I162:R162)+0.0001,""))))))</f>
        <v>8.2057416267942607</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v>8.2057416267942607</v>
      </c>
      <c r="J162" s="96" t="s">
        <v>505</v>
      </c>
      <c r="K162" s="215" t="s">
        <v>505</v>
      </c>
      <c r="L162" s="218"/>
      <c r="M162" s="218"/>
      <c r="N162" s="164"/>
      <c r="O162" s="164"/>
      <c r="P162" s="164"/>
      <c r="Q162" s="163"/>
      <c r="R162" s="163"/>
      <c r="S162" s="222"/>
      <c r="T162" s="222"/>
      <c r="U162" s="222"/>
      <c r="V162" s="222"/>
      <c r="W162" s="222"/>
      <c r="X162" s="222"/>
      <c r="Y162" s="222"/>
      <c r="Z162" s="222"/>
      <c r="AA162" s="38"/>
    </row>
    <row r="163" spans="1:27" x14ac:dyDescent="0.2">
      <c r="A163" s="92">
        <v>158</v>
      </c>
      <c r="B163" s="92" t="s">
        <v>322</v>
      </c>
      <c r="C163" s="92" t="s">
        <v>323</v>
      </c>
      <c r="D163" s="93" t="str">
        <f t="shared" si="3"/>
        <v/>
      </c>
      <c r="E163" s="96">
        <f>IF(Options!$D$24 = 1, MAX(F163, G163),
IF(Options!$D$25 = 1, AVERAGE(F163,G163),
IF(Options!$D$26 = 1, IFERROR(GEOMEAN(F163, G163), MAX(F163, G163)))))</f>
        <v>5.5263157894736796</v>
      </c>
      <c r="F163" s="96" cm="1">
        <f t="array" ref="F163">IF(Options!$D$18=1, IFERROR(MAX(IF($I$199:$R$199=1,(I163:R163),"")),
     MAX(IF($I$199:$R$199=2,(I163:R163),""))),
IF(Options!$D$19=1, IFERROR(AVERAGE(IF($I$199:$R$199=1,(I163:R163),"")),
     AVERAGE(IF($I$199:$R$199=2,(I163:R163),""))),
IF(Options!$D$20=1, IFERROR(GEOMEAN(IF($I$199:$R$199=1,(I163:R163)+0.0001,"")),
     GEOMEAN(IF($I$199:$R$199=2,(I163:R163)+0.0001,""))))))</f>
        <v>5.5263157894736796</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v>5.5263157894736796</v>
      </c>
      <c r="J163" s="96">
        <v>7</v>
      </c>
      <c r="K163" s="215" t="s">
        <v>505</v>
      </c>
      <c r="L163" s="218"/>
      <c r="M163" s="218"/>
      <c r="N163" s="164"/>
      <c r="O163" s="164"/>
      <c r="P163" s="164"/>
      <c r="Q163" s="163"/>
      <c r="R163" s="163"/>
      <c r="S163" s="222"/>
      <c r="T163" s="222"/>
      <c r="U163" s="222"/>
      <c r="V163" s="222"/>
      <c r="W163" s="222"/>
      <c r="X163" s="222"/>
      <c r="Y163" s="222"/>
      <c r="Z163" s="222"/>
      <c r="AA163" s="38"/>
    </row>
    <row r="164" spans="1:27" x14ac:dyDescent="0.2">
      <c r="A164" s="92">
        <v>159</v>
      </c>
      <c r="B164" s="92" t="s">
        <v>324</v>
      </c>
      <c r="C164" s="92" t="s">
        <v>325</v>
      </c>
      <c r="D164" s="93" t="str">
        <f t="shared" si="3"/>
        <v/>
      </c>
      <c r="E164" s="96">
        <f>IF(Options!$D$24 = 1, MAX(F164, G164),
IF(Options!$D$25 = 1, AVERAGE(F164,G164),
IF(Options!$D$26 = 1, IFERROR(GEOMEAN(F164, G164), MAX(F164, G164)))))</f>
        <v>0.86124401913875603</v>
      </c>
      <c r="F164" s="96" cm="1">
        <f t="array" ref="F164">IF(Options!$D$18=1, IFERROR(MAX(IF($I$199:$R$199=1,(I164:R164),"")),
     MAX(IF($I$199:$R$199=2,(I164:R164),""))),
IF(Options!$D$19=1, IFERROR(AVERAGE(IF($I$199:$R$199=1,(I164:R164),"")),
     AVERAGE(IF($I$199:$R$199=2,(I164:R164),""))),
IF(Options!$D$20=1, IFERROR(GEOMEAN(IF($I$199:$R$199=1,(I164:R164)+0.0001,"")),
     GEOMEAN(IF($I$199:$R$199=2,(I164:R164)+0.0001,""))))))</f>
        <v>0.86124401913875603</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v>0.86124401913875603</v>
      </c>
      <c r="J164" s="96">
        <v>3</v>
      </c>
      <c r="K164" s="215" t="s">
        <v>505</v>
      </c>
      <c r="L164" s="218"/>
      <c r="M164" s="218"/>
      <c r="N164" s="164"/>
      <c r="O164" s="164"/>
      <c r="P164" s="164"/>
      <c r="Q164" s="163"/>
      <c r="R164" s="163"/>
      <c r="S164" s="222"/>
      <c r="T164" s="222"/>
      <c r="U164" s="222"/>
      <c r="V164" s="222"/>
      <c r="W164" s="222"/>
      <c r="X164" s="222"/>
      <c r="Y164" s="222"/>
      <c r="Z164" s="222"/>
      <c r="AA164" s="38"/>
    </row>
    <row r="165" spans="1:27" x14ac:dyDescent="0.2">
      <c r="A165" s="92">
        <v>160</v>
      </c>
      <c r="B165" s="92" t="s">
        <v>326</v>
      </c>
      <c r="C165" s="92" t="s">
        <v>327</v>
      </c>
      <c r="D165" s="93" t="str">
        <f t="shared" si="3"/>
        <v/>
      </c>
      <c r="E165" s="96">
        <f>IF(Options!$D$24 = 1, MAX(F165, G165),
IF(Options!$D$25 = 1, AVERAGE(F165,G165),
IF(Options!$D$26 = 1, IFERROR(GEOMEAN(F165, G165), MAX(F165, G165)))))</f>
        <v>0.21531100478469001</v>
      </c>
      <c r="F165" s="96" cm="1">
        <f t="array" ref="F165">IF(Options!$D$18=1, IFERROR(MAX(IF($I$199:$R$199=1,(I165:R165),"")),
     MAX(IF($I$199:$R$199=2,(I165:R165),""))),
IF(Options!$D$19=1, IFERROR(AVERAGE(IF($I$199:$R$199=1,(I165:R165),"")),
     AVERAGE(IF($I$199:$R$199=2,(I165:R165),""))),
IF(Options!$D$20=1, IFERROR(GEOMEAN(IF($I$199:$R$199=1,(I165:R165)+0.0001,"")),
     GEOMEAN(IF($I$199:$R$199=2,(I165:R165)+0.0001,""))))))</f>
        <v>0.21531100478469001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0.21531100478469001</v>
      </c>
      <c r="J165" s="96">
        <v>3</v>
      </c>
      <c r="K165" s="215" t="s">
        <v>505</v>
      </c>
      <c r="L165" s="218"/>
      <c r="M165" s="218"/>
      <c r="N165" s="164"/>
      <c r="O165" s="164"/>
      <c r="P165" s="164"/>
      <c r="Q165" s="163"/>
      <c r="R165" s="163"/>
      <c r="S165" s="222"/>
      <c r="T165" s="222"/>
      <c r="U165" s="222"/>
      <c r="V165" s="222"/>
      <c r="W165" s="222"/>
      <c r="X165" s="222"/>
      <c r="Y165" s="222"/>
      <c r="Z165" s="222"/>
      <c r="AA165" s="38"/>
    </row>
    <row r="166" spans="1:27" x14ac:dyDescent="0.2">
      <c r="A166" s="92">
        <v>161</v>
      </c>
      <c r="B166" s="92" t="s">
        <v>328</v>
      </c>
      <c r="C166" s="92" t="s">
        <v>329</v>
      </c>
      <c r="D166" s="93" t="str">
        <f t="shared" si="3"/>
        <v/>
      </c>
      <c r="E166" s="96">
        <f>IF(Options!$D$24 = 1, MAX(F166, G166),
IF(Options!$D$25 = 1, AVERAGE(F166,G166),
IF(Options!$D$26 = 1, IFERROR(GEOMEAN(F166, G166), MAX(F166, G166)))))</f>
        <v>1.5550239234449701</v>
      </c>
      <c r="F166" s="96" cm="1">
        <f t="array" ref="F166">IF(Options!$D$18=1, IFERROR(MAX(IF($I$199:$R$199=1,(I166:R166),"")),
     MAX(IF($I$199:$R$199=2,(I166:R166),""))),
IF(Options!$D$19=1, IFERROR(AVERAGE(IF($I$199:$R$199=1,(I166:R166),"")),
     AVERAGE(IF($I$199:$R$199=2,(I166:R166),""))),
IF(Options!$D$20=1, IFERROR(GEOMEAN(IF($I$199:$R$199=1,(I166:R166)+0.0001,"")),
     GEOMEAN(IF($I$199:$R$199=2,(I166:R166)+0.0001,""))))))</f>
        <v>1.5550239234449701</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v>1.5550239234449701</v>
      </c>
      <c r="J166" s="96">
        <v>3</v>
      </c>
      <c r="K166" s="215" t="s">
        <v>505</v>
      </c>
      <c r="L166" s="218"/>
      <c r="M166" s="218"/>
      <c r="N166" s="164"/>
      <c r="O166" s="164"/>
      <c r="P166" s="164"/>
      <c r="Q166" s="163"/>
      <c r="R166" s="163"/>
      <c r="S166" s="222"/>
      <c r="T166" s="222"/>
      <c r="U166" s="222"/>
      <c r="V166" s="222"/>
      <c r="W166" s="222"/>
      <c r="X166" s="222"/>
      <c r="Y166" s="222"/>
      <c r="Z166" s="222"/>
      <c r="AA166" s="38"/>
    </row>
    <row r="167" spans="1:27" x14ac:dyDescent="0.2">
      <c r="A167" s="92">
        <v>162</v>
      </c>
      <c r="B167" s="92" t="s">
        <v>330</v>
      </c>
      <c r="C167" s="92" t="s">
        <v>331</v>
      </c>
      <c r="D167" s="93" t="str">
        <f t="shared" si="3"/>
        <v/>
      </c>
      <c r="E167" s="96">
        <f>IF(Options!$D$24 = 1, MAX(F167, G167),
IF(Options!$D$25 = 1, AVERAGE(F167,G167),
IF(Options!$D$26 = 1, IFERROR(GEOMEAN(F167, G167), MAX(F167, G167)))))</f>
        <v>7.9186602870813401</v>
      </c>
      <c r="F167" s="96" cm="1">
        <f t="array" ref="F167">IF(Options!$D$18=1, IFERROR(MAX(IF($I$199:$R$199=1,(I167:R167),"")),
     MAX(IF($I$199:$R$199=2,(I167:R167),""))),
IF(Options!$D$19=1, IFERROR(AVERAGE(IF($I$199:$R$199=1,(I167:R167),"")),
     AVERAGE(IF($I$199:$R$199=2,(I167:R167),""))),
IF(Options!$D$20=1, IFERROR(GEOMEAN(IF($I$199:$R$199=1,(I167:R167)+0.0001,"")),
     GEOMEAN(IF($I$199:$R$199=2,(I167:R167)+0.0001,""))))))</f>
        <v>7.9186602870813401</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v>7.9186602870813401</v>
      </c>
      <c r="J167" s="96" t="s">
        <v>505</v>
      </c>
      <c r="K167" s="215" t="s">
        <v>505</v>
      </c>
      <c r="L167" s="218"/>
      <c r="M167" s="218"/>
      <c r="N167" s="164"/>
      <c r="O167" s="164"/>
      <c r="P167" s="164"/>
      <c r="Q167" s="163"/>
      <c r="R167" s="163"/>
      <c r="S167" s="222"/>
      <c r="T167" s="222"/>
      <c r="U167" s="222"/>
      <c r="V167" s="222"/>
      <c r="W167" s="222"/>
      <c r="X167" s="222"/>
      <c r="Y167" s="222"/>
      <c r="Z167" s="222"/>
      <c r="AA167" s="38"/>
    </row>
    <row r="168" spans="1:27" x14ac:dyDescent="0.2">
      <c r="A168" s="92">
        <v>163</v>
      </c>
      <c r="B168" s="92" t="s">
        <v>332</v>
      </c>
      <c r="C168" s="92" t="s">
        <v>333</v>
      </c>
      <c r="D168" s="93" t="str">
        <f t="shared" si="3"/>
        <v/>
      </c>
      <c r="E168" s="96">
        <f>IF(Options!$D$24 = 1, MAX(F168, G168),
IF(Options!$D$25 = 1, AVERAGE(F168,G168),
IF(Options!$D$26 = 1, IFERROR(GEOMEAN(F168, G168), MAX(F168, G168)))))</f>
        <v>2.2009569377990399</v>
      </c>
      <c r="F168" s="96" cm="1">
        <f t="array" ref="F168">IF(Options!$D$18=1, IFERROR(MAX(IF($I$199:$R$199=1,(I168:R168),"")),
     MAX(IF($I$199:$R$199=2,(I168:R168),""))),
IF(Options!$D$19=1, IFERROR(AVERAGE(IF($I$199:$R$199=1,(I168:R168),"")),
     AVERAGE(IF($I$199:$R$199=2,(I168:R168),""))),
IF(Options!$D$20=1, IFERROR(GEOMEAN(IF($I$199:$R$199=1,(I168:R168)+0.0001,"")),
     GEOMEAN(IF($I$199:$R$199=2,(I168:R168)+0.0001,""))))))</f>
        <v>2.2009569377990399</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v>2.2009569377990399</v>
      </c>
      <c r="J168" s="96">
        <v>3</v>
      </c>
      <c r="K168" s="215" t="s">
        <v>505</v>
      </c>
      <c r="L168" s="218"/>
      <c r="M168" s="218"/>
      <c r="N168" s="164"/>
      <c r="O168" s="164"/>
      <c r="P168" s="164"/>
      <c r="Q168" s="163"/>
      <c r="R168" s="163"/>
      <c r="S168" s="222"/>
      <c r="T168" s="222"/>
      <c r="U168" s="222"/>
      <c r="V168" s="222"/>
      <c r="W168" s="222"/>
      <c r="X168" s="222"/>
      <c r="Y168" s="222"/>
      <c r="Z168" s="222"/>
      <c r="AA168" s="38"/>
    </row>
    <row r="169" spans="1:27" x14ac:dyDescent="0.2">
      <c r="A169" s="92">
        <v>164</v>
      </c>
      <c r="B169" s="92" t="s">
        <v>334</v>
      </c>
      <c r="C169" s="92" t="s">
        <v>335</v>
      </c>
      <c r="D169" s="93" t="str">
        <f t="shared" si="3"/>
        <v/>
      </c>
      <c r="E169" s="96">
        <f>IF(Options!$D$24 = 1, MAX(F169, G169),
IF(Options!$D$25 = 1, AVERAGE(F169,G169),
IF(Options!$D$26 = 1, IFERROR(GEOMEAN(F169, G169), MAX(F169, G169)))))</f>
        <v>7.8563660835196254</v>
      </c>
      <c r="F169" s="96" cm="1">
        <f t="array" ref="F169">IF(Options!$D$18=1, IFERROR(MAX(IF($I$199:$R$199=1,(I169:R169),"")),
     MAX(IF($I$199:$R$199=2,(I169:R169),""))),
IF(Options!$D$19=1, IFERROR(AVERAGE(IF($I$199:$R$199=1,(I169:R169),"")),
     AVERAGE(IF($I$199:$R$199=2,(I169:R169),""))),
IF(Options!$D$20=1, IFERROR(GEOMEAN(IF($I$199:$R$199=1,(I169:R169)+0.0001,"")),
     GEOMEAN(IF($I$199:$R$199=2,(I169:R169)+0.0001,""))))))</f>
        <v>6.1722488038277499</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51" t="s">
        <v>335</v>
      </c>
      <c r="I169" s="96">
        <v>6.1722488038277499</v>
      </c>
      <c r="J169" s="96" t="s">
        <v>505</v>
      </c>
      <c r="K169" s="215">
        <v>10</v>
      </c>
      <c r="L169" s="218"/>
      <c r="M169" s="218"/>
      <c r="N169" s="164"/>
      <c r="O169" s="164"/>
      <c r="P169" s="164"/>
      <c r="Q169" s="163"/>
      <c r="R169" s="163"/>
      <c r="S169" s="222"/>
      <c r="T169" s="222"/>
      <c r="U169" s="222"/>
      <c r="V169" s="222"/>
      <c r="W169" s="222"/>
      <c r="X169" s="222"/>
      <c r="Y169" s="222"/>
      <c r="Z169" s="222"/>
      <c r="AA169" s="38"/>
    </row>
    <row r="170" spans="1:27" x14ac:dyDescent="0.2">
      <c r="A170" s="92">
        <v>165</v>
      </c>
      <c r="B170" s="92" t="s">
        <v>336</v>
      </c>
      <c r="C170" s="92" t="s">
        <v>337</v>
      </c>
      <c r="D170" s="93" t="str">
        <f t="shared" si="3"/>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0</v>
      </c>
      <c r="H170" s="151" t="s">
        <v>337</v>
      </c>
      <c r="I170" s="96">
        <v>10</v>
      </c>
      <c r="J170" s="96">
        <v>5</v>
      </c>
      <c r="K170" s="215" t="s">
        <v>505</v>
      </c>
      <c r="L170" s="218"/>
      <c r="M170" s="218"/>
      <c r="N170" s="164"/>
      <c r="O170" s="164"/>
      <c r="P170" s="164"/>
      <c r="Q170" s="163"/>
      <c r="R170" s="163"/>
      <c r="S170" s="222"/>
      <c r="T170" s="222"/>
      <c r="U170" s="222"/>
      <c r="V170" s="222"/>
      <c r="W170" s="222"/>
      <c r="X170" s="222"/>
      <c r="Y170" s="222"/>
      <c r="Z170" s="222"/>
      <c r="AA170" s="38"/>
    </row>
    <row r="171" spans="1:27" x14ac:dyDescent="0.2">
      <c r="A171" s="92">
        <v>166</v>
      </c>
      <c r="B171" s="92" t="s">
        <v>338</v>
      </c>
      <c r="C171" s="92" t="s">
        <v>339</v>
      </c>
      <c r="D171" s="93" t="str">
        <f t="shared" ref="D171:D195" si="4">IF(H171 &lt;&gt; C171, "Countries don't match", "")</f>
        <v/>
      </c>
      <c r="E171" s="96">
        <f>IF(Options!$D$24 = 1, MAX(F171, G171),
IF(Options!$D$25 = 1, AVERAGE(F171,G171),
IF(Options!$D$26 = 1, IFERROR(GEOMEAN(F171, G171), MAX(F171, G171)))))</f>
        <v>8.6842105263157894</v>
      </c>
      <c r="F171" s="96" cm="1">
        <f t="array" ref="F171">IF(Options!$D$18=1, IFERROR(MAX(IF($I$199:$R$199=1,(I171:R171),"")),
     MAX(IF($I$199:$R$199=2,(I171:R171),""))),
IF(Options!$D$19=1, IFERROR(AVERAGE(IF($I$199:$R$199=1,(I171:R171),"")),
     AVERAGE(IF($I$199:$R$199=2,(I171:R171),""))),
IF(Options!$D$20=1, IFERROR(GEOMEAN(IF($I$199:$R$199=1,(I171:R171)+0.0001,"")),
     GEOMEAN(IF($I$199:$R$199=2,(I171:R171)+0.0001,""))))))</f>
        <v>8.6842105263157894</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v>8.6842105263157894</v>
      </c>
      <c r="J171" s="96">
        <v>1</v>
      </c>
      <c r="K171" s="215" t="s">
        <v>505</v>
      </c>
      <c r="L171" s="218"/>
      <c r="M171" s="218"/>
      <c r="N171" s="164"/>
      <c r="O171" s="164"/>
      <c r="P171" s="164"/>
      <c r="Q171" s="163"/>
      <c r="R171" s="163"/>
      <c r="S171" s="222"/>
      <c r="T171" s="222"/>
      <c r="U171" s="222"/>
      <c r="V171" s="222"/>
      <c r="W171" s="222"/>
      <c r="X171" s="222"/>
      <c r="Y171" s="222"/>
      <c r="Z171" s="222"/>
      <c r="AA171" s="38"/>
    </row>
    <row r="172" spans="1:27" x14ac:dyDescent="0.2">
      <c r="A172" s="92">
        <v>167</v>
      </c>
      <c r="B172" s="92" t="s">
        <v>340</v>
      </c>
      <c r="C172" s="92" t="s">
        <v>341</v>
      </c>
      <c r="D172" s="93" t="str">
        <f t="shared" si="4"/>
        <v/>
      </c>
      <c r="E172" s="96">
        <f>IF(Options!$D$24 = 1, MAX(F172, G172),
IF(Options!$D$25 = 1, AVERAGE(F172,G172),
IF(Options!$D$26 = 1, IFERROR(GEOMEAN(F172, G172), MAX(F172, G172)))))</f>
        <v>3.5645933014354099</v>
      </c>
      <c r="F172" s="96" cm="1">
        <f t="array" ref="F172">IF(Options!$D$18=1, IFERROR(MAX(IF($I$199:$R$199=1,(I172:R172),"")),
     MAX(IF($I$199:$R$199=2,(I172:R172),""))),
IF(Options!$D$19=1, IFERROR(AVERAGE(IF($I$199:$R$199=1,(I172:R172),"")),
     AVERAGE(IF($I$199:$R$199=2,(I172:R172),""))),
IF(Options!$D$20=1, IFERROR(GEOMEAN(IF($I$199:$R$199=1,(I172:R172)+0.0001,"")),
     GEOMEAN(IF($I$199:$R$199=2,(I172:R172)+0.0001,""))))))</f>
        <v>3.5645933014354099</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v>3.5645933014354099</v>
      </c>
      <c r="J172" s="96">
        <v>1</v>
      </c>
      <c r="K172" s="215" t="s">
        <v>505</v>
      </c>
      <c r="L172" s="218"/>
      <c r="M172" s="218"/>
      <c r="N172" s="164"/>
      <c r="O172" s="164"/>
      <c r="P172" s="164"/>
      <c r="Q172" s="163"/>
      <c r="R172" s="163"/>
      <c r="S172" s="222"/>
      <c r="T172" s="222"/>
      <c r="U172" s="222"/>
      <c r="V172" s="222"/>
      <c r="W172" s="222"/>
      <c r="X172" s="222"/>
      <c r="Y172" s="222"/>
      <c r="Z172" s="222"/>
      <c r="AA172" s="38"/>
    </row>
    <row r="173" spans="1:27" x14ac:dyDescent="0.2">
      <c r="A173" s="92">
        <v>168</v>
      </c>
      <c r="B173" s="92" t="s">
        <v>342</v>
      </c>
      <c r="C173" s="92" t="s">
        <v>343</v>
      </c>
      <c r="D173" s="93" t="str">
        <f t="shared" si="4"/>
        <v/>
      </c>
      <c r="E173" s="96">
        <f>IF(Options!$D$24 = 1, MAX(F173, G173),
IF(Options!$D$25 = 1, AVERAGE(F173,G173),
IF(Options!$D$26 = 1, IFERROR(GEOMEAN(F173, G173), MAX(F173, G173)))))</f>
        <v>5.9090909090909101</v>
      </c>
      <c r="F173" s="96" cm="1">
        <f t="array" ref="F173">IF(Options!$D$18=1, IFERROR(MAX(IF($I$199:$R$199=1,(I173:R173),"")),
     MAX(IF($I$199:$R$199=2,(I173:R173),""))),
IF(Options!$D$19=1, IFERROR(AVERAGE(IF($I$199:$R$199=1,(I173:R173),"")),
     AVERAGE(IF($I$199:$R$199=2,(I173:R173),""))),
IF(Options!$D$20=1, IFERROR(GEOMEAN(IF($I$199:$R$199=1,(I173:R173)+0.0001,"")),
     GEOMEAN(IF($I$199:$R$199=2,(I173:R173)+0.0001,""))))))</f>
        <v>5.9090909090909101</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v>5.9090909090909101</v>
      </c>
      <c r="J173" s="96">
        <v>5</v>
      </c>
      <c r="K173" s="215" t="s">
        <v>505</v>
      </c>
      <c r="L173" s="218"/>
      <c r="M173" s="218"/>
      <c r="N173" s="164"/>
      <c r="O173" s="164"/>
      <c r="P173" s="164"/>
      <c r="Q173" s="163"/>
      <c r="R173" s="163"/>
      <c r="S173" s="222"/>
      <c r="T173" s="222"/>
      <c r="U173" s="222"/>
      <c r="V173" s="222"/>
      <c r="W173" s="222"/>
      <c r="X173" s="222"/>
      <c r="Y173" s="222"/>
      <c r="Z173" s="222"/>
      <c r="AA173" s="38"/>
    </row>
    <row r="174" spans="1:27" x14ac:dyDescent="0.2">
      <c r="A174" s="92">
        <v>169</v>
      </c>
      <c r="B174" s="92" t="s">
        <v>344</v>
      </c>
      <c r="C174" s="92" t="s">
        <v>345</v>
      </c>
      <c r="D174" s="93" t="str">
        <f t="shared" si="4"/>
        <v/>
      </c>
      <c r="E174" s="96">
        <f>IF(Options!$D$24 = 1, MAX(F174, G174),
IF(Options!$D$25 = 1, AVERAGE(F174,G174),
IF(Options!$D$26 = 1, IFERROR(GEOMEAN(F174, G174), MAX(F174, G174)))))</f>
        <v>3.2775119617224902</v>
      </c>
      <c r="F174" s="96" cm="1">
        <f t="array" ref="F174">IF(Options!$D$18=1, IFERROR(MAX(IF($I$199:$R$199=1,(I174:R174),"")),
     MAX(IF($I$199:$R$199=2,(I174:R174),""))),
IF(Options!$D$19=1, IFERROR(AVERAGE(IF($I$199:$R$199=1,(I174:R174),"")),
     AVERAGE(IF($I$199:$R$199=2,(I174:R174),""))),
IF(Options!$D$20=1, IFERROR(GEOMEAN(IF($I$199:$R$199=1,(I174:R174)+0.0001,"")),
     GEOMEAN(IF($I$199:$R$199=2,(I174:R174)+0.0001,""))))))</f>
        <v>3.2775119617224902</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3.2775119617224902</v>
      </c>
      <c r="J174" s="96" t="s">
        <v>505</v>
      </c>
      <c r="K174" s="215" t="s">
        <v>505</v>
      </c>
      <c r="L174" s="218"/>
      <c r="M174" s="218"/>
      <c r="N174" s="164"/>
      <c r="O174" s="164"/>
      <c r="P174" s="164"/>
      <c r="Q174" s="163"/>
      <c r="R174" s="163"/>
      <c r="S174" s="222"/>
      <c r="T174" s="222"/>
      <c r="U174" s="222"/>
      <c r="V174" s="222"/>
      <c r="W174" s="222"/>
      <c r="X174" s="222"/>
      <c r="Y174" s="222"/>
      <c r="Z174" s="222"/>
      <c r="AA174" s="38"/>
    </row>
    <row r="175" spans="1:27" x14ac:dyDescent="0.2">
      <c r="A175" s="92">
        <v>170</v>
      </c>
      <c r="B175" s="92" t="s">
        <v>346</v>
      </c>
      <c r="C175" s="92" t="s">
        <v>347</v>
      </c>
      <c r="D175" s="93" t="str">
        <f t="shared" si="4"/>
        <v/>
      </c>
      <c r="E175" s="96">
        <f>IF(Options!$D$24 = 1, MAX(F175, G175),
IF(Options!$D$25 = 1, AVERAGE(F175,G175),
IF(Options!$D$26 = 1, IFERROR(GEOMEAN(F175, G175), MAX(F175, G175)))))</f>
        <v>9.3062200956937797</v>
      </c>
      <c r="F175" s="96" cm="1">
        <f t="array" ref="F175">IF(Options!$D$18=1, IFERROR(MAX(IF($I$199:$R$199=1,(I175:R175),"")),
     MAX(IF($I$199:$R$199=2,(I175:R175),""))),
IF(Options!$D$19=1, IFERROR(AVERAGE(IF($I$199:$R$199=1,(I175:R175),"")),
     AVERAGE(IF($I$199:$R$199=2,(I175:R175),""))),
IF(Options!$D$20=1, IFERROR(GEOMEAN(IF($I$199:$R$199=1,(I175:R175)+0.0001,"")),
     GEOMEAN(IF($I$199:$R$199=2,(I175:R175)+0.0001,""))))))</f>
        <v>9.3062200956937797</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v>9.3062200956937797</v>
      </c>
      <c r="J175" s="96">
        <v>1</v>
      </c>
      <c r="K175" s="215" t="s">
        <v>505</v>
      </c>
      <c r="L175" s="218"/>
      <c r="M175" s="218"/>
      <c r="N175" s="164"/>
      <c r="O175" s="164"/>
      <c r="P175" s="164"/>
      <c r="Q175" s="163"/>
      <c r="R175" s="163"/>
      <c r="S175" s="222"/>
      <c r="T175" s="222"/>
      <c r="U175" s="222"/>
      <c r="V175" s="222"/>
      <c r="W175" s="222"/>
      <c r="X175" s="222"/>
      <c r="Y175" s="222"/>
      <c r="Z175" s="222"/>
      <c r="AA175" s="38"/>
    </row>
    <row r="176" spans="1:27" x14ac:dyDescent="0.2">
      <c r="A176" s="92">
        <v>171</v>
      </c>
      <c r="B176" s="92" t="s">
        <v>348</v>
      </c>
      <c r="C176" s="92" t="s">
        <v>349</v>
      </c>
      <c r="D176" s="93" t="str">
        <f t="shared" si="4"/>
        <v/>
      </c>
      <c r="E176" s="96">
        <f>IF(Options!$D$24 = 1, MAX(F176, G176),
IF(Options!$D$25 = 1, AVERAGE(F176,G176),
IF(Options!$D$26 = 1, IFERROR(GEOMEAN(F176, G176), MAX(F176, G176)))))</f>
        <v>4.5215311004784704</v>
      </c>
      <c r="F176" s="96" cm="1">
        <f t="array" ref="F176">IF(Options!$D$18=1, IFERROR(MAX(IF($I$199:$R$199=1,(I176:R176),"")),
     MAX(IF($I$199:$R$199=2,(I176:R176),""))),
IF(Options!$D$19=1, IFERROR(AVERAGE(IF($I$199:$R$199=1,(I176:R176),"")),
     AVERAGE(IF($I$199:$R$199=2,(I176:R176),""))),
IF(Options!$D$20=1, IFERROR(GEOMEAN(IF($I$199:$R$199=1,(I176:R176)+0.0001,"")),
     GEOMEAN(IF($I$199:$R$199=2,(I176:R176)+0.0001,""))))))</f>
        <v>4.5215311004784704</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v>4.5215311004784704</v>
      </c>
      <c r="J176" s="96" t="s">
        <v>505</v>
      </c>
      <c r="K176" s="215" t="s">
        <v>505</v>
      </c>
      <c r="L176" s="218"/>
      <c r="M176" s="218"/>
      <c r="N176" s="164"/>
      <c r="O176" s="164"/>
      <c r="P176" s="164"/>
      <c r="Q176" s="163"/>
      <c r="R176" s="163"/>
      <c r="S176" s="222"/>
      <c r="T176" s="222"/>
      <c r="U176" s="222"/>
      <c r="V176" s="222"/>
      <c r="W176" s="222"/>
      <c r="X176" s="222"/>
      <c r="Y176" s="222"/>
      <c r="Z176" s="222"/>
      <c r="AA176" s="38"/>
    </row>
    <row r="177" spans="1:27" x14ac:dyDescent="0.2">
      <c r="A177" s="92">
        <v>172</v>
      </c>
      <c r="B177" s="92" t="s">
        <v>350</v>
      </c>
      <c r="C177" s="92" t="s">
        <v>351</v>
      </c>
      <c r="D177" s="93" t="str">
        <f t="shared" si="4"/>
        <v/>
      </c>
      <c r="E177" s="96">
        <f>IF(Options!$D$24 = 1, MAX(F177, G177),
IF(Options!$D$25 = 1, AVERAGE(F177,G177),
IF(Options!$D$26 = 1, IFERROR(GEOMEAN(F177, G177), MAX(F177, G177)))))</f>
        <v>2.8947368421052602</v>
      </c>
      <c r="F177" s="96" cm="1">
        <f t="array" ref="F177">IF(Options!$D$18=1, IFERROR(MAX(IF($I$199:$R$199=1,(I177:R177),"")),
     MAX(IF($I$199:$R$199=2,(I177:R177),""))),
IF(Options!$D$19=1, IFERROR(AVERAGE(IF($I$199:$R$199=1,(I177:R177),"")),
     AVERAGE(IF($I$199:$R$199=2,(I177:R177),""))),
IF(Options!$D$20=1, IFERROR(GEOMEAN(IF($I$199:$R$199=1,(I177:R177)+0.0001,"")),
     GEOMEAN(IF($I$199:$R$199=2,(I177:R177)+0.0001,""))))))</f>
        <v>2.8947368421052602</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v>2.8947368421052602</v>
      </c>
      <c r="J177" s="96" t="s">
        <v>505</v>
      </c>
      <c r="K177" s="215" t="s">
        <v>505</v>
      </c>
      <c r="L177" s="218"/>
      <c r="M177" s="218"/>
      <c r="N177" s="164"/>
      <c r="O177" s="164"/>
      <c r="P177" s="164"/>
      <c r="Q177" s="163"/>
      <c r="R177" s="163"/>
      <c r="S177" s="222"/>
      <c r="T177" s="222"/>
      <c r="U177" s="222"/>
      <c r="V177" s="222"/>
      <c r="W177" s="222"/>
      <c r="X177" s="222"/>
      <c r="Y177" s="222"/>
      <c r="Z177" s="222"/>
      <c r="AA177" s="38"/>
    </row>
    <row r="178" spans="1:27" x14ac:dyDescent="0.2">
      <c r="A178" s="92">
        <v>173</v>
      </c>
      <c r="B178" s="92" t="s">
        <v>352</v>
      </c>
      <c r="C178" s="92" t="s">
        <v>353</v>
      </c>
      <c r="D178" s="93" t="str">
        <f t="shared" si="4"/>
        <v/>
      </c>
      <c r="E178" s="96">
        <f>IF(Options!$D$24 = 1, MAX(F178, G178),
IF(Options!$D$25 = 1, AVERAGE(F178,G178),
IF(Options!$D$26 = 1, IFERROR(GEOMEAN(F178, G178), MAX(F178, G178)))))</f>
        <v>2.05741626794258</v>
      </c>
      <c r="F178" s="96" cm="1">
        <f t="array" ref="F178">IF(Options!$D$18=1, IFERROR(MAX(IF($I$199:$R$199=1,(I178:R178),"")),
     MAX(IF($I$199:$R$199=2,(I178:R178),""))),
IF(Options!$D$19=1, IFERROR(AVERAGE(IF($I$199:$R$199=1,(I178:R178),"")),
     AVERAGE(IF($I$199:$R$199=2,(I178:R178),""))),
IF(Options!$D$20=1, IFERROR(GEOMEAN(IF($I$199:$R$199=1,(I178:R178)+0.0001,"")),
     GEOMEAN(IF($I$199:$R$199=2,(I178:R178)+0.0001,""))))))</f>
        <v>2.05741626794258</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v>2.05741626794258</v>
      </c>
      <c r="J178" s="96">
        <v>3</v>
      </c>
      <c r="K178" s="215" t="s">
        <v>505</v>
      </c>
      <c r="L178" s="218"/>
      <c r="M178" s="218"/>
      <c r="N178" s="164"/>
      <c r="O178" s="164"/>
      <c r="P178" s="164"/>
      <c r="Q178" s="163"/>
      <c r="R178" s="163"/>
      <c r="S178" s="222"/>
      <c r="T178" s="222"/>
      <c r="U178" s="222"/>
      <c r="V178" s="222"/>
      <c r="W178" s="222"/>
      <c r="X178" s="222"/>
      <c r="Y178" s="222"/>
      <c r="Z178" s="222"/>
      <c r="AA178" s="38"/>
    </row>
    <row r="179" spans="1:27" x14ac:dyDescent="0.2">
      <c r="A179" s="92">
        <v>174</v>
      </c>
      <c r="B179" s="92" t="s">
        <v>354</v>
      </c>
      <c r="C179" s="92" t="s">
        <v>355</v>
      </c>
      <c r="D179" s="93" t="str">
        <f t="shared" si="4"/>
        <v/>
      </c>
      <c r="E179" s="96">
        <f>IF(Options!$D$24 = 1, MAX(F179, G179),
IF(Options!$D$25 = 1, AVERAGE(F179,G179),
IF(Options!$D$26 = 1, IFERROR(GEOMEAN(F179, G179), MAX(F179, G179)))))</f>
        <v>0.45454545454545298</v>
      </c>
      <c r="F179" s="96" cm="1">
        <f t="array" ref="F179">IF(Options!$D$18=1, IFERROR(MAX(IF($I$199:$R$199=1,(I179:R179),"")),
     MAX(IF($I$199:$R$199=2,(I179:R179),""))),
IF(Options!$D$19=1, IFERROR(AVERAGE(IF($I$199:$R$199=1,(I179:R179),"")),
     AVERAGE(IF($I$199:$R$199=2,(I179:R179),""))),
IF(Options!$D$20=1, IFERROR(GEOMEAN(IF($I$199:$R$199=1,(I179:R179)+0.0001,"")),
     GEOMEAN(IF($I$199:$R$199=2,(I179:R179)+0.0001,""))))))</f>
        <v>0.45454545454545298</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v>0.45454545454545298</v>
      </c>
      <c r="J179" s="96">
        <v>5</v>
      </c>
      <c r="K179" s="215" t="s">
        <v>505</v>
      </c>
      <c r="L179" s="218"/>
      <c r="M179" s="218"/>
      <c r="N179" s="164"/>
      <c r="O179" s="164"/>
      <c r="P179" s="164"/>
      <c r="Q179" s="163"/>
      <c r="R179" s="163"/>
      <c r="S179" s="222"/>
      <c r="T179" s="222"/>
      <c r="U179" s="222"/>
      <c r="V179" s="222"/>
      <c r="W179" s="222"/>
      <c r="X179" s="222"/>
      <c r="Y179" s="222"/>
      <c r="Z179" s="222"/>
      <c r="AA179" s="38"/>
    </row>
    <row r="180" spans="1:27" x14ac:dyDescent="0.2">
      <c r="A180" s="92">
        <v>175</v>
      </c>
      <c r="B180" s="92" t="s">
        <v>356</v>
      </c>
      <c r="C180" s="92" t="s">
        <v>357</v>
      </c>
      <c r="D180" s="93" t="str">
        <f t="shared" si="4"/>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t="s">
        <v>505</v>
      </c>
      <c r="J180" s="96" t="s">
        <v>505</v>
      </c>
      <c r="K180" s="215" t="s">
        <v>505</v>
      </c>
      <c r="L180" s="218"/>
      <c r="M180" s="218"/>
      <c r="N180" s="164"/>
      <c r="O180" s="164"/>
      <c r="P180" s="164"/>
      <c r="Q180" s="163"/>
      <c r="R180" s="163"/>
      <c r="S180" s="222"/>
      <c r="T180" s="222"/>
      <c r="U180" s="222"/>
      <c r="V180" s="222"/>
      <c r="W180" s="222"/>
      <c r="X180" s="222"/>
      <c r="Y180" s="222"/>
      <c r="Z180" s="222"/>
      <c r="AA180" s="38"/>
    </row>
    <row r="181" spans="1:27" x14ac:dyDescent="0.2">
      <c r="A181" s="92">
        <v>176</v>
      </c>
      <c r="B181" s="92" t="s">
        <v>358</v>
      </c>
      <c r="C181" s="92" t="s">
        <v>359</v>
      </c>
      <c r="D181" s="93" t="str">
        <f t="shared" si="4"/>
        <v/>
      </c>
      <c r="E181" s="96">
        <f>IF(Options!$D$24 = 1, MAX(F181, G181),
IF(Options!$D$25 = 1, AVERAGE(F181,G181),
IF(Options!$D$26 = 1, IFERROR(GEOMEAN(F181, G181), MAX(F181, G181)))))</f>
        <v>9.7129186602870803</v>
      </c>
      <c r="F181" s="96" cm="1">
        <f t="array" ref="F181">IF(Options!$D$18=1, IFERROR(MAX(IF($I$199:$R$199=1,(I181:R181),"")),
     MAX(IF($I$199:$R$199=2,(I181:R181),""))),
IF(Options!$D$19=1, IFERROR(AVERAGE(IF($I$199:$R$199=1,(I181:R181),"")),
     AVERAGE(IF($I$199:$R$199=2,(I181:R181),""))),
IF(Options!$D$20=1, IFERROR(GEOMEAN(IF($I$199:$R$199=1,(I181:R181)+0.0001,"")),
     GEOMEAN(IF($I$199:$R$199=2,(I181:R181)+0.0001,""))))))</f>
        <v>9.7129186602870803</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v>9.7129186602870803</v>
      </c>
      <c r="J181" s="96">
        <v>3</v>
      </c>
      <c r="K181" s="215" t="s">
        <v>505</v>
      </c>
      <c r="L181" s="218"/>
      <c r="M181" s="218"/>
      <c r="N181" s="164"/>
      <c r="O181" s="164"/>
      <c r="P181" s="164"/>
      <c r="Q181" s="163"/>
      <c r="R181" s="163"/>
      <c r="S181" s="222"/>
      <c r="T181" s="222"/>
      <c r="U181" s="222"/>
      <c r="V181" s="222"/>
      <c r="W181" s="222"/>
      <c r="X181" s="222"/>
      <c r="Y181" s="222"/>
      <c r="Z181" s="222"/>
      <c r="AA181" s="38"/>
    </row>
    <row r="182" spans="1:27" x14ac:dyDescent="0.2">
      <c r="A182" s="92">
        <v>177</v>
      </c>
      <c r="B182" s="92" t="s">
        <v>360</v>
      </c>
      <c r="C182" s="92" t="s">
        <v>361</v>
      </c>
      <c r="D182" s="93" t="str">
        <f t="shared" si="4"/>
        <v/>
      </c>
      <c r="E182" s="96">
        <f>IF(Options!$D$24 = 1, MAX(F182, G182),
IF(Options!$D$25 = 1, AVERAGE(F182,G182),
IF(Options!$D$26 = 1, IFERROR(GEOMEAN(F182, G182), MAX(F182, G182)))))</f>
        <v>10</v>
      </c>
      <c r="F182" s="96" cm="1">
        <f t="array" ref="F182">IF(Options!$D$18=1, IFERROR(MAX(IF($I$199:$R$199=1,(I182:R182),"")),
     MAX(IF($I$199:$R$199=2,(I182:R182),""))),
IF(Options!$D$19=1, IFERROR(AVERAGE(IF($I$199:$R$199=1,(I182:R182),"")),
     AVERAGE(IF($I$199:$R$199=2,(I182:R182),""))),
IF(Options!$D$20=1, IFERROR(GEOMEAN(IF($I$199:$R$199=1,(I182:R182)+0.0001,"")),
     GEOMEAN(IF($I$199:$R$199=2,(I182:R182)+0.0001,""))))))</f>
        <v>10</v>
      </c>
      <c r="G182" s="96" cm="1">
        <f t="array" ref="G182">IF(Options!$D$18=1, IFERROR(MAX(IF($I$200:$R$200=1,(I182:R182),"")),
     MAX(IF($I$200:$R$200=2,(I182:R182),""))),
IF(Options!$D$19=1, IFERROR(AVERAGE(IF($I$200:$R$200=1,(I182:R182),"")),
     AVERAGE(IF($I$200:$R$200=2,(I182:R182),""))),
IF(Options!$D$20=1, IFERROR(GEOMEAN(IF($I$200:$R$200=1,(I182:R182)+0.0001,"")),
     GEOMEAN(IF($I$200:$R$200=2,(I182:R182)+0.0001,""))))))</f>
        <v>0</v>
      </c>
      <c r="H182" s="151" t="s">
        <v>361</v>
      </c>
      <c r="I182" s="96">
        <v>10</v>
      </c>
      <c r="J182" s="96">
        <v>1</v>
      </c>
      <c r="K182" s="215" t="s">
        <v>505</v>
      </c>
      <c r="L182" s="218"/>
      <c r="M182" s="218"/>
      <c r="N182" s="164"/>
      <c r="O182" s="164"/>
      <c r="P182" s="164"/>
      <c r="Q182" s="163"/>
      <c r="R182" s="163"/>
      <c r="S182" s="222"/>
      <c r="T182" s="222"/>
      <c r="U182" s="222"/>
      <c r="V182" s="222"/>
      <c r="W182" s="222"/>
      <c r="X182" s="222"/>
      <c r="Y182" s="222"/>
      <c r="Z182" s="222"/>
      <c r="AA182" s="38"/>
    </row>
    <row r="183" spans="1:27" x14ac:dyDescent="0.2">
      <c r="A183" s="92">
        <v>178</v>
      </c>
      <c r="B183" s="92" t="s">
        <v>362</v>
      </c>
      <c r="C183" s="92" t="s">
        <v>363</v>
      </c>
      <c r="D183" s="93" t="str">
        <f t="shared" si="4"/>
        <v/>
      </c>
      <c r="E183" s="96">
        <f>IF(Options!$D$24 = 1, MAX(F183, G183),
IF(Options!$D$25 = 1, AVERAGE(F183,G183),
IF(Options!$D$26 = 1, IFERROR(GEOMEAN(F183, G183), MAX(F183, G183)))))</f>
        <v>2.2966507177033502</v>
      </c>
      <c r="F183" s="96" cm="1">
        <f t="array" ref="F183">IF(Options!$D$18=1, IFERROR(MAX(IF($I$199:$R$199=1,(I183:R183),"")),
     MAX(IF($I$199:$R$199=2,(I183:R183),""))),
IF(Options!$D$19=1, IFERROR(AVERAGE(IF($I$199:$R$199=1,(I183:R183),"")),
     AVERAGE(IF($I$199:$R$199=2,(I183:R183),""))),
IF(Options!$D$20=1, IFERROR(GEOMEAN(IF($I$199:$R$199=1,(I183:R183)+0.0001,"")),
     GEOMEAN(IF($I$199:$R$199=2,(I183:R183)+0.0001,""))))))</f>
        <v>2.2966507177033502</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v>2.2966507177033502</v>
      </c>
      <c r="J183" s="96">
        <v>3</v>
      </c>
      <c r="K183" s="215" t="s">
        <v>505</v>
      </c>
      <c r="L183" s="218"/>
      <c r="M183" s="218"/>
      <c r="N183" s="164"/>
      <c r="O183" s="164"/>
      <c r="P183" s="164"/>
      <c r="Q183" s="163"/>
      <c r="R183" s="163"/>
      <c r="S183" s="222"/>
      <c r="T183" s="222"/>
      <c r="U183" s="222"/>
      <c r="V183" s="222"/>
      <c r="W183" s="222"/>
      <c r="X183" s="222"/>
      <c r="Y183" s="222"/>
      <c r="Z183" s="222"/>
      <c r="AA183" s="38"/>
    </row>
    <row r="184" spans="1:27" x14ac:dyDescent="0.2">
      <c r="A184" s="92">
        <v>179</v>
      </c>
      <c r="B184" s="92" t="s">
        <v>364</v>
      </c>
      <c r="C184" s="92" t="s">
        <v>365</v>
      </c>
      <c r="D184" s="93" t="str">
        <f t="shared" si="4"/>
        <v/>
      </c>
      <c r="E184" s="96">
        <f>IF(Options!$D$24 = 1, MAX(F184, G184),
IF(Options!$D$25 = 1, AVERAGE(F184,G184),
IF(Options!$D$26 = 1, IFERROR(GEOMEAN(F184, G184), MAX(F184, G184)))))</f>
        <v>3.1339712918660299</v>
      </c>
      <c r="F184" s="96" cm="1">
        <f t="array" ref="F184">IF(Options!$D$18=1, IFERROR(MAX(IF($I$199:$R$199=1,(I184:R184),"")),
     MAX(IF($I$199:$R$199=2,(I184:R184),""))),
IF(Options!$D$19=1, IFERROR(AVERAGE(IF($I$199:$R$199=1,(I184:R184),"")),
     AVERAGE(IF($I$199:$R$199=2,(I184:R184),""))),
IF(Options!$D$20=1, IFERROR(GEOMEAN(IF($I$199:$R$199=1,(I184:R184)+0.0001,"")),
     GEOMEAN(IF($I$199:$R$199=2,(I184:R184)+0.0001,""))))))</f>
        <v>3.1339712918660299</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v>3.1339712918660299</v>
      </c>
      <c r="J184" s="96">
        <v>5</v>
      </c>
      <c r="K184" s="215" t="s">
        <v>505</v>
      </c>
      <c r="L184" s="218"/>
      <c r="M184" s="218"/>
      <c r="N184" s="164"/>
      <c r="O184" s="164"/>
      <c r="P184" s="164"/>
      <c r="Q184" s="163"/>
      <c r="R184" s="163"/>
      <c r="S184" s="222"/>
      <c r="T184" s="222"/>
      <c r="U184" s="222"/>
      <c r="V184" s="222"/>
      <c r="W184" s="222"/>
      <c r="X184" s="222"/>
      <c r="Y184" s="222"/>
      <c r="Z184" s="222"/>
      <c r="AA184" s="38"/>
    </row>
    <row r="185" spans="1:27" x14ac:dyDescent="0.2">
      <c r="A185" s="92">
        <v>180</v>
      </c>
      <c r="B185" s="92" t="s">
        <v>366</v>
      </c>
      <c r="C185" s="92" t="s">
        <v>367</v>
      </c>
      <c r="D185" s="93" t="str">
        <f t="shared" si="4"/>
        <v/>
      </c>
      <c r="E185" s="96">
        <f>IF(Options!$D$24 = 1, MAX(F185, G185),
IF(Options!$D$25 = 1, AVERAGE(F185,G185),
IF(Options!$D$26 = 1, IFERROR(GEOMEAN(F185, G185), MAX(F185, G185)))))</f>
        <v>0.19138755980861299</v>
      </c>
      <c r="F185" s="96" cm="1">
        <f t="array" ref="F185">IF(Options!$D$18=1, IFERROR(MAX(IF($I$199:$R$199=1,(I185:R185),"")),
     MAX(IF($I$199:$R$199=2,(I185:R185),""))),
IF(Options!$D$19=1, IFERROR(AVERAGE(IF($I$199:$R$199=1,(I185:R185),"")),
     AVERAGE(IF($I$199:$R$199=2,(I185:R185),""))),
IF(Options!$D$20=1, IFERROR(GEOMEAN(IF($I$199:$R$199=1,(I185:R185)+0.0001,"")),
     GEOMEAN(IF($I$199:$R$199=2,(I185:R185)+0.0001,""))))))</f>
        <v>0.19138755980861299</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0.19138755980861299</v>
      </c>
      <c r="J185" s="96">
        <v>3</v>
      </c>
      <c r="K185" s="215" t="s">
        <v>505</v>
      </c>
      <c r="L185" s="218"/>
      <c r="M185" s="218"/>
      <c r="N185" s="164"/>
      <c r="O185" s="164"/>
      <c r="P185" s="164"/>
      <c r="Q185" s="163"/>
      <c r="R185" s="163"/>
      <c r="S185" s="222"/>
      <c r="T185" s="222"/>
      <c r="U185" s="222"/>
      <c r="V185" s="222"/>
      <c r="W185" s="222"/>
      <c r="X185" s="222"/>
      <c r="Y185" s="222"/>
      <c r="Z185" s="222"/>
      <c r="AA185" s="38"/>
    </row>
    <row r="186" spans="1:27" x14ac:dyDescent="0.2">
      <c r="A186" s="92">
        <v>181</v>
      </c>
      <c r="B186" s="92" t="s">
        <v>368</v>
      </c>
      <c r="C186" s="92" t="s">
        <v>369</v>
      </c>
      <c r="D186" s="93" t="str">
        <f t="shared" si="4"/>
        <v/>
      </c>
      <c r="E186" s="96">
        <f>IF(Options!$D$24 = 1, MAX(F186, G186),
IF(Options!$D$25 = 1, AVERAGE(F186,G186),
IF(Options!$D$26 = 1, IFERROR(GEOMEAN(F186, G186), MAX(F186, G186)))))</f>
        <v>3.2535885167464098</v>
      </c>
      <c r="F186" s="96" cm="1">
        <f t="array" ref="F186">IF(Options!$D$18=1, IFERROR(MAX(IF($I$199:$R$199=1,(I186:R186),"")),
     MAX(IF($I$199:$R$199=2,(I186:R186),""))),
IF(Options!$D$19=1, IFERROR(AVERAGE(IF($I$199:$R$199=1,(I186:R186),"")),
     AVERAGE(IF($I$199:$R$199=2,(I186:R186),""))),
IF(Options!$D$20=1, IFERROR(GEOMEAN(IF($I$199:$R$199=1,(I186:R186)+0.0001,"")),
     GEOMEAN(IF($I$199:$R$199=2,(I186:R186)+0.0001,""))))))</f>
        <v>3.2535885167464098</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v>3.2535885167464098</v>
      </c>
      <c r="J186" s="96" t="s">
        <v>505</v>
      </c>
      <c r="K186" s="215" t="s">
        <v>505</v>
      </c>
      <c r="L186" s="218"/>
      <c r="M186" s="218"/>
      <c r="N186" s="164"/>
      <c r="O186" s="164"/>
      <c r="P186" s="164"/>
      <c r="Q186" s="163"/>
      <c r="R186" s="163"/>
      <c r="S186" s="222"/>
      <c r="T186" s="222"/>
      <c r="U186" s="222"/>
      <c r="V186" s="222"/>
      <c r="W186" s="222"/>
      <c r="X186" s="222"/>
      <c r="Y186" s="222"/>
      <c r="Z186" s="222"/>
      <c r="AA186" s="38"/>
    </row>
    <row r="187" spans="1:27" x14ac:dyDescent="0.2">
      <c r="A187" s="92">
        <v>182</v>
      </c>
      <c r="B187" s="92" t="s">
        <v>370</v>
      </c>
      <c r="C187" s="92" t="s">
        <v>371</v>
      </c>
      <c r="D187" s="93" t="str">
        <f t="shared" si="4"/>
        <v/>
      </c>
      <c r="E187" s="96">
        <f>IF(Options!$D$24 = 1, MAX(F187, G187),
IF(Options!$D$25 = 1, AVERAGE(F187,G187),
IF(Options!$D$26 = 1, IFERROR(GEOMEAN(F187, G187), MAX(F187, G187)))))</f>
        <v>4.4736842105263204</v>
      </c>
      <c r="F187" s="96" cm="1">
        <f t="array" ref="F187">IF(Options!$D$18=1, IFERROR(MAX(IF($I$199:$R$199=1,(I187:R187),"")),
     MAX(IF($I$199:$R$199=2,(I187:R187),""))),
IF(Options!$D$19=1, IFERROR(AVERAGE(IF($I$199:$R$199=1,(I187:R187),"")),
     AVERAGE(IF($I$199:$R$199=2,(I187:R187),""))),
IF(Options!$D$20=1, IFERROR(GEOMEAN(IF($I$199:$R$199=1,(I187:R187)+0.0001,"")),
     GEOMEAN(IF($I$199:$R$199=2,(I187:R187)+0.0001,""))))))</f>
        <v>4.4736842105263204</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v>4.4736842105263204</v>
      </c>
      <c r="J187" s="96" t="s">
        <v>505</v>
      </c>
      <c r="K187" s="215" t="s">
        <v>505</v>
      </c>
      <c r="L187" s="218"/>
      <c r="M187" s="218"/>
      <c r="N187" s="164"/>
      <c r="O187" s="164"/>
      <c r="P187" s="164"/>
      <c r="Q187" s="163"/>
      <c r="R187" s="163"/>
      <c r="S187" s="222"/>
      <c r="T187" s="222"/>
      <c r="U187" s="222"/>
      <c r="V187" s="222"/>
      <c r="W187" s="222"/>
      <c r="X187" s="222"/>
      <c r="Y187" s="222"/>
      <c r="Z187" s="222"/>
      <c r="AA187" s="38"/>
    </row>
    <row r="188" spans="1:27" x14ac:dyDescent="0.2">
      <c r="A188" s="92">
        <v>183</v>
      </c>
      <c r="B188" s="92" t="s">
        <v>372</v>
      </c>
      <c r="C188" s="92" t="s">
        <v>373</v>
      </c>
      <c r="D188" s="93" t="str">
        <f t="shared" si="4"/>
        <v/>
      </c>
      <c r="E188" s="96">
        <f>IF(Options!$D$24 = 1, MAX(F188, G188),
IF(Options!$D$25 = 1, AVERAGE(F188,G188),
IF(Options!$D$26 = 1, IFERROR(GEOMEAN(F188, G188), MAX(F188, G188)))))</f>
        <v>7.1216362831362217</v>
      </c>
      <c r="F188" s="96" cm="1">
        <f t="array" ref="F188">IF(Options!$D$18=1, IFERROR(MAX(IF($I$199:$R$199=1,(I188:R188),"")),
     MAX(IF($I$199:$R$199=2,(I188:R188),""))),
IF(Options!$D$19=1, IFERROR(AVERAGE(IF($I$199:$R$199=1,(I188:R188),"")),
     AVERAGE(IF($I$199:$R$199=2,(I188:R188),""))),
IF(Options!$D$20=1, IFERROR(GEOMEAN(IF($I$199:$R$199=1,(I188:R188)+0.0001,"")),
     GEOMEAN(IF($I$199:$R$199=2,(I188:R188)+0.0001,""))))))</f>
        <v>5.0717703349282299</v>
      </c>
      <c r="G188" s="96" cm="1">
        <f t="array" ref="G188">IF(Options!$D$18=1, IFERROR(MAX(IF($I$200:$R$200=1,(I188:R188),"")),
     MAX(IF($I$200:$R$200=2,(I188:R188),""))),
IF(Options!$D$19=1, IFERROR(AVERAGE(IF($I$200:$R$200=1,(I188:R188),"")),
     AVERAGE(IF($I$200:$R$200=2,(I188:R188),""))),
IF(Options!$D$20=1, IFERROR(GEOMEAN(IF($I$200:$R$200=1,(I188:R188)+0.0001,"")),
     GEOMEAN(IF($I$200:$R$200=2,(I188:R188)+0.0001,""))))))</f>
        <v>10</v>
      </c>
      <c r="H188" s="151" t="s">
        <v>373</v>
      </c>
      <c r="I188" s="96">
        <v>5.0717703349282299</v>
      </c>
      <c r="J188" s="96" t="s">
        <v>505</v>
      </c>
      <c r="K188" s="215">
        <v>10</v>
      </c>
      <c r="L188" s="218"/>
      <c r="M188" s="218"/>
      <c r="N188" s="164"/>
      <c r="O188" s="164"/>
      <c r="P188" s="164"/>
      <c r="Q188" s="163"/>
      <c r="R188" s="163"/>
      <c r="S188" s="222"/>
      <c r="T188" s="222"/>
      <c r="U188" s="222"/>
      <c r="V188" s="222"/>
      <c r="W188" s="222"/>
      <c r="X188" s="222"/>
      <c r="Y188" s="222"/>
      <c r="Z188" s="222"/>
      <c r="AA188" s="38"/>
    </row>
    <row r="189" spans="1:27" x14ac:dyDescent="0.2">
      <c r="A189" s="92">
        <v>184</v>
      </c>
      <c r="B189" s="92" t="s">
        <v>374</v>
      </c>
      <c r="C189" s="92" t="s">
        <v>375</v>
      </c>
      <c r="D189" s="93" t="str">
        <f t="shared" si="4"/>
        <v/>
      </c>
      <c r="E189" s="96">
        <f>IF(Options!$D$24 = 1, MAX(F189, G189),
IF(Options!$D$25 = 1, AVERAGE(F189,G189),
IF(Options!$D$26 = 1, IFERROR(GEOMEAN(F189, G189), MAX(F189, G189)))))</f>
        <v>5.5263157894736796</v>
      </c>
      <c r="F189" s="96" cm="1">
        <f t="array" ref="F189">IF(Options!$D$18=1, IFERROR(MAX(IF($I$199:$R$199=1,(I189:R189),"")),
     MAX(IF($I$199:$R$199=2,(I189:R189),""))),
IF(Options!$D$19=1, IFERROR(AVERAGE(IF($I$199:$R$199=1,(I189:R189),"")),
     AVERAGE(IF($I$199:$R$199=2,(I189:R189),""))),
IF(Options!$D$20=1, IFERROR(GEOMEAN(IF($I$199:$R$199=1,(I189:R189)+0.0001,"")),
     GEOMEAN(IF($I$199:$R$199=2,(I189:R189)+0.0001,""))))))</f>
        <v>5.5263157894736796</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5.5263157894736796</v>
      </c>
      <c r="J189" s="96">
        <v>3</v>
      </c>
      <c r="K189" s="215" t="s">
        <v>505</v>
      </c>
      <c r="L189" s="218"/>
      <c r="M189" s="218"/>
      <c r="N189" s="164"/>
      <c r="O189" s="164"/>
      <c r="P189" s="164"/>
      <c r="Q189" s="163"/>
      <c r="R189" s="163"/>
      <c r="S189" s="222"/>
      <c r="T189" s="222"/>
      <c r="U189" s="222"/>
      <c r="V189" s="222"/>
      <c r="W189" s="222"/>
      <c r="X189" s="222"/>
      <c r="Y189" s="222"/>
      <c r="Z189" s="222"/>
      <c r="AA189" s="38"/>
    </row>
    <row r="190" spans="1:27" x14ac:dyDescent="0.2">
      <c r="A190" s="92">
        <v>185</v>
      </c>
      <c r="B190" s="92" t="s">
        <v>376</v>
      </c>
      <c r="C190" s="92" t="s">
        <v>377</v>
      </c>
      <c r="D190" s="93" t="str">
        <f t="shared" si="4"/>
        <v/>
      </c>
      <c r="E190" s="96">
        <f>IF(Options!$D$24 = 1, MAX(F190, G190),
IF(Options!$D$25 = 1, AVERAGE(F190,G190),
IF(Options!$D$26 = 1, IFERROR(GEOMEAN(F190, G190), MAX(F190, G190)))))</f>
        <v>8.2296650717703397</v>
      </c>
      <c r="F190" s="96" cm="1">
        <f t="array" ref="F190">IF(Options!$D$18=1, IFERROR(MAX(IF($I$199:$R$199=1,(I190:R190),"")),
     MAX(IF($I$199:$R$199=2,(I190:R190),""))),
IF(Options!$D$19=1, IFERROR(AVERAGE(IF($I$199:$R$199=1,(I190:R190),"")),
     AVERAGE(IF($I$199:$R$199=2,(I190:R190),""))),
IF(Options!$D$20=1, IFERROR(GEOMEAN(IF($I$199:$R$199=1,(I190:R190)+0.0001,"")),
     GEOMEAN(IF($I$199:$R$199=2,(I190:R190)+0.0001,""))))))</f>
        <v>8.2296650717703397</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v>8.2296650717703397</v>
      </c>
      <c r="J190" s="96" t="s">
        <v>505</v>
      </c>
      <c r="K190" s="215" t="s">
        <v>505</v>
      </c>
      <c r="L190" s="218"/>
      <c r="M190" s="218"/>
      <c r="N190" s="164"/>
      <c r="O190" s="164"/>
      <c r="P190" s="164"/>
      <c r="Q190" s="163"/>
      <c r="R190" s="163"/>
      <c r="S190" s="222"/>
      <c r="T190" s="222"/>
      <c r="U190" s="222"/>
      <c r="V190" s="222"/>
      <c r="W190" s="222"/>
      <c r="X190" s="222"/>
      <c r="Y190" s="222"/>
      <c r="Z190" s="222"/>
      <c r="AA190" s="38"/>
    </row>
    <row r="191" spans="1:27" x14ac:dyDescent="0.2">
      <c r="A191" s="92">
        <v>186</v>
      </c>
      <c r="B191" s="92" t="s">
        <v>378</v>
      </c>
      <c r="C191" s="92" t="s">
        <v>379</v>
      </c>
      <c r="D191" s="93" t="str">
        <f t="shared" si="4"/>
        <v/>
      </c>
      <c r="E191" s="96">
        <f>IF(Options!$D$24 = 1, MAX(F191, G191),
IF(Options!$D$25 = 1, AVERAGE(F191,G191),
IF(Options!$D$26 = 1, IFERROR(GEOMEAN(F191, G191), MAX(F191, G191)))))</f>
        <v>3.2057416267942598</v>
      </c>
      <c r="F191" s="96" cm="1">
        <f t="array" ref="F191">IF(Options!$D$18=1, IFERROR(MAX(IF($I$199:$R$199=1,(I191:R191),"")),
     MAX(IF($I$199:$R$199=2,(I191:R191),""))),
IF(Options!$D$19=1, IFERROR(AVERAGE(IF($I$199:$R$199=1,(I191:R191),"")),
     AVERAGE(IF($I$199:$R$199=2,(I191:R191),""))),
IF(Options!$D$20=1, IFERROR(GEOMEAN(IF($I$199:$R$199=1,(I191:R191)+0.0001,"")),
     GEOMEAN(IF($I$199:$R$199=2,(I191:R191)+0.0001,""))))))</f>
        <v>3.2057416267942598</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v>3.2057416267942598</v>
      </c>
      <c r="J191" s="96">
        <v>3</v>
      </c>
      <c r="K191" s="215" t="s">
        <v>505</v>
      </c>
      <c r="L191" s="218"/>
      <c r="M191" s="218"/>
      <c r="N191" s="164"/>
      <c r="O191" s="164"/>
      <c r="P191" s="164"/>
      <c r="Q191" s="163"/>
      <c r="R191" s="163"/>
      <c r="S191" s="222"/>
      <c r="T191" s="222"/>
      <c r="U191" s="222"/>
      <c r="V191" s="222"/>
      <c r="W191" s="222"/>
      <c r="X191" s="222"/>
      <c r="Y191" s="222"/>
      <c r="Z191" s="222"/>
      <c r="AA191" s="38"/>
    </row>
    <row r="192" spans="1:27" x14ac:dyDescent="0.2">
      <c r="A192" s="92">
        <v>187</v>
      </c>
      <c r="B192" s="92" t="s">
        <v>380</v>
      </c>
      <c r="C192" s="92" t="s">
        <v>381</v>
      </c>
      <c r="D192" s="93" t="str">
        <f t="shared" si="4"/>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51" t="s">
        <v>381</v>
      </c>
      <c r="I192" s="96">
        <v>10</v>
      </c>
      <c r="J192" s="96" t="s">
        <v>505</v>
      </c>
      <c r="K192" s="215">
        <v>10</v>
      </c>
      <c r="L192" s="218"/>
      <c r="M192" s="218"/>
      <c r="N192" s="164"/>
      <c r="O192" s="164"/>
      <c r="P192" s="164"/>
      <c r="Q192" s="163"/>
      <c r="R192" s="163"/>
      <c r="S192" s="222"/>
      <c r="T192" s="222"/>
      <c r="U192" s="222"/>
      <c r="V192" s="222"/>
      <c r="W192" s="222"/>
      <c r="X192" s="222"/>
      <c r="Y192" s="222"/>
      <c r="Z192" s="222"/>
      <c r="AA192" s="38"/>
    </row>
    <row r="193" spans="1:27" x14ac:dyDescent="0.2">
      <c r="A193" s="92">
        <v>188</v>
      </c>
      <c r="B193" s="92" t="s">
        <v>382</v>
      </c>
      <c r="C193" s="92" t="s">
        <v>383</v>
      </c>
      <c r="D193" s="93" t="str">
        <f t="shared" si="4"/>
        <v/>
      </c>
      <c r="E193" s="96">
        <f>IF(Options!$D$24 = 1, MAX(F193, G193),
IF(Options!$D$25 = 1, AVERAGE(F193,G193),
IF(Options!$D$26 = 1, IFERROR(GEOMEAN(F193, G193), MAX(F193, G193)))))</f>
        <v>5.4306220095693796</v>
      </c>
      <c r="F193" s="96" cm="1">
        <f t="array" ref="F193">IF(Options!$D$18=1, IFERROR(MAX(IF($I$199:$R$199=1,(I193:R193),"")),
     MAX(IF($I$199:$R$199=2,(I193:R193),""))),
IF(Options!$D$19=1, IFERROR(AVERAGE(IF($I$199:$R$199=1,(I193:R193),"")),
     AVERAGE(IF($I$199:$R$199=2,(I193:R193),""))),
IF(Options!$D$20=1, IFERROR(GEOMEAN(IF($I$199:$R$199=1,(I193:R193)+0.0001,"")),
     GEOMEAN(IF($I$199:$R$199=2,(I193:R193)+0.0001,""))))))</f>
        <v>5.4306220095693796</v>
      </c>
      <c r="G193" s="96" cm="1">
        <f t="array" ref="G193">IF(Options!$D$18=1, IFERROR(MAX(IF($I$200:$R$200=1,(I193:R193),"")),
     MAX(IF($I$200:$R$200=2,(I193:R193),""))),
IF(Options!$D$19=1, IFERROR(AVERAGE(IF($I$200:$R$200=1,(I193:R193),"")),
     AVERAGE(IF($I$200:$R$200=2,(I193:R193),""))),
IF(Options!$D$20=1, IFERROR(GEOMEAN(IF($I$200:$R$200=1,(I193:R193)+0.0001,"")),
     GEOMEAN(IF($I$200:$R$200=2,(I193:R193)+0.0001,""))))))</f>
        <v>0</v>
      </c>
      <c r="H193" s="151" t="s">
        <v>383</v>
      </c>
      <c r="I193" s="96">
        <v>5.4306220095693796</v>
      </c>
      <c r="J193" s="96">
        <v>3</v>
      </c>
      <c r="K193" s="215" t="s">
        <v>505</v>
      </c>
      <c r="L193" s="218"/>
      <c r="M193" s="218"/>
      <c r="N193" s="164"/>
      <c r="O193" s="164"/>
      <c r="P193" s="164"/>
      <c r="Q193" s="163"/>
      <c r="R193" s="163"/>
      <c r="S193" s="222"/>
      <c r="T193" s="222"/>
      <c r="U193" s="222"/>
      <c r="V193" s="222"/>
      <c r="W193" s="222"/>
      <c r="X193" s="222"/>
      <c r="Y193" s="222"/>
      <c r="Z193" s="222"/>
      <c r="AA193" s="38"/>
    </row>
    <row r="194" spans="1:27" x14ac:dyDescent="0.2">
      <c r="A194" s="92">
        <v>189</v>
      </c>
      <c r="B194" s="92" t="s">
        <v>384</v>
      </c>
      <c r="C194" s="92" t="s">
        <v>385</v>
      </c>
      <c r="D194" s="93" t="str">
        <f t="shared" si="4"/>
        <v/>
      </c>
      <c r="E194" s="96">
        <f>IF(Options!$D$24 = 1, MAX(F194, G194),
IF(Options!$D$25 = 1, AVERAGE(F194,G194),
IF(Options!$D$26 = 1, IFERROR(GEOMEAN(F194, G194), MAX(F194, G194)))))</f>
        <v>8.7081339712918702</v>
      </c>
      <c r="F194" s="96" cm="1">
        <f t="array" ref="F194">IF(Options!$D$18=1, IFERROR(MAX(IF($I$199:$R$199=1,(I194:R194),"")),
     MAX(IF($I$199:$R$199=2,(I194:R194),""))),
IF(Options!$D$19=1, IFERROR(AVERAGE(IF($I$199:$R$199=1,(I194:R194),"")),
     AVERAGE(IF($I$199:$R$199=2,(I194:R194),""))),
IF(Options!$D$20=1, IFERROR(GEOMEAN(IF($I$199:$R$199=1,(I194:R194)+0.0001,"")),
     GEOMEAN(IF($I$199:$R$199=2,(I194:R194)+0.0001,""))))))</f>
        <v>8.7081339712918702</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v>8.7081339712918702</v>
      </c>
      <c r="J194" s="96">
        <v>5</v>
      </c>
      <c r="K194" s="215" t="s">
        <v>505</v>
      </c>
      <c r="L194" s="218"/>
      <c r="M194" s="218"/>
      <c r="N194" s="164"/>
      <c r="O194" s="164"/>
      <c r="P194" s="164"/>
      <c r="Q194" s="163"/>
      <c r="R194" s="163"/>
      <c r="S194" s="222"/>
      <c r="T194" s="222"/>
      <c r="U194" s="222"/>
      <c r="V194" s="222"/>
      <c r="W194" s="222"/>
      <c r="X194" s="222"/>
      <c r="Y194" s="222"/>
      <c r="Z194" s="222"/>
      <c r="AA194" s="38"/>
    </row>
    <row r="195" spans="1:27" x14ac:dyDescent="0.2">
      <c r="A195" s="92">
        <v>190</v>
      </c>
      <c r="B195" s="92" t="s">
        <v>386</v>
      </c>
      <c r="C195" s="92" t="s">
        <v>387</v>
      </c>
      <c r="D195" s="93" t="str">
        <f t="shared" si="4"/>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51" t="s">
        <v>387</v>
      </c>
      <c r="I195" s="96">
        <v>10</v>
      </c>
      <c r="J195" s="96">
        <v>7</v>
      </c>
      <c r="K195" s="215">
        <v>10</v>
      </c>
      <c r="L195" s="218"/>
      <c r="M195" s="218"/>
      <c r="N195" s="164"/>
      <c r="O195" s="164"/>
      <c r="P195" s="164"/>
      <c r="Q195" s="163"/>
      <c r="R195" s="163"/>
      <c r="S195" s="222"/>
      <c r="T195" s="222"/>
      <c r="U195" s="222"/>
      <c r="V195" s="222"/>
      <c r="W195" s="222"/>
      <c r="X195" s="222"/>
      <c r="Y195" s="222"/>
      <c r="Z195" s="222"/>
      <c r="AA195" s="38"/>
    </row>
    <row r="196" spans="1:27" x14ac:dyDescent="0.2">
      <c r="A196" s="92"/>
      <c r="B196" s="92"/>
      <c r="C196" s="92"/>
      <c r="D196" s="93"/>
      <c r="E196" s="96"/>
      <c r="F196" s="96"/>
      <c r="G196" s="96"/>
      <c r="H196" s="151"/>
      <c r="I196" s="96"/>
      <c r="J196" s="96"/>
      <c r="K196" s="215"/>
      <c r="L196" s="218"/>
      <c r="M196" s="218"/>
      <c r="N196" s="164"/>
      <c r="O196" s="164"/>
      <c r="P196" s="164"/>
      <c r="Q196" s="164"/>
      <c r="R196" s="164"/>
      <c r="S196" s="222"/>
      <c r="T196" s="222"/>
      <c r="U196" s="222"/>
      <c r="V196" s="222"/>
      <c r="W196" s="222"/>
      <c r="X196" s="222"/>
      <c r="Y196" s="222"/>
      <c r="Z196" s="222"/>
      <c r="AA196" s="38"/>
    </row>
    <row r="197" spans="1:27" x14ac:dyDescent="0.2">
      <c r="A197" s="92"/>
      <c r="B197" s="92"/>
      <c r="C197" s="92"/>
      <c r="D197" s="93"/>
      <c r="E197" s="96"/>
      <c r="F197" s="96"/>
      <c r="G197" s="96"/>
      <c r="H197" s="151"/>
      <c r="I197" s="96"/>
      <c r="J197" s="96"/>
      <c r="K197" s="215"/>
      <c r="L197" s="218"/>
      <c r="M197" s="218"/>
      <c r="N197" s="218"/>
      <c r="O197" s="218"/>
      <c r="P197" s="218"/>
      <c r="Q197" s="218"/>
      <c r="R197" s="218"/>
      <c r="S197" s="217"/>
      <c r="T197" s="217"/>
      <c r="U197" s="217"/>
      <c r="V197" s="217"/>
      <c r="W197" s="217"/>
      <c r="X197" s="217"/>
      <c r="Y197" s="217"/>
      <c r="Z197" s="217"/>
      <c r="AA197" s="159"/>
    </row>
    <row r="198" spans="1:27" x14ac:dyDescent="0.2">
      <c r="A198" s="92"/>
      <c r="B198" s="92"/>
      <c r="C198" s="92"/>
      <c r="D198" s="93"/>
      <c r="E198" s="96"/>
      <c r="F198" s="96"/>
      <c r="G198" s="96"/>
      <c r="H198" s="151"/>
      <c r="I198" s="96"/>
      <c r="J198" s="96"/>
      <c r="K198" s="215"/>
      <c r="L198" s="218"/>
      <c r="M198" s="218"/>
      <c r="N198" s="218"/>
      <c r="O198" s="218"/>
      <c r="P198" s="218"/>
      <c r="Q198" s="218"/>
      <c r="R198" s="218"/>
      <c r="S198" s="217"/>
      <c r="T198" s="217"/>
      <c r="U198" s="217"/>
      <c r="V198" s="217"/>
      <c r="W198" s="217"/>
      <c r="X198" s="217"/>
      <c r="Y198" s="217"/>
      <c r="Z198" s="217"/>
      <c r="AA198" s="159"/>
    </row>
    <row r="199" spans="1:27" x14ac:dyDescent="0.2">
      <c r="A199" s="92"/>
      <c r="B199" s="92"/>
      <c r="C199" s="92"/>
      <c r="D199" s="93"/>
      <c r="E199" s="96"/>
      <c r="F199" s="96"/>
      <c r="G199" s="96" t="s">
        <v>559</v>
      </c>
      <c r="H199" s="151"/>
      <c r="I199" s="96">
        <f>IFERROR(INDEX('Data Dictionary'!$H$8,MATCH(I5,'Data Dictionary'!$J$8,0)),"")</f>
        <v>1</v>
      </c>
      <c r="J199" s="96" t="str">
        <f>IFERROR(INDEX('Data Dictionary'!$H$8,MATCH(J5,'Data Dictionary'!$J$8,0)),"")</f>
        <v/>
      </c>
      <c r="K199" s="215" t="str">
        <f>IFERROR(INDEX('Data Dictionary'!$H$8,MATCH(K5,'Data Dictionary'!$J$8,0)),"")</f>
        <v/>
      </c>
      <c r="L199" s="218" t="str">
        <f>IFERROR(INDEX('Data Dictionary'!$H$10:$H$11,MATCH(#REF!,'Data Dictionary'!$J$10:$J$11,0)),"")</f>
        <v/>
      </c>
      <c r="M199" s="218" t="str">
        <f>IFERROR(INDEX('Data Dictionary'!$H$10:$H$11,MATCH(#REF!,'Data Dictionary'!$J$10:$J$11,0)),"")</f>
        <v/>
      </c>
      <c r="N199" s="218" t="str">
        <f>IFERROR(INDEX('Data Dictionary'!$H$10:$H$11,MATCH(#REF!,'Data Dictionary'!$J$10:$J$11,0)),"")</f>
        <v/>
      </c>
      <c r="O199" s="218" t="str">
        <f>IFERROR(INDEX('Data Dictionary'!$H$10:$H$11,MATCH(#REF!,'Data Dictionary'!$J$10:$J$11,0)),"")</f>
        <v/>
      </c>
      <c r="P199" s="218" t="str">
        <f>IFERROR(INDEX('Data Dictionary'!$H$10:$H$11,MATCH(#REF!,'Data Dictionary'!$J$10:$J$11,0)),"")</f>
        <v/>
      </c>
      <c r="Q199" s="218" t="str">
        <f>IFERROR(INDEX('Data Dictionary'!$H$10:$H$11,MATCH(#REF!,'Data Dictionary'!$J$10:$J$11,0)),"")</f>
        <v/>
      </c>
      <c r="R199" s="218"/>
      <c r="S199" s="217"/>
      <c r="T199" s="217"/>
      <c r="U199" s="217"/>
      <c r="V199" s="217"/>
      <c r="W199" s="217"/>
      <c r="X199" s="217"/>
      <c r="Y199" s="217"/>
      <c r="Z199" s="217"/>
      <c r="AA199" s="159"/>
    </row>
    <row r="200" spans="1:27" x14ac:dyDescent="0.2">
      <c r="A200" s="92"/>
      <c r="B200" s="92"/>
      <c r="C200" s="92"/>
      <c r="D200" s="93"/>
      <c r="E200" s="96"/>
      <c r="F200" s="96"/>
      <c r="G200" s="96" t="s">
        <v>558</v>
      </c>
      <c r="H200" s="151"/>
      <c r="I200" s="96" t="str">
        <f>IFERROR(INDEX('Data Dictionary'!$I$17:$I$19,MATCH(I5,'Data Dictionary'!$J$17:$J$19,0)),"")</f>
        <v/>
      </c>
      <c r="J200" s="96">
        <f>IFERROR(INDEX('Data Dictionary'!$I$17:$I$19,MATCH(J5,'Data Dictionary'!$J$17:$J$19,0)),"")</f>
        <v>2</v>
      </c>
      <c r="K200" s="215">
        <f>IFERROR(INDEX('Data Dictionary'!$I$17:$I$19,MATCH(K5,'Data Dictionary'!$J$17:$J$19,0)),"")</f>
        <v>1</v>
      </c>
      <c r="L200" s="218" t="str">
        <f>IFERROR(INDEX('Data Dictionary'!$I$23:$I$30,MATCH(#REF!,'Data Dictionary'!$J$23:$J$30,0)),"")</f>
        <v/>
      </c>
      <c r="M200" s="218" t="str">
        <f>IFERROR(INDEX('Data Dictionary'!$I$23:$I$30,MATCH(#REF!,'Data Dictionary'!$J$23:$J$30,0)),"")</f>
        <v/>
      </c>
      <c r="N200" s="218" t="str">
        <f>IFERROR(INDEX('Data Dictionary'!$I$23:$I$30,MATCH(#REF!,'Data Dictionary'!$J$23:$J$30,0)),"")</f>
        <v/>
      </c>
      <c r="O200" s="218" t="str">
        <f>IFERROR(INDEX('Data Dictionary'!$I$23:$I$30,MATCH(#REF!,'Data Dictionary'!$J$23:$J$30,0)),"")</f>
        <v/>
      </c>
      <c r="P200" s="218" t="str">
        <f>IFERROR(INDEX('Data Dictionary'!$I$23:$I$30,MATCH(#REF!,'Data Dictionary'!$J$23:$J$30,0)),"")</f>
        <v/>
      </c>
      <c r="Q200" s="218" t="str">
        <f>IFERROR(INDEX('Data Dictionary'!$I$23:$I$30,MATCH(#REF!,'Data Dictionary'!$J$23:$J$30,0)),"")</f>
        <v/>
      </c>
      <c r="R200" s="218"/>
      <c r="S200" s="217"/>
      <c r="T200" s="217"/>
      <c r="U200" s="217"/>
      <c r="V200" s="217"/>
      <c r="W200" s="217"/>
      <c r="X200" s="217"/>
      <c r="Y200" s="217"/>
      <c r="Z200" s="217"/>
      <c r="AA200" s="159"/>
    </row>
    <row r="201" spans="1:27" x14ac:dyDescent="0.2">
      <c r="A201" s="92"/>
      <c r="B201" s="92"/>
      <c r="C201" s="92"/>
      <c r="D201" s="93"/>
      <c r="E201" s="96"/>
      <c r="F201" s="96"/>
      <c r="G201" s="96"/>
      <c r="H201" s="151"/>
      <c r="I201" s="96"/>
      <c r="J201" s="96"/>
      <c r="K201" s="215"/>
      <c r="L201" s="218"/>
      <c r="M201" s="218"/>
      <c r="N201" s="218"/>
      <c r="O201" s="218"/>
      <c r="P201" s="218"/>
      <c r="Q201" s="218"/>
      <c r="R201" s="218"/>
      <c r="S201" s="217"/>
      <c r="T201" s="217"/>
      <c r="U201" s="217"/>
      <c r="V201" s="217"/>
      <c r="W201" s="217"/>
      <c r="X201" s="217"/>
      <c r="Y201" s="217"/>
      <c r="Z201" s="217"/>
      <c r="AA201" s="159"/>
    </row>
    <row r="202" spans="1:27" x14ac:dyDescent="0.2">
      <c r="A202" s="92"/>
      <c r="B202" s="92"/>
      <c r="C202" s="92"/>
      <c r="D202" s="93"/>
      <c r="E202" s="96"/>
      <c r="F202" s="96"/>
      <c r="G202" s="96"/>
      <c r="H202" s="151"/>
      <c r="I202" s="96"/>
      <c r="J202" s="96"/>
      <c r="K202" s="215"/>
      <c r="L202" s="218"/>
      <c r="M202" s="218"/>
      <c r="N202" s="218"/>
      <c r="O202" s="218"/>
      <c r="P202" s="218"/>
      <c r="Q202" s="218"/>
      <c r="R202" s="218"/>
      <c r="S202" s="217"/>
      <c r="T202" s="217"/>
      <c r="U202" s="217"/>
      <c r="V202" s="217"/>
      <c r="W202" s="217"/>
      <c r="X202" s="217"/>
      <c r="Y202" s="217"/>
      <c r="Z202" s="217"/>
      <c r="AA202" s="159"/>
    </row>
    <row r="203" spans="1:27" x14ac:dyDescent="0.2">
      <c r="A203" s="92"/>
      <c r="B203" s="92"/>
      <c r="C203" s="92"/>
      <c r="D203" s="93"/>
      <c r="E203" s="96"/>
      <c r="F203" s="96"/>
      <c r="G203" s="96" t="str" cm="1">
        <f t="array" ref="G203:O203">(IF($I$200:$Q$200=2,(#REF!),""))</f>
        <v/>
      </c>
      <c r="H203" s="151" t="e">
        <v>#REF!</v>
      </c>
      <c r="I203" s="96" t="str">
        <v/>
      </c>
      <c r="J203" s="96" t="str">
        <v/>
      </c>
      <c r="K203" s="215" t="str">
        <v/>
      </c>
      <c r="L203" s="218" t="str">
        <v/>
      </c>
      <c r="M203" s="218" t="str">
        <v/>
      </c>
      <c r="N203" s="218" t="str">
        <v/>
      </c>
      <c r="O203" s="218" t="str">
        <v/>
      </c>
      <c r="P203" s="218"/>
      <c r="Q203" s="218"/>
      <c r="R203" s="218"/>
      <c r="S203" s="217"/>
      <c r="T203" s="217"/>
      <c r="U203" s="217"/>
      <c r="V203" s="217"/>
      <c r="W203" s="217"/>
      <c r="X203" s="217"/>
      <c r="Y203" s="217"/>
      <c r="Z203" s="217"/>
      <c r="AA203" s="159"/>
    </row>
  </sheetData>
  <mergeCells count="1">
    <mergeCell ref="I2:K2"/>
  </mergeCells>
  <conditionalFormatting sqref="E1:E3 E6:E195">
    <cfRule type="expression" dxfId="149" priority="25" stopIfTrue="1">
      <formula>E1=""</formula>
    </cfRule>
    <cfRule type="cellIs" dxfId="148" priority="28" stopIfTrue="1" operator="greaterThanOrEqual">
      <formula>0</formula>
    </cfRule>
  </conditionalFormatting>
  <conditionalFormatting sqref="F1:F3">
    <cfRule type="expression" dxfId="147" priority="21" stopIfTrue="1">
      <formula>F1=""</formula>
    </cfRule>
    <cfRule type="cellIs" dxfId="146" priority="33" operator="between">
      <formula>0</formula>
      <formula>6.999</formula>
    </cfRule>
    <cfRule type="cellIs" dxfId="145" priority="34" operator="between">
      <formula>7</formula>
      <formula>9.99</formula>
    </cfRule>
    <cfRule type="expression" dxfId="144" priority="35">
      <formula>F1=10</formula>
    </cfRule>
  </conditionalFormatting>
  <conditionalFormatting sqref="G1:G3">
    <cfRule type="expression" dxfId="143" priority="17">
      <formula>G1=""</formula>
    </cfRule>
    <cfRule type="cellIs" dxfId="142" priority="18" operator="between">
      <formula>0</formula>
      <formula>6.999</formula>
    </cfRule>
    <cfRule type="cellIs" dxfId="141" priority="19" operator="between">
      <formula>7</formula>
      <formula>9.99</formula>
    </cfRule>
    <cfRule type="expression" dxfId="140" priority="20">
      <formula>G1=10</formula>
    </cfRule>
    <cfRule type="expression" dxfId="139" priority="29">
      <formula>G1=""</formula>
    </cfRule>
    <cfRule type="cellIs" dxfId="138" priority="30" operator="between">
      <formula>0</formula>
      <formula>6.999</formula>
    </cfRule>
    <cfRule type="cellIs" dxfId="137" priority="31" operator="between">
      <formula>7</formula>
      <formula>9.99</formula>
    </cfRule>
    <cfRule type="expression" dxfId="136" priority="32">
      <formula>G1=10</formula>
    </cfRule>
  </conditionalFormatting>
  <conditionalFormatting sqref="G6:G195">
    <cfRule type="expression" dxfId="135" priority="1">
      <formula>G6=""</formula>
    </cfRule>
    <cfRule type="cellIs" dxfId="134" priority="4" stopIfTrue="1" operator="greaterThanOrEqual">
      <formula>0</formula>
    </cfRule>
  </conditionalFormatting>
  <conditionalFormatting sqref="F6:F195">
    <cfRule type="expression" dxfId="133" priority="5" stopIfTrue="1">
      <formula>F6=""</formula>
    </cfRule>
    <cfRule type="cellIs" dxfId="132" priority="9" operator="between">
      <formula>0</formula>
      <formula>6.999</formula>
    </cfRule>
    <cfRule type="cellIs" dxfId="131" priority="10" operator="between">
      <formula>7</formula>
      <formula>9.99</formula>
    </cfRule>
    <cfRule type="expression" dxfId="13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6" stopIfTrue="1" operator="greaterThanOrEqual" id="{1975FF7A-1774-A44A-83E4-F650308CBD81}">
            <xm:f>Options!$D$41</xm:f>
            <x14:dxf>
              <font>
                <sz val="12"/>
                <color rgb="FF000000"/>
                <name val="Arial"/>
              </font>
              <fill>
                <patternFill patternType="solid">
                  <bgColor rgb="FFE35A3A"/>
                </patternFill>
              </fill>
            </x14:dxf>
          </x14:cfRule>
          <x14:cfRule type="cellIs" priority="27" stopIfTrue="1" operator="greaterThanOrEqual" id="{0FDA0C68-2090-0C41-A204-D2F78739150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2" stopIfTrue="1" operator="greaterThanOrEqual" id="{B5C756FB-B538-EC4F-86B6-AD0E5CEB001E}">
            <xm:f>Options!$D$37</xm:f>
            <x14:dxf>
              <font>
                <sz val="12"/>
                <color rgb="FF000000"/>
                <name val="Arial"/>
              </font>
              <fill>
                <patternFill patternType="solid">
                  <bgColor rgb="FFF2676B"/>
                </patternFill>
              </fill>
            </x14:dxf>
          </x14:cfRule>
          <x14:cfRule type="cellIs" priority="23" stopIfTrue="1" operator="greaterThanOrEqual" id="{3DB7177F-EC79-7F44-83A1-924CAA13CDA5}">
            <xm:f>Options!$D$38</xm:f>
            <x14:dxf>
              <font>
                <sz val="12"/>
                <color rgb="FF000000"/>
                <name val="Arial"/>
              </font>
              <fill>
                <patternFill patternType="solid">
                  <bgColor rgb="FFF7A9AC"/>
                </patternFill>
              </fill>
            </x14:dxf>
          </x14:cfRule>
          <x14:cfRule type="cellIs" priority="24" stopIfTrue="1" operator="between" id="{A9467CC4-8842-2A43-8DE9-CF4D3860E048}">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D8893C82-B5B1-D946-AA54-FCDCC8054DBC}">
            <xm:f>Options!$D$41</xm:f>
            <x14:dxf>
              <font>
                <sz val="12"/>
                <color rgb="FF000000"/>
                <name val="Arial"/>
              </font>
              <fill>
                <patternFill patternType="solid">
                  <bgColor rgb="FFE06C25"/>
                </patternFill>
              </fill>
            </x14:dxf>
          </x14:cfRule>
          <x14:cfRule type="cellIs" priority="3" stopIfTrue="1" operator="greaterThanOrEqual" id="{615A4BBD-91D7-8749-AB22-6C8C834B75B5}">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D4565470-A515-8148-9DEE-C921F980B689}">
            <xm:f>Options!$D$37</xm:f>
            <x14:dxf>
              <font>
                <sz val="12"/>
                <color rgb="FF000000"/>
                <name val="Arial"/>
              </font>
              <fill>
                <patternFill patternType="solid">
                  <bgColor rgb="FFF2676B"/>
                </patternFill>
              </fill>
            </x14:dxf>
          </x14:cfRule>
          <x14:cfRule type="cellIs" priority="7" stopIfTrue="1" operator="greaterThanOrEqual" id="{98E5D119-BB48-5746-8A54-3F97625F9ED8}">
            <xm:f>Options!$D$38</xm:f>
            <x14:dxf>
              <font>
                <sz val="12"/>
                <color rgb="FF000000"/>
                <name val="Arial"/>
              </font>
              <fill>
                <patternFill patternType="solid">
                  <bgColor rgb="FFF7A9AC"/>
                </patternFill>
              </fill>
            </x14:dxf>
          </x14:cfRule>
          <x14:cfRule type="cellIs" priority="8" stopIfTrue="1" operator="between" id="{C11D6351-D60C-7046-9CD2-B675B68F483A}">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B209"/>
  <sheetViews>
    <sheetView topLeftCell="A156" zoomScale="82" workbookViewId="0">
      <selection activeCell="I199" sqref="I199"/>
    </sheetView>
    <sheetView workbookViewId="1">
      <selection activeCell="N15" sqref="N15"/>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2" width="9.7109375" style="98" customWidth="1"/>
    <col min="13" max="17" width="8.7109375" style="98" customWidth="1"/>
    <col min="18" max="18" width="8.5703125" style="98" bestFit="1" customWidth="1"/>
    <col min="19" max="16384" width="8.7109375" style="94"/>
  </cols>
  <sheetData>
    <row r="1" spans="1:28" x14ac:dyDescent="0.2">
      <c r="A1" s="92"/>
      <c r="B1" s="160"/>
      <c r="C1" s="160"/>
      <c r="D1" s="161"/>
      <c r="E1" s="150"/>
      <c r="F1" s="150"/>
      <c r="G1" s="150"/>
      <c r="H1" s="173"/>
      <c r="I1" s="163"/>
      <c r="J1" s="164"/>
      <c r="K1" s="164"/>
      <c r="L1" s="164"/>
      <c r="M1" s="164"/>
      <c r="N1" s="164"/>
      <c r="O1" s="164"/>
      <c r="P1" s="164"/>
      <c r="Q1" s="164"/>
      <c r="R1" s="164"/>
      <c r="S1" s="227"/>
      <c r="T1" s="228"/>
      <c r="U1" s="228"/>
      <c r="V1" s="93"/>
      <c r="W1" s="93"/>
      <c r="X1" s="93"/>
      <c r="Y1" s="93"/>
      <c r="Z1" s="93"/>
      <c r="AA1" s="93"/>
      <c r="AB1" s="93"/>
    </row>
    <row r="2" spans="1:28" x14ac:dyDescent="0.2">
      <c r="A2" s="156"/>
      <c r="B2" s="241" t="s">
        <v>578</v>
      </c>
      <c r="C2" s="165"/>
      <c r="D2" s="166"/>
      <c r="E2" s="167"/>
      <c r="F2" s="167"/>
      <c r="G2" s="167"/>
      <c r="H2" s="174"/>
      <c r="I2" s="210" t="s">
        <v>561</v>
      </c>
      <c r="J2" s="210"/>
      <c r="K2" s="210"/>
      <c r="L2" s="210"/>
      <c r="M2" s="169"/>
      <c r="N2" s="169"/>
      <c r="O2" s="169"/>
      <c r="P2" s="169"/>
      <c r="Q2" s="169"/>
      <c r="R2" s="169"/>
      <c r="S2" s="217"/>
      <c r="T2" s="217"/>
      <c r="U2" s="217"/>
      <c r="V2" s="157"/>
      <c r="W2" s="157"/>
      <c r="X2" s="157"/>
      <c r="Y2" s="157"/>
      <c r="Z2" s="157"/>
      <c r="AA2" s="157"/>
      <c r="AB2" s="157"/>
    </row>
    <row r="3" spans="1:28" ht="28" x14ac:dyDescent="0.2">
      <c r="A3" s="156"/>
      <c r="B3" s="8" t="s">
        <v>392</v>
      </c>
      <c r="C3" s="165"/>
      <c r="D3" s="166"/>
      <c r="E3" s="167"/>
      <c r="F3" s="167"/>
      <c r="G3" s="167"/>
      <c r="H3" s="174"/>
      <c r="I3" s="169"/>
      <c r="J3" s="169"/>
      <c r="K3" s="169"/>
      <c r="L3" s="169"/>
      <c r="M3" s="169"/>
      <c r="N3" s="169"/>
      <c r="O3" s="169"/>
      <c r="P3" s="169"/>
      <c r="Q3" s="169"/>
      <c r="R3" s="169"/>
      <c r="S3" s="166"/>
      <c r="T3" s="166"/>
      <c r="U3" s="166"/>
      <c r="V3" s="170"/>
      <c r="W3" s="170"/>
      <c r="X3" s="170"/>
      <c r="Y3" s="170"/>
      <c r="Z3" s="170"/>
      <c r="AA3" s="170"/>
      <c r="AB3" s="170"/>
    </row>
    <row r="4" spans="1:28" ht="43" x14ac:dyDescent="0.2">
      <c r="A4" s="95" t="s">
        <v>0</v>
      </c>
      <c r="B4" s="95" t="s">
        <v>1</v>
      </c>
      <c r="C4" s="103" t="s">
        <v>2</v>
      </c>
      <c r="D4" s="106" t="s">
        <v>3</v>
      </c>
      <c r="E4" s="104" t="s">
        <v>4</v>
      </c>
      <c r="F4" s="97" t="s">
        <v>5</v>
      </c>
      <c r="G4" s="102" t="s">
        <v>6</v>
      </c>
      <c r="H4" s="175"/>
      <c r="I4" s="97" t="str">
        <f>IFERROR(INDEX('Data Dictionary'!$D$8:$D$40,MATCH(I5,'Data Dictionary'!$J$8:$J$40,0)),"")</f>
        <v>FCS</v>
      </c>
      <c r="J4" s="97" t="str">
        <f>IFERROR(INDEX('Data Dictionary'!$D$8:$D$40,MATCH(J5,'Data Dictionary'!$J$8:$J$40,0)),"")</f>
        <v>Political Disturbance</v>
      </c>
      <c r="K4" s="97" t="str">
        <f>IFERROR(INDEX('Data Dictionary'!$D$8:$D$40,MATCH(K5,'Data Dictionary'!$J$8:$J$40,0)),"")</f>
        <v>Forcibly Displaced People</v>
      </c>
      <c r="L4" s="102" t="str">
        <f>IFERROR(INDEX('Data Dictionary'!$D$8:$D$40,MATCH(L5,'Data Dictionary'!$J$8:$J$40,0)),"")</f>
        <v>Political Fatalities</v>
      </c>
      <c r="M4" s="106"/>
      <c r="N4" s="106"/>
      <c r="O4" s="230"/>
      <c r="P4" s="230"/>
      <c r="Q4" s="230"/>
      <c r="R4" s="230"/>
      <c r="S4" s="230"/>
      <c r="T4" s="222"/>
      <c r="U4" s="222"/>
      <c r="V4" s="38"/>
      <c r="W4" s="38"/>
      <c r="X4" s="38"/>
      <c r="Y4" s="38"/>
      <c r="Z4" s="38"/>
      <c r="AA4" s="38"/>
      <c r="AB4" s="38"/>
    </row>
    <row r="5" spans="1:28" s="101" customFormat="1" ht="43" x14ac:dyDescent="0.2">
      <c r="A5" s="99"/>
      <c r="B5" s="99"/>
      <c r="C5" s="99"/>
      <c r="D5" s="107"/>
      <c r="E5" s="100"/>
      <c r="F5" s="100"/>
      <c r="G5" s="100"/>
      <c r="H5" s="175" t="s">
        <v>2</v>
      </c>
      <c r="I5" s="100" t="s">
        <v>508</v>
      </c>
      <c r="J5" s="100" t="s">
        <v>444</v>
      </c>
      <c r="K5" s="100" t="s">
        <v>445</v>
      </c>
      <c r="L5" s="100" t="s">
        <v>563</v>
      </c>
      <c r="M5" s="107"/>
      <c r="N5" s="107"/>
      <c r="O5" s="231"/>
      <c r="P5" s="231"/>
      <c r="Q5" s="231"/>
      <c r="R5" s="231"/>
      <c r="S5" s="231"/>
      <c r="T5" s="225"/>
      <c r="U5" s="225"/>
      <c r="V5" s="171"/>
      <c r="W5" s="171"/>
      <c r="X5" s="171"/>
      <c r="Y5" s="171"/>
      <c r="Z5" s="171"/>
      <c r="AA5" s="171"/>
      <c r="AB5" s="171"/>
    </row>
    <row r="6" spans="1:28" x14ac:dyDescent="0.2">
      <c r="A6" s="92">
        <v>1</v>
      </c>
      <c r="B6" s="92" t="s">
        <v>8</v>
      </c>
      <c r="C6" s="92" t="s">
        <v>9</v>
      </c>
      <c r="D6" s="105" t="str">
        <f>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51" t="s">
        <v>9</v>
      </c>
      <c r="I6" s="96">
        <v>10</v>
      </c>
      <c r="J6" s="96">
        <v>0</v>
      </c>
      <c r="K6" s="96">
        <v>10</v>
      </c>
      <c r="L6" s="96">
        <v>0</v>
      </c>
      <c r="M6" s="105"/>
      <c r="N6" s="105"/>
      <c r="O6" s="229"/>
      <c r="P6" s="229"/>
      <c r="Q6" s="229"/>
      <c r="R6" s="38"/>
      <c r="S6" s="38"/>
      <c r="T6" s="38"/>
      <c r="U6" s="38"/>
      <c r="V6" s="38"/>
      <c r="W6" s="38"/>
      <c r="X6" s="38"/>
      <c r="Y6" s="38"/>
      <c r="Z6" s="38"/>
      <c r="AA6" s="38"/>
      <c r="AB6" s="38"/>
    </row>
    <row r="7" spans="1:28" x14ac:dyDescent="0.2">
      <c r="A7" s="92">
        <v>2</v>
      </c>
      <c r="B7" s="92" t="s">
        <v>10</v>
      </c>
      <c r="C7" s="92" t="s">
        <v>11</v>
      </c>
      <c r="D7" s="105" t="str">
        <f t="shared" ref="D7:D70" si="0">IF(H7 &lt;&gt; C7, "Countries don't match", "")</f>
        <v/>
      </c>
      <c r="E7" s="96">
        <f>IF(Options!$D$24 = 1, MAX(F7, G7),
IF(Options!$D$25 = 1, AVERAGE(F7,G7),
IF(Options!$D$26 = 1, IFERROR(GEOMEAN(F7, G7), MAX(F7, G7)))))</f>
        <v>0</v>
      </c>
      <c r="F7" s="96" cm="1">
        <f t="array" ref="F7">IF(Options!$D$18=1, IFERROR(MAX(IF($I$199:$R$199=1,(I7:R7),"")),
     MAX(IF($I$199:$R$199=2,(I7:R7),""))),
IF(Options!$D$19=1, IFERROR(AVERAGE(IF($I$199:$R$199=1,(I7:R7),"")),
     AVERAGE(IF($I$199:$R$199=2,(I7:R7),""))),
IF(Options!$D$20=1, IFERROR(GEOMEAN(IF($I$199:$R$199=1,(I7:R7)+0.0001,"")),
     GEOMEAN(IF($I$199:$R$199=2,(I7:R7)+0.0001,""))))))</f>
        <v>0</v>
      </c>
      <c r="G7" s="96" cm="1">
        <f t="array" ref="G7">IF(Options!$D$18=1, IFERROR(MAX(IF($I$200:$R$200=1,(I7:R7),"")),
     MAX(IF($I$200:$R$200=2,(I7:R7),""))),
IF(Options!$D$19=1, IFERROR(AVERAGE(IF($I$200:$R$200=1,(I7:R7),"")),
     AVERAGE(IF($I$200:$R$200=2,(I7:R7),""))),
IF(Options!$D$20=1, IFERROR(GEOMEAN(IF($I$200:$R$200=1,(I7:R7)+0.0001,"")),
     GEOMEAN(IF($I$200:$R$200=2,(I7:R7)+0.0001,""))))))</f>
        <v>0</v>
      </c>
      <c r="H7" s="151" t="s">
        <v>11</v>
      </c>
      <c r="I7" s="96">
        <v>0</v>
      </c>
      <c r="J7" s="96">
        <v>0</v>
      </c>
      <c r="K7" s="96">
        <v>0</v>
      </c>
      <c r="L7" s="96" t="s">
        <v>505</v>
      </c>
      <c r="M7" s="93"/>
      <c r="N7" s="93"/>
      <c r="O7" s="153"/>
      <c r="P7" s="153"/>
      <c r="Q7" s="153"/>
      <c r="R7" s="38"/>
      <c r="S7" s="38"/>
      <c r="T7" s="38"/>
      <c r="U7" s="38"/>
      <c r="V7" s="38"/>
      <c r="W7" s="38"/>
      <c r="X7" s="38"/>
      <c r="Y7" s="38"/>
      <c r="Z7" s="38"/>
      <c r="AA7" s="38"/>
      <c r="AB7" s="38"/>
    </row>
    <row r="8" spans="1:28" x14ac:dyDescent="0.2">
      <c r="A8" s="92">
        <v>3</v>
      </c>
      <c r="B8" s="92" t="s">
        <v>12</v>
      </c>
      <c r="C8" s="92" t="s">
        <v>13</v>
      </c>
      <c r="D8" s="105" t="str">
        <f t="shared" si="0"/>
        <v/>
      </c>
      <c r="E8" s="96">
        <f>IF(Options!$D$24 = 1, MAX(F8, G8),
IF(Options!$D$25 = 1, AVERAGE(F8,G8),
IF(Options!$D$26 = 1, IFERROR(GEOMEAN(F8, G8), MAX(F8, G8)))))</f>
        <v>0</v>
      </c>
      <c r="F8" s="96" cm="1">
        <f t="array" ref="F8">IF(Options!$D$18=1, IFERROR(MAX(IF($I$199:$R$199=1,(I8:R8),"")),
     MAX(IF($I$199:$R$199=2,(I8:R8),""))),
IF(Options!$D$19=1, IFERROR(AVERAGE(IF($I$199:$R$199=1,(I8:R8),"")),
     AVERAGE(IF($I$199:$R$199=2,(I8:R8),""))),
IF(Options!$D$20=1, IFERROR(GEOMEAN(IF($I$199:$R$199=1,(I8:R8)+0.0001,"")),
     GEOMEAN(IF($I$199:$R$199=2,(I8:R8)+0.0001,""))))))</f>
        <v>0</v>
      </c>
      <c r="G8" s="96" cm="1">
        <f t="array" ref="G8">IF(Options!$D$18=1, IFERROR(MAX(IF($I$200:$R$200=1,(I8:R8),"")),
     MAX(IF($I$200:$R$200=2,(I8:R8),""))),
IF(Options!$D$19=1, IFERROR(AVERAGE(IF($I$200:$R$200=1,(I8:R8),"")),
     AVERAGE(IF($I$200:$R$200=2,(I8:R8),""))),
IF(Options!$D$20=1, IFERROR(GEOMEAN(IF($I$200:$R$200=1,(I8:R8)+0.0001,"")),
     GEOMEAN(IF($I$200:$R$200=2,(I8:R8)+0.0001,""))))))</f>
        <v>0</v>
      </c>
      <c r="H8" s="151" t="s">
        <v>13</v>
      </c>
      <c r="I8" s="96">
        <v>0</v>
      </c>
      <c r="J8" s="96">
        <v>0</v>
      </c>
      <c r="K8" s="96">
        <v>0</v>
      </c>
      <c r="L8" s="96" t="s">
        <v>505</v>
      </c>
      <c r="M8" s="93"/>
      <c r="N8" s="93"/>
      <c r="O8" s="153"/>
      <c r="P8" s="153"/>
      <c r="Q8" s="153"/>
      <c r="R8" s="38"/>
      <c r="S8" s="38"/>
      <c r="T8" s="38"/>
      <c r="U8" s="38"/>
      <c r="V8" s="38"/>
      <c r="W8" s="38"/>
      <c r="X8" s="38"/>
      <c r="Y8" s="38"/>
      <c r="Z8" s="38"/>
      <c r="AA8" s="38"/>
      <c r="AB8" s="38"/>
    </row>
    <row r="9" spans="1:28" x14ac:dyDescent="0.2">
      <c r="A9" s="92">
        <v>4</v>
      </c>
      <c r="B9" s="92" t="s">
        <v>14</v>
      </c>
      <c r="C9" s="92" t="s">
        <v>15</v>
      </c>
      <c r="D9" s="105" t="str">
        <f t="shared" si="0"/>
        <v/>
      </c>
      <c r="E9" s="96">
        <f>IF(Options!$D$24 = 1, MAX(F9, G9),
IF(Options!$D$25 = 1, AVERAGE(F9,G9),
IF(Options!$D$26 = 1, IFERROR(GEOMEAN(F9, G9), MAX(F9, G9)))))</f>
        <v>0</v>
      </c>
      <c r="F9" s="96" cm="1">
        <f t="array" ref="F9">IF(Options!$D$18=1, IFERROR(MAX(IF($I$199:$R$199=1,(I9:R9),"")),
     MAX(IF($I$199:$R$199=2,(I9:R9),""))),
IF(Options!$D$19=1, IFERROR(AVERAGE(IF($I$199:$R$199=1,(I9:R9),"")),
     AVERAGE(IF($I$199:$R$199=2,(I9:R9),""))),
IF(Options!$D$20=1, IFERROR(GEOMEAN(IF($I$199:$R$199=1,(I9:R9)+0.0001,"")),
     GEOMEAN(IF($I$199:$R$199=2,(I9:R9)+0.0001,""))))))</f>
        <v>0</v>
      </c>
      <c r="G9" s="96" cm="1">
        <f t="array" ref="G9">IF(Options!$D$18=1, IFERROR(MAX(IF($I$200:$R$200=1,(I9:R9),"")),
     MAX(IF($I$200:$R$200=2,(I9:R9),""))),
IF(Options!$D$19=1, IFERROR(AVERAGE(IF($I$200:$R$200=1,(I9:R9),"")),
     AVERAGE(IF($I$200:$R$200=2,(I9:R9),""))),
IF(Options!$D$20=1, IFERROR(GEOMEAN(IF($I$200:$R$200=1,(I9:R9)+0.0001,"")),
     GEOMEAN(IF($I$200:$R$200=2,(I9:R9)+0.0001,""))))))</f>
        <v>0</v>
      </c>
      <c r="H9" s="151" t="s">
        <v>15</v>
      </c>
      <c r="I9" s="96">
        <v>0</v>
      </c>
      <c r="J9" s="96">
        <v>0</v>
      </c>
      <c r="K9" s="96">
        <v>0</v>
      </c>
      <c r="L9" s="96" t="s">
        <v>505</v>
      </c>
      <c r="M9" s="93"/>
      <c r="N9" s="93"/>
      <c r="O9" s="153"/>
      <c r="P9" s="153"/>
      <c r="Q9" s="153"/>
      <c r="R9" s="38"/>
      <c r="S9" s="38"/>
      <c r="T9" s="38"/>
      <c r="U9" s="38"/>
      <c r="V9" s="38"/>
      <c r="W9" s="38"/>
      <c r="X9" s="38"/>
      <c r="Y9" s="38"/>
      <c r="Z9" s="38"/>
      <c r="AA9" s="38"/>
      <c r="AB9" s="38"/>
    </row>
    <row r="10" spans="1:28" x14ac:dyDescent="0.2">
      <c r="A10" s="92">
        <v>5</v>
      </c>
      <c r="B10" s="92" t="s">
        <v>16</v>
      </c>
      <c r="C10" s="92" t="s">
        <v>17</v>
      </c>
      <c r="D10" s="105" t="str">
        <f t="shared" si="0"/>
        <v/>
      </c>
      <c r="E10" s="96">
        <f>IF(Options!$D$24 = 1, MAX(F10, G10),
IF(Options!$D$25 = 1, AVERAGE(F10,G10),
IF(Options!$D$26 = 1, IFERROR(GEOMEAN(F10, G10), MAX(F10, G10)))))</f>
        <v>0</v>
      </c>
      <c r="F10" s="96" cm="1">
        <f t="array" ref="F10">IF(Options!$D$18=1, IFERROR(MAX(IF($I$199:$R$199=1,(I10:R10),"")),
     MAX(IF($I$199:$R$199=2,(I10:R10),""))),
IF(Options!$D$19=1, IFERROR(AVERAGE(IF($I$199:$R$199=1,(I10:R10),"")),
     AVERAGE(IF($I$199:$R$199=2,(I10:R10),""))),
IF(Options!$D$20=1, IFERROR(GEOMEAN(IF($I$199:$R$199=1,(I10:R10)+0.0001,"")),
     GEOMEAN(IF($I$199:$R$199=2,(I10:R10)+0.0001,""))))))</f>
        <v>0</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0</v>
      </c>
      <c r="J10" s="96">
        <v>0</v>
      </c>
      <c r="K10" s="96">
        <v>0</v>
      </c>
      <c r="L10" s="96">
        <v>0</v>
      </c>
      <c r="M10" s="93"/>
      <c r="N10" s="93"/>
      <c r="O10" s="153"/>
      <c r="P10" s="153"/>
      <c r="Q10" s="153"/>
      <c r="R10" s="38"/>
      <c r="S10" s="38"/>
      <c r="T10" s="38"/>
      <c r="U10" s="38"/>
      <c r="V10" s="38"/>
      <c r="W10" s="38"/>
      <c r="X10" s="38"/>
      <c r="Y10" s="38"/>
      <c r="Z10" s="38"/>
      <c r="AA10" s="38"/>
      <c r="AB10" s="38"/>
    </row>
    <row r="11" spans="1:28" x14ac:dyDescent="0.2">
      <c r="A11" s="92">
        <v>6</v>
      </c>
      <c r="B11" s="92" t="s">
        <v>18</v>
      </c>
      <c r="C11" s="92" t="s">
        <v>19</v>
      </c>
      <c r="D11" s="105" t="str">
        <f t="shared" si="0"/>
        <v/>
      </c>
      <c r="E11" s="96">
        <f>IF(Options!$D$24 = 1, MAX(F11, G11),
IF(Options!$D$25 = 1, AVERAGE(F11,G11),
IF(Options!$D$26 = 1, IFERROR(GEOMEAN(F11, G11), MAX(F11, G11)))))</f>
        <v>0</v>
      </c>
      <c r="F11" s="96" cm="1">
        <f t="array" ref="F11">IF(Options!$D$18=1, IFERROR(MAX(IF($I$199:$R$199=1,(I11:R11),"")),
     MAX(IF($I$199:$R$199=2,(I11:R11),""))),
IF(Options!$D$19=1, IFERROR(AVERAGE(IF($I$199:$R$199=1,(I11:R11),"")),
     AVERAGE(IF($I$199:$R$199=2,(I11:R11),""))),
IF(Options!$D$20=1, IFERROR(GEOMEAN(IF($I$199:$R$199=1,(I11:R11)+0.0001,"")),
     GEOMEAN(IF($I$199:$R$199=2,(I11:R11)+0.0001,""))))))</f>
        <v>0</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v>0</v>
      </c>
      <c r="J11" s="96">
        <v>0</v>
      </c>
      <c r="K11" s="96">
        <v>0</v>
      </c>
      <c r="L11" s="96" t="s">
        <v>505</v>
      </c>
      <c r="M11" s="93"/>
      <c r="N11" s="93"/>
      <c r="O11" s="153"/>
      <c r="P11" s="153"/>
      <c r="Q11" s="153"/>
      <c r="R11" s="38"/>
      <c r="S11" s="38"/>
      <c r="T11" s="38"/>
      <c r="U11" s="38"/>
      <c r="V11" s="38"/>
      <c r="W11" s="38"/>
      <c r="X11" s="38"/>
      <c r="Y11" s="38"/>
      <c r="Z11" s="38"/>
      <c r="AA11" s="38"/>
      <c r="AB11" s="38"/>
    </row>
    <row r="12" spans="1:28" x14ac:dyDescent="0.2">
      <c r="A12" s="92">
        <v>7</v>
      </c>
      <c r="B12" s="92" t="s">
        <v>20</v>
      </c>
      <c r="C12" s="92" t="s">
        <v>21</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v>0</v>
      </c>
      <c r="J12" s="96">
        <v>0</v>
      </c>
      <c r="K12" s="96">
        <v>0</v>
      </c>
      <c r="L12" s="96" t="s">
        <v>505</v>
      </c>
      <c r="M12" s="93"/>
      <c r="N12" s="93"/>
      <c r="O12" s="153"/>
      <c r="P12" s="153"/>
      <c r="Q12" s="153"/>
      <c r="R12" s="38"/>
      <c r="S12" s="38"/>
      <c r="T12" s="38"/>
      <c r="U12" s="38"/>
      <c r="V12" s="38"/>
      <c r="W12" s="38"/>
      <c r="X12" s="38"/>
      <c r="Y12" s="38"/>
      <c r="Z12" s="38"/>
      <c r="AA12" s="38"/>
      <c r="AB12" s="38"/>
    </row>
    <row r="13" spans="1:28" x14ac:dyDescent="0.2">
      <c r="A13" s="92">
        <v>8</v>
      </c>
      <c r="B13" s="92" t="s">
        <v>22</v>
      </c>
      <c r="C13" s="92" t="s">
        <v>23</v>
      </c>
      <c r="D13" s="105" t="str">
        <f t="shared" si="0"/>
        <v/>
      </c>
      <c r="E13" s="96">
        <f>IF(Options!$D$24 = 1, MAX(F13, G13),
IF(Options!$D$25 = 1, AVERAGE(F13,G13),
IF(Options!$D$26 = 1, IFERROR(GEOMEAN(F13, G13), MAX(F13, G13)))))</f>
        <v>0</v>
      </c>
      <c r="F13" s="96" cm="1">
        <f t="array" ref="F13">IF(Options!$D$18=1, IFERROR(MAX(IF($I$199:$R$199=1,(I13:R13),"")),
     MAX(IF($I$199:$R$199=2,(I13:R13),""))),
IF(Options!$D$19=1, IFERROR(AVERAGE(IF($I$199:$R$199=1,(I13:R13),"")),
     AVERAGE(IF($I$199:$R$199=2,(I13:R13),""))),
IF(Options!$D$20=1, IFERROR(GEOMEAN(IF($I$199:$R$199=1,(I13:R13)+0.0001,"")),
     GEOMEAN(IF($I$199:$R$199=2,(I13:R13)+0.0001,""))))))</f>
        <v>0</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v>
      </c>
      <c r="J13" s="96">
        <v>0</v>
      </c>
      <c r="K13" s="96">
        <v>0</v>
      </c>
      <c r="L13" s="96" t="s">
        <v>505</v>
      </c>
      <c r="M13" s="93"/>
      <c r="N13" s="93"/>
      <c r="O13" s="153"/>
      <c r="P13" s="153"/>
      <c r="Q13" s="153"/>
      <c r="R13" s="38"/>
      <c r="S13" s="38"/>
      <c r="T13" s="38"/>
      <c r="U13" s="38"/>
      <c r="V13" s="38"/>
      <c r="W13" s="38"/>
      <c r="X13" s="38"/>
      <c r="Y13" s="38"/>
      <c r="Z13" s="38"/>
      <c r="AA13" s="38"/>
      <c r="AB13" s="38"/>
    </row>
    <row r="14" spans="1:28" x14ac:dyDescent="0.2">
      <c r="A14" s="92">
        <v>9</v>
      </c>
      <c r="B14" s="92" t="s">
        <v>24</v>
      </c>
      <c r="C14" s="92" t="s">
        <v>25</v>
      </c>
      <c r="D14" s="105" t="str">
        <f t="shared" si="0"/>
        <v/>
      </c>
      <c r="E14" s="96">
        <f>IF(Options!$D$24 = 1, MAX(F14, G14),
IF(Options!$D$25 = 1, AVERAGE(F14,G14),
IF(Options!$D$26 = 1, IFERROR(GEOMEAN(F14, G14), MAX(F14, G14)))))</f>
        <v>5</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5</v>
      </c>
      <c r="H14" s="151" t="s">
        <v>25</v>
      </c>
      <c r="I14" s="96">
        <v>0</v>
      </c>
      <c r="J14" s="96">
        <v>0</v>
      </c>
      <c r="K14" s="96">
        <v>0</v>
      </c>
      <c r="L14" s="96">
        <v>5</v>
      </c>
      <c r="M14" s="93"/>
      <c r="N14" s="93"/>
      <c r="O14" s="153"/>
      <c r="P14" s="153"/>
      <c r="Q14" s="153"/>
      <c r="R14" s="38"/>
      <c r="S14" s="38"/>
      <c r="T14" s="38"/>
      <c r="U14" s="38"/>
      <c r="V14" s="38"/>
      <c r="W14" s="38"/>
      <c r="X14" s="38"/>
      <c r="Y14" s="38"/>
      <c r="Z14" s="38"/>
      <c r="AA14" s="38"/>
      <c r="AB14" s="38"/>
    </row>
    <row r="15" spans="1:28" x14ac:dyDescent="0.2">
      <c r="A15" s="92">
        <v>10</v>
      </c>
      <c r="B15" s="92" t="s">
        <v>26</v>
      </c>
      <c r="C15" s="92" t="s">
        <v>27</v>
      </c>
      <c r="D15" s="105" t="str">
        <f t="shared" si="0"/>
        <v/>
      </c>
      <c r="E15" s="96">
        <f>IF(Options!$D$24 = 1, MAX(F15, G15),
IF(Options!$D$25 = 1, AVERAGE(F15,G15),
IF(Options!$D$26 = 1, IFERROR(GEOMEAN(F15, G15), MAX(F15, G15)))))</f>
        <v>10</v>
      </c>
      <c r="F15" s="96" cm="1">
        <f t="array" ref="F15">IF(Options!$D$18=1, IFERROR(MAX(IF($I$199:$R$199=1,(I15:R15),"")),
     MAX(IF($I$199:$R$199=2,(I15:R15),""))),
IF(Options!$D$19=1, IFERROR(AVERAGE(IF($I$199:$R$199=1,(I15:R15),"")),
     AVERAGE(IF($I$199:$R$199=2,(I15:R15),""))),
IF(Options!$D$20=1, IFERROR(GEOMEAN(IF($I$199:$R$199=1,(I15:R15)+0.0001,"")),
     GEOMEAN(IF($I$199:$R$199=2,(I15:R15)+0.0001,""))))))</f>
        <v>0</v>
      </c>
      <c r="G15" s="96" cm="1">
        <f t="array" ref="G15">IF(Options!$D$18=1, IFERROR(MAX(IF($I$200:$R$200=1,(I15:R15),"")),
     MAX(IF($I$200:$R$200=2,(I15:R15),""))),
IF(Options!$D$19=1, IFERROR(AVERAGE(IF($I$200:$R$200=1,(I15:R15),"")),
     AVERAGE(IF($I$200:$R$200=2,(I15:R15),""))),
IF(Options!$D$20=1, IFERROR(GEOMEAN(IF($I$200:$R$200=1,(I15:R15)+0.0001,"")),
     GEOMEAN(IF($I$200:$R$200=2,(I15:R15)+0.0001,""))))))</f>
        <v>10</v>
      </c>
      <c r="H15" s="151" t="s">
        <v>27</v>
      </c>
      <c r="I15" s="96">
        <v>0</v>
      </c>
      <c r="J15" s="96">
        <v>0</v>
      </c>
      <c r="K15" s="96">
        <v>10</v>
      </c>
      <c r="L15" s="96">
        <v>10</v>
      </c>
      <c r="M15" s="93"/>
      <c r="N15" s="93"/>
      <c r="O15" s="153"/>
      <c r="P15" s="153"/>
      <c r="Q15" s="153"/>
      <c r="R15" s="38"/>
      <c r="S15" s="38"/>
      <c r="T15" s="38"/>
      <c r="U15" s="38"/>
      <c r="V15" s="38"/>
      <c r="W15" s="38"/>
      <c r="X15" s="38"/>
      <c r="Y15" s="38"/>
      <c r="Z15" s="38"/>
      <c r="AA15" s="38"/>
      <c r="AB15" s="38"/>
    </row>
    <row r="16" spans="1:28" x14ac:dyDescent="0.2">
      <c r="A16" s="92">
        <v>11</v>
      </c>
      <c r="B16" s="92" t="s">
        <v>28</v>
      </c>
      <c r="C16" s="92" t="s">
        <v>29</v>
      </c>
      <c r="D16" s="105"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v>10</v>
      </c>
      <c r="J16" s="96">
        <v>0</v>
      </c>
      <c r="K16" s="96">
        <v>0</v>
      </c>
      <c r="L16" s="96">
        <v>0</v>
      </c>
      <c r="M16" s="93"/>
      <c r="N16" s="93"/>
      <c r="O16" s="153"/>
      <c r="P16" s="153"/>
      <c r="Q16" s="153"/>
      <c r="R16" s="38"/>
      <c r="S16" s="38"/>
      <c r="T16" s="38"/>
      <c r="U16" s="38"/>
      <c r="V16" s="38"/>
      <c r="W16" s="38"/>
      <c r="X16" s="38"/>
      <c r="Y16" s="38"/>
      <c r="Z16" s="38"/>
      <c r="AA16" s="38"/>
      <c r="AB16" s="38"/>
    </row>
    <row r="17" spans="1:28" x14ac:dyDescent="0.2">
      <c r="A17" s="92">
        <v>12</v>
      </c>
      <c r="B17" s="92" t="s">
        <v>30</v>
      </c>
      <c r="C17" s="92" t="s">
        <v>31</v>
      </c>
      <c r="D17" s="105" t="str">
        <f t="shared" si="0"/>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v>0</v>
      </c>
      <c r="J17" s="96">
        <v>0</v>
      </c>
      <c r="K17" s="96">
        <v>0</v>
      </c>
      <c r="L17" s="96" t="s">
        <v>505</v>
      </c>
      <c r="M17" s="93"/>
      <c r="N17" s="93"/>
      <c r="O17" s="153"/>
      <c r="P17" s="153"/>
      <c r="Q17" s="153"/>
      <c r="R17" s="38"/>
      <c r="S17" s="38"/>
      <c r="T17" s="38"/>
      <c r="U17" s="38"/>
      <c r="V17" s="38"/>
      <c r="W17" s="38"/>
      <c r="X17" s="38"/>
      <c r="Y17" s="38"/>
      <c r="Z17" s="38"/>
      <c r="AA17" s="38"/>
      <c r="AB17" s="38"/>
    </row>
    <row r="18" spans="1:28" x14ac:dyDescent="0.2">
      <c r="A18" s="92">
        <v>13</v>
      </c>
      <c r="B18" s="92" t="s">
        <v>32</v>
      </c>
      <c r="C18" s="92" t="s">
        <v>33</v>
      </c>
      <c r="D18" s="105" t="str">
        <f t="shared" si="0"/>
        <v/>
      </c>
      <c r="E18" s="96">
        <f>IF(Options!$D$24 = 1, MAX(F18, G18),
IF(Options!$D$25 = 1, AVERAGE(F18,G18),
IF(Options!$D$26 = 1, IFERROR(GEOMEAN(F18, G18), MAX(F18, G18)))))</f>
        <v>0</v>
      </c>
      <c r="F18" s="96" cm="1">
        <f t="array" ref="F18">IF(Options!$D$18=1, IFERROR(MAX(IF($I$199:$R$199=1,(I18:R18),"")),
     MAX(IF($I$199:$R$199=2,(I18:R18),""))),
IF(Options!$D$19=1, IFERROR(AVERAGE(IF($I$199:$R$199=1,(I18:R18),"")),
     AVERAGE(IF($I$199:$R$199=2,(I18:R18),""))),
IF(Options!$D$20=1, IFERROR(GEOMEAN(IF($I$199:$R$199=1,(I18:R18)+0.0001,"")),
     GEOMEAN(IF($I$199:$R$199=2,(I18:R18)+0.0001,""))))))</f>
        <v>0</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0</v>
      </c>
      <c r="J18" s="96">
        <v>0</v>
      </c>
      <c r="K18" s="96">
        <v>0</v>
      </c>
      <c r="L18" s="96" t="s">
        <v>505</v>
      </c>
      <c r="M18" s="93"/>
      <c r="N18" s="93"/>
      <c r="O18" s="153"/>
      <c r="P18" s="153"/>
      <c r="Q18" s="153"/>
      <c r="R18" s="38"/>
      <c r="S18" s="38"/>
      <c r="T18" s="38"/>
      <c r="U18" s="38"/>
      <c r="V18" s="38"/>
      <c r="W18" s="38"/>
      <c r="X18" s="38"/>
      <c r="Y18" s="38"/>
      <c r="Z18" s="38"/>
      <c r="AA18" s="38"/>
      <c r="AB18" s="38"/>
    </row>
    <row r="19" spans="1:28" x14ac:dyDescent="0.2">
      <c r="A19" s="92">
        <v>14</v>
      </c>
      <c r="B19" s="92" t="s">
        <v>34</v>
      </c>
      <c r="C19" s="92" t="s">
        <v>35</v>
      </c>
      <c r="D19" s="105" t="str">
        <f t="shared" si="0"/>
        <v/>
      </c>
      <c r="E19" s="96">
        <f>IF(Options!$D$24 = 1, MAX(F19, G19),
IF(Options!$D$25 = 1, AVERAGE(F19,G19),
IF(Options!$D$26 = 1, IFERROR(GEOMEAN(F19, G19), MAX(F19, G19)))))</f>
        <v>10</v>
      </c>
      <c r="F19" s="96" cm="1">
        <f t="array" ref="F19">IF(Options!$D$18=1, IFERROR(MAX(IF($I$199:$R$199=1,(I19:R19),"")),
     MAX(IF($I$199:$R$199=2,(I19:R19),""))),
IF(Options!$D$19=1, IFERROR(AVERAGE(IF($I$199:$R$199=1,(I19:R19),"")),
     AVERAGE(IF($I$199:$R$199=2,(I19:R19),""))),
IF(Options!$D$20=1, IFERROR(GEOMEAN(IF($I$199:$R$199=1,(I19:R19)+0.0001,"")),
     GEOMEAN(IF($I$199:$R$199=2,(I19:R19)+0.0001,""))))))</f>
        <v>10</v>
      </c>
      <c r="G19" s="96" cm="1">
        <f t="array" ref="G19">IF(Options!$D$18=1, IFERROR(MAX(IF($I$200:$R$200=1,(I19:R19),"")),
     MAX(IF($I$200:$R$200=2,(I19:R19),""))),
IF(Options!$D$19=1, IFERROR(AVERAGE(IF($I$200:$R$200=1,(I19:R19),"")),
     AVERAGE(IF($I$200:$R$200=2,(I19:R19),""))),
IF(Options!$D$20=1, IFERROR(GEOMEAN(IF($I$200:$R$200=1,(I19:R19)+0.0001,"")),
     GEOMEAN(IF($I$200:$R$200=2,(I19:R19)+0.0001,""))))))</f>
        <v>10</v>
      </c>
      <c r="H19" s="151" t="s">
        <v>35</v>
      </c>
      <c r="I19" s="96">
        <v>10</v>
      </c>
      <c r="J19" s="96">
        <v>10</v>
      </c>
      <c r="K19" s="96">
        <v>10</v>
      </c>
      <c r="L19" s="96">
        <v>2.6554890259999699</v>
      </c>
      <c r="M19" s="93"/>
      <c r="N19" s="93"/>
      <c r="O19" s="153"/>
      <c r="P19" s="153"/>
      <c r="Q19" s="153"/>
      <c r="R19" s="38"/>
      <c r="S19" s="38"/>
      <c r="T19" s="38"/>
      <c r="U19" s="38"/>
      <c r="V19" s="38"/>
      <c r="W19" s="38"/>
      <c r="X19" s="38"/>
      <c r="Y19" s="38"/>
      <c r="Z19" s="38"/>
      <c r="AA19" s="38"/>
      <c r="AB19" s="38"/>
    </row>
    <row r="20" spans="1:28" x14ac:dyDescent="0.2">
      <c r="A20" s="92">
        <v>15</v>
      </c>
      <c r="B20" s="92" t="s">
        <v>36</v>
      </c>
      <c r="C20" s="92" t="s">
        <v>37</v>
      </c>
      <c r="D20" s="105" t="str">
        <f t="shared" si="0"/>
        <v/>
      </c>
      <c r="E20" s="96">
        <f>IF(Options!$D$24 = 1, MAX(F20, G20),
IF(Options!$D$25 = 1, AVERAGE(F20,G20),
IF(Options!$D$26 = 1, IFERROR(GEOMEAN(F20, G20), MAX(F20, G20)))))</f>
        <v>0</v>
      </c>
      <c r="F20" s="96" cm="1">
        <f t="array" ref="F20">IF(Options!$D$18=1, IFERROR(MAX(IF($I$199:$R$199=1,(I20:R20),"")),
     MAX(IF($I$199:$R$199=2,(I20:R20),""))),
IF(Options!$D$19=1, IFERROR(AVERAGE(IF($I$199:$R$199=1,(I20:R20),"")),
     AVERAGE(IF($I$199:$R$199=2,(I20:R20),""))),
IF(Options!$D$20=1, IFERROR(GEOMEAN(IF($I$199:$R$199=1,(I20:R20)+0.0001,"")),
     GEOMEAN(IF($I$199:$R$199=2,(I20:R20)+0.0001,""))))))</f>
        <v>0</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v>0</v>
      </c>
      <c r="J20" s="96">
        <v>0</v>
      </c>
      <c r="K20" s="96">
        <v>0</v>
      </c>
      <c r="L20" s="96">
        <v>0</v>
      </c>
      <c r="M20" s="93"/>
      <c r="N20" s="93"/>
      <c r="O20" s="153"/>
      <c r="P20" s="153"/>
      <c r="Q20" s="153"/>
      <c r="R20" s="38"/>
      <c r="S20" s="38"/>
      <c r="T20" s="38"/>
      <c r="U20" s="38"/>
      <c r="V20" s="38"/>
      <c r="W20" s="38"/>
      <c r="X20" s="38"/>
      <c r="Y20" s="38"/>
      <c r="Z20" s="38"/>
      <c r="AA20" s="38"/>
      <c r="AB20" s="38"/>
    </row>
    <row r="21" spans="1:28" x14ac:dyDescent="0.2">
      <c r="A21" s="92">
        <v>16</v>
      </c>
      <c r="B21" s="92" t="s">
        <v>38</v>
      </c>
      <c r="C21" s="92" t="s">
        <v>39</v>
      </c>
      <c r="D21" s="105" t="str">
        <f t="shared" si="0"/>
        <v/>
      </c>
      <c r="E21" s="96">
        <f>IF(Options!$D$24 = 1, MAX(F21, G21),
IF(Options!$D$25 = 1, AVERAGE(F21,G21),
IF(Options!$D$26 = 1, IFERROR(GEOMEAN(F21, G21), MAX(F21, G21)))))</f>
        <v>0</v>
      </c>
      <c r="F21" s="96" cm="1">
        <f t="array" ref="F21">IF(Options!$D$18=1, IFERROR(MAX(IF($I$199:$R$199=1,(I21:R21),"")),
     MAX(IF($I$199:$R$199=2,(I21:R21),""))),
IF(Options!$D$19=1, IFERROR(AVERAGE(IF($I$199:$R$199=1,(I21:R21),"")),
     AVERAGE(IF($I$199:$R$199=2,(I21:R21),""))),
IF(Options!$D$20=1, IFERROR(GEOMEAN(IF($I$199:$R$199=1,(I21:R21)+0.0001,"")),
     GEOMEAN(IF($I$199:$R$199=2,(I21:R21)+0.0001,""))))))</f>
        <v>0</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v>0</v>
      </c>
      <c r="J21" s="96">
        <v>0</v>
      </c>
      <c r="K21" s="96">
        <v>0</v>
      </c>
      <c r="L21" s="96" t="s">
        <v>505</v>
      </c>
      <c r="M21" s="93"/>
      <c r="N21" s="93"/>
      <c r="O21" s="153"/>
      <c r="P21" s="153"/>
      <c r="Q21" s="153"/>
      <c r="R21" s="38"/>
      <c r="S21" s="38"/>
      <c r="T21" s="38"/>
      <c r="U21" s="38"/>
      <c r="V21" s="38"/>
      <c r="W21" s="38"/>
      <c r="X21" s="38"/>
      <c r="Y21" s="38"/>
      <c r="Z21" s="38"/>
      <c r="AA21" s="38"/>
      <c r="AB21" s="38"/>
    </row>
    <row r="22" spans="1:28" x14ac:dyDescent="0.2">
      <c r="A22" s="92">
        <v>17</v>
      </c>
      <c r="B22" s="92" t="s">
        <v>40</v>
      </c>
      <c r="C22" s="92" t="s">
        <v>41</v>
      </c>
      <c r="D22" s="105" t="str">
        <f t="shared" si="0"/>
        <v/>
      </c>
      <c r="E22" s="96">
        <f>IF(Options!$D$24 = 1, MAX(F22, G22),
IF(Options!$D$25 = 1, AVERAGE(F22,G22),
IF(Options!$D$26 = 1, IFERROR(GEOMEAN(F22, G22), MAX(F22, G22)))))</f>
        <v>0</v>
      </c>
      <c r="F22" s="96" cm="1">
        <f t="array" ref="F22">IF(Options!$D$18=1, IFERROR(MAX(IF($I$199:$R$199=1,(I22:R22),"")),
     MAX(IF($I$199:$R$199=2,(I22:R22),""))),
IF(Options!$D$19=1, IFERROR(AVERAGE(IF($I$199:$R$199=1,(I22:R22),"")),
     AVERAGE(IF($I$199:$R$199=2,(I22:R22),""))),
IF(Options!$D$20=1, IFERROR(GEOMEAN(IF($I$199:$R$199=1,(I22:R22)+0.0001,"")),
     GEOMEAN(IF($I$199:$R$199=2,(I22:R22)+0.0001,""))))))</f>
        <v>0</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v>0</v>
      </c>
      <c r="J22" s="96">
        <v>0</v>
      </c>
      <c r="K22" s="96">
        <v>0</v>
      </c>
      <c r="L22" s="96">
        <v>0</v>
      </c>
      <c r="M22" s="93"/>
      <c r="N22" s="93"/>
      <c r="O22" s="153"/>
      <c r="P22" s="153"/>
      <c r="Q22" s="153"/>
      <c r="R22" s="38"/>
      <c r="S22" s="38"/>
      <c r="T22" s="38"/>
      <c r="U22" s="38"/>
      <c r="V22" s="38"/>
      <c r="W22" s="38"/>
      <c r="X22" s="38"/>
      <c r="Y22" s="38"/>
      <c r="Z22" s="38"/>
      <c r="AA22" s="38"/>
      <c r="AB22" s="38"/>
    </row>
    <row r="23" spans="1:28" x14ac:dyDescent="0.2">
      <c r="A23" s="92">
        <v>18</v>
      </c>
      <c r="B23" s="92" t="s">
        <v>42</v>
      </c>
      <c r="C23" s="92" t="s">
        <v>43</v>
      </c>
      <c r="D23" s="105" t="str">
        <f t="shared" si="0"/>
        <v/>
      </c>
      <c r="E23" s="96">
        <f>IF(Options!$D$24 = 1, MAX(F23, G23),
IF(Options!$D$25 = 1, AVERAGE(F23,G23),
IF(Options!$D$26 = 1, IFERROR(GEOMEAN(F23, G23), MAX(F23, G23)))))</f>
        <v>0</v>
      </c>
      <c r="F23" s="96" cm="1">
        <f t="array" ref="F23">IF(Options!$D$18=1, IFERROR(MAX(IF($I$199:$R$199=1,(I23:R23),"")),
     MAX(IF($I$199:$R$199=2,(I23:R23),""))),
IF(Options!$D$19=1, IFERROR(AVERAGE(IF($I$199:$R$199=1,(I23:R23),"")),
     AVERAGE(IF($I$199:$R$199=2,(I23:R23),""))),
IF(Options!$D$20=1, IFERROR(GEOMEAN(IF($I$199:$R$199=1,(I23:R23)+0.0001,"")),
     GEOMEAN(IF($I$199:$R$199=2,(I23:R23)+0.0001,""))))))</f>
        <v>0</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v>0</v>
      </c>
      <c r="J23" s="96">
        <v>0</v>
      </c>
      <c r="K23" s="96">
        <v>0</v>
      </c>
      <c r="L23" s="96" t="s">
        <v>505</v>
      </c>
      <c r="M23" s="93"/>
      <c r="N23" s="93"/>
      <c r="O23" s="153"/>
      <c r="P23" s="153"/>
      <c r="Q23" s="153"/>
      <c r="R23" s="38"/>
      <c r="S23" s="38"/>
      <c r="T23" s="38"/>
      <c r="U23" s="38"/>
      <c r="V23" s="38"/>
      <c r="W23" s="38"/>
      <c r="X23" s="38"/>
      <c r="Y23" s="38"/>
      <c r="Z23" s="38"/>
      <c r="AA23" s="38"/>
      <c r="AB23" s="38"/>
    </row>
    <row r="24" spans="1:28" x14ac:dyDescent="0.2">
      <c r="A24" s="92">
        <v>19</v>
      </c>
      <c r="B24" s="92" t="s">
        <v>44</v>
      </c>
      <c r="C24" s="92" t="s">
        <v>45</v>
      </c>
      <c r="D24" s="105" t="str">
        <f t="shared" si="0"/>
        <v/>
      </c>
      <c r="E24" s="96">
        <f>IF(Options!$D$24 = 1, MAX(F24, G24),
IF(Options!$D$25 = 1, AVERAGE(F24,G24),
IF(Options!$D$26 = 1, IFERROR(GEOMEAN(F24, G24), MAX(F24, G24)))))</f>
        <v>1.6952912574300001</v>
      </c>
      <c r="F24" s="96" cm="1">
        <f t="array" ref="F24">IF(Options!$D$18=1, IFERROR(MAX(IF($I$199:$R$199=1,(I24:R24),"")),
     MAX(IF($I$199:$R$199=2,(I24:R24),""))),
IF(Options!$D$19=1, IFERROR(AVERAGE(IF($I$199:$R$199=1,(I24:R24),"")),
     AVERAGE(IF($I$199:$R$199=2,(I24:R24),""))),
IF(Options!$D$20=1, IFERROR(GEOMEAN(IF($I$199:$R$199=1,(I24:R24)+0.0001,"")),
     GEOMEAN(IF($I$199:$R$199=2,(I24:R24)+0.0001,""))))))</f>
        <v>0</v>
      </c>
      <c r="G24" s="96" cm="1">
        <f t="array" ref="G24">IF(Options!$D$18=1, IFERROR(MAX(IF($I$200:$R$200=1,(I24:R24),"")),
     MAX(IF($I$200:$R$200=2,(I24:R24),""))),
IF(Options!$D$19=1, IFERROR(AVERAGE(IF($I$200:$R$200=1,(I24:R24),"")),
     AVERAGE(IF($I$200:$R$200=2,(I24:R24),""))),
IF(Options!$D$20=1, IFERROR(GEOMEAN(IF($I$200:$R$200=1,(I24:R24)+0.0001,"")),
     GEOMEAN(IF($I$200:$R$200=2,(I24:R24)+0.0001,""))))))</f>
        <v>1.6952912574300001</v>
      </c>
      <c r="H24" s="151" t="s">
        <v>45</v>
      </c>
      <c r="I24" s="96">
        <v>0</v>
      </c>
      <c r="J24" s="96">
        <v>0</v>
      </c>
      <c r="K24" s="96">
        <v>1.6952912574300001</v>
      </c>
      <c r="L24" s="96">
        <v>0</v>
      </c>
      <c r="M24" s="93"/>
      <c r="N24" s="93"/>
      <c r="O24" s="153"/>
      <c r="P24" s="153"/>
      <c r="Q24" s="153"/>
      <c r="R24" s="38"/>
      <c r="S24" s="38"/>
      <c r="T24" s="38"/>
      <c r="U24" s="38"/>
      <c r="V24" s="38"/>
      <c r="W24" s="38"/>
      <c r="X24" s="38"/>
      <c r="Y24" s="38"/>
      <c r="Z24" s="38"/>
      <c r="AA24" s="38"/>
      <c r="AB24" s="38"/>
    </row>
    <row r="25" spans="1:28" x14ac:dyDescent="0.2">
      <c r="A25" s="92">
        <v>20</v>
      </c>
      <c r="B25" s="92" t="s">
        <v>46</v>
      </c>
      <c r="C25" s="92" t="s">
        <v>47</v>
      </c>
      <c r="D25" s="105" t="str">
        <f t="shared" si="0"/>
        <v/>
      </c>
      <c r="E25" s="96">
        <f>IF(Options!$D$24 = 1, MAX(F25, G25),
IF(Options!$D$25 = 1, AVERAGE(F25,G25),
IF(Options!$D$26 = 1, IFERROR(GEOMEAN(F25, G25), MAX(F25, G25)))))</f>
        <v>5</v>
      </c>
      <c r="F25" s="96" cm="1">
        <f t="array" ref="F25">IF(Options!$D$18=1, IFERROR(MAX(IF($I$199:$R$199=1,(I25:R25),"")),
     MAX(IF($I$199:$R$199=2,(I25:R25),""))),
IF(Options!$D$19=1, IFERROR(AVERAGE(IF($I$199:$R$199=1,(I25:R25),"")),
     AVERAGE(IF($I$199:$R$199=2,(I25:R25),""))),
IF(Options!$D$20=1, IFERROR(GEOMEAN(IF($I$199:$R$199=1,(I25:R25)+0.0001,"")),
     GEOMEAN(IF($I$199:$R$199=2,(I25:R25)+0.0001,""))))))</f>
        <v>0</v>
      </c>
      <c r="G25" s="96" cm="1">
        <f t="array" ref="G25">IF(Options!$D$18=1, IFERROR(MAX(IF($I$200:$R$200=1,(I25:R25),"")),
     MAX(IF($I$200:$R$200=2,(I25:R25),""))),
IF(Options!$D$19=1, IFERROR(AVERAGE(IF($I$200:$R$200=1,(I25:R25),"")),
     AVERAGE(IF($I$200:$R$200=2,(I25:R25),""))),
IF(Options!$D$20=1, IFERROR(GEOMEAN(IF($I$200:$R$200=1,(I25:R25)+0.0001,"")),
     GEOMEAN(IF($I$200:$R$200=2,(I25:R25)+0.0001,""))))))</f>
        <v>5</v>
      </c>
      <c r="H25" s="151" t="s">
        <v>47</v>
      </c>
      <c r="I25" s="96">
        <v>0</v>
      </c>
      <c r="J25" s="96">
        <v>0</v>
      </c>
      <c r="K25" s="96">
        <v>0</v>
      </c>
      <c r="L25" s="96">
        <v>5</v>
      </c>
      <c r="M25" s="93"/>
      <c r="N25" s="93"/>
      <c r="O25" s="153"/>
      <c r="P25" s="153"/>
      <c r="Q25" s="153"/>
      <c r="R25" s="38"/>
      <c r="S25" s="38"/>
      <c r="T25" s="38"/>
      <c r="U25" s="38"/>
      <c r="V25" s="38"/>
      <c r="W25" s="38"/>
      <c r="X25" s="38"/>
      <c r="Y25" s="38"/>
      <c r="Z25" s="38"/>
      <c r="AA25" s="38"/>
      <c r="AB25" s="38"/>
    </row>
    <row r="26" spans="1:28" x14ac:dyDescent="0.2">
      <c r="A26" s="92">
        <v>21</v>
      </c>
      <c r="B26" s="92" t="s">
        <v>48</v>
      </c>
      <c r="C26" s="92" t="s">
        <v>49</v>
      </c>
      <c r="D26" s="105" t="str">
        <f t="shared" si="0"/>
        <v/>
      </c>
      <c r="E26" s="96">
        <f>IF(Options!$D$24 = 1, MAX(F26, G26),
IF(Options!$D$25 = 1, AVERAGE(F26,G26),
IF(Options!$D$26 = 1, IFERROR(GEOMEAN(F26, G26), MAX(F26, G26)))))</f>
        <v>0</v>
      </c>
      <c r="F26" s="96" cm="1">
        <f t="array" ref="F26">IF(Options!$D$18=1, IFERROR(MAX(IF($I$199:$R$199=1,(I26:R26),"")),
     MAX(IF($I$199:$R$199=2,(I26:R26),""))),
IF(Options!$D$19=1, IFERROR(AVERAGE(IF($I$199:$R$199=1,(I26:R26),"")),
     AVERAGE(IF($I$199:$R$199=2,(I26:R26),""))),
IF(Options!$D$20=1, IFERROR(GEOMEAN(IF($I$199:$R$199=1,(I26:R26)+0.0001,"")),
     GEOMEAN(IF($I$199:$R$199=2,(I26:R26)+0.0001,""))))))</f>
        <v>0</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v>0</v>
      </c>
      <c r="J26" s="96">
        <v>0</v>
      </c>
      <c r="K26" s="96">
        <v>0</v>
      </c>
      <c r="L26" s="96">
        <v>0</v>
      </c>
      <c r="M26" s="93"/>
      <c r="N26" s="93"/>
      <c r="O26" s="153"/>
      <c r="P26" s="153"/>
      <c r="Q26" s="153"/>
      <c r="R26" s="38"/>
      <c r="S26" s="38"/>
      <c r="T26" s="38"/>
      <c r="U26" s="38"/>
      <c r="V26" s="38"/>
      <c r="W26" s="38"/>
      <c r="X26" s="38"/>
      <c r="Y26" s="38"/>
      <c r="Z26" s="38"/>
      <c r="AA26" s="38"/>
      <c r="AB26" s="38"/>
    </row>
    <row r="27" spans="1:28" x14ac:dyDescent="0.2">
      <c r="A27" s="92">
        <v>22</v>
      </c>
      <c r="B27" s="92" t="s">
        <v>50</v>
      </c>
      <c r="C27" s="92" t="s">
        <v>51</v>
      </c>
      <c r="D27" s="105" t="str">
        <f t="shared" si="0"/>
        <v/>
      </c>
      <c r="E27" s="96">
        <f>IF(Options!$D$24 = 1, MAX(F27, G27),
IF(Options!$D$25 = 1, AVERAGE(F27,G27),
IF(Options!$D$26 = 1, IFERROR(GEOMEAN(F27, G27), MAX(F27, G27)))))</f>
        <v>0</v>
      </c>
      <c r="F27" s="96" cm="1">
        <f t="array" ref="F27">IF(Options!$D$18=1, IFERROR(MAX(IF($I$199:$R$199=1,(I27:R27),"")),
     MAX(IF($I$199:$R$199=2,(I27:R27),""))),
IF(Options!$D$19=1, IFERROR(AVERAGE(IF($I$199:$R$199=1,(I27:R27),"")),
     AVERAGE(IF($I$199:$R$199=2,(I27:R27),""))),
IF(Options!$D$20=1, IFERROR(GEOMEAN(IF($I$199:$R$199=1,(I27:R27)+0.0001,"")),
     GEOMEAN(IF($I$199:$R$199=2,(I27:R27)+0.0001,""))))))</f>
        <v>0</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v>0</v>
      </c>
      <c r="J27" s="96">
        <v>0</v>
      </c>
      <c r="K27" s="96">
        <v>0</v>
      </c>
      <c r="L27" s="96" t="s">
        <v>505</v>
      </c>
      <c r="M27" s="93"/>
      <c r="N27" s="93"/>
      <c r="O27" s="153"/>
      <c r="P27" s="153"/>
      <c r="Q27" s="153"/>
      <c r="R27" s="38"/>
      <c r="S27" s="38"/>
      <c r="T27" s="38"/>
      <c r="U27" s="38"/>
      <c r="V27" s="38"/>
      <c r="W27" s="38"/>
      <c r="X27" s="38"/>
      <c r="Y27" s="38"/>
      <c r="Z27" s="38"/>
      <c r="AA27" s="38"/>
      <c r="AB27" s="38"/>
    </row>
    <row r="28" spans="1:28" x14ac:dyDescent="0.2">
      <c r="A28" s="92">
        <v>23</v>
      </c>
      <c r="B28" s="92" t="s">
        <v>52</v>
      </c>
      <c r="C28" s="92" t="s">
        <v>53</v>
      </c>
      <c r="D28" s="105" t="str">
        <f t="shared" si="0"/>
        <v/>
      </c>
      <c r="E28" s="96">
        <f>IF(Options!$D$24 = 1, MAX(F28, G28),
IF(Options!$D$25 = 1, AVERAGE(F28,G28),
IF(Options!$D$26 = 1, IFERROR(GEOMEAN(F28, G28), MAX(F28, G28)))))</f>
        <v>0</v>
      </c>
      <c r="F28" s="96" cm="1">
        <f t="array" ref="F28">IF(Options!$D$18=1, IFERROR(MAX(IF($I$199:$R$199=1,(I28:R28),"")),
     MAX(IF($I$199:$R$199=2,(I28:R28),""))),
IF(Options!$D$19=1, IFERROR(AVERAGE(IF($I$199:$R$199=1,(I28:R28),"")),
     AVERAGE(IF($I$199:$R$199=2,(I28:R28),""))),
IF(Options!$D$20=1, IFERROR(GEOMEAN(IF($I$199:$R$199=1,(I28:R28)+0.0001,"")),
     GEOMEAN(IF($I$199:$R$199=2,(I28:R28)+0.0001,""))))))</f>
        <v>0</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0</v>
      </c>
      <c r="K28" s="96">
        <v>0</v>
      </c>
      <c r="L28" s="96">
        <v>0</v>
      </c>
      <c r="M28" s="93"/>
      <c r="N28" s="93"/>
      <c r="O28" s="153"/>
      <c r="P28" s="153"/>
      <c r="Q28" s="153"/>
      <c r="R28" s="38"/>
      <c r="S28" s="38"/>
      <c r="T28" s="38"/>
      <c r="U28" s="38"/>
      <c r="V28" s="38"/>
      <c r="W28" s="38"/>
      <c r="X28" s="38"/>
      <c r="Y28" s="38"/>
      <c r="Z28" s="38"/>
      <c r="AA28" s="38"/>
      <c r="AB28" s="38"/>
    </row>
    <row r="29" spans="1:28" x14ac:dyDescent="0.2">
      <c r="A29" s="92">
        <v>24</v>
      </c>
      <c r="B29" s="92" t="s">
        <v>54</v>
      </c>
      <c r="C29" s="92" t="s">
        <v>55</v>
      </c>
      <c r="D29" s="105" t="str">
        <f t="shared" si="0"/>
        <v/>
      </c>
      <c r="E29" s="96">
        <f>IF(Options!$D$24 = 1, MAX(F29, G29),
IF(Options!$D$25 = 1, AVERAGE(F29,G29),
IF(Options!$D$26 = 1, IFERROR(GEOMEAN(F29, G29), MAX(F29, G29)))))</f>
        <v>0</v>
      </c>
      <c r="F29" s="96" cm="1">
        <f t="array" ref="F29">IF(Options!$D$18=1, IFERROR(MAX(IF($I$199:$R$199=1,(I29:R29),"")),
     MAX(IF($I$199:$R$199=2,(I29:R29),""))),
IF(Options!$D$19=1, IFERROR(AVERAGE(IF($I$199:$R$199=1,(I29:R29),"")),
     AVERAGE(IF($I$199:$R$199=2,(I29:R29),""))),
IF(Options!$D$20=1, IFERROR(GEOMEAN(IF($I$199:$R$199=1,(I29:R29)+0.0001,"")),
     GEOMEAN(IF($I$199:$R$199=2,(I29:R29)+0.0001,""))))))</f>
        <v>0</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v>0</v>
      </c>
      <c r="J29" s="96">
        <v>0</v>
      </c>
      <c r="K29" s="96">
        <v>0</v>
      </c>
      <c r="L29" s="96" t="s">
        <v>505</v>
      </c>
      <c r="M29" s="93"/>
      <c r="N29" s="93"/>
      <c r="O29" s="153"/>
      <c r="P29" s="153"/>
      <c r="Q29" s="153"/>
      <c r="R29" s="38"/>
      <c r="S29" s="38"/>
      <c r="T29" s="38"/>
      <c r="U29" s="38"/>
      <c r="V29" s="38"/>
      <c r="W29" s="38"/>
      <c r="X29" s="38"/>
      <c r="Y29" s="38"/>
      <c r="Z29" s="38"/>
      <c r="AA29" s="38"/>
      <c r="AB29" s="38"/>
    </row>
    <row r="30" spans="1:28" x14ac:dyDescent="0.2">
      <c r="A30" s="92">
        <v>25</v>
      </c>
      <c r="B30" s="92" t="s">
        <v>56</v>
      </c>
      <c r="C30" s="92" t="s">
        <v>57</v>
      </c>
      <c r="D30" s="105" t="str">
        <f t="shared" si="0"/>
        <v/>
      </c>
      <c r="E30" s="96">
        <f>IF(Options!$D$24 = 1, MAX(F30, G30),
IF(Options!$D$25 = 1, AVERAGE(F30,G30),
IF(Options!$D$26 = 1, IFERROR(GEOMEAN(F30, G30), MAX(F30, G30)))))</f>
        <v>0</v>
      </c>
      <c r="F30" s="96" cm="1">
        <f t="array" ref="F30">IF(Options!$D$18=1, IFERROR(MAX(IF($I$199:$R$199=1,(I30:R30),"")),
     MAX(IF($I$199:$R$199=2,(I30:R30),""))),
IF(Options!$D$19=1, IFERROR(AVERAGE(IF($I$199:$R$199=1,(I30:R30),"")),
     AVERAGE(IF($I$199:$R$199=2,(I30:R30),""))),
IF(Options!$D$20=1, IFERROR(GEOMEAN(IF($I$199:$R$199=1,(I30:R30)+0.0001,"")),
     GEOMEAN(IF($I$199:$R$199=2,(I30:R30)+0.0001,""))))))</f>
        <v>0</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0</v>
      </c>
      <c r="J30" s="96">
        <v>0</v>
      </c>
      <c r="K30" s="96" t="s">
        <v>505</v>
      </c>
      <c r="L30" s="96" t="s">
        <v>505</v>
      </c>
      <c r="M30" s="93"/>
      <c r="N30" s="93"/>
      <c r="O30" s="153"/>
      <c r="P30" s="153"/>
      <c r="Q30" s="153"/>
      <c r="R30" s="38"/>
      <c r="S30" s="38"/>
      <c r="T30" s="38"/>
      <c r="U30" s="38"/>
      <c r="V30" s="38"/>
      <c r="W30" s="38"/>
      <c r="X30" s="38"/>
      <c r="Y30" s="38"/>
      <c r="Z30" s="38"/>
      <c r="AA30" s="38"/>
      <c r="AB30" s="38"/>
    </row>
    <row r="31" spans="1:28" x14ac:dyDescent="0.2">
      <c r="A31" s="92">
        <v>26</v>
      </c>
      <c r="B31" s="92" t="s">
        <v>58</v>
      </c>
      <c r="C31" s="92" t="s">
        <v>59</v>
      </c>
      <c r="D31" s="105" t="str">
        <f t="shared" si="0"/>
        <v/>
      </c>
      <c r="E31" s="96">
        <f>IF(Options!$D$24 = 1, MAX(F31, G31),
IF(Options!$D$25 = 1, AVERAGE(F31,G31),
IF(Options!$D$26 = 1, IFERROR(GEOMEAN(F31, G31), MAX(F31, G31)))))</f>
        <v>0</v>
      </c>
      <c r="F31" s="96" cm="1">
        <f t="array" ref="F31">IF(Options!$D$18=1, IFERROR(MAX(IF($I$199:$R$199=1,(I31:R31),"")),
     MAX(IF($I$199:$R$199=2,(I31:R31),""))),
IF(Options!$D$19=1, IFERROR(AVERAGE(IF($I$199:$R$199=1,(I31:R31),"")),
     AVERAGE(IF($I$199:$R$199=2,(I31:R31),""))),
IF(Options!$D$20=1, IFERROR(GEOMEAN(IF($I$199:$R$199=1,(I31:R31)+0.0001,"")),
     GEOMEAN(IF($I$199:$R$199=2,(I31:R31)+0.0001,""))))))</f>
        <v>0</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v>0</v>
      </c>
      <c r="J31" s="96">
        <v>0</v>
      </c>
      <c r="K31" s="96">
        <v>0</v>
      </c>
      <c r="L31" s="96" t="s">
        <v>505</v>
      </c>
      <c r="M31" s="93"/>
      <c r="N31" s="93"/>
      <c r="O31" s="153"/>
      <c r="P31" s="153"/>
      <c r="Q31" s="153"/>
      <c r="R31" s="38"/>
      <c r="S31" s="38"/>
      <c r="T31" s="38"/>
      <c r="U31" s="38"/>
      <c r="V31" s="38"/>
      <c r="W31" s="38"/>
      <c r="X31" s="38"/>
      <c r="Y31" s="38"/>
      <c r="Z31" s="38"/>
      <c r="AA31" s="38"/>
      <c r="AB31" s="38"/>
    </row>
    <row r="32" spans="1:28" x14ac:dyDescent="0.2">
      <c r="A32" s="92">
        <v>27</v>
      </c>
      <c r="B32" s="92" t="s">
        <v>60</v>
      </c>
      <c r="C32" s="92" t="s">
        <v>61</v>
      </c>
      <c r="D32" s="105" t="str">
        <f t="shared" si="0"/>
        <v/>
      </c>
      <c r="E32" s="96">
        <f>IF(Options!$D$24 = 1, MAX(F32, G32),
IF(Options!$D$25 = 1, AVERAGE(F32,G32),
IF(Options!$D$26 = 1, IFERROR(GEOMEAN(F32, G32), MAX(F32, G32)))))</f>
        <v>0</v>
      </c>
      <c r="F32" s="96" cm="1">
        <f t="array" ref="F32">IF(Options!$D$18=1, IFERROR(MAX(IF($I$199:$R$199=1,(I32:R32),"")),
     MAX(IF($I$199:$R$199=2,(I32:R32),""))),
IF(Options!$D$19=1, IFERROR(AVERAGE(IF($I$199:$R$199=1,(I32:R32),"")),
     AVERAGE(IF($I$199:$R$199=2,(I32:R32),""))),
IF(Options!$D$20=1, IFERROR(GEOMEAN(IF($I$199:$R$199=1,(I32:R32)+0.0001,"")),
     GEOMEAN(IF($I$199:$R$199=2,(I32:R32)+0.0001,""))))))</f>
        <v>0</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v>0</v>
      </c>
      <c r="J32" s="96">
        <v>0</v>
      </c>
      <c r="K32" s="96">
        <v>0</v>
      </c>
      <c r="L32" s="96" t="s">
        <v>505</v>
      </c>
      <c r="M32" s="93"/>
      <c r="N32" s="93"/>
      <c r="O32" s="153"/>
      <c r="P32" s="153"/>
      <c r="Q32" s="153"/>
      <c r="R32" s="38"/>
      <c r="S32" s="38"/>
      <c r="T32" s="38"/>
      <c r="U32" s="38"/>
      <c r="V32" s="38"/>
      <c r="W32" s="38"/>
      <c r="X32" s="38"/>
      <c r="Y32" s="38"/>
      <c r="Z32" s="38"/>
      <c r="AA32" s="38"/>
      <c r="AB32" s="38"/>
    </row>
    <row r="33" spans="1:28" x14ac:dyDescent="0.2">
      <c r="A33" s="92">
        <v>28</v>
      </c>
      <c r="B33" s="92" t="s">
        <v>62</v>
      </c>
      <c r="C33" s="92" t="s">
        <v>63</v>
      </c>
      <c r="D33" s="105" t="str">
        <f t="shared" si="0"/>
        <v/>
      </c>
      <c r="E33" s="96">
        <f>IF(Options!$D$24 = 1, MAX(F33, G33),
IF(Options!$D$25 = 1, AVERAGE(F33,G33),
IF(Options!$D$26 = 1, IFERROR(GEOMEAN(F33, G33), MAX(F33, G33)))))</f>
        <v>9.2068226752663165</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8.4765583773797992</v>
      </c>
      <c r="H33" s="151" t="s">
        <v>63</v>
      </c>
      <c r="I33" s="96">
        <v>10</v>
      </c>
      <c r="J33" s="96" t="s">
        <v>505</v>
      </c>
      <c r="K33" s="96">
        <v>8.4765583773797992</v>
      </c>
      <c r="L33" s="96">
        <v>3.72045285835814</v>
      </c>
      <c r="M33" s="93"/>
      <c r="N33" s="93"/>
      <c r="O33" s="153"/>
      <c r="P33" s="153"/>
      <c r="Q33" s="153"/>
      <c r="R33" s="38"/>
      <c r="S33" s="38"/>
      <c r="T33" s="38"/>
      <c r="U33" s="38"/>
      <c r="V33" s="38"/>
      <c r="W33" s="38"/>
      <c r="X33" s="38"/>
      <c r="Y33" s="38"/>
      <c r="Z33" s="38"/>
      <c r="AA33" s="38"/>
      <c r="AB33" s="38"/>
    </row>
    <row r="34" spans="1:28" x14ac:dyDescent="0.2">
      <c r="A34" s="92">
        <v>29</v>
      </c>
      <c r="B34" s="92" t="s">
        <v>64</v>
      </c>
      <c r="C34" s="92" t="s">
        <v>65</v>
      </c>
      <c r="D34" s="105" t="str">
        <f t="shared" si="0"/>
        <v/>
      </c>
      <c r="E34" s="96">
        <f>IF(Options!$D$24 = 1, MAX(F34, G34),
IF(Options!$D$25 = 1, AVERAGE(F34,G34),
IF(Options!$D$26 = 1, IFERROR(GEOMEAN(F34, G34), MAX(F34, G34)))))</f>
        <v>0</v>
      </c>
      <c r="F34" s="96" cm="1">
        <f t="array" ref="F34">IF(Options!$D$18=1, IFERROR(MAX(IF($I$199:$R$199=1,(I34:R34),"")),
     MAX(IF($I$199:$R$199=2,(I34:R34),""))),
IF(Options!$D$19=1, IFERROR(AVERAGE(IF($I$199:$R$199=1,(I34:R34),"")),
     AVERAGE(IF($I$199:$R$199=2,(I34:R34),""))),
IF(Options!$D$20=1, IFERROR(GEOMEAN(IF($I$199:$R$199=1,(I34:R34)+0.0001,"")),
     GEOMEAN(IF($I$199:$R$199=2,(I34:R34)+0.0001,""))))))</f>
        <v>0</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v>0</v>
      </c>
      <c r="J34" s="96">
        <v>0</v>
      </c>
      <c r="K34" s="96">
        <v>0</v>
      </c>
      <c r="L34" s="96" t="s">
        <v>505</v>
      </c>
      <c r="M34" s="93"/>
      <c r="N34" s="93"/>
      <c r="O34" s="153"/>
      <c r="P34" s="153"/>
      <c r="Q34" s="153"/>
      <c r="R34" s="38"/>
      <c r="S34" s="38"/>
      <c r="T34" s="38"/>
      <c r="U34" s="38"/>
      <c r="V34" s="38"/>
      <c r="W34" s="38"/>
      <c r="X34" s="38"/>
      <c r="Y34" s="38"/>
      <c r="Z34" s="38"/>
      <c r="AA34" s="38"/>
      <c r="AB34" s="38"/>
    </row>
    <row r="35" spans="1:28" x14ac:dyDescent="0.2">
      <c r="A35" s="92">
        <v>30</v>
      </c>
      <c r="B35" s="92" t="s">
        <v>66</v>
      </c>
      <c r="C35" s="92" t="s">
        <v>67</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0</v>
      </c>
      <c r="K35" s="96">
        <v>0</v>
      </c>
      <c r="L35" s="96" t="s">
        <v>505</v>
      </c>
      <c r="M35" s="93"/>
      <c r="N35" s="93"/>
      <c r="O35" s="153"/>
      <c r="P35" s="153"/>
      <c r="Q35" s="153"/>
      <c r="R35" s="38"/>
      <c r="S35" s="38"/>
      <c r="T35" s="38"/>
      <c r="U35" s="38"/>
      <c r="V35" s="38"/>
      <c r="W35" s="38"/>
      <c r="X35" s="38"/>
      <c r="Y35" s="38"/>
      <c r="Z35" s="38"/>
      <c r="AA35" s="38"/>
      <c r="AB35" s="38"/>
    </row>
    <row r="36" spans="1:28" x14ac:dyDescent="0.2">
      <c r="A36" s="92">
        <v>31</v>
      </c>
      <c r="B36" s="92" t="s">
        <v>68</v>
      </c>
      <c r="C36" s="92" t="s">
        <v>69</v>
      </c>
      <c r="D36" s="105" t="str">
        <f t="shared" si="0"/>
        <v/>
      </c>
      <c r="E36" s="96">
        <f>IF(Options!$D$24 = 1, MAX(F36, G36),
IF(Options!$D$25 = 1, AVERAGE(F36,G36),
IF(Options!$D$26 = 1, IFERROR(GEOMEAN(F36, G36), MAX(F36, G36)))))</f>
        <v>0</v>
      </c>
      <c r="F36" s="96" cm="1">
        <f t="array" ref="F36">IF(Options!$D$18=1, IFERROR(MAX(IF($I$199:$R$199=1,(I36:R36),"")),
     MAX(IF($I$199:$R$199=2,(I36:R36),""))),
IF(Options!$D$19=1, IFERROR(AVERAGE(IF($I$199:$R$199=1,(I36:R36),"")),
     AVERAGE(IF($I$199:$R$199=2,(I36:R36),""))),
IF(Options!$D$20=1, IFERROR(GEOMEAN(IF($I$199:$R$199=1,(I36:R36)+0.0001,"")),
     GEOMEAN(IF($I$199:$R$199=2,(I36:R36)+0.0001,""))))))</f>
        <v>0</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0</v>
      </c>
      <c r="J36" s="96">
        <v>0</v>
      </c>
      <c r="K36" s="96">
        <v>0</v>
      </c>
      <c r="L36" s="96" t="s">
        <v>505</v>
      </c>
      <c r="M36" s="93"/>
      <c r="N36" s="93"/>
      <c r="O36" s="153"/>
      <c r="P36" s="153"/>
      <c r="Q36" s="153"/>
      <c r="R36" s="38"/>
      <c r="S36" s="38"/>
      <c r="T36" s="38"/>
      <c r="U36" s="38"/>
      <c r="V36" s="38"/>
      <c r="W36" s="38"/>
      <c r="X36" s="38"/>
      <c r="Y36" s="38"/>
      <c r="Z36" s="38"/>
      <c r="AA36" s="38"/>
      <c r="AB36" s="38"/>
    </row>
    <row r="37" spans="1:28" x14ac:dyDescent="0.2">
      <c r="A37" s="92">
        <v>32</v>
      </c>
      <c r="B37" s="92" t="s">
        <v>70</v>
      </c>
      <c r="C37" s="92" t="s">
        <v>71</v>
      </c>
      <c r="D37" s="105" t="str">
        <f t="shared" si="0"/>
        <v/>
      </c>
      <c r="E37" s="96">
        <f>IF(Options!$D$24 = 1, MAX(F37, G37),
IF(Options!$D$25 = 1, AVERAGE(F37,G37),
IF(Options!$D$26 = 1, IFERROR(GEOMEAN(F37, G37), MAX(F37, G37)))))</f>
        <v>0</v>
      </c>
      <c r="F37" s="96" cm="1">
        <f t="array" ref="F37">IF(Options!$D$18=1, IFERROR(MAX(IF($I$199:$R$199=1,(I37:R37),"")),
     MAX(IF($I$199:$R$199=2,(I37:R37),""))),
IF(Options!$D$19=1, IFERROR(AVERAGE(IF($I$199:$R$199=1,(I37:R37),"")),
     AVERAGE(IF($I$199:$R$199=2,(I37:R37),""))),
IF(Options!$D$20=1, IFERROR(GEOMEAN(IF($I$199:$R$199=1,(I37:R37)+0.0001,"")),
     GEOMEAN(IF($I$199:$R$199=2,(I37:R37)+0.0001,""))))))</f>
        <v>0</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0</v>
      </c>
      <c r="J37" s="96">
        <v>0</v>
      </c>
      <c r="K37" s="96">
        <v>0</v>
      </c>
      <c r="L37" s="96">
        <v>0</v>
      </c>
      <c r="M37" s="93"/>
      <c r="N37" s="93"/>
      <c r="O37" s="153"/>
      <c r="P37" s="153"/>
      <c r="Q37" s="153"/>
      <c r="R37" s="38"/>
      <c r="S37" s="38"/>
      <c r="T37" s="38"/>
      <c r="U37" s="38"/>
      <c r="V37" s="38"/>
      <c r="W37" s="38"/>
      <c r="X37" s="38"/>
      <c r="Y37" s="38"/>
      <c r="Z37" s="38"/>
      <c r="AA37" s="38"/>
      <c r="AB37" s="38"/>
    </row>
    <row r="38" spans="1:28" x14ac:dyDescent="0.2">
      <c r="A38" s="92">
        <v>33</v>
      </c>
      <c r="B38" s="92" t="s">
        <v>72</v>
      </c>
      <c r="C38" s="92" t="s">
        <v>73</v>
      </c>
      <c r="D38" s="105" t="str">
        <f t="shared" si="0"/>
        <v/>
      </c>
      <c r="E38" s="96">
        <f>IF(Options!$D$24 = 1, MAX(F38, G38),
IF(Options!$D$25 = 1, AVERAGE(F38,G38),
IF(Options!$D$26 = 1, IFERROR(GEOMEAN(F38, G38), MAX(F38, G38)))))</f>
        <v>10</v>
      </c>
      <c r="F38" s="96" cm="1">
        <f t="array" ref="F38">IF(Options!$D$18=1, IFERROR(MAX(IF($I$199:$R$199=1,(I38:R38),"")),
     MAX(IF($I$199:$R$199=2,(I38:R38),""))),
IF(Options!$D$19=1, IFERROR(AVERAGE(IF($I$199:$R$199=1,(I38:R38),"")),
     AVERAGE(IF($I$199:$R$199=2,(I38:R38),""))),
IF(Options!$D$20=1, IFERROR(GEOMEAN(IF($I$199:$R$199=1,(I38:R38)+0.0001,"")),
     GEOMEAN(IF($I$199:$R$199=2,(I38:R38)+0.0001,""))))))</f>
        <v>0</v>
      </c>
      <c r="G38" s="96" cm="1">
        <f t="array" ref="G38">IF(Options!$D$18=1, IFERROR(MAX(IF($I$200:$R$200=1,(I38:R38),"")),
     MAX(IF($I$200:$R$200=2,(I38:R38),""))),
IF(Options!$D$19=1, IFERROR(AVERAGE(IF($I$200:$R$200=1,(I38:R38),"")),
     AVERAGE(IF($I$200:$R$200=2,(I38:R38),""))),
IF(Options!$D$20=1, IFERROR(GEOMEAN(IF($I$200:$R$200=1,(I38:R38)+0.0001,"")),
     GEOMEAN(IF($I$200:$R$200=2,(I38:R38)+0.0001,""))))))</f>
        <v>10</v>
      </c>
      <c r="H38" s="151" t="s">
        <v>73</v>
      </c>
      <c r="I38" s="96">
        <v>0</v>
      </c>
      <c r="J38" s="96">
        <v>0</v>
      </c>
      <c r="K38" s="96">
        <v>0</v>
      </c>
      <c r="L38" s="96">
        <v>10</v>
      </c>
      <c r="M38" s="93"/>
      <c r="N38" s="93"/>
      <c r="O38" s="153"/>
      <c r="P38" s="153"/>
      <c r="Q38" s="153"/>
      <c r="R38" s="38"/>
      <c r="S38" s="38"/>
      <c r="T38" s="38"/>
      <c r="U38" s="38"/>
      <c r="V38" s="38"/>
      <c r="W38" s="38"/>
      <c r="X38" s="38"/>
      <c r="Y38" s="38"/>
      <c r="Z38" s="38"/>
      <c r="AA38" s="38"/>
      <c r="AB38" s="38"/>
    </row>
    <row r="39" spans="1:28" x14ac:dyDescent="0.2">
      <c r="A39" s="92">
        <v>34</v>
      </c>
      <c r="B39" s="92" t="s">
        <v>74</v>
      </c>
      <c r="C39" s="92" t="s">
        <v>75</v>
      </c>
      <c r="D39" s="105" t="str">
        <f t="shared" si="0"/>
        <v/>
      </c>
      <c r="E39" s="96">
        <f>IF(Options!$D$24 = 1, MAX(F39, G39),
IF(Options!$D$25 = 1, AVERAGE(F39,G39),
IF(Options!$D$26 = 1, IFERROR(GEOMEAN(F39, G39), MAX(F39, G39)))))</f>
        <v>10</v>
      </c>
      <c r="F39" s="96" cm="1">
        <f t="array" ref="F39">IF(Options!$D$18=1, IFERROR(MAX(IF($I$199:$R$199=1,(I39:R39),"")),
     MAX(IF($I$199:$R$199=2,(I39:R39),""))),
IF(Options!$D$19=1, IFERROR(AVERAGE(IF($I$199:$R$199=1,(I39:R39),"")),
     AVERAGE(IF($I$199:$R$199=2,(I39:R39),""))),
IF(Options!$D$20=1, IFERROR(GEOMEAN(IF($I$199:$R$199=1,(I39:R39)+0.0001,"")),
     GEOMEAN(IF($I$199:$R$199=2,(I39:R39)+0.0001,""))))))</f>
        <v>10</v>
      </c>
      <c r="G39" s="96" cm="1">
        <f t="array" ref="G39">IF(Options!$D$18=1, IFERROR(MAX(IF($I$200:$R$200=1,(I39:R39),"")),
     MAX(IF($I$200:$R$200=2,(I39:R39),""))),
IF(Options!$D$19=1, IFERROR(AVERAGE(IF($I$200:$R$200=1,(I39:R39),"")),
     AVERAGE(IF($I$200:$R$200=2,(I39:R39),""))),
IF(Options!$D$20=1, IFERROR(GEOMEAN(IF($I$200:$R$200=1,(I39:R39)+0.0001,"")),
     GEOMEAN(IF($I$200:$R$200=2,(I39:R39)+0.0001,""))))))</f>
        <v>10</v>
      </c>
      <c r="H39" s="151" t="s">
        <v>75</v>
      </c>
      <c r="I39" s="96">
        <v>10</v>
      </c>
      <c r="J39" s="96">
        <v>0</v>
      </c>
      <c r="K39" s="96">
        <v>10</v>
      </c>
      <c r="L39" s="96">
        <v>0</v>
      </c>
      <c r="M39" s="93"/>
      <c r="N39" s="93"/>
      <c r="O39" s="153"/>
      <c r="P39" s="153"/>
      <c r="Q39" s="153"/>
      <c r="R39" s="38"/>
      <c r="S39" s="38"/>
      <c r="T39" s="38"/>
      <c r="U39" s="38"/>
      <c r="V39" s="38"/>
      <c r="W39" s="38"/>
      <c r="X39" s="38"/>
      <c r="Y39" s="38"/>
      <c r="Z39" s="38"/>
      <c r="AA39" s="38"/>
      <c r="AB39" s="38"/>
    </row>
    <row r="40" spans="1:28" x14ac:dyDescent="0.2">
      <c r="A40" s="92">
        <v>35</v>
      </c>
      <c r="B40" s="92" t="s">
        <v>76</v>
      </c>
      <c r="C40" s="92" t="s">
        <v>77</v>
      </c>
      <c r="D40" s="105" t="str">
        <f t="shared" si="0"/>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51" t="s">
        <v>77</v>
      </c>
      <c r="I40" s="96">
        <v>10</v>
      </c>
      <c r="J40" s="96">
        <v>0</v>
      </c>
      <c r="K40" s="96">
        <v>10</v>
      </c>
      <c r="L40" s="96">
        <v>1.7741978843945501</v>
      </c>
      <c r="M40" s="93"/>
      <c r="N40" s="93"/>
      <c r="O40" s="153"/>
      <c r="P40" s="153"/>
      <c r="Q40" s="153"/>
      <c r="R40" s="38"/>
      <c r="S40" s="38"/>
      <c r="T40" s="38"/>
      <c r="U40" s="38"/>
      <c r="V40" s="38"/>
      <c r="W40" s="38"/>
      <c r="X40" s="38"/>
      <c r="Y40" s="38"/>
      <c r="Z40" s="38"/>
      <c r="AA40" s="38"/>
      <c r="AB40" s="38"/>
    </row>
    <row r="41" spans="1:28" x14ac:dyDescent="0.2">
      <c r="A41" s="92">
        <v>36</v>
      </c>
      <c r="B41" s="92" t="s">
        <v>78</v>
      </c>
      <c r="C41" s="92" t="s">
        <v>79</v>
      </c>
      <c r="D41" s="105" t="str">
        <f t="shared" si="0"/>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10</v>
      </c>
      <c r="H41" s="151" t="s">
        <v>79</v>
      </c>
      <c r="I41" s="96">
        <v>10</v>
      </c>
      <c r="J41" s="96">
        <v>10</v>
      </c>
      <c r="K41" s="96">
        <v>10</v>
      </c>
      <c r="L41" s="96" t="s">
        <v>505</v>
      </c>
      <c r="M41" s="93"/>
      <c r="N41" s="93"/>
      <c r="O41" s="153"/>
      <c r="P41" s="153"/>
      <c r="Q41" s="153"/>
      <c r="R41" s="38"/>
      <c r="S41" s="38"/>
      <c r="T41" s="38"/>
      <c r="U41" s="38"/>
      <c r="V41" s="38"/>
      <c r="W41" s="38"/>
      <c r="X41" s="38"/>
      <c r="Y41" s="38"/>
      <c r="Z41" s="38"/>
      <c r="AA41" s="38"/>
      <c r="AB41" s="38"/>
    </row>
    <row r="42" spans="1:28" x14ac:dyDescent="0.2">
      <c r="A42" s="92">
        <v>37</v>
      </c>
      <c r="B42" s="92" t="s">
        <v>80</v>
      </c>
      <c r="C42" s="92" t="s">
        <v>81</v>
      </c>
      <c r="D42" s="105" t="str">
        <f t="shared" si="0"/>
        <v/>
      </c>
      <c r="E42" s="96">
        <f>IF(Options!$D$24 = 1, MAX(F42, G42),
IF(Options!$D$25 = 1, AVERAGE(F42,G42),
IF(Options!$D$26 = 1, IFERROR(GEOMEAN(F42, G42), MAX(F42, G42)))))</f>
        <v>9.2561716553139295</v>
      </c>
      <c r="F42" s="96" cm="1">
        <f t="array" ref="F42">IF(Options!$D$18=1, IFERROR(MAX(IF($I$199:$R$199=1,(I42:R42),"")),
     MAX(IF($I$199:$R$199=2,(I42:R42),""))),
IF(Options!$D$19=1, IFERROR(AVERAGE(IF($I$199:$R$199=1,(I42:R42),"")),
     AVERAGE(IF($I$199:$R$199=2,(I42:R42),""))),
IF(Options!$D$20=1, IFERROR(GEOMEAN(IF($I$199:$R$199=1,(I42:R42)+0.0001,"")),
     GEOMEAN(IF($I$199:$R$199=2,(I42:R42)+0.0001,""))))))</f>
        <v>0</v>
      </c>
      <c r="G42" s="96" cm="1">
        <f t="array" ref="G42">IF(Options!$D$18=1, IFERROR(MAX(IF($I$200:$R$200=1,(I42:R42),"")),
     MAX(IF($I$200:$R$200=2,(I42:R42),""))),
IF(Options!$D$19=1, IFERROR(AVERAGE(IF($I$200:$R$200=1,(I42:R42),"")),
     AVERAGE(IF($I$200:$R$200=2,(I42:R42),""))),
IF(Options!$D$20=1, IFERROR(GEOMEAN(IF($I$200:$R$200=1,(I42:R42)+0.0001,"")),
     GEOMEAN(IF($I$200:$R$200=2,(I42:R42)+0.0001,""))))))</f>
        <v>9.2561716553139295</v>
      </c>
      <c r="H42" s="151" t="s">
        <v>81</v>
      </c>
      <c r="I42" s="96">
        <v>0</v>
      </c>
      <c r="J42" s="96">
        <v>0</v>
      </c>
      <c r="K42" s="96">
        <v>9.2561716553139295</v>
      </c>
      <c r="L42" s="96">
        <v>0.69897032903058298</v>
      </c>
      <c r="M42" s="93"/>
      <c r="N42" s="93"/>
      <c r="O42" s="153"/>
      <c r="P42" s="153"/>
      <c r="Q42" s="153"/>
      <c r="R42" s="38"/>
      <c r="S42" s="38"/>
      <c r="T42" s="38"/>
      <c r="U42" s="38"/>
      <c r="V42" s="38"/>
      <c r="W42" s="38"/>
      <c r="X42" s="38"/>
      <c r="Y42" s="38"/>
      <c r="Z42" s="38"/>
      <c r="AA42" s="38"/>
      <c r="AB42" s="38"/>
    </row>
    <row r="43" spans="1:28" x14ac:dyDescent="0.2">
      <c r="A43" s="92">
        <v>38</v>
      </c>
      <c r="B43" s="92" t="s">
        <v>82</v>
      </c>
      <c r="C43" s="92" t="s">
        <v>83</v>
      </c>
      <c r="D43" s="105" t="str">
        <f t="shared" si="0"/>
        <v/>
      </c>
      <c r="E43" s="96">
        <f>IF(Options!$D$24 = 1, MAX(F43, G43),
IF(Options!$D$25 = 1, AVERAGE(F43,G43),
IF(Options!$D$26 = 1, IFERROR(GEOMEAN(F43, G43), MAX(F43, G43)))))</f>
        <v>10</v>
      </c>
      <c r="F43" s="96" cm="1">
        <f t="array" ref="F43">IF(Options!$D$18=1, IFERROR(MAX(IF($I$199:$R$199=1,(I43:R43),"")),
     MAX(IF($I$199:$R$199=2,(I43:R43),""))),
IF(Options!$D$19=1, IFERROR(AVERAGE(IF($I$199:$R$199=1,(I43:R43),"")),
     AVERAGE(IF($I$199:$R$199=2,(I43:R43),""))),
IF(Options!$D$20=1, IFERROR(GEOMEAN(IF($I$199:$R$199=1,(I43:R43)+0.0001,"")),
     GEOMEAN(IF($I$199:$R$199=2,(I43:R43)+0.0001,""))))))</f>
        <v>10</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v>10</v>
      </c>
      <c r="J43" s="96">
        <v>0</v>
      </c>
      <c r="K43" s="96">
        <v>0</v>
      </c>
      <c r="L43" s="96" t="s">
        <v>505</v>
      </c>
      <c r="M43" s="93"/>
      <c r="N43" s="93"/>
      <c r="O43" s="153"/>
      <c r="P43" s="153"/>
      <c r="Q43" s="153"/>
      <c r="R43" s="38"/>
      <c r="S43" s="38"/>
      <c r="T43" s="38"/>
      <c r="U43" s="38"/>
      <c r="V43" s="38"/>
      <c r="W43" s="38"/>
      <c r="X43" s="38"/>
      <c r="Y43" s="38"/>
      <c r="Z43" s="38"/>
      <c r="AA43" s="38"/>
      <c r="AB43" s="38"/>
    </row>
    <row r="44" spans="1:28" x14ac:dyDescent="0.2">
      <c r="A44" s="92">
        <v>39</v>
      </c>
      <c r="B44" s="92" t="s">
        <v>84</v>
      </c>
      <c r="C44" s="92" t="s">
        <v>85</v>
      </c>
      <c r="D44" s="105" t="str">
        <f t="shared" si="0"/>
        <v/>
      </c>
      <c r="E44" s="96">
        <f>IF(Options!$D$24 = 1, MAX(F44, G44),
IF(Options!$D$25 = 1, AVERAGE(F44,G44),
IF(Options!$D$26 = 1, IFERROR(GEOMEAN(F44, G44), MAX(F44, G44)))))</f>
        <v>0</v>
      </c>
      <c r="F44" s="96" cm="1">
        <f t="array" ref="F44">IF(Options!$D$18=1, IFERROR(MAX(IF($I$199:$R$199=1,(I44:R44),"")),
     MAX(IF($I$199:$R$199=2,(I44:R44),""))),
IF(Options!$D$19=1, IFERROR(AVERAGE(IF($I$199:$R$199=1,(I44:R44),"")),
     AVERAGE(IF($I$199:$R$199=2,(I44:R44),""))),
IF(Options!$D$20=1, IFERROR(GEOMEAN(IF($I$199:$R$199=1,(I44:R44)+0.0001,"")),
     GEOMEAN(IF($I$199:$R$199=2,(I44:R44)+0.0001,""))))))</f>
        <v>0</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v>0</v>
      </c>
      <c r="J44" s="96">
        <v>0</v>
      </c>
      <c r="K44" s="96">
        <v>0</v>
      </c>
      <c r="L44" s="96" t="s">
        <v>505</v>
      </c>
      <c r="M44" s="93"/>
      <c r="N44" s="93"/>
      <c r="O44" s="153"/>
      <c r="P44" s="153"/>
      <c r="Q44" s="153"/>
      <c r="R44" s="38"/>
      <c r="S44" s="38"/>
      <c r="T44" s="38"/>
      <c r="U44" s="38"/>
      <c r="V44" s="38"/>
      <c r="W44" s="38"/>
      <c r="X44" s="38"/>
      <c r="Y44" s="38"/>
      <c r="Z44" s="38"/>
      <c r="AA44" s="38"/>
      <c r="AB44" s="38"/>
    </row>
    <row r="45" spans="1:28" x14ac:dyDescent="0.2">
      <c r="A45" s="92">
        <v>40</v>
      </c>
      <c r="B45" s="92" t="s">
        <v>86</v>
      </c>
      <c r="C45" s="92" t="s">
        <v>87</v>
      </c>
      <c r="D45" s="105" t="str">
        <f t="shared" si="0"/>
        <v/>
      </c>
      <c r="E45" s="96">
        <f>IF(Options!$D$24 = 1, MAX(F45, G45),
IF(Options!$D$25 = 1, AVERAGE(F45,G45),
IF(Options!$D$26 = 1, IFERROR(GEOMEAN(F45, G45), MAX(F45, G45)))))</f>
        <v>0</v>
      </c>
      <c r="F45" s="96" cm="1">
        <f t="array" ref="F45">IF(Options!$D$18=1, IFERROR(MAX(IF($I$199:$R$199=1,(I45:R45),"")),
     MAX(IF($I$199:$R$199=2,(I45:R45),""))),
IF(Options!$D$19=1, IFERROR(AVERAGE(IF($I$199:$R$199=1,(I45:R45),"")),
     AVERAGE(IF($I$199:$R$199=2,(I45:R45),""))),
IF(Options!$D$20=1, IFERROR(GEOMEAN(IF($I$199:$R$199=1,(I45:R45)+0.0001,"")),
     GEOMEAN(IF($I$199:$R$199=2,(I45:R45)+0.0001,""))))))</f>
        <v>0</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v>0</v>
      </c>
      <c r="J45" s="96">
        <v>0</v>
      </c>
      <c r="K45" s="96">
        <v>0</v>
      </c>
      <c r="L45" s="96" t="s">
        <v>505</v>
      </c>
      <c r="M45" s="93"/>
      <c r="N45" s="93"/>
      <c r="O45" s="153"/>
      <c r="P45" s="153"/>
      <c r="Q45" s="153"/>
      <c r="R45" s="38"/>
      <c r="S45" s="38"/>
      <c r="T45" s="38"/>
      <c r="U45" s="38"/>
      <c r="V45" s="38"/>
      <c r="W45" s="38"/>
      <c r="X45" s="38"/>
      <c r="Y45" s="38"/>
      <c r="Z45" s="38"/>
      <c r="AA45" s="38"/>
      <c r="AB45" s="38"/>
    </row>
    <row r="46" spans="1:28" x14ac:dyDescent="0.2">
      <c r="A46" s="92">
        <v>41</v>
      </c>
      <c r="B46" s="92" t="s">
        <v>88</v>
      </c>
      <c r="C46" s="92" t="s">
        <v>89</v>
      </c>
      <c r="D46" s="105" t="str">
        <f t="shared" si="0"/>
        <v/>
      </c>
      <c r="E46" s="96">
        <f>IF(Options!$D$24 = 1, MAX(F46, G46),
IF(Options!$D$25 = 1, AVERAGE(F46,G46),
IF(Options!$D$26 = 1, IFERROR(GEOMEAN(F46, G46), MAX(F46, G46)))))</f>
        <v>0</v>
      </c>
      <c r="F46" s="96" cm="1">
        <f t="array" ref="F46">IF(Options!$D$18=1, IFERROR(MAX(IF($I$199:$R$199=1,(I46:R46),"")),
     MAX(IF($I$199:$R$199=2,(I46:R46),""))),
IF(Options!$D$19=1, IFERROR(AVERAGE(IF($I$199:$R$199=1,(I46:R46),"")),
     AVERAGE(IF($I$199:$R$199=2,(I46:R46),""))),
IF(Options!$D$20=1, IFERROR(GEOMEAN(IF($I$199:$R$199=1,(I46:R46)+0.0001,"")),
     GEOMEAN(IF($I$199:$R$199=2,(I46:R46)+0.0001,""))))))</f>
        <v>0</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v>0</v>
      </c>
      <c r="J46" s="96">
        <v>0</v>
      </c>
      <c r="K46" s="96">
        <v>0</v>
      </c>
      <c r="L46" s="96" t="s">
        <v>505</v>
      </c>
      <c r="M46" s="93"/>
      <c r="N46" s="93"/>
      <c r="O46" s="153"/>
      <c r="P46" s="153"/>
      <c r="Q46" s="153"/>
      <c r="R46" s="38"/>
      <c r="S46" s="38"/>
      <c r="T46" s="38"/>
      <c r="U46" s="38"/>
      <c r="V46" s="38"/>
      <c r="W46" s="38"/>
      <c r="X46" s="38"/>
      <c r="Y46" s="38"/>
      <c r="Z46" s="38"/>
      <c r="AA46" s="38"/>
      <c r="AB46" s="38"/>
    </row>
    <row r="47" spans="1:28" x14ac:dyDescent="0.2">
      <c r="A47" s="92">
        <v>42</v>
      </c>
      <c r="B47" s="92" t="s">
        <v>90</v>
      </c>
      <c r="C47" s="92" t="s">
        <v>91</v>
      </c>
      <c r="D47" s="105" t="str">
        <f t="shared" si="0"/>
        <v/>
      </c>
      <c r="E47" s="96">
        <f>IF(Options!$D$24 = 1, MAX(F47, G47),
IF(Options!$D$25 = 1, AVERAGE(F47,G47),
IF(Options!$D$26 = 1, IFERROR(GEOMEAN(F47, G47), MAX(F47, G47)))))</f>
        <v>0</v>
      </c>
      <c r="F47" s="96" cm="1">
        <f t="array" ref="F47">IF(Options!$D$18=1, IFERROR(MAX(IF($I$199:$R$199=1,(I47:R47),"")),
     MAX(IF($I$199:$R$199=2,(I47:R47),""))),
IF(Options!$D$19=1, IFERROR(AVERAGE(IF($I$199:$R$199=1,(I47:R47),"")),
     AVERAGE(IF($I$199:$R$199=2,(I47:R47),""))),
IF(Options!$D$20=1, IFERROR(GEOMEAN(IF($I$199:$R$199=1,(I47:R47)+0.0001,"")),
     GEOMEAN(IF($I$199:$R$199=2,(I47:R47)+0.0001,""))))))</f>
        <v>0</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v>0</v>
      </c>
      <c r="J47" s="96">
        <v>0</v>
      </c>
      <c r="K47" s="96" t="s">
        <v>505</v>
      </c>
      <c r="L47" s="96" t="s">
        <v>505</v>
      </c>
      <c r="M47" s="93"/>
      <c r="N47" s="93"/>
      <c r="O47" s="153"/>
      <c r="P47" s="153"/>
      <c r="Q47" s="153"/>
      <c r="R47" s="38"/>
      <c r="S47" s="38"/>
      <c r="T47" s="38"/>
      <c r="U47" s="38"/>
      <c r="V47" s="38"/>
      <c r="W47" s="38"/>
      <c r="X47" s="38"/>
      <c r="Y47" s="38"/>
      <c r="Z47" s="38"/>
      <c r="AA47" s="38"/>
      <c r="AB47" s="38"/>
    </row>
    <row r="48" spans="1:28" x14ac:dyDescent="0.2">
      <c r="A48" s="92">
        <v>43</v>
      </c>
      <c r="B48" s="92" t="s">
        <v>92</v>
      </c>
      <c r="C48" s="92" t="s">
        <v>93</v>
      </c>
      <c r="D48" s="105" t="str">
        <f t="shared" si="0"/>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0</v>
      </c>
      <c r="K48" s="96">
        <v>0</v>
      </c>
      <c r="L48" s="96" t="s">
        <v>505</v>
      </c>
      <c r="M48" s="93"/>
      <c r="N48" s="93"/>
      <c r="O48" s="153"/>
      <c r="P48" s="153"/>
      <c r="Q48" s="153"/>
      <c r="R48" s="38"/>
      <c r="S48" s="38"/>
      <c r="T48" s="38"/>
      <c r="U48" s="38"/>
      <c r="V48" s="38"/>
      <c r="W48" s="38"/>
      <c r="X48" s="38"/>
      <c r="Y48" s="38"/>
      <c r="Z48" s="38"/>
      <c r="AA48" s="38"/>
      <c r="AB48" s="38"/>
    </row>
    <row r="49" spans="1:28" x14ac:dyDescent="0.2">
      <c r="A49" s="92">
        <v>44</v>
      </c>
      <c r="B49" s="92" t="s">
        <v>94</v>
      </c>
      <c r="C49" s="92" t="s">
        <v>95</v>
      </c>
      <c r="D49" s="105" t="str">
        <f t="shared" si="0"/>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0</v>
      </c>
      <c r="K49" s="96">
        <v>0</v>
      </c>
      <c r="L49" s="96">
        <v>0</v>
      </c>
      <c r="M49" s="93"/>
      <c r="N49" s="93"/>
      <c r="O49" s="153"/>
      <c r="P49" s="153"/>
      <c r="Q49" s="153"/>
      <c r="R49" s="38"/>
      <c r="S49" s="38"/>
      <c r="T49" s="38"/>
      <c r="U49" s="38"/>
      <c r="V49" s="38"/>
      <c r="W49" s="38"/>
      <c r="X49" s="38"/>
      <c r="Y49" s="38"/>
      <c r="Z49" s="38"/>
      <c r="AA49" s="38"/>
      <c r="AB49" s="38"/>
    </row>
    <row r="50" spans="1:28" x14ac:dyDescent="0.2">
      <c r="A50" s="92">
        <v>45</v>
      </c>
      <c r="B50" s="92" t="s">
        <v>96</v>
      </c>
      <c r="C50" s="92" t="s">
        <v>97</v>
      </c>
      <c r="D50" s="105" t="str">
        <f t="shared" si="0"/>
        <v/>
      </c>
      <c r="E50" s="96">
        <f>IF(Options!$D$24 = 1, MAX(F50, G50),
IF(Options!$D$25 = 1, AVERAGE(F50,G50),
IF(Options!$D$26 = 1, IFERROR(GEOMEAN(F50, G50), MAX(F50, G50)))))</f>
        <v>0</v>
      </c>
      <c r="F50" s="96" cm="1">
        <f t="array" ref="F50">IF(Options!$D$18=1, IFERROR(MAX(IF($I$199:$R$199=1,(I50:R50),"")),
     MAX(IF($I$199:$R$199=2,(I50:R50),""))),
IF(Options!$D$19=1, IFERROR(AVERAGE(IF($I$199:$R$199=1,(I50:R50),"")),
     AVERAGE(IF($I$199:$R$199=2,(I50:R50),""))),
IF(Options!$D$20=1, IFERROR(GEOMEAN(IF($I$199:$R$199=1,(I50:R50)+0.0001,"")),
     GEOMEAN(IF($I$199:$R$199=2,(I50:R50)+0.0001,""))))))</f>
        <v>0</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v>0</v>
      </c>
      <c r="J50" s="96">
        <v>0</v>
      </c>
      <c r="K50" s="96">
        <v>0</v>
      </c>
      <c r="L50" s="96">
        <v>0</v>
      </c>
      <c r="M50" s="93"/>
      <c r="N50" s="93"/>
      <c r="O50" s="153"/>
      <c r="P50" s="153"/>
      <c r="Q50" s="153"/>
      <c r="R50" s="38"/>
      <c r="S50" s="38"/>
      <c r="T50" s="38"/>
      <c r="U50" s="38"/>
      <c r="V50" s="38"/>
      <c r="W50" s="38"/>
      <c r="X50" s="38"/>
      <c r="Y50" s="38"/>
      <c r="Z50" s="38"/>
      <c r="AA50" s="38"/>
      <c r="AB50" s="38"/>
    </row>
    <row r="51" spans="1:28" x14ac:dyDescent="0.2">
      <c r="A51" s="92">
        <v>46</v>
      </c>
      <c r="B51" s="92" t="s">
        <v>98</v>
      </c>
      <c r="C51" s="92" t="s">
        <v>99</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v>0</v>
      </c>
      <c r="J51" s="96">
        <v>0</v>
      </c>
      <c r="K51" s="96">
        <v>0</v>
      </c>
      <c r="L51" s="96" t="s">
        <v>505</v>
      </c>
      <c r="M51" s="93"/>
      <c r="N51" s="93"/>
      <c r="O51" s="153"/>
      <c r="P51" s="153"/>
      <c r="Q51" s="153"/>
      <c r="R51" s="38"/>
      <c r="S51" s="38"/>
      <c r="T51" s="38"/>
      <c r="U51" s="38"/>
      <c r="V51" s="38"/>
      <c r="W51" s="38"/>
      <c r="X51" s="38"/>
      <c r="Y51" s="38"/>
      <c r="Z51" s="38"/>
      <c r="AA51" s="38"/>
      <c r="AB51" s="38"/>
    </row>
    <row r="52" spans="1:28" x14ac:dyDescent="0.2">
      <c r="A52" s="92">
        <v>47</v>
      </c>
      <c r="B52" s="92" t="s">
        <v>100</v>
      </c>
      <c r="C52" s="92" t="s">
        <v>101</v>
      </c>
      <c r="D52" s="105" t="str">
        <f t="shared" si="0"/>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v>0</v>
      </c>
      <c r="J52" s="96">
        <v>0</v>
      </c>
      <c r="K52" s="96">
        <v>0</v>
      </c>
      <c r="L52" s="96" t="s">
        <v>505</v>
      </c>
      <c r="M52" s="93"/>
      <c r="N52" s="93"/>
      <c r="O52" s="153"/>
      <c r="P52" s="153"/>
      <c r="Q52" s="153"/>
      <c r="R52" s="38"/>
      <c r="S52" s="38"/>
      <c r="T52" s="38"/>
      <c r="U52" s="38"/>
      <c r="V52" s="38"/>
      <c r="W52" s="38"/>
      <c r="X52" s="38"/>
      <c r="Y52" s="38"/>
      <c r="Z52" s="38"/>
      <c r="AA52" s="38"/>
      <c r="AB52" s="38"/>
    </row>
    <row r="53" spans="1:28" x14ac:dyDescent="0.2">
      <c r="A53" s="92">
        <v>48</v>
      </c>
      <c r="B53" s="92" t="s">
        <v>102</v>
      </c>
      <c r="C53" s="92" t="s">
        <v>103</v>
      </c>
      <c r="D53" s="105" t="str">
        <f t="shared" si="0"/>
        <v/>
      </c>
      <c r="E53" s="96">
        <f>IF(Options!$D$24 = 1, MAX(F53, G53),
IF(Options!$D$25 = 1, AVERAGE(F53,G53),
IF(Options!$D$26 = 1, IFERROR(GEOMEAN(F53, G53), MAX(F53, G53)))))</f>
        <v>0</v>
      </c>
      <c r="F53" s="96" cm="1">
        <f t="array" ref="F53">IF(Options!$D$18=1, IFERROR(MAX(IF($I$199:$R$199=1,(I53:R53),"")),
     MAX(IF($I$199:$R$199=2,(I53:R53),""))),
IF(Options!$D$19=1, IFERROR(AVERAGE(IF($I$199:$R$199=1,(I53:R53),"")),
     AVERAGE(IF($I$199:$R$199=2,(I53:R53),""))),
IF(Options!$D$20=1, IFERROR(GEOMEAN(IF($I$199:$R$199=1,(I53:R53)+0.0001,"")),
     GEOMEAN(IF($I$199:$R$199=2,(I53:R53)+0.0001,""))))))</f>
        <v>0</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v>0</v>
      </c>
      <c r="J53" s="96">
        <v>0</v>
      </c>
      <c r="K53" s="96">
        <v>0</v>
      </c>
      <c r="L53" s="96" t="s">
        <v>505</v>
      </c>
      <c r="M53" s="93"/>
      <c r="N53" s="93"/>
      <c r="O53" s="153"/>
      <c r="P53" s="153"/>
      <c r="Q53" s="153"/>
      <c r="R53" s="38"/>
      <c r="S53" s="38"/>
      <c r="T53" s="38"/>
      <c r="U53" s="38"/>
      <c r="V53" s="38"/>
      <c r="W53" s="38"/>
      <c r="X53" s="38"/>
      <c r="Y53" s="38"/>
      <c r="Z53" s="38"/>
      <c r="AA53" s="38"/>
      <c r="AB53" s="38"/>
    </row>
    <row r="54" spans="1:28" x14ac:dyDescent="0.2">
      <c r="A54" s="92">
        <v>49</v>
      </c>
      <c r="B54" s="92" t="s">
        <v>104</v>
      </c>
      <c r="C54" s="92" t="s">
        <v>105</v>
      </c>
      <c r="D54" s="105" t="str">
        <f t="shared" si="0"/>
        <v/>
      </c>
      <c r="E54" s="96">
        <f>IF(Options!$D$24 = 1, MAX(F54, G54),
IF(Options!$D$25 = 1, AVERAGE(F54,G54),
IF(Options!$D$26 = 1, IFERROR(GEOMEAN(F54, G54), MAX(F54, G54)))))</f>
        <v>0</v>
      </c>
      <c r="F54" s="96" cm="1">
        <f t="array" ref="F54">IF(Options!$D$18=1, IFERROR(MAX(IF($I$199:$R$199=1,(I54:R54),"")),
     MAX(IF($I$199:$R$199=2,(I54:R54),""))),
IF(Options!$D$19=1, IFERROR(AVERAGE(IF($I$199:$R$199=1,(I54:R54),"")),
     AVERAGE(IF($I$199:$R$199=2,(I54:R54),""))),
IF(Options!$D$20=1, IFERROR(GEOMEAN(IF($I$199:$R$199=1,(I54:R54)+0.0001,"")),
     GEOMEAN(IF($I$199:$R$199=2,(I54:R54)+0.0001,""))))))</f>
        <v>0</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v>0</v>
      </c>
      <c r="J54" s="96">
        <v>0</v>
      </c>
      <c r="K54" s="96">
        <v>0</v>
      </c>
      <c r="L54" s="96">
        <v>0</v>
      </c>
      <c r="M54" s="93"/>
      <c r="N54" s="93"/>
      <c r="O54" s="153"/>
      <c r="P54" s="153"/>
      <c r="Q54" s="153"/>
      <c r="R54" s="38"/>
      <c r="S54" s="38"/>
      <c r="T54" s="38"/>
      <c r="U54" s="38"/>
      <c r="V54" s="38"/>
      <c r="W54" s="38"/>
      <c r="X54" s="38"/>
      <c r="Y54" s="38"/>
      <c r="Z54" s="38"/>
      <c r="AA54" s="38"/>
      <c r="AB54" s="38"/>
    </row>
    <row r="55" spans="1:28" x14ac:dyDescent="0.2">
      <c r="A55" s="92">
        <v>50</v>
      </c>
      <c r="B55" s="92" t="s">
        <v>106</v>
      </c>
      <c r="C55" s="92" t="s">
        <v>107</v>
      </c>
      <c r="D55" s="105" t="str">
        <f t="shared" si="0"/>
        <v/>
      </c>
      <c r="E55" s="96">
        <f>IF(Options!$D$24 = 1, MAX(F55, G55),
IF(Options!$D$25 = 1, AVERAGE(F55,G55),
IF(Options!$D$26 = 1, IFERROR(GEOMEAN(F55, G55), MAX(F55, G55)))))</f>
        <v>0</v>
      </c>
      <c r="F55" s="96" cm="1">
        <f t="array" ref="F55">IF(Options!$D$18=1, IFERROR(MAX(IF($I$199:$R$199=1,(I55:R55),"")),
     MAX(IF($I$199:$R$199=2,(I55:R55),""))),
IF(Options!$D$19=1, IFERROR(AVERAGE(IF($I$199:$R$199=1,(I55:R55),"")),
     AVERAGE(IF($I$199:$R$199=2,(I55:R55),""))),
IF(Options!$D$20=1, IFERROR(GEOMEAN(IF($I$199:$R$199=1,(I55:R55)+0.0001,"")),
     GEOMEAN(IF($I$199:$R$199=2,(I55:R55)+0.0001,""))))))</f>
        <v>0</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0</v>
      </c>
      <c r="J55" s="96">
        <v>0</v>
      </c>
      <c r="K55" s="96">
        <v>0</v>
      </c>
      <c r="L55" s="96" t="s">
        <v>505</v>
      </c>
      <c r="M55" s="93"/>
      <c r="N55" s="93"/>
      <c r="O55" s="153"/>
      <c r="P55" s="153"/>
      <c r="Q55" s="153"/>
      <c r="R55" s="38"/>
      <c r="S55" s="38"/>
      <c r="T55" s="38"/>
      <c r="U55" s="38"/>
      <c r="V55" s="38"/>
      <c r="W55" s="38"/>
      <c r="X55" s="38"/>
      <c r="Y55" s="38"/>
      <c r="Z55" s="38"/>
      <c r="AA55" s="38"/>
      <c r="AB55" s="38"/>
    </row>
    <row r="56" spans="1:28" x14ac:dyDescent="0.2">
      <c r="A56" s="92">
        <v>51</v>
      </c>
      <c r="B56" s="92" t="s">
        <v>108</v>
      </c>
      <c r="C56" s="92" t="s">
        <v>109</v>
      </c>
      <c r="D56" s="105" t="str">
        <f t="shared" si="0"/>
        <v/>
      </c>
      <c r="E56" s="96">
        <f>IF(Options!$D$24 = 1, MAX(F56, G56),
IF(Options!$D$25 = 1, AVERAGE(F56,G56),
IF(Options!$D$26 = 1, IFERROR(GEOMEAN(F56, G56), MAX(F56, G56)))))</f>
        <v>0</v>
      </c>
      <c r="F56" s="96" cm="1">
        <f t="array" ref="F56">IF(Options!$D$18=1, IFERROR(MAX(IF($I$199:$R$199=1,(I56:R56),"")),
     MAX(IF($I$199:$R$199=2,(I56:R56),""))),
IF(Options!$D$19=1, IFERROR(AVERAGE(IF($I$199:$R$199=1,(I56:R56),"")),
     AVERAGE(IF($I$199:$R$199=2,(I56:R56),""))),
IF(Options!$D$20=1, IFERROR(GEOMEAN(IF($I$199:$R$199=1,(I56:R56)+0.0001,"")),
     GEOMEAN(IF($I$199:$R$199=2,(I56:R56)+0.0001,""))))))</f>
        <v>0</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v>0</v>
      </c>
      <c r="J56" s="96">
        <v>0</v>
      </c>
      <c r="K56" s="96">
        <v>0</v>
      </c>
      <c r="L56" s="96">
        <v>0</v>
      </c>
      <c r="M56" s="93"/>
      <c r="N56" s="93"/>
      <c r="O56" s="153"/>
      <c r="P56" s="153"/>
      <c r="Q56" s="153"/>
      <c r="R56" s="38"/>
      <c r="S56" s="38"/>
      <c r="T56" s="38"/>
      <c r="U56" s="38"/>
      <c r="V56" s="38"/>
      <c r="W56" s="38"/>
      <c r="X56" s="38"/>
      <c r="Y56" s="38"/>
      <c r="Z56" s="38"/>
      <c r="AA56" s="38"/>
      <c r="AB56" s="38"/>
    </row>
    <row r="57" spans="1:28" x14ac:dyDescent="0.2">
      <c r="A57" s="92">
        <v>52</v>
      </c>
      <c r="B57" s="92" t="s">
        <v>110</v>
      </c>
      <c r="C57" s="92" t="s">
        <v>111</v>
      </c>
      <c r="D57" s="105" t="str">
        <f t="shared" si="0"/>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v>10</v>
      </c>
      <c r="J57" s="96">
        <v>0</v>
      </c>
      <c r="K57" s="96">
        <v>0</v>
      </c>
      <c r="L57" s="96" t="s">
        <v>505</v>
      </c>
      <c r="M57" s="93"/>
      <c r="N57" s="93"/>
      <c r="O57" s="153"/>
      <c r="P57" s="153"/>
      <c r="Q57" s="153"/>
      <c r="R57" s="38"/>
      <c r="S57" s="38"/>
      <c r="T57" s="38"/>
      <c r="U57" s="38"/>
      <c r="V57" s="38"/>
      <c r="W57" s="38"/>
      <c r="X57" s="38"/>
      <c r="Y57" s="38"/>
      <c r="Z57" s="38"/>
      <c r="AA57" s="38"/>
      <c r="AB57" s="38"/>
    </row>
    <row r="58" spans="1:28" x14ac:dyDescent="0.2">
      <c r="A58" s="92">
        <v>53</v>
      </c>
      <c r="B58" s="92" t="s">
        <v>112</v>
      </c>
      <c r="C58" s="92" t="s">
        <v>113</v>
      </c>
      <c r="D58" s="105" t="str">
        <f t="shared" si="0"/>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v>0</v>
      </c>
      <c r="J58" s="96">
        <v>0</v>
      </c>
      <c r="K58" s="96">
        <v>0</v>
      </c>
      <c r="L58" s="96">
        <v>0</v>
      </c>
      <c r="M58" s="93"/>
      <c r="N58" s="93"/>
      <c r="O58" s="153"/>
      <c r="P58" s="153"/>
      <c r="Q58" s="153"/>
      <c r="R58" s="38"/>
      <c r="S58" s="38"/>
      <c r="T58" s="38"/>
      <c r="U58" s="38"/>
      <c r="V58" s="38"/>
      <c r="W58" s="38"/>
      <c r="X58" s="38"/>
      <c r="Y58" s="38"/>
      <c r="Z58" s="38"/>
      <c r="AA58" s="38"/>
      <c r="AB58" s="38"/>
    </row>
    <row r="59" spans="1:28" x14ac:dyDescent="0.2">
      <c r="A59" s="92">
        <v>54</v>
      </c>
      <c r="B59" s="92" t="s">
        <v>114</v>
      </c>
      <c r="C59" s="92" t="s">
        <v>115</v>
      </c>
      <c r="D59" s="105" t="str">
        <f t="shared" si="0"/>
        <v/>
      </c>
      <c r="E59" s="96">
        <f>IF(Options!$D$24 = 1, MAX(F59, G59),
IF(Options!$D$25 = 1, AVERAGE(F59,G59),
IF(Options!$D$26 = 1, IFERROR(GEOMEAN(F59, G59), MAX(F59, G59)))))</f>
        <v>0</v>
      </c>
      <c r="F59" s="96" cm="1">
        <f t="array" ref="F59">IF(Options!$D$18=1, IFERROR(MAX(IF($I$199:$R$199=1,(I59:R59),"")),
     MAX(IF($I$199:$R$199=2,(I59:R59),""))),
IF(Options!$D$19=1, IFERROR(AVERAGE(IF($I$199:$R$199=1,(I59:R59),"")),
     AVERAGE(IF($I$199:$R$199=2,(I59:R59),""))),
IF(Options!$D$20=1, IFERROR(GEOMEAN(IF($I$199:$R$199=1,(I59:R59)+0.0001,"")),
     GEOMEAN(IF($I$199:$R$199=2,(I59:R59)+0.0001,""))))))</f>
        <v>0</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v>0</v>
      </c>
      <c r="J59" s="96">
        <v>0</v>
      </c>
      <c r="K59" s="96">
        <v>0</v>
      </c>
      <c r="L59" s="96">
        <v>0</v>
      </c>
      <c r="M59" s="93"/>
      <c r="N59" s="93"/>
      <c r="O59" s="153"/>
      <c r="P59" s="153"/>
      <c r="Q59" s="153"/>
      <c r="R59" s="38"/>
      <c r="S59" s="38"/>
      <c r="T59" s="38"/>
      <c r="U59" s="38"/>
      <c r="V59" s="38"/>
      <c r="W59" s="38"/>
      <c r="X59" s="38"/>
      <c r="Y59" s="38"/>
      <c r="Z59" s="38"/>
      <c r="AA59" s="38"/>
      <c r="AB59" s="38"/>
    </row>
    <row r="60" spans="1:28" x14ac:dyDescent="0.2">
      <c r="A60" s="92">
        <v>55</v>
      </c>
      <c r="B60" s="92" t="s">
        <v>116</v>
      </c>
      <c r="C60" s="92" t="s">
        <v>117</v>
      </c>
      <c r="D60" s="105" t="str">
        <f t="shared" si="0"/>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0</v>
      </c>
      <c r="G60" s="96" cm="1">
        <f t="array" ref="G60">IF(Options!$D$18=1, IFERROR(MAX(IF($I$200:$R$200=1,(I60:R60),"")),
     MAX(IF($I$200:$R$200=2,(I60:R60),""))),
IF(Options!$D$19=1, IFERROR(AVERAGE(IF($I$200:$R$200=1,(I60:R60),"")),
     AVERAGE(IF($I$200:$R$200=2,(I60:R60),""))),
IF(Options!$D$20=1, IFERROR(GEOMEAN(IF($I$200:$R$200=1,(I60:R60)+0.0001,"")),
     GEOMEAN(IF($I$200:$R$200=2,(I60:R60)+0.0001,""))))))</f>
        <v>10</v>
      </c>
      <c r="H60" s="151" t="s">
        <v>117</v>
      </c>
      <c r="I60" s="96">
        <v>0</v>
      </c>
      <c r="J60" s="96">
        <v>0</v>
      </c>
      <c r="K60" s="96">
        <v>7.5049020603200098</v>
      </c>
      <c r="L60" s="96">
        <v>10</v>
      </c>
      <c r="M60" s="93"/>
      <c r="N60" s="93"/>
      <c r="O60" s="153"/>
      <c r="P60" s="153"/>
      <c r="Q60" s="153"/>
      <c r="R60" s="38"/>
      <c r="S60" s="38"/>
      <c r="T60" s="38"/>
      <c r="U60" s="38"/>
      <c r="V60" s="38"/>
      <c r="W60" s="38"/>
      <c r="X60" s="38"/>
      <c r="Y60" s="38"/>
      <c r="Z60" s="38"/>
      <c r="AA60" s="38"/>
      <c r="AB60" s="38"/>
    </row>
    <row r="61" spans="1:28" x14ac:dyDescent="0.2">
      <c r="A61" s="92">
        <v>56</v>
      </c>
      <c r="B61" s="92" t="s">
        <v>118</v>
      </c>
      <c r="C61" s="92" t="s">
        <v>119</v>
      </c>
      <c r="D61" s="105" t="str">
        <f t="shared" si="0"/>
        <v/>
      </c>
      <c r="E61" s="96">
        <f>IF(Options!$D$24 = 1, MAX(F61, G61),
IF(Options!$D$25 = 1, AVERAGE(F61,G61),
IF(Options!$D$26 = 1, IFERROR(GEOMEAN(F61, G61), MAX(F61, G61)))))</f>
        <v>5</v>
      </c>
      <c r="F61" s="96" cm="1">
        <f t="array" ref="F61">IF(Options!$D$18=1, IFERROR(MAX(IF($I$199:$R$199=1,(I61:R61),"")),
     MAX(IF($I$199:$R$199=2,(I61:R61),""))),
IF(Options!$D$19=1, IFERROR(AVERAGE(IF($I$199:$R$199=1,(I61:R61),"")),
     AVERAGE(IF($I$199:$R$199=2,(I61:R61),""))),
IF(Options!$D$20=1, IFERROR(GEOMEAN(IF($I$199:$R$199=1,(I61:R61)+0.0001,"")),
     GEOMEAN(IF($I$199:$R$199=2,(I61:R61)+0.0001,""))))))</f>
        <v>0</v>
      </c>
      <c r="G61" s="96" cm="1">
        <f t="array" ref="G61">IF(Options!$D$18=1, IFERROR(MAX(IF($I$200:$R$200=1,(I61:R61),"")),
     MAX(IF($I$200:$R$200=2,(I61:R61),""))),
IF(Options!$D$19=1, IFERROR(AVERAGE(IF($I$200:$R$200=1,(I61:R61),"")),
     AVERAGE(IF($I$200:$R$200=2,(I61:R61),""))),
IF(Options!$D$20=1, IFERROR(GEOMEAN(IF($I$200:$R$200=1,(I61:R61)+0.0001,"")),
     GEOMEAN(IF($I$200:$R$200=2,(I61:R61)+0.0001,""))))))</f>
        <v>5</v>
      </c>
      <c r="H61" s="151" t="s">
        <v>119</v>
      </c>
      <c r="I61" s="96">
        <v>0</v>
      </c>
      <c r="J61" s="96">
        <v>0</v>
      </c>
      <c r="K61" s="96" t="s">
        <v>505</v>
      </c>
      <c r="L61" s="96">
        <v>5</v>
      </c>
      <c r="M61" s="93"/>
      <c r="N61" s="93"/>
      <c r="O61" s="153"/>
      <c r="P61" s="153"/>
      <c r="Q61" s="153"/>
      <c r="R61" s="38"/>
      <c r="S61" s="38"/>
      <c r="T61" s="38"/>
      <c r="U61" s="38"/>
      <c r="V61" s="38"/>
      <c r="W61" s="38"/>
      <c r="X61" s="38"/>
      <c r="Y61" s="38"/>
      <c r="Z61" s="38"/>
      <c r="AA61" s="38"/>
      <c r="AB61" s="38"/>
    </row>
    <row r="62" spans="1:28" x14ac:dyDescent="0.2">
      <c r="A62" s="92">
        <v>57</v>
      </c>
      <c r="B62" s="92" t="s">
        <v>120</v>
      </c>
      <c r="C62" s="92" t="s">
        <v>121</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0</v>
      </c>
      <c r="J62" s="96">
        <v>0</v>
      </c>
      <c r="K62" s="96">
        <v>0</v>
      </c>
      <c r="L62" s="96" t="s">
        <v>505</v>
      </c>
      <c r="M62" s="93"/>
      <c r="N62" s="93"/>
      <c r="O62" s="153"/>
      <c r="P62" s="153"/>
      <c r="Q62" s="153"/>
      <c r="R62" s="38"/>
      <c r="S62" s="38"/>
      <c r="T62" s="38"/>
      <c r="U62" s="38"/>
      <c r="V62" s="38"/>
      <c r="W62" s="38"/>
      <c r="X62" s="38"/>
      <c r="Y62" s="38"/>
      <c r="Z62" s="38"/>
      <c r="AA62" s="38"/>
      <c r="AB62" s="38"/>
    </row>
    <row r="63" spans="1:28" x14ac:dyDescent="0.2">
      <c r="A63" s="92">
        <v>58</v>
      </c>
      <c r="B63" s="92" t="s">
        <v>122</v>
      </c>
      <c r="C63" s="92" t="s">
        <v>123</v>
      </c>
      <c r="D63" s="105" t="str">
        <f t="shared" si="0"/>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v>0</v>
      </c>
      <c r="J63" s="96">
        <v>0</v>
      </c>
      <c r="K63" s="96">
        <v>0</v>
      </c>
      <c r="L63" s="96">
        <v>0</v>
      </c>
      <c r="M63" s="93"/>
      <c r="N63" s="93"/>
      <c r="O63" s="153"/>
      <c r="P63" s="153"/>
      <c r="Q63" s="153"/>
      <c r="R63" s="38"/>
      <c r="S63" s="38"/>
      <c r="T63" s="38"/>
      <c r="U63" s="38"/>
      <c r="V63" s="38"/>
      <c r="W63" s="38"/>
      <c r="X63" s="38"/>
      <c r="Y63" s="38"/>
      <c r="Z63" s="38"/>
      <c r="AA63" s="38"/>
      <c r="AB63" s="38"/>
    </row>
    <row r="64" spans="1:28" x14ac:dyDescent="0.2">
      <c r="A64" s="92">
        <v>59</v>
      </c>
      <c r="B64" s="92" t="s">
        <v>124</v>
      </c>
      <c r="C64" s="92" t="s">
        <v>125</v>
      </c>
      <c r="D64" s="105" t="str">
        <f t="shared" si="0"/>
        <v/>
      </c>
      <c r="E64" s="96">
        <f>IF(Options!$D$24 = 1, MAX(F64, G64),
IF(Options!$D$25 = 1, AVERAGE(F64,G64),
IF(Options!$D$26 = 1, IFERROR(GEOMEAN(F64, G64), MAX(F64, G64)))))</f>
        <v>10</v>
      </c>
      <c r="F64" s="96" cm="1">
        <f t="array" ref="F64">IF(Options!$D$18=1, IFERROR(MAX(IF($I$199:$R$199=1,(I64:R64),"")),
     MAX(IF($I$199:$R$199=2,(I64:R64),""))),
IF(Options!$D$19=1, IFERROR(AVERAGE(IF($I$199:$R$199=1,(I64:R64),"")),
     AVERAGE(IF($I$199:$R$199=2,(I64:R64),""))),
IF(Options!$D$20=1, IFERROR(GEOMEAN(IF($I$199:$R$199=1,(I64:R64)+0.0001,"")),
     GEOMEAN(IF($I$199:$R$199=2,(I64:R64)+0.0001,""))))))</f>
        <v>10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v>10</v>
      </c>
      <c r="J64" s="96" t="s">
        <v>505</v>
      </c>
      <c r="K64" s="96" t="s">
        <v>505</v>
      </c>
      <c r="L64" s="96" t="s">
        <v>505</v>
      </c>
      <c r="M64" s="93"/>
      <c r="N64" s="93"/>
      <c r="O64" s="153"/>
      <c r="P64" s="153"/>
      <c r="Q64" s="153"/>
      <c r="R64" s="38"/>
      <c r="S64" s="38"/>
      <c r="T64" s="38"/>
      <c r="U64" s="38"/>
      <c r="V64" s="38"/>
      <c r="W64" s="38"/>
      <c r="X64" s="38"/>
      <c r="Y64" s="38"/>
      <c r="Z64" s="38"/>
      <c r="AA64" s="38"/>
      <c r="AB64" s="38"/>
    </row>
    <row r="65" spans="1:28" x14ac:dyDescent="0.2">
      <c r="A65" s="92">
        <v>60</v>
      </c>
      <c r="B65" s="92" t="s">
        <v>126</v>
      </c>
      <c r="C65" s="92" t="s">
        <v>127</v>
      </c>
      <c r="D65" s="105" t="str">
        <f t="shared" si="0"/>
        <v/>
      </c>
      <c r="E65" s="96">
        <f>IF(Options!$D$24 = 1, MAX(F65, G65),
IF(Options!$D$25 = 1, AVERAGE(F65,G65),
IF(Options!$D$26 = 1, IFERROR(GEOMEAN(F65, G65), MAX(F65, G65)))))</f>
        <v>0</v>
      </c>
      <c r="F65" s="96" cm="1">
        <f t="array" ref="F65">IF(Options!$D$18=1, IFERROR(MAX(IF($I$199:$R$199=1,(I65:R65),"")),
     MAX(IF($I$199:$R$199=2,(I65:R65),""))),
IF(Options!$D$19=1, IFERROR(AVERAGE(IF($I$199:$R$199=1,(I65:R65),"")),
     AVERAGE(IF($I$199:$R$199=2,(I65:R65),""))),
IF(Options!$D$20=1, IFERROR(GEOMEAN(IF($I$199:$R$199=1,(I65:R65)+0.0001,"")),
     GEOMEAN(IF($I$199:$R$199=2,(I65:R65)+0.0001,""))))))</f>
        <v>0</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v>0</v>
      </c>
      <c r="J65" s="96">
        <v>0</v>
      </c>
      <c r="K65" s="96">
        <v>0</v>
      </c>
      <c r="L65" s="96" t="s">
        <v>505</v>
      </c>
      <c r="M65" s="93"/>
      <c r="N65" s="93"/>
      <c r="O65" s="153"/>
      <c r="P65" s="153"/>
      <c r="Q65" s="153"/>
      <c r="R65" s="38"/>
      <c r="S65" s="38"/>
      <c r="T65" s="38"/>
      <c r="U65" s="38"/>
      <c r="V65" s="38"/>
      <c r="W65" s="38"/>
      <c r="X65" s="38"/>
      <c r="Y65" s="38"/>
      <c r="Z65" s="38"/>
      <c r="AA65" s="38"/>
      <c r="AB65" s="38"/>
    </row>
    <row r="66" spans="1:28" x14ac:dyDescent="0.2">
      <c r="A66" s="92">
        <v>61</v>
      </c>
      <c r="B66" s="92" t="s">
        <v>128</v>
      </c>
      <c r="C66" s="92" t="s">
        <v>129</v>
      </c>
      <c r="D66" s="105" t="str">
        <f t="shared" si="0"/>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v>0</v>
      </c>
      <c r="J66" s="96" t="s">
        <v>505</v>
      </c>
      <c r="K66" s="96">
        <v>0</v>
      </c>
      <c r="L66" s="96" t="s">
        <v>505</v>
      </c>
      <c r="M66" s="93"/>
      <c r="N66" s="93"/>
      <c r="O66" s="153"/>
      <c r="P66" s="153"/>
      <c r="Q66" s="153"/>
      <c r="R66" s="38"/>
      <c r="S66" s="38"/>
      <c r="T66" s="38"/>
      <c r="U66" s="38"/>
      <c r="V66" s="38"/>
      <c r="W66" s="38"/>
      <c r="X66" s="38"/>
      <c r="Y66" s="38"/>
      <c r="Z66" s="38"/>
      <c r="AA66" s="38"/>
      <c r="AB66" s="38"/>
    </row>
    <row r="67" spans="1:28" x14ac:dyDescent="0.2">
      <c r="A67" s="92">
        <v>62</v>
      </c>
      <c r="B67" s="92" t="s">
        <v>130</v>
      </c>
      <c r="C67" s="92" t="s">
        <v>131</v>
      </c>
      <c r="D67" s="105" t="str">
        <f t="shared" si="0"/>
        <v/>
      </c>
      <c r="E67" s="96">
        <f>IF(Options!$D$24 = 1, MAX(F67, G67),
IF(Options!$D$25 = 1, AVERAGE(F67,G67),
IF(Options!$D$26 = 1, IFERROR(GEOMEAN(F67, G67), MAX(F67, G67)))))</f>
        <v>10</v>
      </c>
      <c r="F67" s="96" cm="1">
        <f t="array" ref="F67">IF(Options!$D$18=1, IFERROR(MAX(IF($I$199:$R$199=1,(I67:R67),"")),
     MAX(IF($I$199:$R$199=2,(I67:R67),""))),
IF(Options!$D$19=1, IFERROR(AVERAGE(IF($I$199:$R$199=1,(I67:R67),"")),
     AVERAGE(IF($I$199:$R$199=2,(I67:R67),""))),
IF(Options!$D$20=1, IFERROR(GEOMEAN(IF($I$199:$R$199=1,(I67:R67)+0.0001,"")),
     GEOMEAN(IF($I$199:$R$199=2,(I67:R67)+0.0001,""))))))</f>
        <v>0</v>
      </c>
      <c r="G67" s="96" cm="1">
        <f t="array" ref="G67">IF(Options!$D$18=1, IFERROR(MAX(IF($I$200:$R$200=1,(I67:R67),"")),
     MAX(IF($I$200:$R$200=2,(I67:R67),""))),
IF(Options!$D$19=1, IFERROR(AVERAGE(IF($I$200:$R$200=1,(I67:R67),"")),
     AVERAGE(IF($I$200:$R$200=2,(I67:R67),""))),
IF(Options!$D$20=1, IFERROR(GEOMEAN(IF($I$200:$R$200=1,(I67:R67)+0.0001,"")),
     GEOMEAN(IF($I$200:$R$200=2,(I67:R67)+0.0001,""))))))</f>
        <v>10</v>
      </c>
      <c r="H67" s="151" t="s">
        <v>131</v>
      </c>
      <c r="I67" s="96">
        <v>0</v>
      </c>
      <c r="J67" s="96">
        <v>0</v>
      </c>
      <c r="K67" s="96">
        <v>10</v>
      </c>
      <c r="L67" s="96" t="s">
        <v>505</v>
      </c>
      <c r="M67" s="93"/>
      <c r="N67" s="93"/>
      <c r="O67" s="153"/>
      <c r="P67" s="153"/>
      <c r="Q67" s="153"/>
      <c r="R67" s="38"/>
      <c r="S67" s="38"/>
      <c r="T67" s="38"/>
      <c r="U67" s="38"/>
      <c r="V67" s="38"/>
      <c r="W67" s="38"/>
      <c r="X67" s="38"/>
      <c r="Y67" s="38"/>
      <c r="Z67" s="38"/>
      <c r="AA67" s="38"/>
      <c r="AB67" s="38"/>
    </row>
    <row r="68" spans="1:28" x14ac:dyDescent="0.2">
      <c r="A68" s="92">
        <v>63</v>
      </c>
      <c r="B68" s="92" t="s">
        <v>132</v>
      </c>
      <c r="C68" s="92" t="s">
        <v>133</v>
      </c>
      <c r="D68" s="105" t="str">
        <f t="shared" si="0"/>
        <v/>
      </c>
      <c r="E68" s="96">
        <f>IF(Options!$D$24 = 1, MAX(F68, G68),
IF(Options!$D$25 = 1, AVERAGE(F68,G68),
IF(Options!$D$26 = 1, IFERROR(GEOMEAN(F68, G68), MAX(F68, G68)))))</f>
        <v>0</v>
      </c>
      <c r="F68" s="96" cm="1">
        <f t="array" ref="F68">IF(Options!$D$18=1, IFERROR(MAX(IF($I$199:$R$199=1,(I68:R68),"")),
     MAX(IF($I$199:$R$199=2,(I68:R68),""))),
IF(Options!$D$19=1, IFERROR(AVERAGE(IF($I$199:$R$199=1,(I68:R68),"")),
     AVERAGE(IF($I$199:$R$199=2,(I68:R68),""))),
IF(Options!$D$20=1, IFERROR(GEOMEAN(IF($I$199:$R$199=1,(I68:R68)+0.0001,"")),
     GEOMEAN(IF($I$199:$R$199=2,(I68:R68)+0.0001,""))))))</f>
        <v>0</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0</v>
      </c>
      <c r="J68" s="96">
        <v>0</v>
      </c>
      <c r="K68" s="96">
        <v>0</v>
      </c>
      <c r="L68" s="96" t="s">
        <v>505</v>
      </c>
      <c r="M68" s="93"/>
      <c r="N68" s="93"/>
      <c r="O68" s="153"/>
      <c r="P68" s="153"/>
      <c r="Q68" s="153"/>
      <c r="R68" s="38"/>
      <c r="S68" s="38"/>
      <c r="T68" s="38"/>
      <c r="U68" s="38"/>
      <c r="V68" s="38"/>
      <c r="W68" s="38"/>
      <c r="X68" s="38"/>
      <c r="Y68" s="38"/>
      <c r="Z68" s="38"/>
      <c r="AA68" s="38"/>
      <c r="AB68" s="38"/>
    </row>
    <row r="69" spans="1:28" x14ac:dyDescent="0.2">
      <c r="A69" s="92">
        <v>64</v>
      </c>
      <c r="B69" s="92" t="s">
        <v>134</v>
      </c>
      <c r="C69" s="92" t="s">
        <v>135</v>
      </c>
      <c r="D69" s="105" t="str">
        <f t="shared" si="0"/>
        <v/>
      </c>
      <c r="E69" s="96">
        <f>IF(Options!$D$24 = 1, MAX(F69, G69),
IF(Options!$D$25 = 1, AVERAGE(F69,G69),
IF(Options!$D$26 = 1, IFERROR(GEOMEAN(F69, G69), MAX(F69, G69)))))</f>
        <v>0</v>
      </c>
      <c r="F69" s="96" cm="1">
        <f t="array" ref="F69">IF(Options!$D$18=1, IFERROR(MAX(IF($I$199:$R$199=1,(I69:R69),"")),
     MAX(IF($I$199:$R$199=2,(I69:R69),""))),
IF(Options!$D$19=1, IFERROR(AVERAGE(IF($I$199:$R$199=1,(I69:R69),"")),
     AVERAGE(IF($I$199:$R$199=2,(I69:R69),""))),
IF(Options!$D$20=1, IFERROR(GEOMEAN(IF($I$199:$R$199=1,(I69:R69)+0.0001,"")),
     GEOMEAN(IF($I$199:$R$199=2,(I69:R69)+0.0001,""))))))</f>
        <v>0</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v>0</v>
      </c>
      <c r="J69" s="96">
        <v>0</v>
      </c>
      <c r="K69" s="96">
        <v>0</v>
      </c>
      <c r="L69" s="96" t="s">
        <v>505</v>
      </c>
      <c r="M69" s="93"/>
      <c r="N69" s="93"/>
      <c r="O69" s="153"/>
      <c r="P69" s="153"/>
      <c r="Q69" s="153"/>
      <c r="R69" s="38"/>
      <c r="S69" s="38"/>
      <c r="T69" s="38"/>
      <c r="U69" s="38"/>
      <c r="V69" s="38"/>
      <c r="W69" s="38"/>
      <c r="X69" s="38"/>
      <c r="Y69" s="38"/>
      <c r="Z69" s="38"/>
      <c r="AA69" s="38"/>
      <c r="AB69" s="38"/>
    </row>
    <row r="70" spans="1:28" x14ac:dyDescent="0.2">
      <c r="A70" s="92">
        <v>65</v>
      </c>
      <c r="B70" s="92" t="s">
        <v>136</v>
      </c>
      <c r="C70" s="92" t="s">
        <v>137</v>
      </c>
      <c r="D70" s="105" t="str">
        <f t="shared" si="0"/>
        <v/>
      </c>
      <c r="E70" s="96">
        <f>IF(Options!$D$24 = 1, MAX(F70, G70),
IF(Options!$D$25 = 1, AVERAGE(F70,G70),
IF(Options!$D$26 = 1, IFERROR(GEOMEAN(F70, G70), MAX(F70, G70)))))</f>
        <v>10</v>
      </c>
      <c r="F70" s="96" cm="1">
        <f t="array" ref="F70">IF(Options!$D$18=1, IFERROR(MAX(IF($I$199:$R$199=1,(I70:R70),"")),
     MAX(IF($I$199:$R$199=2,(I70:R70),""))),
IF(Options!$D$19=1, IFERROR(AVERAGE(IF($I$199:$R$199=1,(I70:R70),"")),
     AVERAGE(IF($I$199:$R$199=2,(I70:R70),""))),
IF(Options!$D$20=1, IFERROR(GEOMEAN(IF($I$199:$R$199=1,(I70:R70)+0.0001,"")),
     GEOMEAN(IF($I$199:$R$199=2,(I70:R70)+0.0001,""))))))</f>
        <v>10</v>
      </c>
      <c r="G70" s="96" cm="1">
        <f t="array" ref="G70">IF(Options!$D$18=1, IFERROR(MAX(IF($I$200:$R$200=1,(I70:R70),"")),
     MAX(IF($I$200:$R$200=2,(I70:R70),""))),
IF(Options!$D$19=1, IFERROR(AVERAGE(IF($I$200:$R$200=1,(I70:R70),"")),
     AVERAGE(IF($I$200:$R$200=2,(I70:R70),""))),
IF(Options!$D$20=1, IFERROR(GEOMEAN(IF($I$200:$R$200=1,(I70:R70)+0.0001,"")),
     GEOMEAN(IF($I$200:$R$200=2,(I70:R70)+0.0001,""))))))</f>
        <v>10</v>
      </c>
      <c r="H70" s="151" t="s">
        <v>137</v>
      </c>
      <c r="I70" s="96">
        <v>10</v>
      </c>
      <c r="J70" s="96">
        <v>10</v>
      </c>
      <c r="K70" s="96">
        <v>0</v>
      </c>
      <c r="L70" s="96" t="s">
        <v>505</v>
      </c>
      <c r="M70" s="93"/>
      <c r="N70" s="93"/>
      <c r="O70" s="153"/>
      <c r="P70" s="153"/>
      <c r="Q70" s="153"/>
      <c r="R70" s="38"/>
      <c r="S70" s="38"/>
      <c r="T70" s="38"/>
      <c r="U70" s="38"/>
      <c r="V70" s="38"/>
      <c r="W70" s="38"/>
      <c r="X70" s="38"/>
      <c r="Y70" s="38"/>
      <c r="Z70" s="38"/>
      <c r="AA70" s="38"/>
      <c r="AB70" s="38"/>
    </row>
    <row r="71" spans="1:28"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10</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v>10</v>
      </c>
      <c r="J71" s="96">
        <v>0</v>
      </c>
      <c r="K71" s="96">
        <v>0</v>
      </c>
      <c r="L71" s="96" t="s">
        <v>505</v>
      </c>
      <c r="M71" s="93"/>
      <c r="N71" s="93"/>
      <c r="O71" s="153"/>
      <c r="P71" s="153"/>
      <c r="Q71" s="153"/>
      <c r="R71" s="38"/>
      <c r="S71" s="38"/>
      <c r="T71" s="38"/>
      <c r="U71" s="38"/>
      <c r="V71" s="38"/>
      <c r="W71" s="38"/>
      <c r="X71" s="38"/>
      <c r="Y71" s="38"/>
      <c r="Z71" s="38"/>
      <c r="AA71" s="38"/>
      <c r="AB71" s="38"/>
    </row>
    <row r="72" spans="1:28" x14ac:dyDescent="0.2">
      <c r="A72" s="92">
        <v>67</v>
      </c>
      <c r="B72" s="92" t="s">
        <v>140</v>
      </c>
      <c r="C72" s="92" t="s">
        <v>141</v>
      </c>
      <c r="D72" s="105" t="str">
        <f t="shared" si="1"/>
        <v/>
      </c>
      <c r="E72" s="96">
        <f>IF(Options!$D$24 = 1, MAX(F72, G72),
IF(Options!$D$25 = 1, AVERAGE(F72,G72),
IF(Options!$D$26 = 1, IFERROR(GEOMEAN(F72, G72), MAX(F72, G72)))))</f>
        <v>0</v>
      </c>
      <c r="F72" s="96" cm="1">
        <f t="array" ref="F72">IF(Options!$D$18=1, IFERROR(MAX(IF($I$199:$R$199=1,(I72:R72),"")),
     MAX(IF($I$199:$R$199=2,(I72:R72),""))),
IF(Options!$D$19=1, IFERROR(AVERAGE(IF($I$199:$R$199=1,(I72:R72),"")),
     AVERAGE(IF($I$199:$R$199=2,(I72:R72),""))),
IF(Options!$D$20=1, IFERROR(GEOMEAN(IF($I$199:$R$199=1,(I72:R72)+0.0001,"")),
     GEOMEAN(IF($I$199:$R$199=2,(I72:R72)+0.0001,""))))))</f>
        <v>0</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v>0</v>
      </c>
      <c r="J72" s="96">
        <v>0</v>
      </c>
      <c r="K72" s="96">
        <v>0</v>
      </c>
      <c r="L72" s="96" t="s">
        <v>505</v>
      </c>
      <c r="M72" s="93"/>
      <c r="N72" s="93"/>
      <c r="O72" s="153"/>
      <c r="P72" s="153"/>
      <c r="Q72" s="153"/>
      <c r="R72" s="38"/>
      <c r="S72" s="38"/>
      <c r="T72" s="38"/>
      <c r="U72" s="38"/>
      <c r="V72" s="38"/>
      <c r="W72" s="38"/>
      <c r="X72" s="38"/>
      <c r="Y72" s="38"/>
      <c r="Z72" s="38"/>
      <c r="AA72" s="38"/>
      <c r="AB72" s="38"/>
    </row>
    <row r="73" spans="1:28" x14ac:dyDescent="0.2">
      <c r="A73" s="92">
        <v>68</v>
      </c>
      <c r="B73" s="92" t="s">
        <v>142</v>
      </c>
      <c r="C73" s="92" t="s">
        <v>143</v>
      </c>
      <c r="D73" s="105" t="str">
        <f t="shared" si="1"/>
        <v/>
      </c>
      <c r="E73" s="96">
        <f>IF(Options!$D$24 = 1, MAX(F73, G73),
IF(Options!$D$25 = 1, AVERAGE(F73,G73),
IF(Options!$D$26 = 1, IFERROR(GEOMEAN(F73, G73), MAX(F73, G73)))))</f>
        <v>0</v>
      </c>
      <c r="F73" s="96" cm="1">
        <f t="array" ref="F73">IF(Options!$D$18=1, IFERROR(MAX(IF($I$199:$R$199=1,(I73:R73),"")),
     MAX(IF($I$199:$R$199=2,(I73:R73),""))),
IF(Options!$D$19=1, IFERROR(AVERAGE(IF($I$199:$R$199=1,(I73:R73),"")),
     AVERAGE(IF($I$199:$R$199=2,(I73:R73),""))),
IF(Options!$D$20=1, IFERROR(GEOMEAN(IF($I$199:$R$199=1,(I73:R73)+0.0001,"")),
     GEOMEAN(IF($I$199:$R$199=2,(I73:R73)+0.0001,""))))))</f>
        <v>0</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v>0</v>
      </c>
      <c r="J73" s="96">
        <v>0</v>
      </c>
      <c r="K73" s="96">
        <v>0</v>
      </c>
      <c r="L73" s="96" t="s">
        <v>505</v>
      </c>
      <c r="M73" s="93"/>
      <c r="N73" s="93"/>
      <c r="O73" s="153"/>
      <c r="P73" s="153"/>
      <c r="Q73" s="153"/>
      <c r="R73" s="38"/>
      <c r="S73" s="38"/>
      <c r="T73" s="38"/>
      <c r="U73" s="38"/>
      <c r="V73" s="38"/>
      <c r="W73" s="38"/>
      <c r="X73" s="38"/>
      <c r="Y73" s="38"/>
      <c r="Z73" s="38"/>
      <c r="AA73" s="38"/>
      <c r="AB73" s="38"/>
    </row>
    <row r="74" spans="1:28"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v>0</v>
      </c>
      <c r="J74" s="96">
        <v>0</v>
      </c>
      <c r="K74" s="96">
        <v>0</v>
      </c>
      <c r="L74" s="96" t="s">
        <v>505</v>
      </c>
      <c r="M74" s="93"/>
      <c r="N74" s="93"/>
      <c r="O74" s="153"/>
      <c r="P74" s="153"/>
      <c r="Q74" s="153"/>
      <c r="R74" s="38"/>
      <c r="S74" s="38"/>
      <c r="T74" s="38"/>
      <c r="U74" s="38"/>
      <c r="V74" s="38"/>
      <c r="W74" s="38"/>
      <c r="X74" s="38"/>
      <c r="Y74" s="38"/>
      <c r="Z74" s="38"/>
      <c r="AA74" s="38"/>
      <c r="AB74" s="38"/>
    </row>
    <row r="75" spans="1:28" x14ac:dyDescent="0.2">
      <c r="A75" s="92">
        <v>70</v>
      </c>
      <c r="B75" s="92" t="s">
        <v>146</v>
      </c>
      <c r="C75" s="92" t="s">
        <v>147</v>
      </c>
      <c r="D75" s="105" t="str">
        <f t="shared" si="1"/>
        <v/>
      </c>
      <c r="E75" s="96">
        <f>IF(Options!$D$24 = 1, MAX(F75, G75),
IF(Options!$D$25 = 1, AVERAGE(F75,G75),
IF(Options!$D$26 = 1, IFERROR(GEOMEAN(F75, G75), MAX(F75, G75)))))</f>
        <v>0</v>
      </c>
      <c r="F75" s="96" cm="1">
        <f t="array" ref="F75">IF(Options!$D$18=1, IFERROR(MAX(IF($I$199:$R$199=1,(I75:R75),"")),
     MAX(IF($I$199:$R$199=2,(I75:R75),""))),
IF(Options!$D$19=1, IFERROR(AVERAGE(IF($I$199:$R$199=1,(I75:R75),"")),
     AVERAGE(IF($I$199:$R$199=2,(I75:R75),""))),
IF(Options!$D$20=1, IFERROR(GEOMEAN(IF($I$199:$R$199=1,(I75:R75)+0.0001,"")),
     GEOMEAN(IF($I$199:$R$199=2,(I75:R75)+0.0001,""))))))</f>
        <v>0</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0</v>
      </c>
      <c r="J75" s="96">
        <v>0</v>
      </c>
      <c r="K75" s="96">
        <v>0</v>
      </c>
      <c r="L75" s="96" t="s">
        <v>505</v>
      </c>
      <c r="M75" s="93"/>
      <c r="N75" s="93"/>
      <c r="O75" s="153"/>
      <c r="P75" s="153"/>
      <c r="Q75" s="153"/>
      <c r="R75" s="38"/>
      <c r="S75" s="38"/>
      <c r="T75" s="38"/>
      <c r="U75" s="38"/>
      <c r="V75" s="38"/>
      <c r="W75" s="38"/>
      <c r="X75" s="38"/>
      <c r="Y75" s="38"/>
      <c r="Z75" s="38"/>
      <c r="AA75" s="38"/>
      <c r="AB75" s="38"/>
    </row>
    <row r="76" spans="1:28" x14ac:dyDescent="0.2">
      <c r="A76" s="92">
        <v>71</v>
      </c>
      <c r="B76" s="92" t="s">
        <v>148</v>
      </c>
      <c r="C76" s="92" t="s">
        <v>149</v>
      </c>
      <c r="D76" s="105" t="str">
        <f t="shared" si="1"/>
        <v/>
      </c>
      <c r="E76" s="96">
        <f>IF(Options!$D$24 = 1, MAX(F76, G76),
IF(Options!$D$25 = 1, AVERAGE(F76,G76),
IF(Options!$D$26 = 1, IFERROR(GEOMEAN(F76, G76), MAX(F76, G76)))))</f>
        <v>0</v>
      </c>
      <c r="F76" s="96" cm="1">
        <f t="array" ref="F76">IF(Options!$D$18=1, IFERROR(MAX(IF($I$199:$R$199=1,(I76:R76),"")),
     MAX(IF($I$199:$R$199=2,(I76:R76),""))),
IF(Options!$D$19=1, IFERROR(AVERAGE(IF($I$199:$R$199=1,(I76:R76),"")),
     AVERAGE(IF($I$199:$R$199=2,(I76:R76),""))),
IF(Options!$D$20=1, IFERROR(GEOMEAN(IF($I$199:$R$199=1,(I76:R76)+0.0001,"")),
     GEOMEAN(IF($I$199:$R$199=2,(I76:R76)+0.0001,""))))))</f>
        <v>0</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v>0</v>
      </c>
      <c r="J76" s="96">
        <v>0</v>
      </c>
      <c r="K76" s="96">
        <v>0</v>
      </c>
      <c r="L76" s="96" t="s">
        <v>505</v>
      </c>
      <c r="M76" s="93"/>
      <c r="N76" s="93"/>
      <c r="O76" s="153"/>
      <c r="P76" s="153"/>
      <c r="Q76" s="153"/>
      <c r="R76" s="38"/>
      <c r="S76" s="38"/>
      <c r="T76" s="38"/>
      <c r="U76" s="38"/>
      <c r="V76" s="38"/>
      <c r="W76" s="38"/>
      <c r="X76" s="38"/>
      <c r="Y76" s="38"/>
      <c r="Z76" s="38"/>
      <c r="AA76" s="38"/>
      <c r="AB76" s="38"/>
    </row>
    <row r="77" spans="1:28" x14ac:dyDescent="0.2">
      <c r="A77" s="92">
        <v>72</v>
      </c>
      <c r="B77" s="92" t="s">
        <v>150</v>
      </c>
      <c r="C77" s="92" t="s">
        <v>151</v>
      </c>
      <c r="D77" s="105" t="str">
        <f t="shared" si="1"/>
        <v/>
      </c>
      <c r="E77" s="96">
        <f>IF(Options!$D$24 = 1, MAX(F77, G77),
IF(Options!$D$25 = 1, AVERAGE(F77,G77),
IF(Options!$D$26 = 1, IFERROR(GEOMEAN(F77, G77), MAX(F77, G77)))))</f>
        <v>10</v>
      </c>
      <c r="F77" s="96" cm="1">
        <f t="array" ref="F77">IF(Options!$D$18=1, IFERROR(MAX(IF($I$199:$R$199=1,(I77:R77),"")),
     MAX(IF($I$199:$R$199=2,(I77:R77),""))),
IF(Options!$D$19=1, IFERROR(AVERAGE(IF($I$199:$R$199=1,(I77:R77),"")),
     AVERAGE(IF($I$199:$R$199=2,(I77:R77),""))),
IF(Options!$D$20=1, IFERROR(GEOMEAN(IF($I$199:$R$199=1,(I77:R77)+0.0001,"")),
     GEOMEAN(IF($I$199:$R$199=2,(I77:R77)+0.0001,""))))))</f>
        <v>0</v>
      </c>
      <c r="G77" s="96" cm="1">
        <f t="array" ref="G77">IF(Options!$D$18=1, IFERROR(MAX(IF($I$200:$R$200=1,(I77:R77),"")),
     MAX(IF($I$200:$R$200=2,(I77:R77),""))),
IF(Options!$D$19=1, IFERROR(AVERAGE(IF($I$200:$R$200=1,(I77:R77),"")),
     AVERAGE(IF($I$200:$R$200=2,(I77:R77),""))),
IF(Options!$D$20=1, IFERROR(GEOMEAN(IF($I$200:$R$200=1,(I77:R77)+0.0001,"")),
     GEOMEAN(IF($I$200:$R$200=2,(I77:R77)+0.0001,""))))))</f>
        <v>10</v>
      </c>
      <c r="H77" s="151" t="s">
        <v>151</v>
      </c>
      <c r="I77" s="96">
        <v>0</v>
      </c>
      <c r="J77" s="96">
        <v>0</v>
      </c>
      <c r="K77" s="96">
        <v>10</v>
      </c>
      <c r="L77" s="96">
        <v>0</v>
      </c>
      <c r="M77" s="93"/>
      <c r="N77" s="93"/>
      <c r="O77" s="153"/>
      <c r="P77" s="153"/>
      <c r="Q77" s="153"/>
      <c r="R77" s="38"/>
      <c r="S77" s="38"/>
      <c r="T77" s="38"/>
      <c r="U77" s="38"/>
      <c r="V77" s="38"/>
      <c r="W77" s="38"/>
      <c r="X77" s="38"/>
      <c r="Y77" s="38"/>
      <c r="Z77" s="38"/>
      <c r="AA77" s="38"/>
      <c r="AB77" s="38"/>
    </row>
    <row r="78" spans="1:28" x14ac:dyDescent="0.2">
      <c r="A78" s="92">
        <v>73</v>
      </c>
      <c r="B78" s="92" t="s">
        <v>152</v>
      </c>
      <c r="C78" s="92" t="s">
        <v>153</v>
      </c>
      <c r="D78" s="105" t="str">
        <f t="shared" si="1"/>
        <v/>
      </c>
      <c r="E78" s="96">
        <f>IF(Options!$D$24 = 1, MAX(F78, G78),
IF(Options!$D$25 = 1, AVERAGE(F78,G78),
IF(Options!$D$26 = 1, IFERROR(GEOMEAN(F78, G78), MAX(F78, G78)))))</f>
        <v>0</v>
      </c>
      <c r="F78" s="96" cm="1">
        <f t="array" ref="F78">IF(Options!$D$18=1, IFERROR(MAX(IF($I$199:$R$199=1,(I78:R78),"")),
     MAX(IF($I$199:$R$199=2,(I78:R78),""))),
IF(Options!$D$19=1, IFERROR(AVERAGE(IF($I$199:$R$199=1,(I78:R78),"")),
     AVERAGE(IF($I$199:$R$199=2,(I78:R78),""))),
IF(Options!$D$20=1, IFERROR(GEOMEAN(IF($I$199:$R$199=1,(I78:R78)+0.0001,"")),
     GEOMEAN(IF($I$199:$R$199=2,(I78:R78)+0.0001,""))))))</f>
        <v>0</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v>0</v>
      </c>
      <c r="J78" s="96">
        <v>0</v>
      </c>
      <c r="K78" s="96">
        <v>0</v>
      </c>
      <c r="L78" s="96" t="s">
        <v>505</v>
      </c>
      <c r="M78" s="93"/>
      <c r="N78" s="93"/>
      <c r="O78" s="153"/>
      <c r="P78" s="153"/>
      <c r="Q78" s="153"/>
      <c r="R78" s="38"/>
      <c r="S78" s="38"/>
      <c r="T78" s="38"/>
      <c r="U78" s="38"/>
      <c r="V78" s="38"/>
      <c r="W78" s="38"/>
      <c r="X78" s="38"/>
      <c r="Y78" s="38"/>
      <c r="Z78" s="38"/>
      <c r="AA78" s="38"/>
      <c r="AB78" s="38"/>
    </row>
    <row r="79" spans="1:28" x14ac:dyDescent="0.2">
      <c r="A79" s="92">
        <v>74</v>
      </c>
      <c r="B79" s="92" t="s">
        <v>154</v>
      </c>
      <c r="C79" s="92" t="s">
        <v>155</v>
      </c>
      <c r="D79" s="105" t="str">
        <f t="shared" si="1"/>
        <v/>
      </c>
      <c r="E79" s="96">
        <f>IF(Options!$D$24 = 1, MAX(F79, G79),
IF(Options!$D$25 = 1, AVERAGE(F79,G79),
IF(Options!$D$26 = 1, IFERROR(GEOMEAN(F79, G79), MAX(F79, G79)))))</f>
        <v>5.3463315160032403</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2.8583260679009501</v>
      </c>
      <c r="H79" s="151" t="s">
        <v>155</v>
      </c>
      <c r="I79" s="96">
        <v>10</v>
      </c>
      <c r="J79" s="96">
        <v>0</v>
      </c>
      <c r="K79" s="96">
        <v>0</v>
      </c>
      <c r="L79" s="96">
        <v>2.8583260679009501</v>
      </c>
      <c r="M79" s="93"/>
      <c r="N79" s="93"/>
      <c r="O79" s="153"/>
      <c r="P79" s="153"/>
      <c r="Q79" s="153"/>
      <c r="R79" s="38"/>
      <c r="S79" s="38"/>
      <c r="T79" s="38"/>
      <c r="U79" s="38"/>
      <c r="V79" s="38"/>
      <c r="W79" s="38"/>
      <c r="X79" s="38"/>
      <c r="Y79" s="38"/>
      <c r="Z79" s="38"/>
      <c r="AA79" s="38"/>
      <c r="AB79" s="38"/>
    </row>
    <row r="80" spans="1:28" x14ac:dyDescent="0.2">
      <c r="A80" s="92">
        <v>75</v>
      </c>
      <c r="B80" s="92" t="s">
        <v>156</v>
      </c>
      <c r="C80" s="92" t="s">
        <v>157</v>
      </c>
      <c r="D80" s="105" t="str">
        <f t="shared" si="1"/>
        <v/>
      </c>
      <c r="E80" s="96">
        <f>IF(Options!$D$24 = 1, MAX(F80, G80),
IF(Options!$D$25 = 1, AVERAGE(F80,G80),
IF(Options!$D$26 = 1, IFERROR(GEOMEAN(F80, G80), MAX(F80, G80)))))</f>
        <v>0</v>
      </c>
      <c r="F80" s="96" cm="1">
        <f t="array" ref="F80">IF(Options!$D$18=1, IFERROR(MAX(IF($I$199:$R$199=1,(I80:R80),"")),
     MAX(IF($I$199:$R$199=2,(I80:R80),""))),
IF(Options!$D$19=1, IFERROR(AVERAGE(IF($I$199:$R$199=1,(I80:R80),"")),
     AVERAGE(IF($I$199:$R$199=2,(I80:R80),""))),
IF(Options!$D$20=1, IFERROR(GEOMEAN(IF($I$199:$R$199=1,(I80:R80)+0.0001,"")),
     GEOMEAN(IF($I$199:$R$199=2,(I80:R80)+0.0001,""))))))</f>
        <v>0</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v>0</v>
      </c>
      <c r="J80" s="96">
        <v>0</v>
      </c>
      <c r="K80" s="96">
        <v>0</v>
      </c>
      <c r="L80" s="96" t="s">
        <v>505</v>
      </c>
      <c r="M80" s="93"/>
      <c r="N80" s="93"/>
      <c r="O80" s="153"/>
      <c r="P80" s="153"/>
      <c r="Q80" s="153"/>
      <c r="R80" s="38"/>
      <c r="S80" s="38"/>
      <c r="T80" s="38"/>
      <c r="U80" s="38"/>
      <c r="V80" s="38"/>
      <c r="W80" s="38"/>
      <c r="X80" s="38"/>
      <c r="Y80" s="38"/>
      <c r="Z80" s="38"/>
      <c r="AA80" s="38"/>
      <c r="AB80" s="38"/>
    </row>
    <row r="81" spans="1:28" x14ac:dyDescent="0.2">
      <c r="A81" s="92">
        <v>76</v>
      </c>
      <c r="B81" s="92" t="s">
        <v>158</v>
      </c>
      <c r="C81" s="92" t="s">
        <v>159</v>
      </c>
      <c r="D81" s="105" t="str">
        <f t="shared" si="1"/>
        <v/>
      </c>
      <c r="E81" s="96">
        <f>IF(Options!$D$24 = 1, MAX(F81, G81),
IF(Options!$D$25 = 1, AVERAGE(F81,G81),
IF(Options!$D$26 = 1, IFERROR(GEOMEAN(F81, G81), MAX(F81, G81)))))</f>
        <v>0</v>
      </c>
      <c r="F81" s="96" cm="1">
        <f t="array" ref="F81">IF(Options!$D$18=1, IFERROR(MAX(IF($I$199:$R$199=1,(I81:R81),"")),
     MAX(IF($I$199:$R$199=2,(I81:R81),""))),
IF(Options!$D$19=1, IFERROR(AVERAGE(IF($I$199:$R$199=1,(I81:R81),"")),
     AVERAGE(IF($I$199:$R$199=2,(I81:R81),""))),
IF(Options!$D$20=1, IFERROR(GEOMEAN(IF($I$199:$R$199=1,(I81:R81)+0.0001,"")),
     GEOMEAN(IF($I$199:$R$199=2,(I81:R81)+0.0001,""))))))</f>
        <v>0</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0</v>
      </c>
      <c r="J81" s="96">
        <v>0</v>
      </c>
      <c r="K81" s="96">
        <v>0</v>
      </c>
      <c r="L81" s="96" t="s">
        <v>505</v>
      </c>
      <c r="M81" s="93"/>
      <c r="N81" s="93"/>
      <c r="O81" s="153"/>
      <c r="P81" s="153"/>
      <c r="Q81" s="153"/>
      <c r="R81" s="38"/>
      <c r="S81" s="38"/>
      <c r="T81" s="38"/>
      <c r="U81" s="38"/>
      <c r="V81" s="38"/>
      <c r="W81" s="38"/>
      <c r="X81" s="38"/>
      <c r="Y81" s="38"/>
      <c r="Z81" s="38"/>
      <c r="AA81" s="38"/>
      <c r="AB81" s="38"/>
    </row>
    <row r="82" spans="1:28" x14ac:dyDescent="0.2">
      <c r="A82" s="92">
        <v>77</v>
      </c>
      <c r="B82" s="92" t="s">
        <v>160</v>
      </c>
      <c r="C82" s="92" t="s">
        <v>161</v>
      </c>
      <c r="D82" s="105" t="str">
        <f t="shared" si="1"/>
        <v/>
      </c>
      <c r="E82" s="96">
        <f>IF(Options!$D$24 = 1, MAX(F82, G82),
IF(Options!$D$25 = 1, AVERAGE(F82,G82),
IF(Options!$D$26 = 1, IFERROR(GEOMEAN(F82, G82), MAX(F82, G82)))))</f>
        <v>0</v>
      </c>
      <c r="F82" s="96" cm="1">
        <f t="array" ref="F82">IF(Options!$D$18=1, IFERROR(MAX(IF($I$199:$R$199=1,(I82:R82),"")),
     MAX(IF($I$199:$R$199=2,(I82:R82),""))),
IF(Options!$D$19=1, IFERROR(AVERAGE(IF($I$199:$R$199=1,(I82:R82),"")),
     AVERAGE(IF($I$199:$R$199=2,(I82:R82),""))),
IF(Options!$D$20=1, IFERROR(GEOMEAN(IF($I$199:$R$199=1,(I82:R82)+0.0001,"")),
     GEOMEAN(IF($I$199:$R$199=2,(I82:R82)+0.0001,""))))))</f>
        <v>0</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v>0</v>
      </c>
      <c r="K82" s="96">
        <v>0</v>
      </c>
      <c r="L82" s="96">
        <v>0</v>
      </c>
      <c r="M82" s="93"/>
      <c r="N82" s="93"/>
      <c r="O82" s="153"/>
      <c r="P82" s="153"/>
      <c r="Q82" s="153"/>
      <c r="R82" s="38"/>
      <c r="S82" s="38"/>
      <c r="T82" s="38"/>
      <c r="U82" s="38"/>
      <c r="V82" s="38"/>
      <c r="W82" s="38"/>
      <c r="X82" s="38"/>
      <c r="Y82" s="38"/>
      <c r="Z82" s="38"/>
      <c r="AA82" s="38"/>
      <c r="AB82" s="38"/>
    </row>
    <row r="83" spans="1:28" x14ac:dyDescent="0.2">
      <c r="A83" s="92">
        <v>78</v>
      </c>
      <c r="B83" s="92" t="s">
        <v>162</v>
      </c>
      <c r="C83" s="92" t="s">
        <v>163</v>
      </c>
      <c r="D83" s="105" t="str">
        <f t="shared" si="1"/>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v>0</v>
      </c>
      <c r="J83" s="96">
        <v>0</v>
      </c>
      <c r="K83" s="96" t="s">
        <v>505</v>
      </c>
      <c r="L83" s="96">
        <v>0</v>
      </c>
      <c r="M83" s="93"/>
      <c r="N83" s="93"/>
      <c r="O83" s="153"/>
      <c r="P83" s="153"/>
      <c r="Q83" s="153"/>
      <c r="R83" s="38"/>
      <c r="S83" s="38"/>
      <c r="T83" s="38"/>
      <c r="U83" s="38"/>
      <c r="V83" s="38"/>
      <c r="W83" s="38"/>
      <c r="X83" s="38"/>
      <c r="Y83" s="38"/>
      <c r="Z83" s="38"/>
      <c r="AA83" s="38"/>
      <c r="AB83" s="38"/>
    </row>
    <row r="84" spans="1:28" x14ac:dyDescent="0.2">
      <c r="A84" s="92">
        <v>79</v>
      </c>
      <c r="B84" s="92" t="s">
        <v>164</v>
      </c>
      <c r="C84" s="92" t="s">
        <v>165</v>
      </c>
      <c r="D84" s="105" t="str">
        <f t="shared" si="1"/>
        <v/>
      </c>
      <c r="E84" s="96">
        <f>IF(Options!$D$24 = 1, MAX(F84, G84),
IF(Options!$D$25 = 1, AVERAGE(F84,G84),
IF(Options!$D$26 = 1, IFERROR(GEOMEAN(F84, G84), MAX(F84, G84)))))</f>
        <v>1.45422691536203</v>
      </c>
      <c r="F84" s="96" cm="1">
        <f t="array" ref="F84">IF(Options!$D$18=1, IFERROR(MAX(IF($I$199:$R$199=1,(I84:R84),"")),
     MAX(IF($I$199:$R$199=2,(I84:R84),""))),
IF(Options!$D$19=1, IFERROR(AVERAGE(IF($I$199:$R$199=1,(I84:R84),"")),
     AVERAGE(IF($I$199:$R$199=2,(I84:R84),""))),
IF(Options!$D$20=1, IFERROR(GEOMEAN(IF($I$199:$R$199=1,(I84:R84)+0.0001,"")),
     GEOMEAN(IF($I$199:$R$199=2,(I84:R84)+0.0001,""))))))</f>
        <v>0</v>
      </c>
      <c r="G84" s="96" cm="1">
        <f t="array" ref="G84">IF(Options!$D$18=1, IFERROR(MAX(IF($I$200:$R$200=1,(I84:R84),"")),
     MAX(IF($I$200:$R$200=2,(I84:R84),""))),
IF(Options!$D$19=1, IFERROR(AVERAGE(IF($I$200:$R$200=1,(I84:R84),"")),
     AVERAGE(IF($I$200:$R$200=2,(I84:R84),""))),
IF(Options!$D$20=1, IFERROR(GEOMEAN(IF($I$200:$R$200=1,(I84:R84)+0.0001,"")),
     GEOMEAN(IF($I$200:$R$200=2,(I84:R84)+0.0001,""))))))</f>
        <v>1.45422691536203</v>
      </c>
      <c r="H84" s="151" t="s">
        <v>165</v>
      </c>
      <c r="I84" s="96">
        <v>0</v>
      </c>
      <c r="J84" s="96">
        <v>0</v>
      </c>
      <c r="K84" s="96">
        <v>0</v>
      </c>
      <c r="L84" s="96">
        <v>1.45422691536203</v>
      </c>
      <c r="M84" s="93"/>
      <c r="N84" s="93"/>
      <c r="O84" s="153"/>
      <c r="P84" s="153"/>
      <c r="Q84" s="153"/>
      <c r="R84" s="38"/>
      <c r="S84" s="38"/>
      <c r="T84" s="38"/>
      <c r="U84" s="38"/>
      <c r="V84" s="38"/>
      <c r="W84" s="38"/>
      <c r="X84" s="38"/>
      <c r="Y84" s="38"/>
      <c r="Z84" s="38"/>
      <c r="AA84" s="38"/>
      <c r="AB84" s="38"/>
    </row>
    <row r="85" spans="1:28" x14ac:dyDescent="0.2">
      <c r="A85" s="92">
        <v>80</v>
      </c>
      <c r="B85" s="92" t="s">
        <v>166</v>
      </c>
      <c r="C85" s="92" t="s">
        <v>167</v>
      </c>
      <c r="D85" s="105" t="str">
        <f t="shared" si="1"/>
        <v/>
      </c>
      <c r="E85" s="96">
        <f>IF(Options!$D$24 = 1, MAX(F85, G85),
IF(Options!$D$25 = 1, AVERAGE(F85,G85),
IF(Options!$D$26 = 1, IFERROR(GEOMEAN(F85, G85), MAX(F85, G85)))))</f>
        <v>10</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10</v>
      </c>
      <c r="H85" s="151" t="s">
        <v>167</v>
      </c>
      <c r="I85" s="96">
        <v>10</v>
      </c>
      <c r="J85" s="96">
        <v>10</v>
      </c>
      <c r="K85" s="96">
        <v>0</v>
      </c>
      <c r="L85" s="96">
        <v>0</v>
      </c>
      <c r="M85" s="93"/>
      <c r="N85" s="93"/>
      <c r="O85" s="153"/>
      <c r="P85" s="153"/>
      <c r="Q85" s="153"/>
      <c r="R85" s="38"/>
      <c r="S85" s="38"/>
      <c r="T85" s="38"/>
      <c r="U85" s="38"/>
      <c r="V85" s="38"/>
      <c r="W85" s="38"/>
      <c r="X85" s="38"/>
      <c r="Y85" s="38"/>
      <c r="Z85" s="38"/>
      <c r="AA85" s="38"/>
      <c r="AB85" s="38"/>
    </row>
    <row r="86" spans="1:28" x14ac:dyDescent="0.2">
      <c r="A86" s="92">
        <v>81</v>
      </c>
      <c r="B86" s="92" t="s">
        <v>168</v>
      </c>
      <c r="C86" s="92" t="s">
        <v>169</v>
      </c>
      <c r="D86" s="105" t="str">
        <f t="shared" si="1"/>
        <v/>
      </c>
      <c r="E86" s="96">
        <f>IF(Options!$D$24 = 1, MAX(F86, G86),
IF(Options!$D$25 = 1, AVERAGE(F86,G86),
IF(Options!$D$26 = 1, IFERROR(GEOMEAN(F86, G86), MAX(F86, G86)))))</f>
        <v>0</v>
      </c>
      <c r="F86" s="96" cm="1">
        <f t="array" ref="F86">IF(Options!$D$18=1, IFERROR(MAX(IF($I$199:$R$199=1,(I86:R86),"")),
     MAX(IF($I$199:$R$199=2,(I86:R86),""))),
IF(Options!$D$19=1, IFERROR(AVERAGE(IF($I$199:$R$199=1,(I86:R86),"")),
     AVERAGE(IF($I$199:$R$199=2,(I86:R86),""))),
IF(Options!$D$20=1, IFERROR(GEOMEAN(IF($I$199:$R$199=1,(I86:R86)+0.0001,"")),
     GEOMEAN(IF($I$199:$R$199=2,(I86:R86)+0.0001,""))))))</f>
        <v>0</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v>
      </c>
      <c r="J86" s="96">
        <v>0</v>
      </c>
      <c r="K86" s="96">
        <v>0</v>
      </c>
      <c r="L86" s="96" t="s">
        <v>505</v>
      </c>
      <c r="M86" s="93"/>
      <c r="N86" s="93"/>
      <c r="O86" s="153"/>
      <c r="P86" s="153"/>
      <c r="Q86" s="153"/>
      <c r="R86" s="38"/>
      <c r="S86" s="38"/>
      <c r="T86" s="38"/>
      <c r="U86" s="38"/>
      <c r="V86" s="38"/>
      <c r="W86" s="38"/>
      <c r="X86" s="38"/>
      <c r="Y86" s="38"/>
      <c r="Z86" s="38"/>
      <c r="AA86" s="38"/>
      <c r="AB86" s="38"/>
    </row>
    <row r="87" spans="1:28" x14ac:dyDescent="0.2">
      <c r="A87" s="92">
        <v>82</v>
      </c>
      <c r="B87" s="92" t="s">
        <v>170</v>
      </c>
      <c r="C87" s="92" t="s">
        <v>171</v>
      </c>
      <c r="D87" s="105" t="str">
        <f t="shared" si="1"/>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v>0</v>
      </c>
      <c r="J87" s="96">
        <v>0</v>
      </c>
      <c r="K87" s="96">
        <v>0</v>
      </c>
      <c r="L87" s="96" t="s">
        <v>505</v>
      </c>
      <c r="M87" s="93"/>
      <c r="N87" s="93"/>
      <c r="O87" s="153"/>
      <c r="P87" s="153"/>
      <c r="Q87" s="153"/>
      <c r="R87" s="38"/>
      <c r="S87" s="38"/>
      <c r="T87" s="38"/>
      <c r="U87" s="38"/>
      <c r="V87" s="38"/>
      <c r="W87" s="38"/>
      <c r="X87" s="38"/>
      <c r="Y87" s="38"/>
      <c r="Z87" s="38"/>
      <c r="AA87" s="38"/>
      <c r="AB87" s="38"/>
    </row>
    <row r="88" spans="1:28" x14ac:dyDescent="0.2">
      <c r="A88" s="92">
        <v>83</v>
      </c>
      <c r="B88" s="92" t="s">
        <v>172</v>
      </c>
      <c r="C88" s="92" t="s">
        <v>173</v>
      </c>
      <c r="D88" s="105" t="str">
        <f t="shared" si="1"/>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v>0</v>
      </c>
      <c r="K88" s="96">
        <v>0</v>
      </c>
      <c r="L88" s="96">
        <v>0</v>
      </c>
      <c r="M88" s="93"/>
      <c r="N88" s="93"/>
      <c r="O88" s="153"/>
      <c r="P88" s="153"/>
      <c r="Q88" s="153"/>
      <c r="R88" s="38"/>
      <c r="S88" s="38"/>
      <c r="T88" s="38"/>
      <c r="U88" s="38"/>
      <c r="V88" s="38"/>
      <c r="W88" s="38"/>
      <c r="X88" s="38"/>
      <c r="Y88" s="38"/>
      <c r="Z88" s="38"/>
      <c r="AA88" s="38"/>
      <c r="AB88" s="38"/>
    </row>
    <row r="89" spans="1:28" x14ac:dyDescent="0.2">
      <c r="A89" s="92">
        <v>84</v>
      </c>
      <c r="B89" s="92" t="s">
        <v>174</v>
      </c>
      <c r="C89" s="92" t="s">
        <v>175</v>
      </c>
      <c r="D89" s="105" t="str">
        <f t="shared" si="1"/>
        <v/>
      </c>
      <c r="E89" s="96">
        <f>IF(Options!$D$24 = 1, MAX(F89, G89),
IF(Options!$D$25 = 1, AVERAGE(F89,G89),
IF(Options!$D$26 = 1, IFERROR(GEOMEAN(F89, G89), MAX(F89, G89)))))</f>
        <v>0</v>
      </c>
      <c r="F89" s="96" cm="1">
        <f t="array" ref="F89">IF(Options!$D$18=1, IFERROR(MAX(IF($I$199:$R$199=1,(I89:R89),"")),
     MAX(IF($I$199:$R$199=2,(I89:R89),""))),
IF(Options!$D$19=1, IFERROR(AVERAGE(IF($I$199:$R$199=1,(I89:R89),"")),
     AVERAGE(IF($I$199:$R$199=2,(I89:R89),""))),
IF(Options!$D$20=1, IFERROR(GEOMEAN(IF($I$199:$R$199=1,(I89:R89)+0.0001,"")),
     GEOMEAN(IF($I$199:$R$199=2,(I89:R89)+0.0001,""))))))</f>
        <v>0</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0</v>
      </c>
      <c r="J89" s="96">
        <v>0</v>
      </c>
      <c r="K89" s="96">
        <v>0</v>
      </c>
      <c r="L89" s="96" t="s">
        <v>505</v>
      </c>
      <c r="M89" s="93"/>
      <c r="N89" s="93"/>
      <c r="O89" s="153"/>
      <c r="P89" s="153"/>
      <c r="Q89" s="153"/>
      <c r="R89" s="38"/>
      <c r="S89" s="38"/>
      <c r="T89" s="38"/>
      <c r="U89" s="38"/>
      <c r="V89" s="38"/>
      <c r="W89" s="38"/>
      <c r="X89" s="38"/>
      <c r="Y89" s="38"/>
      <c r="Z89" s="38"/>
      <c r="AA89" s="38"/>
      <c r="AB89" s="38"/>
    </row>
    <row r="90" spans="1:28" x14ac:dyDescent="0.2">
      <c r="A90" s="92">
        <v>85</v>
      </c>
      <c r="B90" s="92" t="s">
        <v>176</v>
      </c>
      <c r="C90" s="92" t="s">
        <v>177</v>
      </c>
      <c r="D90" s="105" t="str">
        <f t="shared" si="1"/>
        <v/>
      </c>
      <c r="E90" s="96">
        <f>IF(Options!$D$24 = 1, MAX(F90, G90),
IF(Options!$D$25 = 1, AVERAGE(F90,G90),
IF(Options!$D$26 = 1, IFERROR(GEOMEAN(F90, G90), MAX(F90, G90)))))</f>
        <v>0</v>
      </c>
      <c r="F90" s="96" cm="1">
        <f t="array" ref="F90">IF(Options!$D$18=1, IFERROR(MAX(IF($I$199:$R$199=1,(I90:R90),"")),
     MAX(IF($I$199:$R$199=2,(I90:R90),""))),
IF(Options!$D$19=1, IFERROR(AVERAGE(IF($I$199:$R$199=1,(I90:R90),"")),
     AVERAGE(IF($I$199:$R$199=2,(I90:R90),""))),
IF(Options!$D$20=1, IFERROR(GEOMEAN(IF($I$199:$R$199=1,(I90:R90)+0.0001,"")),
     GEOMEAN(IF($I$199:$R$199=2,(I90:R90)+0.0001,""))))))</f>
        <v>0</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v>0</v>
      </c>
      <c r="J90" s="96">
        <v>0</v>
      </c>
      <c r="K90" s="96">
        <v>0</v>
      </c>
      <c r="L90" s="96" t="s">
        <v>505</v>
      </c>
      <c r="M90" s="93"/>
      <c r="N90" s="93"/>
      <c r="O90" s="153"/>
      <c r="P90" s="153"/>
      <c r="Q90" s="153"/>
      <c r="R90" s="38"/>
      <c r="S90" s="38"/>
      <c r="T90" s="38"/>
      <c r="U90" s="38"/>
      <c r="V90" s="38"/>
      <c r="W90" s="38"/>
      <c r="X90" s="38"/>
      <c r="Y90" s="38"/>
      <c r="Z90" s="38"/>
      <c r="AA90" s="38"/>
      <c r="AB90" s="38"/>
    </row>
    <row r="91" spans="1:28" x14ac:dyDescent="0.2">
      <c r="A91" s="92">
        <v>86</v>
      </c>
      <c r="B91" s="92" t="s">
        <v>178</v>
      </c>
      <c r="C91" s="92" t="s">
        <v>179</v>
      </c>
      <c r="D91" s="105" t="str">
        <f t="shared" si="1"/>
        <v/>
      </c>
      <c r="E91" s="96">
        <f>IF(Options!$D$24 = 1, MAX(F91, G91),
IF(Options!$D$25 = 1, AVERAGE(F91,G91),
IF(Options!$D$26 = 1, IFERROR(GEOMEAN(F91, G91), MAX(F91, G91)))))</f>
        <v>0</v>
      </c>
      <c r="F91" s="96" cm="1">
        <f t="array" ref="F91">IF(Options!$D$18=1, IFERROR(MAX(IF($I$199:$R$199=1,(I91:R91),"")),
     MAX(IF($I$199:$R$199=2,(I91:R91),""))),
IF(Options!$D$19=1, IFERROR(AVERAGE(IF($I$199:$R$199=1,(I91:R91),"")),
     AVERAGE(IF($I$199:$R$199=2,(I91:R91),""))),
IF(Options!$D$20=1, IFERROR(GEOMEAN(IF($I$199:$R$199=1,(I91:R91)+0.0001,"")),
     GEOMEAN(IF($I$199:$R$199=2,(I91:R91)+0.0001,""))))))</f>
        <v>0</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v>0</v>
      </c>
      <c r="K91" s="96">
        <v>0</v>
      </c>
      <c r="L91" s="96">
        <v>0</v>
      </c>
      <c r="M91" s="93"/>
      <c r="N91" s="93"/>
      <c r="O91" s="153"/>
      <c r="P91" s="153"/>
      <c r="Q91" s="153"/>
      <c r="R91" s="38"/>
      <c r="S91" s="38"/>
      <c r="T91" s="38"/>
      <c r="U91" s="38"/>
      <c r="V91" s="38"/>
      <c r="W91" s="38"/>
      <c r="X91" s="38"/>
      <c r="Y91" s="38"/>
      <c r="Z91" s="38"/>
      <c r="AA91" s="38"/>
      <c r="AB91" s="38"/>
    </row>
    <row r="92" spans="1:28" x14ac:dyDescent="0.2">
      <c r="A92" s="92">
        <v>87</v>
      </c>
      <c r="B92" s="92" t="s">
        <v>180</v>
      </c>
      <c r="C92" s="92" t="s">
        <v>181</v>
      </c>
      <c r="D92" s="105" t="str">
        <f t="shared" si="1"/>
        <v/>
      </c>
      <c r="E92" s="96">
        <f>IF(Options!$D$24 = 1, MAX(F92, G92),
IF(Options!$D$25 = 1, AVERAGE(F92,G92),
IF(Options!$D$26 = 1, IFERROR(GEOMEAN(F92, G92), MAX(F92, G92)))))</f>
        <v>0</v>
      </c>
      <c r="F92" s="96" cm="1">
        <f t="array" ref="F92">IF(Options!$D$18=1, IFERROR(MAX(IF($I$199:$R$199=1,(I92:R92),"")),
     MAX(IF($I$199:$R$199=2,(I92:R92),""))),
IF(Options!$D$19=1, IFERROR(AVERAGE(IF($I$199:$R$199=1,(I92:R92),"")),
     AVERAGE(IF($I$199:$R$199=2,(I92:R92),""))),
IF(Options!$D$20=1, IFERROR(GEOMEAN(IF($I$199:$R$199=1,(I92:R92)+0.0001,"")),
     GEOMEAN(IF($I$199:$R$199=2,(I92:R92)+0.0001,""))))))</f>
        <v>0</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v>0</v>
      </c>
      <c r="J92" s="96">
        <v>0</v>
      </c>
      <c r="K92" s="96">
        <v>0</v>
      </c>
      <c r="L92" s="96">
        <v>0</v>
      </c>
      <c r="M92" s="93"/>
      <c r="N92" s="93"/>
      <c r="O92" s="153"/>
      <c r="P92" s="153"/>
      <c r="Q92" s="153"/>
      <c r="R92" s="38"/>
      <c r="S92" s="38"/>
      <c r="T92" s="38"/>
      <c r="U92" s="38"/>
      <c r="V92" s="38"/>
      <c r="W92" s="38"/>
      <c r="X92" s="38"/>
      <c r="Y92" s="38"/>
      <c r="Z92" s="38"/>
      <c r="AA92" s="38"/>
      <c r="AB92" s="38"/>
    </row>
    <row r="93" spans="1:28" x14ac:dyDescent="0.2">
      <c r="A93" s="92">
        <v>88</v>
      </c>
      <c r="B93" s="92" t="s">
        <v>182</v>
      </c>
      <c r="C93" s="92" t="s">
        <v>183</v>
      </c>
      <c r="D93" s="105" t="str">
        <f t="shared" si="1"/>
        <v/>
      </c>
      <c r="E93" s="96">
        <f>IF(Options!$D$24 = 1, MAX(F93, G93),
IF(Options!$D$25 = 1, AVERAGE(F93,G93),
IF(Options!$D$26 = 1, IFERROR(GEOMEAN(F93, G93), MAX(F93, G93)))))</f>
        <v>0</v>
      </c>
      <c r="F93" s="96" cm="1">
        <f t="array" ref="F93">IF(Options!$D$18=1, IFERROR(MAX(IF($I$199:$R$199=1,(I93:R93),"")),
     MAX(IF($I$199:$R$199=2,(I93:R93),""))),
IF(Options!$D$19=1, IFERROR(AVERAGE(IF($I$199:$R$199=1,(I93:R93),"")),
     AVERAGE(IF($I$199:$R$199=2,(I93:R93),""))),
IF(Options!$D$20=1, IFERROR(GEOMEAN(IF($I$199:$R$199=1,(I93:R93)+0.0001,"")),
     GEOMEAN(IF($I$199:$R$199=2,(I93:R93)+0.0001,""))))))</f>
        <v>0</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v>0</v>
      </c>
      <c r="J93" s="96">
        <v>0</v>
      </c>
      <c r="K93" s="96">
        <v>0</v>
      </c>
      <c r="L93" s="96">
        <v>0</v>
      </c>
      <c r="M93" s="93"/>
      <c r="N93" s="93"/>
      <c r="O93" s="153"/>
      <c r="P93" s="153"/>
      <c r="Q93" s="153"/>
      <c r="R93" s="38"/>
      <c r="S93" s="38"/>
      <c r="T93" s="38"/>
      <c r="U93" s="38"/>
      <c r="V93" s="38"/>
      <c r="W93" s="38"/>
      <c r="X93" s="38"/>
      <c r="Y93" s="38"/>
      <c r="Z93" s="38"/>
      <c r="AA93" s="38"/>
      <c r="AB93" s="38"/>
    </row>
    <row r="94" spans="1:28" x14ac:dyDescent="0.2">
      <c r="A94" s="92">
        <v>89</v>
      </c>
      <c r="B94" s="92" t="s">
        <v>184</v>
      </c>
      <c r="C94" s="92" t="s">
        <v>185</v>
      </c>
      <c r="D94" s="105" t="str">
        <f t="shared" si="1"/>
        <v/>
      </c>
      <c r="E94" s="96">
        <f>IF(Options!$D$24 = 1, MAX(F94, G94),
IF(Options!$D$25 = 1, AVERAGE(F94,G94),
IF(Options!$D$26 = 1, IFERROR(GEOMEAN(F94, G94), MAX(F94, G94)))))</f>
        <v>0</v>
      </c>
      <c r="F94" s="96" cm="1">
        <f t="array" ref="F94">IF(Options!$D$18=1, IFERROR(MAX(IF($I$199:$R$199=1,(I94:R94),"")),
     MAX(IF($I$199:$R$199=2,(I94:R94),""))),
IF(Options!$D$19=1, IFERROR(AVERAGE(IF($I$199:$R$199=1,(I94:R94),"")),
     AVERAGE(IF($I$199:$R$199=2,(I94:R94),""))),
IF(Options!$D$20=1, IFERROR(GEOMEAN(IF($I$199:$R$199=1,(I94:R94)+0.0001,"")),
     GEOMEAN(IF($I$199:$R$199=2,(I94:R94)+0.0001,""))))))</f>
        <v>0</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v>0</v>
      </c>
      <c r="J94" s="96">
        <v>0</v>
      </c>
      <c r="K94" s="96">
        <v>0</v>
      </c>
      <c r="L94" s="96" t="s">
        <v>505</v>
      </c>
      <c r="M94" s="93"/>
      <c r="N94" s="93"/>
      <c r="O94" s="153"/>
      <c r="P94" s="153"/>
      <c r="Q94" s="153"/>
      <c r="R94" s="38"/>
      <c r="S94" s="38"/>
      <c r="T94" s="38"/>
      <c r="U94" s="38"/>
      <c r="V94" s="38"/>
      <c r="W94" s="38"/>
      <c r="X94" s="38"/>
      <c r="Y94" s="38"/>
      <c r="Z94" s="38"/>
      <c r="AA94" s="38"/>
      <c r="AB94" s="38"/>
    </row>
    <row r="95" spans="1:28" x14ac:dyDescent="0.2">
      <c r="A95" s="92">
        <v>90</v>
      </c>
      <c r="B95" s="92" t="s">
        <v>186</v>
      </c>
      <c r="C95" s="92" t="s">
        <v>187</v>
      </c>
      <c r="D95" s="105" t="str">
        <f t="shared" si="1"/>
        <v/>
      </c>
      <c r="E95" s="96">
        <f>IF(Options!$D$24 = 1, MAX(F95, G95),
IF(Options!$D$25 = 1, AVERAGE(F95,G95),
IF(Options!$D$26 = 1, IFERROR(GEOMEAN(F95, G95), MAX(F95, G95)))))</f>
        <v>0</v>
      </c>
      <c r="F95" s="96" cm="1">
        <f t="array" ref="F95">IF(Options!$D$18=1, IFERROR(MAX(IF($I$199:$R$199=1,(I95:R95),"")),
     MAX(IF($I$199:$R$199=2,(I95:R95),""))),
IF(Options!$D$19=1, IFERROR(AVERAGE(IF($I$199:$R$199=1,(I95:R95),"")),
     AVERAGE(IF($I$199:$R$199=2,(I95:R95),""))),
IF(Options!$D$20=1, IFERROR(GEOMEAN(IF($I$199:$R$199=1,(I95:R95)+0.0001,"")),
     GEOMEAN(IF($I$199:$R$199=2,(I95:R95)+0.0001,""))))))</f>
        <v>0</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v>0</v>
      </c>
      <c r="J95" s="96">
        <v>0</v>
      </c>
      <c r="K95" s="96">
        <v>0</v>
      </c>
      <c r="L95" s="96" t="s">
        <v>505</v>
      </c>
      <c r="M95" s="93"/>
      <c r="N95" s="93"/>
      <c r="O95" s="153"/>
      <c r="P95" s="153"/>
      <c r="Q95" s="153"/>
      <c r="R95" s="38"/>
      <c r="S95" s="38"/>
      <c r="T95" s="38"/>
      <c r="U95" s="38"/>
      <c r="V95" s="38"/>
      <c r="W95" s="38"/>
      <c r="X95" s="38"/>
      <c r="Y95" s="38"/>
      <c r="Z95" s="38"/>
      <c r="AA95" s="38"/>
      <c r="AB95" s="38"/>
    </row>
    <row r="96" spans="1:28" x14ac:dyDescent="0.2">
      <c r="A96" s="92">
        <v>91</v>
      </c>
      <c r="B96" s="92" t="s">
        <v>188</v>
      </c>
      <c r="C96" s="92" t="s">
        <v>189</v>
      </c>
      <c r="D96" s="105" t="str">
        <f t="shared" si="1"/>
        <v/>
      </c>
      <c r="E96" s="96">
        <f>IF(Options!$D$24 = 1, MAX(F96, G96),
IF(Options!$D$25 = 1, AVERAGE(F96,G96),
IF(Options!$D$26 = 1, IFERROR(GEOMEAN(F96, G96), MAX(F96, G96)))))</f>
        <v>10</v>
      </c>
      <c r="F96" s="96" cm="1">
        <f t="array" ref="F96">IF(Options!$D$18=1, IFERROR(MAX(IF($I$199:$R$199=1,(I96:R96),"")),
     MAX(IF($I$199:$R$199=2,(I96:R96),""))),
IF(Options!$D$19=1, IFERROR(AVERAGE(IF($I$199:$R$199=1,(I96:R96),"")),
     AVERAGE(IF($I$199:$R$199=2,(I96:R96),""))),
IF(Options!$D$20=1, IFERROR(GEOMEAN(IF($I$199:$R$199=1,(I96:R96)+0.0001,"")),
     GEOMEAN(IF($I$199:$R$199=2,(I96:R96)+0.0001,""))))))</f>
        <v>10</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v>10</v>
      </c>
      <c r="J96" s="96">
        <v>0</v>
      </c>
      <c r="K96" s="96" t="s">
        <v>505</v>
      </c>
      <c r="L96" s="96" t="s">
        <v>505</v>
      </c>
      <c r="M96" s="93"/>
      <c r="N96" s="93"/>
      <c r="O96" s="153"/>
      <c r="P96" s="153"/>
      <c r="Q96" s="153"/>
      <c r="R96" s="38"/>
      <c r="S96" s="38"/>
      <c r="T96" s="38"/>
      <c r="U96" s="38"/>
      <c r="V96" s="38"/>
      <c r="W96" s="38"/>
      <c r="X96" s="38"/>
      <c r="Y96" s="38"/>
      <c r="Z96" s="38"/>
      <c r="AA96" s="38"/>
      <c r="AB96" s="38"/>
    </row>
    <row r="97" spans="1:28" x14ac:dyDescent="0.2">
      <c r="A97" s="92">
        <v>92</v>
      </c>
      <c r="B97" s="92" t="s">
        <v>190</v>
      </c>
      <c r="C97" s="92" t="s">
        <v>191</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v>0</v>
      </c>
      <c r="J97" s="96">
        <v>0</v>
      </c>
      <c r="K97" s="96">
        <v>0</v>
      </c>
      <c r="L97" s="96" t="s">
        <v>505</v>
      </c>
      <c r="M97" s="93"/>
      <c r="N97" s="93"/>
      <c r="O97" s="153"/>
      <c r="P97" s="153"/>
      <c r="Q97" s="153"/>
      <c r="R97" s="38"/>
      <c r="S97" s="38"/>
      <c r="T97" s="38"/>
      <c r="U97" s="38"/>
      <c r="V97" s="38"/>
      <c r="W97" s="38"/>
      <c r="X97" s="38"/>
      <c r="Y97" s="38"/>
      <c r="Z97" s="38"/>
      <c r="AA97" s="38"/>
      <c r="AB97" s="38"/>
    </row>
    <row r="98" spans="1:28" x14ac:dyDescent="0.2">
      <c r="A98" s="92">
        <v>93</v>
      </c>
      <c r="B98" s="92" t="s">
        <v>192</v>
      </c>
      <c r="C98" s="92" t="s">
        <v>193</v>
      </c>
      <c r="D98" s="105" t="str">
        <f t="shared" si="1"/>
        <v/>
      </c>
      <c r="E98" s="96">
        <f>IF(Options!$D$24 = 1, MAX(F98, G98),
IF(Options!$D$25 = 1, AVERAGE(F98,G98),
IF(Options!$D$26 = 1, IFERROR(GEOMEAN(F98, G98), MAX(F98, G98)))))</f>
        <v>0</v>
      </c>
      <c r="F98" s="96" cm="1">
        <f t="array" ref="F98">IF(Options!$D$18=1, IFERROR(MAX(IF($I$199:$R$199=1,(I98:R98),"")),
     MAX(IF($I$199:$R$199=2,(I98:R98),""))),
IF(Options!$D$19=1, IFERROR(AVERAGE(IF($I$199:$R$199=1,(I98:R98),"")),
     AVERAGE(IF($I$199:$R$199=2,(I98:R98),""))),
IF(Options!$D$20=1, IFERROR(GEOMEAN(IF($I$199:$R$199=1,(I98:R98)+0.0001,"")),
     GEOMEAN(IF($I$199:$R$199=2,(I98:R98)+0.0001,""))))))</f>
        <v>0</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v>
      </c>
      <c r="J98" s="96">
        <v>0</v>
      </c>
      <c r="K98" s="96">
        <v>0</v>
      </c>
      <c r="L98" s="96">
        <v>0</v>
      </c>
      <c r="M98" s="93"/>
      <c r="N98" s="93"/>
      <c r="O98" s="153"/>
      <c r="P98" s="153"/>
      <c r="Q98" s="153"/>
      <c r="R98" s="38"/>
      <c r="S98" s="38"/>
      <c r="T98" s="38"/>
      <c r="U98" s="38"/>
      <c r="V98" s="38"/>
      <c r="W98" s="38"/>
      <c r="X98" s="38"/>
      <c r="Y98" s="38"/>
      <c r="Z98" s="38"/>
      <c r="AA98" s="38"/>
      <c r="AB98" s="38"/>
    </row>
    <row r="99" spans="1:28" x14ac:dyDescent="0.2">
      <c r="A99" s="92">
        <v>94</v>
      </c>
      <c r="B99" s="92" t="s">
        <v>194</v>
      </c>
      <c r="C99" s="92" t="s">
        <v>195</v>
      </c>
      <c r="D99" s="105" t="str">
        <f t="shared" si="1"/>
        <v/>
      </c>
      <c r="E99" s="96">
        <f>IF(Options!$D$24 = 1, MAX(F99, G99),
IF(Options!$D$25 = 1, AVERAGE(F99,G99),
IF(Options!$D$26 = 1, IFERROR(GEOMEAN(F99, G99), MAX(F99, G99)))))</f>
        <v>0</v>
      </c>
      <c r="F99" s="96" cm="1">
        <f t="array" ref="F99">IF(Options!$D$18=1, IFERROR(MAX(IF($I$199:$R$199=1,(I99:R99),"")),
     MAX(IF($I$199:$R$199=2,(I99:R99),""))),
IF(Options!$D$19=1, IFERROR(AVERAGE(IF($I$199:$R$199=1,(I99:R99),"")),
     AVERAGE(IF($I$199:$R$199=2,(I99:R99),""))),
IF(Options!$D$20=1, IFERROR(GEOMEAN(IF($I$199:$R$199=1,(I99:R99)+0.0001,"")),
     GEOMEAN(IF($I$199:$R$199=2,(I99:R99)+0.0001,""))))))</f>
        <v>0</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v>0</v>
      </c>
      <c r="J99" s="96">
        <v>0</v>
      </c>
      <c r="K99" s="96">
        <v>0</v>
      </c>
      <c r="L99" s="96" t="s">
        <v>505</v>
      </c>
      <c r="M99" s="93"/>
      <c r="N99" s="93"/>
      <c r="O99" s="153"/>
      <c r="P99" s="153"/>
      <c r="Q99" s="153"/>
      <c r="R99" s="38"/>
      <c r="S99" s="38"/>
      <c r="T99" s="38"/>
      <c r="U99" s="38"/>
      <c r="V99" s="38"/>
      <c r="W99" s="38"/>
      <c r="X99" s="38"/>
      <c r="Y99" s="38"/>
      <c r="Z99" s="38"/>
      <c r="AA99" s="38"/>
      <c r="AB99" s="38"/>
    </row>
    <row r="100" spans="1:28" x14ac:dyDescent="0.2">
      <c r="A100" s="92">
        <v>95</v>
      </c>
      <c r="B100" s="92" t="s">
        <v>196</v>
      </c>
      <c r="C100" s="92" t="s">
        <v>197</v>
      </c>
      <c r="D100" s="105" t="str">
        <f t="shared" si="1"/>
        <v/>
      </c>
      <c r="E100" s="96">
        <f>IF(Options!$D$24 = 1, MAX(F100, G100),
IF(Options!$D$25 = 1, AVERAGE(F100,G100),
IF(Options!$D$26 = 1, IFERROR(GEOMEAN(F100, G100), MAX(F100, G100)))))</f>
        <v>10</v>
      </c>
      <c r="F100" s="96" cm="1">
        <f t="array" ref="F100">IF(Options!$D$18=1, IFERROR(MAX(IF($I$199:$R$199=1,(I100:R100),"")),
     MAX(IF($I$199:$R$199=2,(I100:R100),""))),
IF(Options!$D$19=1, IFERROR(AVERAGE(IF($I$199:$R$199=1,(I100:R100),"")),
     AVERAGE(IF($I$199:$R$199=2,(I100:R100),""))),
IF(Options!$D$20=1, IFERROR(GEOMEAN(IF($I$199:$R$199=1,(I100:R100)+0.0001,"")),
     GEOMEAN(IF($I$199:$R$199=2,(I100:R100)+0.0001,""))))))</f>
        <v>10</v>
      </c>
      <c r="G100" s="96" cm="1">
        <f t="array" ref="G100">IF(Options!$D$18=1, IFERROR(MAX(IF($I$200:$R$200=1,(I100:R100),"")),
     MAX(IF($I$200:$R$200=2,(I100:R100),""))),
IF(Options!$D$19=1, IFERROR(AVERAGE(IF($I$200:$R$200=1,(I100:R100),"")),
     AVERAGE(IF($I$200:$R$200=2,(I100:R100),""))),
IF(Options!$D$20=1, IFERROR(GEOMEAN(IF($I$200:$R$200=1,(I100:R100)+0.0001,"")),
     GEOMEAN(IF($I$200:$R$200=2,(I100:R100)+0.0001,""))))))</f>
        <v>10</v>
      </c>
      <c r="H100" s="151" t="s">
        <v>197</v>
      </c>
      <c r="I100" s="96">
        <v>10</v>
      </c>
      <c r="J100" s="96">
        <v>10</v>
      </c>
      <c r="K100" s="96">
        <v>0</v>
      </c>
      <c r="L100" s="96" t="s">
        <v>505</v>
      </c>
      <c r="M100" s="93"/>
      <c r="N100" s="93"/>
      <c r="O100" s="153"/>
      <c r="P100" s="153"/>
      <c r="Q100" s="153"/>
      <c r="R100" s="38"/>
      <c r="S100" s="38"/>
      <c r="T100" s="38"/>
      <c r="U100" s="38"/>
      <c r="V100" s="38"/>
      <c r="W100" s="38"/>
      <c r="X100" s="38"/>
      <c r="Y100" s="38"/>
      <c r="Z100" s="38"/>
      <c r="AA100" s="38"/>
      <c r="AB100" s="38"/>
    </row>
    <row r="101" spans="1:28" x14ac:dyDescent="0.2">
      <c r="A101" s="92">
        <v>96</v>
      </c>
      <c r="B101" s="92" t="s">
        <v>198</v>
      </c>
      <c r="C101" s="92" t="s">
        <v>199</v>
      </c>
      <c r="D101" s="105" t="str">
        <f t="shared" si="1"/>
        <v/>
      </c>
      <c r="E101" s="96">
        <f>IF(Options!$D$24 = 1, MAX(F101, G101),
IF(Options!$D$25 = 1, AVERAGE(F101,G101),
IF(Options!$D$26 = 1, IFERROR(GEOMEAN(F101, G101), MAX(F101, G101)))))</f>
        <v>7.2287690978134105</v>
      </c>
      <c r="F101" s="96" cm="1">
        <f t="array" ref="F101">IF(Options!$D$18=1, IFERROR(MAX(IF($I$199:$R$199=1,(I101:R101),"")),
     MAX(IF($I$199:$R$199=2,(I101:R101),""))),
IF(Options!$D$19=1, IFERROR(AVERAGE(IF($I$199:$R$199=1,(I101:R101),"")),
     AVERAGE(IF($I$199:$R$199=2,(I101:R101),""))),
IF(Options!$D$20=1, IFERROR(GEOMEAN(IF($I$199:$R$199=1,(I101:R101)+0.0001,"")),
     GEOMEAN(IF($I$199:$R$199=2,(I101:R101)+0.0001,""))))))</f>
        <v>10</v>
      </c>
      <c r="G101" s="96" cm="1">
        <f t="array" ref="G101">IF(Options!$D$18=1, IFERROR(MAX(IF($I$200:$R$200=1,(I101:R101),"")),
     MAX(IF($I$200:$R$200=2,(I101:R101),""))),
IF(Options!$D$19=1, IFERROR(AVERAGE(IF($I$200:$R$200=1,(I101:R101),"")),
     AVERAGE(IF($I$200:$R$200=2,(I101:R101),""))),
IF(Options!$D$20=1, IFERROR(GEOMEAN(IF($I$200:$R$200=1,(I101:R101)+0.0001,"")),
     GEOMEAN(IF($I$200:$R$200=2,(I101:R101)+0.0001,""))))))</f>
        <v>5.2255102669502103</v>
      </c>
      <c r="H101" s="151" t="s">
        <v>199</v>
      </c>
      <c r="I101" s="96">
        <v>10</v>
      </c>
      <c r="J101" s="96">
        <v>0</v>
      </c>
      <c r="K101" s="96">
        <v>0</v>
      </c>
      <c r="L101" s="96">
        <v>5.2255102669502103</v>
      </c>
      <c r="M101" s="93"/>
      <c r="N101" s="93"/>
      <c r="O101" s="153"/>
      <c r="P101" s="153"/>
      <c r="Q101" s="153"/>
      <c r="R101" s="38"/>
      <c r="S101" s="38"/>
      <c r="T101" s="38"/>
      <c r="U101" s="38"/>
      <c r="V101" s="38"/>
      <c r="W101" s="38"/>
      <c r="X101" s="38"/>
      <c r="Y101" s="38"/>
      <c r="Z101" s="38"/>
      <c r="AA101" s="38"/>
      <c r="AB101" s="38"/>
    </row>
    <row r="102" spans="1:28" x14ac:dyDescent="0.2">
      <c r="A102" s="92">
        <v>97</v>
      </c>
      <c r="B102" s="92" t="s">
        <v>200</v>
      </c>
      <c r="C102" s="92" t="s">
        <v>201</v>
      </c>
      <c r="D102" s="105" t="str">
        <f t="shared" si="1"/>
        <v/>
      </c>
      <c r="E102" s="96">
        <f>IF(Options!$D$24 = 1, MAX(F102, G102),
IF(Options!$D$25 = 1, AVERAGE(F102,G102),
IF(Options!$D$26 = 1, IFERROR(GEOMEAN(F102, G102), MAX(F102, G102)))))</f>
        <v>10</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v>10</v>
      </c>
      <c r="J102" s="96">
        <v>0</v>
      </c>
      <c r="K102" s="96">
        <v>0</v>
      </c>
      <c r="L102" s="96" t="s">
        <v>505</v>
      </c>
      <c r="M102" s="93"/>
      <c r="N102" s="93"/>
      <c r="O102" s="153"/>
      <c r="P102" s="153"/>
      <c r="Q102" s="153"/>
      <c r="R102" s="38"/>
      <c r="S102" s="38"/>
      <c r="T102" s="38"/>
      <c r="U102" s="38"/>
      <c r="V102" s="38"/>
      <c r="W102" s="38"/>
      <c r="X102" s="38"/>
      <c r="Y102" s="38"/>
      <c r="Z102" s="38"/>
      <c r="AA102" s="38"/>
      <c r="AB102" s="38"/>
    </row>
    <row r="103" spans="1:28" x14ac:dyDescent="0.2">
      <c r="A103" s="92">
        <v>98</v>
      </c>
      <c r="B103" s="92" t="s">
        <v>202</v>
      </c>
      <c r="C103" s="92" t="s">
        <v>203</v>
      </c>
      <c r="D103" s="105" t="str">
        <f t="shared" si="1"/>
        <v/>
      </c>
      <c r="E103" s="96">
        <f>IF(Options!$D$24 = 1, MAX(F103, G103),
IF(Options!$D$25 = 1, AVERAGE(F103,G103),
IF(Options!$D$26 = 1, IFERROR(GEOMEAN(F103, G103), MAX(F103, G103)))))</f>
        <v>8.0142206048408919</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6.4227731903056302</v>
      </c>
      <c r="H103" s="151" t="s">
        <v>203</v>
      </c>
      <c r="I103" s="96">
        <v>10</v>
      </c>
      <c r="J103" s="96">
        <v>0</v>
      </c>
      <c r="K103" s="96">
        <v>6.4227731903056302</v>
      </c>
      <c r="L103" s="96" t="s">
        <v>505</v>
      </c>
      <c r="M103" s="93"/>
      <c r="N103" s="93"/>
      <c r="O103" s="153"/>
      <c r="P103" s="153"/>
      <c r="Q103" s="153"/>
      <c r="R103" s="38"/>
      <c r="S103" s="38"/>
      <c r="T103" s="38"/>
      <c r="U103" s="38"/>
      <c r="V103" s="38"/>
      <c r="W103" s="38"/>
      <c r="X103" s="38"/>
      <c r="Y103" s="38"/>
      <c r="Z103" s="38"/>
      <c r="AA103" s="38"/>
      <c r="AB103" s="38"/>
    </row>
    <row r="104" spans="1:28" x14ac:dyDescent="0.2">
      <c r="A104" s="92">
        <v>99</v>
      </c>
      <c r="B104" s="92" t="s">
        <v>204</v>
      </c>
      <c r="C104" s="92" t="s">
        <v>205</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v>0</v>
      </c>
      <c r="J104" s="96">
        <v>0</v>
      </c>
      <c r="K104" s="96">
        <v>0</v>
      </c>
      <c r="L104" s="96" t="s">
        <v>505</v>
      </c>
      <c r="M104" s="93"/>
      <c r="N104" s="93"/>
      <c r="O104" s="153"/>
      <c r="P104" s="153"/>
      <c r="Q104" s="153"/>
      <c r="R104" s="38"/>
      <c r="S104" s="38"/>
      <c r="T104" s="38"/>
      <c r="U104" s="38"/>
      <c r="V104" s="38"/>
      <c r="W104" s="38"/>
      <c r="X104" s="38"/>
      <c r="Y104" s="38"/>
      <c r="Z104" s="38"/>
      <c r="AA104" s="38"/>
      <c r="AB104" s="38"/>
    </row>
    <row r="105" spans="1:28" x14ac:dyDescent="0.2">
      <c r="A105" s="92">
        <v>100</v>
      </c>
      <c r="B105" s="92" t="s">
        <v>206</v>
      </c>
      <c r="C105" s="92" t="s">
        <v>207</v>
      </c>
      <c r="D105" s="105" t="str">
        <f t="shared" si="1"/>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v>0</v>
      </c>
      <c r="J105" s="96">
        <v>0</v>
      </c>
      <c r="K105" s="96" t="s">
        <v>505</v>
      </c>
      <c r="L105" s="96" t="s">
        <v>505</v>
      </c>
      <c r="M105" s="93"/>
      <c r="N105" s="93"/>
      <c r="O105" s="153"/>
      <c r="P105" s="153"/>
      <c r="Q105" s="153"/>
      <c r="R105" s="38"/>
      <c r="S105" s="38"/>
      <c r="T105" s="38"/>
      <c r="U105" s="38"/>
      <c r="V105" s="38"/>
      <c r="W105" s="38"/>
      <c r="X105" s="38"/>
      <c r="Y105" s="38"/>
      <c r="Z105" s="38"/>
      <c r="AA105" s="38"/>
      <c r="AB105" s="38"/>
    </row>
    <row r="106" spans="1:28" x14ac:dyDescent="0.2">
      <c r="A106" s="92">
        <v>101</v>
      </c>
      <c r="B106" s="92" t="s">
        <v>208</v>
      </c>
      <c r="C106" s="92" t="s">
        <v>209</v>
      </c>
      <c r="D106" s="105" t="str">
        <f t="shared" si="1"/>
        <v/>
      </c>
      <c r="E106" s="96">
        <f>IF(Options!$D$24 = 1, MAX(F106, G106),
IF(Options!$D$25 = 1, AVERAGE(F106,G106),
IF(Options!$D$26 = 1, IFERROR(GEOMEAN(F106, G106), MAX(F106, G106)))))</f>
        <v>7.2825721468623401</v>
      </c>
      <c r="F106" s="96" cm="1">
        <f t="array" ref="F106">IF(Options!$D$18=1, IFERROR(MAX(IF($I$199:$R$199=1,(I106:R106),"")),
     MAX(IF($I$199:$R$199=2,(I106:R106),""))),
IF(Options!$D$19=1, IFERROR(AVERAGE(IF($I$199:$R$199=1,(I106:R106),"")),
     AVERAGE(IF($I$199:$R$199=2,(I106:R106),""))),
IF(Options!$D$20=1, IFERROR(GEOMEAN(IF($I$199:$R$199=1,(I106:R106)+0.0001,"")),
     GEOMEAN(IF($I$199:$R$199=2,(I106:R106)+0.0001,""))))))</f>
        <v>0</v>
      </c>
      <c r="G106" s="96" cm="1">
        <f t="array" ref="G106">IF(Options!$D$18=1, IFERROR(MAX(IF($I$200:$R$200=1,(I106:R106),"")),
     MAX(IF($I$200:$R$200=2,(I106:R106),""))),
IF(Options!$D$19=1, IFERROR(AVERAGE(IF($I$200:$R$200=1,(I106:R106),"")),
     AVERAGE(IF($I$200:$R$200=2,(I106:R106),""))),
IF(Options!$D$20=1, IFERROR(GEOMEAN(IF($I$200:$R$200=1,(I106:R106)+0.0001,"")),
     GEOMEAN(IF($I$200:$R$200=2,(I106:R106)+0.0001,""))))))</f>
        <v>7.2825721468623401</v>
      </c>
      <c r="H106" s="151" t="s">
        <v>209</v>
      </c>
      <c r="I106" s="96">
        <v>0</v>
      </c>
      <c r="J106" s="96">
        <v>0</v>
      </c>
      <c r="K106" s="96">
        <v>0</v>
      </c>
      <c r="L106" s="96">
        <v>7.2825721468623401</v>
      </c>
      <c r="M106" s="93"/>
      <c r="N106" s="93"/>
      <c r="O106" s="153"/>
      <c r="P106" s="153"/>
      <c r="Q106" s="153"/>
      <c r="R106" s="38"/>
      <c r="S106" s="38"/>
      <c r="T106" s="38"/>
      <c r="U106" s="38"/>
      <c r="V106" s="38"/>
      <c r="W106" s="38"/>
      <c r="X106" s="38"/>
      <c r="Y106" s="38"/>
      <c r="Z106" s="38"/>
      <c r="AA106" s="38"/>
      <c r="AB106" s="38"/>
    </row>
    <row r="107" spans="1:28" x14ac:dyDescent="0.2">
      <c r="A107" s="92">
        <v>102</v>
      </c>
      <c r="B107" s="92" t="s">
        <v>210</v>
      </c>
      <c r="C107" s="92" t="s">
        <v>211</v>
      </c>
      <c r="D107" s="105" t="str">
        <f t="shared" si="1"/>
        <v/>
      </c>
      <c r="E107" s="96">
        <f>IF(Options!$D$24 = 1, MAX(F107, G107),
IF(Options!$D$25 = 1, AVERAGE(F107,G107),
IF(Options!$D$26 = 1, IFERROR(GEOMEAN(F107, G107), MAX(F107, G107)))))</f>
        <v>0</v>
      </c>
      <c r="F107" s="96" cm="1">
        <f t="array" ref="F107">IF(Options!$D$18=1, IFERROR(MAX(IF($I$199:$R$199=1,(I107:R107),"")),
     MAX(IF($I$199:$R$199=2,(I107:R107),""))),
IF(Options!$D$19=1, IFERROR(AVERAGE(IF($I$199:$R$199=1,(I107:R107),"")),
     AVERAGE(IF($I$199:$R$199=2,(I107:R107),""))),
IF(Options!$D$20=1, IFERROR(GEOMEAN(IF($I$199:$R$199=1,(I107:R107)+0.0001,"")),
     GEOMEAN(IF($I$199:$R$199=2,(I107:R107)+0.0001,""))))))</f>
        <v>0</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51" t="s">
        <v>211</v>
      </c>
      <c r="I107" s="96">
        <v>0</v>
      </c>
      <c r="J107" s="96">
        <v>0</v>
      </c>
      <c r="K107" s="96">
        <v>0</v>
      </c>
      <c r="L107" s="96" t="s">
        <v>505</v>
      </c>
      <c r="M107" s="93"/>
      <c r="N107" s="93"/>
      <c r="O107" s="153"/>
      <c r="P107" s="153"/>
      <c r="Q107" s="153"/>
      <c r="R107" s="38"/>
      <c r="S107" s="38"/>
      <c r="T107" s="38"/>
      <c r="U107" s="38"/>
      <c r="V107" s="38"/>
      <c r="W107" s="38"/>
      <c r="X107" s="38"/>
      <c r="Y107" s="38"/>
      <c r="Z107" s="38"/>
      <c r="AA107" s="38"/>
      <c r="AB107" s="38"/>
    </row>
    <row r="108" spans="1:28" x14ac:dyDescent="0.2">
      <c r="A108" s="92">
        <v>103</v>
      </c>
      <c r="B108" s="92" t="s">
        <v>212</v>
      </c>
      <c r="C108" s="92" t="s">
        <v>213</v>
      </c>
      <c r="D108" s="105" t="str">
        <f t="shared" si="1"/>
        <v/>
      </c>
      <c r="E108" s="96">
        <f>IF(Options!$D$24 = 1, MAX(F108, G108),
IF(Options!$D$25 = 1, AVERAGE(F108,G108),
IF(Options!$D$26 = 1, IFERROR(GEOMEAN(F108, G108), MAX(F108, G108)))))</f>
        <v>0</v>
      </c>
      <c r="F108" s="96" cm="1">
        <f t="array" ref="F108">IF(Options!$D$18=1, IFERROR(MAX(IF($I$199:$R$199=1,(I108:R108),"")),
     MAX(IF($I$199:$R$199=2,(I108:R108),""))),
IF(Options!$D$19=1, IFERROR(AVERAGE(IF($I$199:$R$199=1,(I108:R108),"")),
     AVERAGE(IF($I$199:$R$199=2,(I108:R108),""))),
IF(Options!$D$20=1, IFERROR(GEOMEAN(IF($I$199:$R$199=1,(I108:R108)+0.0001,"")),
     GEOMEAN(IF($I$199:$R$199=2,(I108:R108)+0.0001,""))))))</f>
        <v>0</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0</v>
      </c>
      <c r="J108" s="96">
        <v>0</v>
      </c>
      <c r="K108" s="96">
        <v>0</v>
      </c>
      <c r="L108" s="96" t="s">
        <v>505</v>
      </c>
      <c r="M108" s="93"/>
      <c r="N108" s="93"/>
      <c r="O108" s="153"/>
      <c r="P108" s="153"/>
      <c r="Q108" s="153"/>
      <c r="R108" s="38"/>
      <c r="S108" s="38"/>
      <c r="T108" s="38"/>
      <c r="U108" s="38"/>
      <c r="V108" s="38"/>
      <c r="W108" s="38"/>
      <c r="X108" s="38"/>
      <c r="Y108" s="38"/>
      <c r="Z108" s="38"/>
      <c r="AA108" s="38"/>
      <c r="AB108" s="38"/>
    </row>
    <row r="109" spans="1:28" x14ac:dyDescent="0.2">
      <c r="A109" s="92">
        <v>104</v>
      </c>
      <c r="B109" s="92" t="s">
        <v>214</v>
      </c>
      <c r="C109" s="92" t="s">
        <v>215</v>
      </c>
      <c r="D109" s="105" t="str">
        <f t="shared" si="1"/>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v>0</v>
      </c>
      <c r="J109" s="96">
        <v>0</v>
      </c>
      <c r="K109" s="96" t="s">
        <v>505</v>
      </c>
      <c r="L109" s="96" t="s">
        <v>505</v>
      </c>
      <c r="M109" s="93"/>
      <c r="N109" s="93"/>
      <c r="O109" s="153"/>
      <c r="P109" s="153"/>
      <c r="Q109" s="153"/>
      <c r="R109" s="38"/>
      <c r="S109" s="38"/>
      <c r="T109" s="38"/>
      <c r="U109" s="38"/>
      <c r="V109" s="38"/>
      <c r="W109" s="38"/>
      <c r="X109" s="38"/>
      <c r="Y109" s="38"/>
      <c r="Z109" s="38"/>
      <c r="AA109" s="38"/>
      <c r="AB109" s="38"/>
    </row>
    <row r="110" spans="1:28" x14ac:dyDescent="0.2">
      <c r="A110" s="92">
        <v>105</v>
      </c>
      <c r="B110" s="92" t="s">
        <v>216</v>
      </c>
      <c r="C110" s="92" t="s">
        <v>217</v>
      </c>
      <c r="D110" s="105" t="str">
        <f t="shared" si="1"/>
        <v/>
      </c>
      <c r="E110" s="96">
        <f>IF(Options!$D$24 = 1, MAX(F110, G110),
IF(Options!$D$25 = 1, AVERAGE(F110,G110),
IF(Options!$D$26 = 1, IFERROR(GEOMEAN(F110, G110), MAX(F110, G110)))))</f>
        <v>0</v>
      </c>
      <c r="F110" s="96" cm="1">
        <f t="array" ref="F110">IF(Options!$D$18=1, IFERROR(MAX(IF($I$199:$R$199=1,(I110:R110),"")),
     MAX(IF($I$199:$R$199=2,(I110:R110),""))),
IF(Options!$D$19=1, IFERROR(AVERAGE(IF($I$199:$R$199=1,(I110:R110),"")),
     AVERAGE(IF($I$199:$R$199=2,(I110:R110),""))),
IF(Options!$D$20=1, IFERROR(GEOMEAN(IF($I$199:$R$199=1,(I110:R110)+0.0001,"")),
     GEOMEAN(IF($I$199:$R$199=2,(I110:R110)+0.0001,""))))))</f>
        <v>0</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v>0</v>
      </c>
      <c r="J110" s="96">
        <v>0</v>
      </c>
      <c r="K110" s="96">
        <v>0</v>
      </c>
      <c r="L110" s="96" t="s">
        <v>505</v>
      </c>
      <c r="M110" s="93"/>
      <c r="N110" s="93"/>
      <c r="O110" s="153"/>
      <c r="P110" s="153"/>
      <c r="Q110" s="153"/>
      <c r="R110" s="38"/>
      <c r="S110" s="38"/>
      <c r="T110" s="38"/>
      <c r="U110" s="38"/>
      <c r="V110" s="38"/>
      <c r="W110" s="38"/>
      <c r="X110" s="38"/>
      <c r="Y110" s="38"/>
      <c r="Z110" s="38"/>
      <c r="AA110" s="38"/>
      <c r="AB110" s="38"/>
    </row>
    <row r="111" spans="1:28" x14ac:dyDescent="0.2">
      <c r="A111" s="92">
        <v>106</v>
      </c>
      <c r="B111" s="92" t="s">
        <v>218</v>
      </c>
      <c r="C111" s="92" t="s">
        <v>219</v>
      </c>
      <c r="D111" s="105" t="str">
        <f t="shared" si="1"/>
        <v/>
      </c>
      <c r="E111" s="96">
        <f>IF(Options!$D$24 = 1, MAX(F111, G111),
IF(Options!$D$25 = 1, AVERAGE(F111,G111),
IF(Options!$D$26 = 1, IFERROR(GEOMEAN(F111, G111), MAX(F111, G111)))))</f>
        <v>0</v>
      </c>
      <c r="F111" s="96" cm="1">
        <f t="array" ref="F111">IF(Options!$D$18=1, IFERROR(MAX(IF($I$199:$R$199=1,(I111:R111),"")),
     MAX(IF($I$199:$R$199=2,(I111:R111),""))),
IF(Options!$D$19=1, IFERROR(AVERAGE(IF($I$199:$R$199=1,(I111:R111),"")),
     AVERAGE(IF($I$199:$R$199=2,(I111:R111),""))),
IF(Options!$D$20=1, IFERROR(GEOMEAN(IF($I$199:$R$199=1,(I111:R111)+0.0001,"")),
     GEOMEAN(IF($I$199:$R$199=2,(I111:R111)+0.0001,""))))))</f>
        <v>0</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v>0</v>
      </c>
      <c r="J111" s="96">
        <v>0</v>
      </c>
      <c r="K111" s="96">
        <v>0</v>
      </c>
      <c r="L111" s="96" t="s">
        <v>505</v>
      </c>
      <c r="M111" s="93"/>
      <c r="N111" s="93"/>
      <c r="O111" s="153"/>
      <c r="P111" s="153"/>
      <c r="Q111" s="153"/>
      <c r="R111" s="38"/>
      <c r="S111" s="38"/>
      <c r="T111" s="38"/>
      <c r="U111" s="38"/>
      <c r="V111" s="38"/>
      <c r="W111" s="38"/>
      <c r="X111" s="38"/>
      <c r="Y111" s="38"/>
      <c r="Z111" s="38"/>
      <c r="AA111" s="38"/>
      <c r="AB111" s="38"/>
    </row>
    <row r="112" spans="1:28" x14ac:dyDescent="0.2">
      <c r="A112" s="92">
        <v>107</v>
      </c>
      <c r="B112" s="92" t="s">
        <v>220</v>
      </c>
      <c r="C112" s="92" t="s">
        <v>221</v>
      </c>
      <c r="D112" s="105" t="str">
        <f t="shared" si="1"/>
        <v/>
      </c>
      <c r="E112" s="96">
        <f>IF(Options!$D$24 = 1, MAX(F112, G112),
IF(Options!$D$25 = 1, AVERAGE(F112,G112),
IF(Options!$D$26 = 1, IFERROR(GEOMEAN(F112, G112), MAX(F112, G112)))))</f>
        <v>0</v>
      </c>
      <c r="F112" s="96" cm="1">
        <f t="array" ref="F112">IF(Options!$D$18=1, IFERROR(MAX(IF($I$199:$R$199=1,(I112:R112),"")),
     MAX(IF($I$199:$R$199=2,(I112:R112),""))),
IF(Options!$D$19=1, IFERROR(AVERAGE(IF($I$199:$R$199=1,(I112:R112),"")),
     AVERAGE(IF($I$199:$R$199=2,(I112:R112),""))),
IF(Options!$D$20=1, IFERROR(GEOMEAN(IF($I$199:$R$199=1,(I112:R112)+0.0001,"")),
     GEOMEAN(IF($I$199:$R$199=2,(I112:R112)+0.0001,""))))))</f>
        <v>0</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v>0</v>
      </c>
      <c r="J112" s="96">
        <v>0</v>
      </c>
      <c r="K112" s="96">
        <v>0</v>
      </c>
      <c r="L112" s="96" t="s">
        <v>505</v>
      </c>
      <c r="M112" s="93"/>
      <c r="N112" s="93"/>
      <c r="O112" s="153"/>
      <c r="P112" s="153"/>
      <c r="Q112" s="153"/>
      <c r="R112" s="38"/>
      <c r="S112" s="38"/>
      <c r="T112" s="38"/>
      <c r="U112" s="38"/>
      <c r="V112" s="38"/>
      <c r="W112" s="38"/>
      <c r="X112" s="38"/>
      <c r="Y112" s="38"/>
      <c r="Z112" s="38"/>
      <c r="AA112" s="38"/>
      <c r="AB112" s="38"/>
    </row>
    <row r="113" spans="1:28" x14ac:dyDescent="0.2">
      <c r="A113" s="92">
        <v>108</v>
      </c>
      <c r="B113" s="92" t="s">
        <v>222</v>
      </c>
      <c r="C113" s="92" t="s">
        <v>223</v>
      </c>
      <c r="D113" s="105" t="str">
        <f t="shared" si="1"/>
        <v/>
      </c>
      <c r="E113" s="96">
        <f>IF(Options!$D$24 = 1, MAX(F113, G113),
IF(Options!$D$25 = 1, AVERAGE(F113,G113),
IF(Options!$D$26 = 1, IFERROR(GEOMEAN(F113, G113), MAX(F113, G113)))))</f>
        <v>0</v>
      </c>
      <c r="F113" s="96" cm="1">
        <f t="array" ref="F113">IF(Options!$D$18=1, IFERROR(MAX(IF($I$199:$R$199=1,(I113:R113),"")),
     MAX(IF($I$199:$R$199=2,(I113:R113),""))),
IF(Options!$D$19=1, IFERROR(AVERAGE(IF($I$199:$R$199=1,(I113:R113),"")),
     AVERAGE(IF($I$199:$R$199=2,(I113:R113),""))),
IF(Options!$D$20=1, IFERROR(GEOMEAN(IF($I$199:$R$199=1,(I113:R113)+0.0001,"")),
     GEOMEAN(IF($I$199:$R$199=2,(I113:R113)+0.0001,""))))))</f>
        <v>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v>0</v>
      </c>
      <c r="J113" s="96">
        <v>0</v>
      </c>
      <c r="K113" s="96">
        <v>0</v>
      </c>
      <c r="L113" s="96" t="s">
        <v>505</v>
      </c>
      <c r="M113" s="93"/>
      <c r="N113" s="93"/>
      <c r="O113" s="153"/>
      <c r="P113" s="153"/>
      <c r="Q113" s="153"/>
      <c r="R113" s="38"/>
      <c r="S113" s="38"/>
      <c r="T113" s="38"/>
      <c r="U113" s="38"/>
      <c r="V113" s="38"/>
      <c r="W113" s="38"/>
      <c r="X113" s="38"/>
      <c r="Y113" s="38"/>
      <c r="Z113" s="38"/>
      <c r="AA113" s="38"/>
      <c r="AB113" s="38"/>
    </row>
    <row r="114" spans="1:28" x14ac:dyDescent="0.2">
      <c r="A114" s="92">
        <v>109</v>
      </c>
      <c r="B114" s="92" t="s">
        <v>224</v>
      </c>
      <c r="C114" s="92" t="s">
        <v>225</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v>0</v>
      </c>
      <c r="J114" s="96">
        <v>0</v>
      </c>
      <c r="K114" s="96">
        <v>0</v>
      </c>
      <c r="L114" s="96" t="s">
        <v>505</v>
      </c>
      <c r="M114" s="93"/>
      <c r="N114" s="93"/>
      <c r="O114" s="153"/>
      <c r="P114" s="153"/>
      <c r="Q114" s="153"/>
      <c r="R114" s="38"/>
      <c r="S114" s="38"/>
      <c r="T114" s="38"/>
      <c r="U114" s="38"/>
      <c r="V114" s="38"/>
      <c r="W114" s="38"/>
      <c r="X114" s="38"/>
      <c r="Y114" s="38"/>
      <c r="Z114" s="38"/>
      <c r="AA114" s="38"/>
      <c r="AB114" s="38"/>
    </row>
    <row r="115" spans="1:28" x14ac:dyDescent="0.2">
      <c r="A115" s="92">
        <v>110</v>
      </c>
      <c r="B115" s="92" t="s">
        <v>226</v>
      </c>
      <c r="C115" s="92" t="s">
        <v>227</v>
      </c>
      <c r="D115" s="105" t="str">
        <f t="shared" si="1"/>
        <v/>
      </c>
      <c r="E115" s="96">
        <f>IF(Options!$D$24 = 1, MAX(F115, G115),
IF(Options!$D$25 = 1, AVERAGE(F115,G115),
IF(Options!$D$26 = 1, IFERROR(GEOMEAN(F115, G115), MAX(F115, G115)))))</f>
        <v>0</v>
      </c>
      <c r="F115" s="96" cm="1">
        <f t="array" ref="F115">IF(Options!$D$18=1, IFERROR(MAX(IF($I$199:$R$199=1,(I115:R115),"")),
     MAX(IF($I$199:$R$199=2,(I115:R115),""))),
IF(Options!$D$19=1, IFERROR(AVERAGE(IF($I$199:$R$199=1,(I115:R115),"")),
     AVERAGE(IF($I$199:$R$199=2,(I115:R115),""))),
IF(Options!$D$20=1, IFERROR(GEOMEAN(IF($I$199:$R$199=1,(I115:R115)+0.0001,"")),
     GEOMEAN(IF($I$199:$R$199=2,(I115:R115)+0.0001,""))))))</f>
        <v>0</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0</v>
      </c>
      <c r="J115" s="96">
        <v>0</v>
      </c>
      <c r="K115" s="96">
        <v>0</v>
      </c>
      <c r="L115" s="96">
        <v>0</v>
      </c>
      <c r="M115" s="93"/>
      <c r="N115" s="93"/>
      <c r="O115" s="153"/>
      <c r="P115" s="153"/>
      <c r="Q115" s="153"/>
      <c r="R115" s="38"/>
      <c r="S115" s="38"/>
      <c r="T115" s="38"/>
      <c r="U115" s="38"/>
      <c r="V115" s="38"/>
      <c r="W115" s="38"/>
      <c r="X115" s="38"/>
      <c r="Y115" s="38"/>
      <c r="Z115" s="38"/>
      <c r="AA115" s="38"/>
      <c r="AB115" s="38"/>
    </row>
    <row r="116" spans="1:28" x14ac:dyDescent="0.2">
      <c r="A116" s="92">
        <v>111</v>
      </c>
      <c r="B116" s="92" t="s">
        <v>228</v>
      </c>
      <c r="C116" s="92" t="s">
        <v>229</v>
      </c>
      <c r="D116" s="105" t="str">
        <f t="shared" si="1"/>
        <v/>
      </c>
      <c r="E116" s="96">
        <f>IF(Options!$D$24 = 1, MAX(F116, G116),
IF(Options!$D$25 = 1, AVERAGE(F116,G116),
IF(Options!$D$26 = 1, IFERROR(GEOMEAN(F116, G116), MAX(F116, G116)))))</f>
        <v>10</v>
      </c>
      <c r="F116" s="96" cm="1">
        <f t="array" ref="F116">IF(Options!$D$18=1, IFERROR(MAX(IF($I$199:$R$199=1,(I116:R116),"")),
     MAX(IF($I$199:$R$199=2,(I116:R116),""))),
IF(Options!$D$19=1, IFERROR(AVERAGE(IF($I$199:$R$199=1,(I116:R116),"")),
     AVERAGE(IF($I$199:$R$199=2,(I116:R116),""))),
IF(Options!$D$20=1, IFERROR(GEOMEAN(IF($I$199:$R$199=1,(I116:R116)+0.0001,"")),
     GEOMEAN(IF($I$199:$R$199=2,(I116:R116)+0.0001,""))))))</f>
        <v>10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v>10</v>
      </c>
      <c r="J116" s="96">
        <v>0</v>
      </c>
      <c r="K116" s="96">
        <v>0</v>
      </c>
      <c r="L116" s="96" t="s">
        <v>505</v>
      </c>
      <c r="M116" s="93"/>
      <c r="N116" s="93"/>
      <c r="O116" s="153"/>
      <c r="P116" s="153"/>
      <c r="Q116" s="153"/>
      <c r="R116" s="38"/>
      <c r="S116" s="38"/>
      <c r="T116" s="38"/>
      <c r="U116" s="38"/>
      <c r="V116" s="38"/>
      <c r="W116" s="38"/>
      <c r="X116" s="38"/>
      <c r="Y116" s="38"/>
      <c r="Z116" s="38"/>
      <c r="AA116" s="38"/>
      <c r="AB116" s="38"/>
    </row>
    <row r="117" spans="1:28" x14ac:dyDescent="0.2">
      <c r="A117" s="92">
        <v>112</v>
      </c>
      <c r="B117" s="92" t="s">
        <v>230</v>
      </c>
      <c r="C117" s="92" t="s">
        <v>231</v>
      </c>
      <c r="D117" s="105" t="str">
        <f t="shared" si="1"/>
        <v/>
      </c>
      <c r="E117" s="96">
        <f>IF(Options!$D$24 = 1, MAX(F117, G117),
IF(Options!$D$25 = 1, AVERAGE(F117,G117),
IF(Options!$D$26 = 1, IFERROR(GEOMEAN(F117, G117), MAX(F117, G117)))))</f>
        <v>0</v>
      </c>
      <c r="F117" s="96" cm="1">
        <f t="array" ref="F117">IF(Options!$D$18=1, IFERROR(MAX(IF($I$199:$R$199=1,(I117:R117),"")),
     MAX(IF($I$199:$R$199=2,(I117:R117),""))),
IF(Options!$D$19=1, IFERROR(AVERAGE(IF($I$199:$R$199=1,(I117:R117),"")),
     AVERAGE(IF($I$199:$R$199=2,(I117:R117),""))),
IF(Options!$D$20=1, IFERROR(GEOMEAN(IF($I$199:$R$199=1,(I117:R117)+0.0001,"")),
     GEOMEAN(IF($I$199:$R$199=2,(I117:R117)+0.0001,""))))))</f>
        <v>0</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v>0</v>
      </c>
      <c r="J117" s="96">
        <v>0</v>
      </c>
      <c r="K117" s="96">
        <v>0</v>
      </c>
      <c r="L117" s="96" t="s">
        <v>505</v>
      </c>
      <c r="M117" s="93"/>
      <c r="N117" s="93"/>
      <c r="O117" s="153"/>
      <c r="P117" s="153"/>
      <c r="Q117" s="153"/>
      <c r="R117" s="38"/>
      <c r="S117" s="38"/>
      <c r="T117" s="38"/>
      <c r="U117" s="38"/>
      <c r="V117" s="38"/>
      <c r="W117" s="38"/>
      <c r="X117" s="38"/>
      <c r="Y117" s="38"/>
      <c r="Z117" s="38"/>
      <c r="AA117" s="38"/>
      <c r="AB117" s="38"/>
    </row>
    <row r="118" spans="1:28" x14ac:dyDescent="0.2">
      <c r="A118" s="92">
        <v>113</v>
      </c>
      <c r="B118" s="92" t="s">
        <v>232</v>
      </c>
      <c r="C118" s="92" t="s">
        <v>233</v>
      </c>
      <c r="D118" s="105" t="str">
        <f t="shared" si="1"/>
        <v/>
      </c>
      <c r="E118" s="96">
        <f>IF(Options!$D$24 = 1, MAX(F118, G118),
IF(Options!$D$25 = 1, AVERAGE(F118,G118),
IF(Options!$D$26 = 1, IFERROR(GEOMEAN(F118, G118), MAX(F118, G118)))))</f>
        <v>10</v>
      </c>
      <c r="F118" s="96" cm="1">
        <f t="array" ref="F118">IF(Options!$D$18=1, IFERROR(MAX(IF($I$199:$R$199=1,(I118:R118),"")),
     MAX(IF($I$199:$R$199=2,(I118:R118),""))),
IF(Options!$D$19=1, IFERROR(AVERAGE(IF($I$199:$R$199=1,(I118:R118),"")),
     AVERAGE(IF($I$199:$R$199=2,(I118:R118),""))),
IF(Options!$D$20=1, IFERROR(GEOMEAN(IF($I$199:$R$199=1,(I118:R118)+0.0001,"")),
     GEOMEAN(IF($I$199:$R$199=2,(I118:R118)+0.0001,""))))))</f>
        <v>10</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51" t="s">
        <v>233</v>
      </c>
      <c r="I118" s="96">
        <v>10</v>
      </c>
      <c r="J118" s="96">
        <v>0</v>
      </c>
      <c r="K118" s="96">
        <v>10</v>
      </c>
      <c r="L118" s="96">
        <v>0</v>
      </c>
      <c r="M118" s="93"/>
      <c r="N118" s="93"/>
      <c r="O118" s="153"/>
      <c r="P118" s="153"/>
      <c r="Q118" s="153"/>
      <c r="R118" s="38"/>
      <c r="S118" s="38"/>
      <c r="T118" s="38"/>
      <c r="U118" s="38"/>
      <c r="V118" s="38"/>
      <c r="W118" s="38"/>
      <c r="X118" s="38"/>
      <c r="Y118" s="38"/>
      <c r="Z118" s="38"/>
      <c r="AA118" s="38"/>
      <c r="AB118" s="38"/>
    </row>
    <row r="119" spans="1:28" x14ac:dyDescent="0.2">
      <c r="A119" s="92">
        <v>114</v>
      </c>
      <c r="B119" s="92" t="s">
        <v>234</v>
      </c>
      <c r="C119" s="92" t="s">
        <v>235</v>
      </c>
      <c r="D119" s="105" t="str">
        <f t="shared" si="1"/>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v>0</v>
      </c>
      <c r="J119" s="96">
        <v>0</v>
      </c>
      <c r="K119" s="96">
        <v>0</v>
      </c>
      <c r="L119" s="96" t="s">
        <v>505</v>
      </c>
      <c r="M119" s="93"/>
      <c r="N119" s="93"/>
      <c r="O119" s="153"/>
      <c r="P119" s="153"/>
      <c r="Q119" s="153"/>
      <c r="R119" s="38"/>
      <c r="S119" s="38"/>
      <c r="T119" s="38"/>
      <c r="U119" s="38"/>
      <c r="V119" s="38"/>
      <c r="W119" s="38"/>
      <c r="X119" s="38"/>
      <c r="Y119" s="38"/>
      <c r="Z119" s="38"/>
      <c r="AA119" s="38"/>
      <c r="AB119" s="38"/>
    </row>
    <row r="120" spans="1:28" x14ac:dyDescent="0.2">
      <c r="A120" s="92">
        <v>115</v>
      </c>
      <c r="B120" s="92" t="s">
        <v>236</v>
      </c>
      <c r="C120" s="92" t="s">
        <v>237</v>
      </c>
      <c r="D120" s="105" t="str">
        <f t="shared" si="1"/>
        <v/>
      </c>
      <c r="E120" s="96">
        <f>IF(Options!$D$24 = 1, MAX(F120, G120),
IF(Options!$D$25 = 1, AVERAGE(F120,G120),
IF(Options!$D$26 = 1, IFERROR(GEOMEAN(F120, G120), MAX(F120, G120)))))</f>
        <v>10</v>
      </c>
      <c r="F120" s="96" cm="1">
        <f t="array" ref="F120">IF(Options!$D$18=1, IFERROR(MAX(IF($I$199:$R$199=1,(I120:R120),"")),
     MAX(IF($I$199:$R$199=2,(I120:R120),""))),
IF(Options!$D$19=1, IFERROR(AVERAGE(IF($I$199:$R$199=1,(I120:R120),"")),
     AVERAGE(IF($I$199:$R$199=2,(I120:R120),""))),
IF(Options!$D$20=1, IFERROR(GEOMEAN(IF($I$199:$R$199=1,(I120:R120)+0.0001,"")),
     GEOMEAN(IF($I$199:$R$199=2,(I120:R120)+0.0001,""))))))</f>
        <v>10</v>
      </c>
      <c r="G120" s="96" cm="1">
        <f t="array" ref="G120">IF(Options!$D$18=1, IFERROR(MAX(IF($I$200:$R$200=1,(I120:R120),"")),
     MAX(IF($I$200:$R$200=2,(I120:R120),""))),
IF(Options!$D$19=1, IFERROR(AVERAGE(IF($I$200:$R$200=1,(I120:R120),"")),
     AVERAGE(IF($I$200:$R$200=2,(I120:R120),""))),
IF(Options!$D$20=1, IFERROR(GEOMEAN(IF($I$200:$R$200=1,(I120:R120)+0.0001,"")),
     GEOMEAN(IF($I$200:$R$200=2,(I120:R120)+0.0001,""))))))</f>
        <v>10</v>
      </c>
      <c r="H120" s="151" t="s">
        <v>237</v>
      </c>
      <c r="I120" s="96">
        <v>10</v>
      </c>
      <c r="J120" s="96">
        <v>10</v>
      </c>
      <c r="K120" s="96">
        <v>0</v>
      </c>
      <c r="L120" s="96">
        <v>0</v>
      </c>
      <c r="M120" s="93"/>
      <c r="N120" s="93"/>
      <c r="O120" s="153"/>
      <c r="P120" s="153"/>
      <c r="Q120" s="153"/>
      <c r="R120" s="38"/>
      <c r="S120" s="38"/>
      <c r="T120" s="38"/>
      <c r="U120" s="38"/>
      <c r="V120" s="38"/>
      <c r="W120" s="38"/>
      <c r="X120" s="38"/>
      <c r="Y120" s="38"/>
      <c r="Z120" s="38"/>
      <c r="AA120" s="38"/>
      <c r="AB120" s="38"/>
    </row>
    <row r="121" spans="1:28" x14ac:dyDescent="0.2">
      <c r="A121" s="92">
        <v>116</v>
      </c>
      <c r="B121" s="92" t="s">
        <v>238</v>
      </c>
      <c r="C121" s="92" t="s">
        <v>239</v>
      </c>
      <c r="D121" s="105" t="str">
        <f t="shared" si="1"/>
        <v/>
      </c>
      <c r="E121" s="96">
        <f>IF(Options!$D$24 = 1, MAX(F121, G121),
IF(Options!$D$25 = 1, AVERAGE(F121,G121),
IF(Options!$D$26 = 1, IFERROR(GEOMEAN(F121, G121), MAX(F121, G121)))))</f>
        <v>0</v>
      </c>
      <c r="F121" s="96" cm="1">
        <f t="array" ref="F121">IF(Options!$D$18=1, IFERROR(MAX(IF($I$199:$R$199=1,(I121:R121),"")),
     MAX(IF($I$199:$R$199=2,(I121:R121),""))),
IF(Options!$D$19=1, IFERROR(AVERAGE(IF($I$199:$R$199=1,(I121:R121),"")),
     AVERAGE(IF($I$199:$R$199=2,(I121:R121),""))),
IF(Options!$D$20=1, IFERROR(GEOMEAN(IF($I$199:$R$199=1,(I121:R121)+0.0001,"")),
     GEOMEAN(IF($I$199:$R$199=2,(I121:R121)+0.0001,""))))))</f>
        <v>0</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v>0</v>
      </c>
      <c r="J121" s="96">
        <v>0</v>
      </c>
      <c r="K121" s="96">
        <v>0</v>
      </c>
      <c r="L121" s="96" t="s">
        <v>505</v>
      </c>
      <c r="M121" s="93"/>
      <c r="N121" s="93"/>
      <c r="O121" s="153"/>
      <c r="P121" s="153"/>
      <c r="Q121" s="153"/>
      <c r="R121" s="38"/>
      <c r="S121" s="38"/>
      <c r="T121" s="38"/>
      <c r="U121" s="38"/>
      <c r="V121" s="38"/>
      <c r="W121" s="38"/>
      <c r="X121" s="38"/>
      <c r="Y121" s="38"/>
      <c r="Z121" s="38"/>
      <c r="AA121" s="38"/>
      <c r="AB121" s="38"/>
    </row>
    <row r="122" spans="1:28" x14ac:dyDescent="0.2">
      <c r="A122" s="92">
        <v>117</v>
      </c>
      <c r="B122" s="92" t="s">
        <v>240</v>
      </c>
      <c r="C122" s="92" t="s">
        <v>241</v>
      </c>
      <c r="D122" s="105" t="str">
        <f t="shared" si="1"/>
        <v/>
      </c>
      <c r="E122" s="96">
        <f>IF(Options!$D$24 = 1, MAX(F122, G122),
IF(Options!$D$25 = 1, AVERAGE(F122,G122),
IF(Options!$D$26 = 1, IFERROR(GEOMEAN(F122, G122), MAX(F122, G122)))))</f>
        <v>0</v>
      </c>
      <c r="F122" s="96" cm="1">
        <f t="array" ref="F122">IF(Options!$D$18=1, IFERROR(MAX(IF($I$199:$R$199=1,(I122:R122),"")),
     MAX(IF($I$199:$R$199=2,(I122:R122),""))),
IF(Options!$D$19=1, IFERROR(AVERAGE(IF($I$199:$R$199=1,(I122:R122),"")),
     AVERAGE(IF($I$199:$R$199=2,(I122:R122),""))),
IF(Options!$D$20=1, IFERROR(GEOMEAN(IF($I$199:$R$199=1,(I122:R122)+0.0001,"")),
     GEOMEAN(IF($I$199:$R$199=2,(I122:R122)+0.0001,""))))))</f>
        <v>0</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0</v>
      </c>
      <c r="J122" s="96">
        <v>0</v>
      </c>
      <c r="K122" s="96">
        <v>0</v>
      </c>
      <c r="L122" s="96" t="s">
        <v>505</v>
      </c>
      <c r="M122" s="93"/>
      <c r="N122" s="93"/>
      <c r="O122" s="153"/>
      <c r="P122" s="153"/>
      <c r="Q122" s="153"/>
      <c r="R122" s="38"/>
      <c r="S122" s="38"/>
      <c r="T122" s="38"/>
      <c r="U122" s="38"/>
      <c r="V122" s="38"/>
      <c r="W122" s="38"/>
      <c r="X122" s="38"/>
      <c r="Y122" s="38"/>
      <c r="Z122" s="38"/>
      <c r="AA122" s="38"/>
      <c r="AB122" s="38"/>
    </row>
    <row r="123" spans="1:28" x14ac:dyDescent="0.2">
      <c r="A123" s="92">
        <v>118</v>
      </c>
      <c r="B123" s="92" t="s">
        <v>242</v>
      </c>
      <c r="C123" s="92" t="s">
        <v>243</v>
      </c>
      <c r="D123" s="105" t="str">
        <f t="shared" si="1"/>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0</v>
      </c>
      <c r="K123" s="96">
        <v>10</v>
      </c>
      <c r="L123" s="96">
        <v>8.3436018546376793</v>
      </c>
      <c r="M123" s="93"/>
      <c r="N123" s="93"/>
      <c r="O123" s="153"/>
      <c r="P123" s="153"/>
      <c r="Q123" s="153"/>
      <c r="R123" s="38"/>
      <c r="S123" s="38"/>
      <c r="T123" s="38"/>
      <c r="U123" s="38"/>
      <c r="V123" s="38"/>
      <c r="W123" s="38"/>
      <c r="X123" s="38"/>
      <c r="Y123" s="38"/>
      <c r="Z123" s="38"/>
      <c r="AA123" s="38"/>
      <c r="AB123" s="38"/>
    </row>
    <row r="124" spans="1:28" x14ac:dyDescent="0.2">
      <c r="A124" s="92">
        <v>119</v>
      </c>
      <c r="B124" s="92" t="s">
        <v>244</v>
      </c>
      <c r="C124" s="92" t="s">
        <v>245</v>
      </c>
      <c r="D124" s="105" t="str">
        <f t="shared" si="1"/>
        <v/>
      </c>
      <c r="E124" s="96">
        <f>IF(Options!$D$24 = 1, MAX(F124, G124),
IF(Options!$D$25 = 1, AVERAGE(F124,G124),
IF(Options!$D$26 = 1, IFERROR(GEOMEAN(F124, G124), MAX(F124, G124)))))</f>
        <v>0</v>
      </c>
      <c r="F124" s="96" cm="1">
        <f t="array" ref="F124">IF(Options!$D$18=1, IFERROR(MAX(IF($I$199:$R$199=1,(I124:R124),"")),
     MAX(IF($I$199:$R$199=2,(I124:R124),""))),
IF(Options!$D$19=1, IFERROR(AVERAGE(IF($I$199:$R$199=1,(I124:R124),"")),
     AVERAGE(IF($I$199:$R$199=2,(I124:R124),""))),
IF(Options!$D$20=1, IFERROR(GEOMEAN(IF($I$199:$R$199=1,(I124:R124)+0.0001,"")),
     GEOMEAN(IF($I$199:$R$199=2,(I124:R124)+0.0001,""))))))</f>
        <v>0</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v>0</v>
      </c>
      <c r="J124" s="96">
        <v>0</v>
      </c>
      <c r="K124" s="96">
        <v>0</v>
      </c>
      <c r="L124" s="96" t="s">
        <v>505</v>
      </c>
      <c r="M124" s="93"/>
      <c r="N124" s="93"/>
      <c r="O124" s="153"/>
      <c r="P124" s="153"/>
      <c r="Q124" s="153"/>
      <c r="R124" s="38"/>
      <c r="S124" s="38"/>
      <c r="T124" s="38"/>
      <c r="U124" s="38"/>
      <c r="V124" s="38"/>
      <c r="W124" s="38"/>
      <c r="X124" s="38"/>
      <c r="Y124" s="38"/>
      <c r="Z124" s="38"/>
      <c r="AA124" s="38"/>
      <c r="AB124" s="38"/>
    </row>
    <row r="125" spans="1:28" x14ac:dyDescent="0.2">
      <c r="A125" s="92">
        <v>120</v>
      </c>
      <c r="B125" s="92" t="s">
        <v>246</v>
      </c>
      <c r="C125" s="92" t="s">
        <v>247</v>
      </c>
      <c r="D125" s="105" t="str">
        <f t="shared" si="1"/>
        <v/>
      </c>
      <c r="E125" s="96">
        <f>IF(Options!$D$24 = 1, MAX(F125, G125),
IF(Options!$D$25 = 1, AVERAGE(F125,G125),
IF(Options!$D$26 = 1, IFERROR(GEOMEAN(F125, G125), MAX(F125, G125)))))</f>
        <v>0</v>
      </c>
      <c r="F125" s="96" cm="1">
        <f t="array" ref="F125">IF(Options!$D$18=1, IFERROR(MAX(IF($I$199:$R$199=1,(I125:R125),"")),
     MAX(IF($I$199:$R$199=2,(I125:R125),""))),
IF(Options!$D$19=1, IFERROR(AVERAGE(IF($I$199:$R$199=1,(I125:R125),"")),
     AVERAGE(IF($I$199:$R$199=2,(I125:R125),""))),
IF(Options!$D$20=1, IFERROR(GEOMEAN(IF($I$199:$R$199=1,(I125:R125)+0.0001,"")),
     GEOMEAN(IF($I$199:$R$199=2,(I125:R125)+0.0001,""))))))</f>
        <v>0</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v>0</v>
      </c>
      <c r="J125" s="96">
        <v>0</v>
      </c>
      <c r="K125" s="96">
        <v>0</v>
      </c>
      <c r="L125" s="96" t="s">
        <v>505</v>
      </c>
      <c r="M125" s="93"/>
      <c r="N125" s="93"/>
      <c r="O125" s="153"/>
      <c r="P125" s="153"/>
      <c r="Q125" s="153"/>
      <c r="R125" s="38"/>
      <c r="S125" s="38"/>
      <c r="T125" s="38"/>
      <c r="U125" s="38"/>
      <c r="V125" s="38"/>
      <c r="W125" s="38"/>
      <c r="X125" s="38"/>
      <c r="Y125" s="38"/>
      <c r="Z125" s="38"/>
      <c r="AA125" s="38"/>
      <c r="AB125" s="38"/>
    </row>
    <row r="126" spans="1:28" x14ac:dyDescent="0.2">
      <c r="A126" s="92">
        <v>121</v>
      </c>
      <c r="B126" s="92" t="s">
        <v>248</v>
      </c>
      <c r="C126" s="92" t="s">
        <v>249</v>
      </c>
      <c r="D126" s="105" t="str">
        <f t="shared" si="1"/>
        <v/>
      </c>
      <c r="E126" s="96">
        <f>IF(Options!$D$24 = 1, MAX(F126, G126),
IF(Options!$D$25 = 1, AVERAGE(F126,G126),
IF(Options!$D$26 = 1, IFERROR(GEOMEAN(F126, G126), MAX(F126, G126)))))</f>
        <v>0</v>
      </c>
      <c r="F126" s="96" cm="1">
        <f t="array" ref="F126">IF(Options!$D$18=1, IFERROR(MAX(IF($I$199:$R$199=1,(I126:R126),"")),
     MAX(IF($I$199:$R$199=2,(I126:R126),""))),
IF(Options!$D$19=1, IFERROR(AVERAGE(IF($I$199:$R$199=1,(I126:R126),"")),
     AVERAGE(IF($I$199:$R$199=2,(I126:R126),""))),
IF(Options!$D$20=1, IFERROR(GEOMEAN(IF($I$199:$R$199=1,(I126:R126)+0.0001,"")),
     GEOMEAN(IF($I$199:$R$199=2,(I126:R126)+0.0001,""))))))</f>
        <v>0</v>
      </c>
      <c r="G126" s="96" cm="1">
        <f t="array" ref="G126">IF(Options!$D$18=1, IFERROR(MAX(IF($I$200:$R$200=1,(I126:R126),"")),
     MAX(IF($I$200:$R$200=2,(I126:R126),""))),
IF(Options!$D$19=1, IFERROR(AVERAGE(IF($I$200:$R$200=1,(I126:R126),"")),
     AVERAGE(IF($I$200:$R$200=2,(I126:R126),""))),
IF(Options!$D$20=1, IFERROR(GEOMEAN(IF($I$200:$R$200=1,(I126:R126)+0.0001,"")),
     GEOMEAN(IF($I$200:$R$200=2,(I126:R126)+0.0001,""))))))</f>
        <v>0</v>
      </c>
      <c r="H126" s="151" t="s">
        <v>249</v>
      </c>
      <c r="I126" s="96">
        <v>0</v>
      </c>
      <c r="J126" s="96">
        <v>0</v>
      </c>
      <c r="K126" s="96">
        <v>0</v>
      </c>
      <c r="L126" s="96" t="s">
        <v>505</v>
      </c>
      <c r="M126" s="93"/>
      <c r="N126" s="93"/>
      <c r="O126" s="153"/>
      <c r="P126" s="153"/>
      <c r="Q126" s="153"/>
      <c r="R126" s="38"/>
      <c r="S126" s="38"/>
      <c r="T126" s="38"/>
      <c r="U126" s="38"/>
      <c r="V126" s="38"/>
      <c r="W126" s="38"/>
      <c r="X126" s="38"/>
      <c r="Y126" s="38"/>
      <c r="Z126" s="38"/>
      <c r="AA126" s="38"/>
      <c r="AB126" s="38"/>
    </row>
    <row r="127" spans="1:28" x14ac:dyDescent="0.2">
      <c r="A127" s="92">
        <v>122</v>
      </c>
      <c r="B127" s="92" t="s">
        <v>250</v>
      </c>
      <c r="C127" s="92" t="s">
        <v>251</v>
      </c>
      <c r="D127" s="105" t="str">
        <f t="shared" si="1"/>
        <v/>
      </c>
      <c r="E127" s="96">
        <f>IF(Options!$D$24 = 1, MAX(F127, G127),
IF(Options!$D$25 = 1, AVERAGE(F127,G127),
IF(Options!$D$26 = 1, IFERROR(GEOMEAN(F127, G127), MAX(F127, G127)))))</f>
        <v>0</v>
      </c>
      <c r="F127" s="96" cm="1">
        <f t="array" ref="F127">IF(Options!$D$18=1, IFERROR(MAX(IF($I$199:$R$199=1,(I127:R127),"")),
     MAX(IF($I$199:$R$199=2,(I127:R127),""))),
IF(Options!$D$19=1, IFERROR(AVERAGE(IF($I$199:$R$199=1,(I127:R127),"")),
     AVERAGE(IF($I$199:$R$199=2,(I127:R127),""))),
IF(Options!$D$20=1, IFERROR(GEOMEAN(IF($I$199:$R$199=1,(I127:R127)+0.0001,"")),
     GEOMEAN(IF($I$199:$R$199=2,(I127:R127)+0.0001,""))))))</f>
        <v>0</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v>0</v>
      </c>
      <c r="J127" s="96">
        <v>0</v>
      </c>
      <c r="K127" s="96">
        <v>0</v>
      </c>
      <c r="L127" s="96" t="s">
        <v>505</v>
      </c>
      <c r="M127" s="93"/>
      <c r="N127" s="93"/>
      <c r="O127" s="153"/>
      <c r="P127" s="153"/>
      <c r="Q127" s="153"/>
      <c r="R127" s="38"/>
      <c r="S127" s="38"/>
      <c r="T127" s="38"/>
      <c r="U127" s="38"/>
      <c r="V127" s="38"/>
      <c r="W127" s="38"/>
      <c r="X127" s="38"/>
      <c r="Y127" s="38"/>
      <c r="Z127" s="38"/>
      <c r="AA127" s="38"/>
      <c r="AB127" s="38"/>
    </row>
    <row r="128" spans="1:28" x14ac:dyDescent="0.2">
      <c r="A128" s="92">
        <v>123</v>
      </c>
      <c r="B128" s="92" t="s">
        <v>252</v>
      </c>
      <c r="C128" s="92" t="s">
        <v>253</v>
      </c>
      <c r="D128" s="105" t="str">
        <f t="shared" si="1"/>
        <v/>
      </c>
      <c r="E128" s="96">
        <f>IF(Options!$D$24 = 1, MAX(F128, G128),
IF(Options!$D$25 = 1, AVERAGE(F128,G128),
IF(Options!$D$26 = 1, IFERROR(GEOMEAN(F128, G128), MAX(F128, G128)))))</f>
        <v>0</v>
      </c>
      <c r="F128" s="96" cm="1">
        <f t="array" ref="F128">IF(Options!$D$18=1, IFERROR(MAX(IF($I$199:$R$199=1,(I128:R128),"")),
     MAX(IF($I$199:$R$199=2,(I128:R128),""))),
IF(Options!$D$19=1, IFERROR(AVERAGE(IF($I$199:$R$199=1,(I128:R128),"")),
     AVERAGE(IF($I$199:$R$199=2,(I128:R128),""))),
IF(Options!$D$20=1, IFERROR(GEOMEAN(IF($I$199:$R$199=1,(I128:R128)+0.0001,"")),
     GEOMEAN(IF($I$199:$R$199=2,(I128:R128)+0.0001,""))))))</f>
        <v>0</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v>0</v>
      </c>
      <c r="J128" s="96">
        <v>0</v>
      </c>
      <c r="K128" s="96">
        <v>0</v>
      </c>
      <c r="L128" s="96" t="s">
        <v>505</v>
      </c>
      <c r="M128" s="93"/>
      <c r="N128" s="93"/>
      <c r="O128" s="153"/>
      <c r="P128" s="153"/>
      <c r="Q128" s="153"/>
      <c r="R128" s="38"/>
      <c r="S128" s="38"/>
      <c r="T128" s="38"/>
      <c r="U128" s="38"/>
      <c r="V128" s="38"/>
      <c r="W128" s="38"/>
      <c r="X128" s="38"/>
      <c r="Y128" s="38"/>
      <c r="Z128" s="38"/>
      <c r="AA128" s="38"/>
      <c r="AB128" s="38"/>
    </row>
    <row r="129" spans="1:28" x14ac:dyDescent="0.2">
      <c r="A129" s="92">
        <v>124</v>
      </c>
      <c r="B129" s="92" t="s">
        <v>254</v>
      </c>
      <c r="C129" s="92" t="s">
        <v>255</v>
      </c>
      <c r="D129" s="105" t="str">
        <f t="shared" si="1"/>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51" t="s">
        <v>255</v>
      </c>
      <c r="I129" s="96">
        <v>10</v>
      </c>
      <c r="J129" s="96">
        <v>10</v>
      </c>
      <c r="K129" s="96">
        <v>10</v>
      </c>
      <c r="L129" s="96" t="s">
        <v>505</v>
      </c>
      <c r="M129" s="93"/>
      <c r="N129" s="93"/>
      <c r="O129" s="153"/>
      <c r="P129" s="153"/>
      <c r="Q129" s="153"/>
      <c r="R129" s="38"/>
      <c r="S129" s="38"/>
      <c r="T129" s="38"/>
      <c r="U129" s="38"/>
      <c r="V129" s="38"/>
      <c r="W129" s="38"/>
      <c r="X129" s="38"/>
      <c r="Y129" s="38"/>
      <c r="Z129" s="38"/>
      <c r="AA129" s="38"/>
      <c r="AB129" s="38"/>
    </row>
    <row r="130" spans="1:28" x14ac:dyDescent="0.2">
      <c r="A130" s="92">
        <v>125</v>
      </c>
      <c r="B130" s="92" t="s">
        <v>256</v>
      </c>
      <c r="C130" s="92" t="s">
        <v>257</v>
      </c>
      <c r="D130" s="105" t="str">
        <f t="shared" si="1"/>
        <v/>
      </c>
      <c r="E130" s="96">
        <f>IF(Options!$D$24 = 1, MAX(F130, G130),
IF(Options!$D$25 = 1, AVERAGE(F130,G130),
IF(Options!$D$26 = 1, IFERROR(GEOMEAN(F130, G130), MAX(F130, G130)))))</f>
        <v>7.8099114642860643</v>
      </c>
      <c r="F130" s="96" cm="1">
        <f t="array" ref="F130">IF(Options!$D$18=1, IFERROR(MAX(IF($I$199:$R$199=1,(I130:R130),"")),
     MAX(IF($I$199:$R$199=2,(I130:R130),""))),
IF(Options!$D$19=1, IFERROR(AVERAGE(IF($I$199:$R$199=1,(I130:R130),"")),
     AVERAGE(IF($I$199:$R$199=2,(I130:R130),""))),
IF(Options!$D$20=1, IFERROR(GEOMEAN(IF($I$199:$R$199=1,(I130:R130)+0.0001,"")),
     GEOMEAN(IF($I$199:$R$199=2,(I130:R130)+0.0001,""))))))</f>
        <v>10</v>
      </c>
      <c r="G130" s="96" cm="1">
        <f t="array" ref="G130">IF(Options!$D$18=1, IFERROR(MAX(IF($I$200:$R$200=1,(I130:R130),"")),
     MAX(IF($I$200:$R$200=2,(I130:R130),""))),
IF(Options!$D$19=1, IFERROR(AVERAGE(IF($I$200:$R$200=1,(I130:R130),"")),
     AVERAGE(IF($I$200:$R$200=2,(I130:R130),""))),
IF(Options!$D$20=1, IFERROR(GEOMEAN(IF($I$200:$R$200=1,(I130:R130)+0.0001,"")),
     GEOMEAN(IF($I$200:$R$200=2,(I130:R130)+0.0001,""))))))</f>
        <v>6.0994717079986902</v>
      </c>
      <c r="H130" s="151" t="s">
        <v>257</v>
      </c>
      <c r="I130" s="96">
        <v>10</v>
      </c>
      <c r="J130" s="96">
        <v>0</v>
      </c>
      <c r="K130" s="96">
        <v>6.0994717079986902</v>
      </c>
      <c r="L130" s="96">
        <v>1.3790510787811101</v>
      </c>
      <c r="M130" s="93"/>
      <c r="N130" s="93"/>
      <c r="O130" s="153"/>
      <c r="P130" s="153"/>
      <c r="Q130" s="153"/>
      <c r="R130" s="38"/>
      <c r="S130" s="38"/>
      <c r="T130" s="38"/>
      <c r="U130" s="38"/>
      <c r="V130" s="38"/>
      <c r="W130" s="38"/>
      <c r="X130" s="38"/>
      <c r="Y130" s="38"/>
      <c r="Z130" s="38"/>
      <c r="AA130" s="38"/>
      <c r="AB130" s="38"/>
    </row>
    <row r="131" spans="1:28" x14ac:dyDescent="0.2">
      <c r="A131" s="92">
        <v>126</v>
      </c>
      <c r="B131" s="92" t="s">
        <v>258</v>
      </c>
      <c r="C131" s="92" t="s">
        <v>259</v>
      </c>
      <c r="D131" s="105" t="str">
        <f t="shared" si="1"/>
        <v/>
      </c>
      <c r="E131" s="96">
        <f>IF(Options!$D$24 = 1, MAX(F131, G131),
IF(Options!$D$25 = 1, AVERAGE(F131,G131),
IF(Options!$D$26 = 1, IFERROR(GEOMEAN(F131, G131), MAX(F131, G131)))))</f>
        <v>0</v>
      </c>
      <c r="F131" s="96" cm="1">
        <f t="array" ref="F131">IF(Options!$D$18=1, IFERROR(MAX(IF($I$199:$R$199=1,(I131:R131),"")),
     MAX(IF($I$199:$R$199=2,(I131:R131),""))),
IF(Options!$D$19=1, IFERROR(AVERAGE(IF($I$199:$R$199=1,(I131:R131),"")),
     AVERAGE(IF($I$199:$R$199=2,(I131:R131),""))),
IF(Options!$D$20=1, IFERROR(GEOMEAN(IF($I$199:$R$199=1,(I131:R131)+0.0001,"")),
     GEOMEAN(IF($I$199:$R$199=2,(I131:R131)+0.0001,""))))))</f>
        <v>0</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v>0</v>
      </c>
      <c r="J131" s="96">
        <v>0</v>
      </c>
      <c r="K131" s="96">
        <v>0</v>
      </c>
      <c r="L131" s="96">
        <v>0</v>
      </c>
      <c r="M131" s="93"/>
      <c r="N131" s="93"/>
      <c r="O131" s="153"/>
      <c r="P131" s="153"/>
      <c r="Q131" s="153"/>
      <c r="R131" s="38"/>
      <c r="S131" s="38"/>
      <c r="T131" s="38"/>
      <c r="U131" s="38"/>
      <c r="V131" s="38"/>
      <c r="W131" s="38"/>
      <c r="X131" s="38"/>
      <c r="Y131" s="38"/>
      <c r="Z131" s="38"/>
      <c r="AA131" s="38"/>
      <c r="AB131" s="38"/>
    </row>
    <row r="132" spans="1:28" x14ac:dyDescent="0.2">
      <c r="A132" s="92">
        <v>127</v>
      </c>
      <c r="B132" s="92" t="s">
        <v>260</v>
      </c>
      <c r="C132" s="92" t="s">
        <v>261</v>
      </c>
      <c r="D132" s="105" t="str">
        <f t="shared" si="1"/>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v>0</v>
      </c>
      <c r="J132" s="96">
        <v>0</v>
      </c>
      <c r="K132" s="96">
        <v>0</v>
      </c>
      <c r="L132" s="96">
        <v>0</v>
      </c>
      <c r="M132" s="93"/>
      <c r="N132" s="93"/>
      <c r="O132" s="153"/>
      <c r="P132" s="153"/>
      <c r="Q132" s="153"/>
      <c r="R132" s="38"/>
      <c r="S132" s="38"/>
      <c r="T132" s="38"/>
      <c r="U132" s="38"/>
      <c r="V132" s="38"/>
      <c r="W132" s="38"/>
      <c r="X132" s="38"/>
      <c r="Y132" s="38"/>
      <c r="Z132" s="38"/>
      <c r="AA132" s="38"/>
      <c r="AB132" s="38"/>
    </row>
    <row r="133" spans="1:28" x14ac:dyDescent="0.2">
      <c r="A133" s="92">
        <v>128</v>
      </c>
      <c r="B133" s="92" t="s">
        <v>262</v>
      </c>
      <c r="C133" s="92" t="s">
        <v>263</v>
      </c>
      <c r="D133" s="105" t="str">
        <f t="shared" si="1"/>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v>0</v>
      </c>
      <c r="J133" s="96">
        <v>0</v>
      </c>
      <c r="K133" s="96">
        <v>0</v>
      </c>
      <c r="L133" s="96" t="s">
        <v>505</v>
      </c>
      <c r="M133" s="93"/>
      <c r="N133" s="93"/>
      <c r="O133" s="153"/>
      <c r="P133" s="153"/>
      <c r="Q133" s="153"/>
      <c r="R133" s="38"/>
      <c r="S133" s="38"/>
      <c r="T133" s="38"/>
      <c r="U133" s="38"/>
      <c r="V133" s="38"/>
      <c r="W133" s="38"/>
      <c r="X133" s="38"/>
      <c r="Y133" s="38"/>
      <c r="Z133" s="38"/>
      <c r="AA133" s="38"/>
      <c r="AB133" s="38"/>
    </row>
    <row r="134" spans="1:28" x14ac:dyDescent="0.2">
      <c r="A134" s="92">
        <v>129</v>
      </c>
      <c r="B134" s="92" t="s">
        <v>264</v>
      </c>
      <c r="C134" s="92" t="s">
        <v>265</v>
      </c>
      <c r="D134" s="105" t="str">
        <f t="shared" si="1"/>
        <v/>
      </c>
      <c r="E134" s="96">
        <f>IF(Options!$D$24 = 1, MAX(F134, G134),
IF(Options!$D$25 = 1, AVERAGE(F134,G134),
IF(Options!$D$26 = 1, IFERROR(GEOMEAN(F134, G134), MAX(F134, G134)))))</f>
        <v>0</v>
      </c>
      <c r="F134" s="96" cm="1">
        <f t="array" ref="F134">IF(Options!$D$18=1, IFERROR(MAX(IF($I$199:$R$199=1,(I134:R134),"")),
     MAX(IF($I$199:$R$199=2,(I134:R134),""))),
IF(Options!$D$19=1, IFERROR(AVERAGE(IF($I$199:$R$199=1,(I134:R134),"")),
     AVERAGE(IF($I$199:$R$199=2,(I134:R134),""))),
IF(Options!$D$20=1, IFERROR(GEOMEAN(IF($I$199:$R$199=1,(I134:R134)+0.0001,"")),
     GEOMEAN(IF($I$199:$R$199=2,(I134:R134)+0.0001,""))))))</f>
        <v>0</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v>0</v>
      </c>
      <c r="J134" s="96">
        <v>0</v>
      </c>
      <c r="K134" s="96">
        <v>0</v>
      </c>
      <c r="L134" s="96">
        <v>0</v>
      </c>
      <c r="M134" s="93"/>
      <c r="N134" s="93"/>
      <c r="O134" s="153"/>
      <c r="P134" s="153"/>
      <c r="Q134" s="153"/>
      <c r="R134" s="38"/>
      <c r="S134" s="38"/>
      <c r="T134" s="38"/>
      <c r="U134" s="38"/>
      <c r="V134" s="38"/>
      <c r="W134" s="38"/>
      <c r="X134" s="38"/>
      <c r="Y134" s="38"/>
      <c r="Z134" s="38"/>
      <c r="AA134" s="38"/>
      <c r="AB134" s="38"/>
    </row>
    <row r="135" spans="1:28"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v>0</v>
      </c>
      <c r="J135" s="96">
        <v>0</v>
      </c>
      <c r="K135" s="96" t="s">
        <v>505</v>
      </c>
      <c r="L135" s="96" t="s">
        <v>505</v>
      </c>
      <c r="M135" s="93"/>
      <c r="N135" s="93"/>
      <c r="O135" s="153"/>
      <c r="P135" s="153"/>
      <c r="Q135" s="153"/>
      <c r="R135" s="38"/>
      <c r="S135" s="38"/>
      <c r="T135" s="38"/>
      <c r="U135" s="38"/>
      <c r="V135" s="38"/>
      <c r="W135" s="38"/>
      <c r="X135" s="38"/>
      <c r="Y135" s="38"/>
      <c r="Z135" s="38"/>
      <c r="AA135" s="38"/>
      <c r="AB135" s="38"/>
    </row>
    <row r="136" spans="1:28" x14ac:dyDescent="0.2">
      <c r="A136" s="92">
        <v>131</v>
      </c>
      <c r="B136" s="92" t="s">
        <v>268</v>
      </c>
      <c r="C136" s="92" t="s">
        <v>269</v>
      </c>
      <c r="D136" s="105" t="str">
        <f t="shared" si="2"/>
        <v/>
      </c>
      <c r="E136" s="96">
        <f>IF(Options!$D$24 = 1, MAX(F136, G136),
IF(Options!$D$25 = 1, AVERAGE(F136,G136),
IF(Options!$D$26 = 1, IFERROR(GEOMEAN(F136, G136), MAX(F136, G136)))))</f>
        <v>0</v>
      </c>
      <c r="F136" s="96" cm="1">
        <f t="array" ref="F136">IF(Options!$D$18=1, IFERROR(MAX(IF($I$199:$R$199=1,(I136:R136),"")),
     MAX(IF($I$199:$R$199=2,(I136:R136),""))),
IF(Options!$D$19=1, IFERROR(AVERAGE(IF($I$199:$R$199=1,(I136:R136),"")),
     AVERAGE(IF($I$199:$R$199=2,(I136:R136),""))),
IF(Options!$D$20=1, IFERROR(GEOMEAN(IF($I$199:$R$199=1,(I136:R136)+0.0001,"")),
     GEOMEAN(IF($I$199:$R$199=2,(I136:R136)+0.0001,""))))))</f>
        <v>0</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0</v>
      </c>
      <c r="J136" s="96">
        <v>0</v>
      </c>
      <c r="K136" s="96">
        <v>0</v>
      </c>
      <c r="L136" s="96" t="s">
        <v>505</v>
      </c>
      <c r="M136" s="93"/>
      <c r="N136" s="93"/>
      <c r="O136" s="153"/>
      <c r="P136" s="153"/>
      <c r="Q136" s="153"/>
      <c r="R136" s="38"/>
      <c r="S136" s="38"/>
      <c r="T136" s="38"/>
      <c r="U136" s="38"/>
      <c r="V136" s="38"/>
      <c r="W136" s="38"/>
      <c r="X136" s="38"/>
      <c r="Y136" s="38"/>
      <c r="Z136" s="38"/>
      <c r="AA136" s="38"/>
      <c r="AB136" s="38"/>
    </row>
    <row r="137" spans="1:28" x14ac:dyDescent="0.2">
      <c r="A137" s="92">
        <v>132</v>
      </c>
      <c r="B137" s="92" t="s">
        <v>270</v>
      </c>
      <c r="C137" s="92" t="s">
        <v>271</v>
      </c>
      <c r="D137" s="105" t="str">
        <f t="shared" si="2"/>
        <v/>
      </c>
      <c r="E137" s="96">
        <f>IF(Options!$D$24 = 1, MAX(F137, G137),
IF(Options!$D$25 = 1, AVERAGE(F137,G137),
IF(Options!$D$26 = 1, IFERROR(GEOMEAN(F137, G137), MAX(F137, G137)))))</f>
        <v>0</v>
      </c>
      <c r="F137" s="96" cm="1">
        <f t="array" ref="F137">IF(Options!$D$18=1, IFERROR(MAX(IF($I$199:$R$199=1,(I137:R137),"")),
     MAX(IF($I$199:$R$199=2,(I137:R137),""))),
IF(Options!$D$19=1, IFERROR(AVERAGE(IF($I$199:$R$199=1,(I137:R137),"")),
     AVERAGE(IF($I$199:$R$199=2,(I137:R137),""))),
IF(Options!$D$20=1, IFERROR(GEOMEAN(IF($I$199:$R$199=1,(I137:R137)+0.0001,"")),
     GEOMEAN(IF($I$199:$R$199=2,(I137:R137)+0.0001,""))))))</f>
        <v>0</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v>0</v>
      </c>
      <c r="J137" s="96">
        <v>0</v>
      </c>
      <c r="K137" s="96">
        <v>0</v>
      </c>
      <c r="L137" s="96" t="s">
        <v>505</v>
      </c>
      <c r="M137" s="93"/>
      <c r="N137" s="93"/>
      <c r="O137" s="153"/>
      <c r="P137" s="153"/>
      <c r="Q137" s="153"/>
      <c r="R137" s="38"/>
      <c r="S137" s="38"/>
      <c r="T137" s="38"/>
      <c r="U137" s="38"/>
      <c r="V137" s="38"/>
      <c r="W137" s="38"/>
      <c r="X137" s="38"/>
      <c r="Y137" s="38"/>
      <c r="Z137" s="38"/>
      <c r="AA137" s="38"/>
      <c r="AB137" s="38"/>
    </row>
    <row r="138" spans="1:28" x14ac:dyDescent="0.2">
      <c r="A138" s="92">
        <v>133</v>
      </c>
      <c r="B138" s="92" t="s">
        <v>272</v>
      </c>
      <c r="C138" s="92" t="s">
        <v>273</v>
      </c>
      <c r="D138" s="105" t="str">
        <f t="shared" si="2"/>
        <v/>
      </c>
      <c r="E138" s="96">
        <f>IF(Options!$D$24 = 1, MAX(F138, G138),
IF(Options!$D$25 = 1, AVERAGE(F138,G138),
IF(Options!$D$26 = 1, IFERROR(GEOMEAN(F138, G138), MAX(F138, G138)))))</f>
        <v>0</v>
      </c>
      <c r="F138" s="96" cm="1">
        <f t="array" ref="F138">IF(Options!$D$18=1, IFERROR(MAX(IF($I$199:$R$199=1,(I138:R138),"")),
     MAX(IF($I$199:$R$199=2,(I138:R138),""))),
IF(Options!$D$19=1, IFERROR(AVERAGE(IF($I$199:$R$199=1,(I138:R138),"")),
     AVERAGE(IF($I$199:$R$199=2,(I138:R138),""))),
IF(Options!$D$20=1, IFERROR(GEOMEAN(IF($I$199:$R$199=1,(I138:R138)+0.0001,"")),
     GEOMEAN(IF($I$199:$R$199=2,(I138:R138)+0.0001,""))))))</f>
        <v>0</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v>0</v>
      </c>
      <c r="J138" s="96">
        <v>0</v>
      </c>
      <c r="K138" s="96">
        <v>0</v>
      </c>
      <c r="L138" s="96">
        <v>0</v>
      </c>
      <c r="M138" s="93"/>
      <c r="N138" s="93"/>
      <c r="O138" s="153"/>
      <c r="P138" s="153"/>
      <c r="Q138" s="153"/>
      <c r="R138" s="38"/>
      <c r="S138" s="38"/>
      <c r="T138" s="38"/>
      <c r="U138" s="38"/>
      <c r="V138" s="38"/>
      <c r="W138" s="38"/>
      <c r="X138" s="38"/>
      <c r="Y138" s="38"/>
      <c r="Z138" s="38"/>
      <c r="AA138" s="38"/>
      <c r="AB138" s="38"/>
    </row>
    <row r="139" spans="1:28" x14ac:dyDescent="0.2">
      <c r="A139" s="92">
        <v>134</v>
      </c>
      <c r="B139" s="92" t="s">
        <v>274</v>
      </c>
      <c r="C139" s="92" t="s">
        <v>275</v>
      </c>
      <c r="D139" s="105" t="str">
        <f t="shared" si="2"/>
        <v/>
      </c>
      <c r="E139" s="96">
        <f>IF(Options!$D$24 = 1, MAX(F139, G139),
IF(Options!$D$25 = 1, AVERAGE(F139,G139),
IF(Options!$D$26 = 1, IFERROR(GEOMEAN(F139, G139), MAX(F139, G139)))))</f>
        <v>0</v>
      </c>
      <c r="F139" s="96" cm="1">
        <f t="array" ref="F139">IF(Options!$D$18=1, IFERROR(MAX(IF($I$199:$R$199=1,(I139:R139),"")),
     MAX(IF($I$199:$R$199=2,(I139:R139),""))),
IF(Options!$D$19=1, IFERROR(AVERAGE(IF($I$199:$R$199=1,(I139:R139),"")),
     AVERAGE(IF($I$199:$R$199=2,(I139:R139),""))),
IF(Options!$D$20=1, IFERROR(GEOMEAN(IF($I$199:$R$199=1,(I139:R139)+0.0001,"")),
     GEOMEAN(IF($I$199:$R$199=2,(I139:R139)+0.0001,""))))))</f>
        <v>0</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0</v>
      </c>
      <c r="J139" s="96">
        <v>0</v>
      </c>
      <c r="K139" s="96">
        <v>0</v>
      </c>
      <c r="L139" s="96" t="s">
        <v>505</v>
      </c>
      <c r="M139" s="93"/>
      <c r="N139" s="93"/>
      <c r="O139" s="153"/>
      <c r="P139" s="153"/>
      <c r="Q139" s="153"/>
      <c r="R139" s="38"/>
      <c r="S139" s="38"/>
      <c r="T139" s="38"/>
      <c r="U139" s="38"/>
      <c r="V139" s="38"/>
      <c r="W139" s="38"/>
      <c r="X139" s="38"/>
      <c r="Y139" s="38"/>
      <c r="Z139" s="38"/>
      <c r="AA139" s="38"/>
      <c r="AB139" s="38"/>
    </row>
    <row r="140" spans="1:28" x14ac:dyDescent="0.2">
      <c r="A140" s="92">
        <v>135</v>
      </c>
      <c r="B140" s="92" t="s">
        <v>276</v>
      </c>
      <c r="C140" s="92" t="s">
        <v>277</v>
      </c>
      <c r="D140" s="105" t="str">
        <f t="shared" si="2"/>
        <v/>
      </c>
      <c r="E140" s="96">
        <f>IF(Options!$D$24 = 1, MAX(F140, G140),
IF(Options!$D$25 = 1, AVERAGE(F140,G140),
IF(Options!$D$26 = 1, IFERROR(GEOMEAN(F140, G140), MAX(F140, G140)))))</f>
        <v>5.1808919215418596</v>
      </c>
      <c r="F140" s="96" cm="1">
        <f t="array" ref="F140">IF(Options!$D$18=1, IFERROR(MAX(IF($I$199:$R$199=1,(I140:R140),"")),
     MAX(IF($I$199:$R$199=2,(I140:R140),""))),
IF(Options!$D$19=1, IFERROR(AVERAGE(IF($I$199:$R$199=1,(I140:R140),"")),
     AVERAGE(IF($I$199:$R$199=2,(I140:R140),""))),
IF(Options!$D$20=1, IFERROR(GEOMEAN(IF($I$199:$R$199=1,(I140:R140)+0.0001,"")),
     GEOMEAN(IF($I$199:$R$199=2,(I140:R140)+0.0001,""))))))</f>
        <v>0</v>
      </c>
      <c r="G140" s="96" cm="1">
        <f t="array" ref="G140">IF(Options!$D$18=1, IFERROR(MAX(IF($I$200:$R$200=1,(I140:R140),"")),
     MAX(IF($I$200:$R$200=2,(I140:R140),""))),
IF(Options!$D$19=1, IFERROR(AVERAGE(IF($I$200:$R$200=1,(I140:R140),"")),
     AVERAGE(IF($I$200:$R$200=2,(I140:R140),""))),
IF(Options!$D$20=1, IFERROR(GEOMEAN(IF($I$200:$R$200=1,(I140:R140)+0.0001,"")),
     GEOMEAN(IF($I$200:$R$200=2,(I140:R140)+0.0001,""))))))</f>
        <v>5.1808919215418596</v>
      </c>
      <c r="H140" s="151" t="s">
        <v>277</v>
      </c>
      <c r="I140" s="96">
        <v>0</v>
      </c>
      <c r="J140" s="96">
        <v>0</v>
      </c>
      <c r="K140" s="96">
        <v>0</v>
      </c>
      <c r="L140" s="96">
        <v>5.1808919215418596</v>
      </c>
      <c r="M140" s="93"/>
      <c r="N140" s="93"/>
      <c r="O140" s="153"/>
      <c r="P140" s="153"/>
      <c r="Q140" s="153"/>
      <c r="R140" s="38"/>
      <c r="S140" s="38"/>
      <c r="T140" s="38"/>
      <c r="U140" s="38"/>
      <c r="V140" s="38"/>
      <c r="W140" s="38"/>
      <c r="X140" s="38"/>
      <c r="Y140" s="38"/>
      <c r="Z140" s="38"/>
      <c r="AA140" s="38"/>
      <c r="AB140" s="38"/>
    </row>
    <row r="141" spans="1:28" x14ac:dyDescent="0.2">
      <c r="A141" s="92">
        <v>136</v>
      </c>
      <c r="B141" s="92" t="s">
        <v>278</v>
      </c>
      <c r="C141" s="92" t="s">
        <v>279</v>
      </c>
      <c r="D141" s="105" t="str">
        <f t="shared" si="2"/>
        <v/>
      </c>
      <c r="E141" s="96">
        <f>IF(Options!$D$24 = 1, MAX(F141, G141),
IF(Options!$D$25 = 1, AVERAGE(F141,G141),
IF(Options!$D$26 = 1, IFERROR(GEOMEAN(F141, G141), MAX(F141, G141)))))</f>
        <v>3.7831541634821599</v>
      </c>
      <c r="F141" s="96" cm="1">
        <f t="array" ref="F141">IF(Options!$D$18=1, IFERROR(MAX(IF($I$199:$R$199=1,(I141:R141),"")),
     MAX(IF($I$199:$R$199=2,(I141:R141),""))),
IF(Options!$D$19=1, IFERROR(AVERAGE(IF($I$199:$R$199=1,(I141:R141),"")),
     AVERAGE(IF($I$199:$R$199=2,(I141:R141),""))),
IF(Options!$D$20=1, IFERROR(GEOMEAN(IF($I$199:$R$199=1,(I141:R141)+0.0001,"")),
     GEOMEAN(IF($I$199:$R$199=2,(I141:R141)+0.0001,""))))))</f>
        <v>0</v>
      </c>
      <c r="G141" s="96" cm="1">
        <f t="array" ref="G141">IF(Options!$D$18=1, IFERROR(MAX(IF($I$200:$R$200=1,(I141:R141),"")),
     MAX(IF($I$200:$R$200=2,(I141:R141),""))),
IF(Options!$D$19=1, IFERROR(AVERAGE(IF($I$200:$R$200=1,(I141:R141),"")),
     AVERAGE(IF($I$200:$R$200=2,(I141:R141),""))),
IF(Options!$D$20=1, IFERROR(GEOMEAN(IF($I$200:$R$200=1,(I141:R141)+0.0001,"")),
     GEOMEAN(IF($I$200:$R$200=2,(I141:R141)+0.0001,""))))))</f>
        <v>3.7831541634821599</v>
      </c>
      <c r="H141" s="151" t="s">
        <v>279</v>
      </c>
      <c r="I141" s="96">
        <v>0</v>
      </c>
      <c r="J141" s="96">
        <v>0</v>
      </c>
      <c r="K141" s="96">
        <v>3.7831541634821599</v>
      </c>
      <c r="L141" s="96">
        <v>0</v>
      </c>
      <c r="M141" s="93"/>
      <c r="N141" s="93"/>
      <c r="O141" s="153"/>
      <c r="P141" s="153"/>
      <c r="Q141" s="153"/>
      <c r="R141" s="38"/>
      <c r="S141" s="38"/>
      <c r="T141" s="38"/>
      <c r="U141" s="38"/>
      <c r="V141" s="38"/>
      <c r="W141" s="38"/>
      <c r="X141" s="38"/>
      <c r="Y141" s="38"/>
      <c r="Z141" s="38"/>
      <c r="AA141" s="38"/>
      <c r="AB141" s="38"/>
    </row>
    <row r="142" spans="1:28" x14ac:dyDescent="0.2">
      <c r="A142" s="92">
        <v>137</v>
      </c>
      <c r="B142" s="92" t="s">
        <v>280</v>
      </c>
      <c r="C142" s="92" t="s">
        <v>281</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v>0</v>
      </c>
      <c r="J142" s="96">
        <v>0</v>
      </c>
      <c r="K142" s="96" t="s">
        <v>505</v>
      </c>
      <c r="L142" s="96" t="s">
        <v>505</v>
      </c>
      <c r="M142" s="93"/>
      <c r="N142" s="93"/>
      <c r="O142" s="153"/>
      <c r="P142" s="153"/>
      <c r="Q142" s="153"/>
      <c r="R142" s="38"/>
      <c r="S142" s="38"/>
      <c r="T142" s="38"/>
      <c r="U142" s="38"/>
      <c r="V142" s="38"/>
      <c r="W142" s="38"/>
      <c r="X142" s="38"/>
      <c r="Y142" s="38"/>
      <c r="Z142" s="38"/>
      <c r="AA142" s="38"/>
      <c r="AB142" s="38"/>
    </row>
    <row r="143" spans="1:28" x14ac:dyDescent="0.2">
      <c r="A143" s="92">
        <v>138</v>
      </c>
      <c r="B143" s="92" t="s">
        <v>282</v>
      </c>
      <c r="C143" s="92" t="s">
        <v>283</v>
      </c>
      <c r="D143" s="105" t="str">
        <f t="shared" si="2"/>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10</v>
      </c>
      <c r="J143" s="96">
        <v>0</v>
      </c>
      <c r="K143" s="96">
        <v>0</v>
      </c>
      <c r="L143" s="96" t="s">
        <v>505</v>
      </c>
      <c r="M143" s="93"/>
      <c r="N143" s="93"/>
      <c r="O143" s="153"/>
      <c r="P143" s="153"/>
      <c r="Q143" s="153"/>
      <c r="R143" s="38"/>
      <c r="S143" s="38"/>
      <c r="T143" s="38"/>
      <c r="U143" s="38"/>
      <c r="V143" s="38"/>
      <c r="W143" s="38"/>
      <c r="X143" s="38"/>
      <c r="Y143" s="38"/>
      <c r="Z143" s="38"/>
      <c r="AA143" s="38"/>
      <c r="AB143" s="38"/>
    </row>
    <row r="144" spans="1:28" x14ac:dyDescent="0.2">
      <c r="A144" s="92">
        <v>139</v>
      </c>
      <c r="B144" s="92" t="s">
        <v>284</v>
      </c>
      <c r="C144" s="92" t="s">
        <v>285</v>
      </c>
      <c r="D144" s="105" t="str">
        <f t="shared" si="2"/>
        <v/>
      </c>
      <c r="E144" s="96">
        <f>IF(Options!$D$24 = 1, MAX(F144, G144),
IF(Options!$D$25 = 1, AVERAGE(F144,G144),
IF(Options!$D$26 = 1, IFERROR(GEOMEAN(F144, G144), MAX(F144, G144)))))</f>
        <v>0</v>
      </c>
      <c r="F144" s="96" cm="1">
        <f t="array" ref="F144">IF(Options!$D$18=1, IFERROR(MAX(IF($I$199:$R$199=1,(I144:R144),"")),
     MAX(IF($I$199:$R$199=2,(I144:R144),""))),
IF(Options!$D$19=1, IFERROR(AVERAGE(IF($I$199:$R$199=1,(I144:R144),"")),
     AVERAGE(IF($I$199:$R$199=2,(I144:R144),""))),
IF(Options!$D$20=1, IFERROR(GEOMEAN(IF($I$199:$R$199=1,(I144:R144)+0.0001,"")),
     GEOMEAN(IF($I$199:$R$199=2,(I144:R144)+0.0001,""))))))</f>
        <v>0</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v>
      </c>
      <c r="J144" s="96">
        <v>0</v>
      </c>
      <c r="K144" s="96">
        <v>0</v>
      </c>
      <c r="L144" s="96" t="s">
        <v>505</v>
      </c>
      <c r="M144" s="93"/>
      <c r="N144" s="93"/>
      <c r="O144" s="153"/>
      <c r="P144" s="153"/>
      <c r="Q144" s="153"/>
      <c r="R144" s="38"/>
      <c r="S144" s="38"/>
      <c r="T144" s="38"/>
      <c r="U144" s="38"/>
      <c r="V144" s="38"/>
      <c r="W144" s="38"/>
      <c r="X144" s="38"/>
      <c r="Y144" s="38"/>
      <c r="Z144" s="38"/>
      <c r="AA144" s="38"/>
      <c r="AB144" s="38"/>
    </row>
    <row r="145" spans="1:28" x14ac:dyDescent="0.2">
      <c r="A145" s="92">
        <v>140</v>
      </c>
      <c r="B145" s="92" t="s">
        <v>286</v>
      </c>
      <c r="C145" s="92" t="s">
        <v>287</v>
      </c>
      <c r="D145" s="105" t="str">
        <f t="shared" si="2"/>
        <v/>
      </c>
      <c r="E145" s="96">
        <f>IF(Options!$D$24 = 1, MAX(F145, G145),
IF(Options!$D$25 = 1, AVERAGE(F145,G145),
IF(Options!$D$26 = 1, IFERROR(GEOMEAN(F145, G145), MAX(F145, G145)))))</f>
        <v>0</v>
      </c>
      <c r="F145" s="96" cm="1">
        <f t="array" ref="F145">IF(Options!$D$18=1, IFERROR(MAX(IF($I$199:$R$199=1,(I145:R145),"")),
     MAX(IF($I$199:$R$199=2,(I145:R145),""))),
IF(Options!$D$19=1, IFERROR(AVERAGE(IF($I$199:$R$199=1,(I145:R145),"")),
     AVERAGE(IF($I$199:$R$199=2,(I145:R145),""))),
IF(Options!$D$20=1, IFERROR(GEOMEAN(IF($I$199:$R$199=1,(I145:R145)+0.0001,"")),
     GEOMEAN(IF($I$199:$R$199=2,(I145:R145)+0.0001,""))))))</f>
        <v>0</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v>0</v>
      </c>
      <c r="J145" s="96">
        <v>0</v>
      </c>
      <c r="K145" s="96">
        <v>0</v>
      </c>
      <c r="L145" s="96" t="s">
        <v>505</v>
      </c>
      <c r="M145" s="93"/>
      <c r="N145" s="93"/>
      <c r="O145" s="153"/>
      <c r="P145" s="153"/>
      <c r="Q145" s="153"/>
      <c r="R145" s="38"/>
      <c r="S145" s="38"/>
      <c r="T145" s="38"/>
      <c r="U145" s="38"/>
      <c r="V145" s="38"/>
      <c r="W145" s="38"/>
      <c r="X145" s="38"/>
      <c r="Y145" s="38"/>
      <c r="Z145" s="38"/>
      <c r="AA145" s="38"/>
      <c r="AB145" s="38"/>
    </row>
    <row r="146" spans="1:28" x14ac:dyDescent="0.2">
      <c r="A146" s="92">
        <v>141</v>
      </c>
      <c r="B146" s="92" t="s">
        <v>288</v>
      </c>
      <c r="C146" s="92" t="s">
        <v>289</v>
      </c>
      <c r="D146" s="105" t="str">
        <f t="shared" si="2"/>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v>0</v>
      </c>
      <c r="J146" s="96">
        <v>0</v>
      </c>
      <c r="K146" s="96">
        <v>0</v>
      </c>
      <c r="L146" s="96" t="s">
        <v>505</v>
      </c>
      <c r="M146" s="93"/>
      <c r="N146" s="93"/>
      <c r="O146" s="153"/>
      <c r="P146" s="153"/>
      <c r="Q146" s="153"/>
      <c r="R146" s="38"/>
      <c r="S146" s="38"/>
      <c r="T146" s="38"/>
      <c r="U146" s="38"/>
      <c r="V146" s="38"/>
      <c r="W146" s="38"/>
      <c r="X146" s="38"/>
      <c r="Y146" s="38"/>
      <c r="Z146" s="38"/>
      <c r="AA146" s="38"/>
      <c r="AB146" s="38"/>
    </row>
    <row r="147" spans="1:28" x14ac:dyDescent="0.2">
      <c r="A147" s="92">
        <v>142</v>
      </c>
      <c r="B147" s="92" t="s">
        <v>290</v>
      </c>
      <c r="C147" s="92" t="s">
        <v>291</v>
      </c>
      <c r="D147" s="105" t="str">
        <f t="shared" si="2"/>
        <v/>
      </c>
      <c r="E147" s="96">
        <f>IF(Options!$D$24 = 1, MAX(F147, G147),
IF(Options!$D$25 = 1, AVERAGE(F147,G147),
IF(Options!$D$26 = 1, IFERROR(GEOMEAN(F147, G147), MAX(F147, G147)))))</f>
        <v>0</v>
      </c>
      <c r="F147" s="96" cm="1">
        <f t="array" ref="F147">IF(Options!$D$18=1, IFERROR(MAX(IF($I$199:$R$199=1,(I147:R147),"")),
     MAX(IF($I$199:$R$199=2,(I147:R147),""))),
IF(Options!$D$19=1, IFERROR(AVERAGE(IF($I$199:$R$199=1,(I147:R147),"")),
     AVERAGE(IF($I$199:$R$199=2,(I147:R147),""))),
IF(Options!$D$20=1, IFERROR(GEOMEAN(IF($I$199:$R$199=1,(I147:R147)+0.0001,"")),
     GEOMEAN(IF($I$199:$R$199=2,(I147:R147)+0.0001,""))))))</f>
        <v>0</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v>0</v>
      </c>
      <c r="J147" s="96">
        <v>0</v>
      </c>
      <c r="K147" s="96">
        <v>0</v>
      </c>
      <c r="L147" s="96" t="s">
        <v>505</v>
      </c>
      <c r="M147" s="93"/>
      <c r="N147" s="93"/>
      <c r="O147" s="153"/>
      <c r="P147" s="153"/>
      <c r="Q147" s="153"/>
      <c r="R147" s="38"/>
      <c r="S147" s="38"/>
      <c r="T147" s="38"/>
      <c r="U147" s="38"/>
      <c r="V147" s="38"/>
      <c r="W147" s="38"/>
      <c r="X147" s="38"/>
      <c r="Y147" s="38"/>
      <c r="Z147" s="38"/>
      <c r="AA147" s="38"/>
      <c r="AB147" s="38"/>
    </row>
    <row r="148" spans="1:28" x14ac:dyDescent="0.2">
      <c r="A148" s="92">
        <v>143</v>
      </c>
      <c r="B148" s="92" t="s">
        <v>292</v>
      </c>
      <c r="C148" s="92" t="s">
        <v>293</v>
      </c>
      <c r="D148" s="105" t="str">
        <f t="shared" si="2"/>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0</v>
      </c>
      <c r="K148" s="96">
        <v>0</v>
      </c>
      <c r="L148" s="96" t="s">
        <v>505</v>
      </c>
      <c r="M148" s="93"/>
      <c r="N148" s="93"/>
      <c r="O148" s="153"/>
      <c r="P148" s="153"/>
      <c r="Q148" s="153"/>
      <c r="R148" s="38"/>
      <c r="S148" s="38"/>
      <c r="T148" s="38"/>
      <c r="U148" s="38"/>
      <c r="V148" s="38"/>
      <c r="W148" s="38"/>
      <c r="X148" s="38"/>
      <c r="Y148" s="38"/>
      <c r="Z148" s="38"/>
      <c r="AA148" s="38"/>
      <c r="AB148" s="38"/>
    </row>
    <row r="149" spans="1:28" x14ac:dyDescent="0.2">
      <c r="A149" s="92">
        <v>144</v>
      </c>
      <c r="B149" s="92" t="s">
        <v>294</v>
      </c>
      <c r="C149" s="92" t="s">
        <v>295</v>
      </c>
      <c r="D149" s="105" t="str">
        <f t="shared" si="2"/>
        <v/>
      </c>
      <c r="E149" s="96">
        <f>IF(Options!$D$24 = 1, MAX(F149, G149),
IF(Options!$D$25 = 1, AVERAGE(F149,G149),
IF(Options!$D$26 = 1, IFERROR(GEOMEAN(F149, G149), MAX(F149, G149)))))</f>
        <v>0</v>
      </c>
      <c r="F149" s="96" cm="1">
        <f t="array" ref="F149">IF(Options!$D$18=1, IFERROR(MAX(IF($I$199:$R$199=1,(I149:R149),"")),
     MAX(IF($I$199:$R$199=2,(I149:R149),""))),
IF(Options!$D$19=1, IFERROR(AVERAGE(IF($I$199:$R$199=1,(I149:R149),"")),
     AVERAGE(IF($I$199:$R$199=2,(I149:R149),""))),
IF(Options!$D$20=1, IFERROR(GEOMEAN(IF($I$199:$R$199=1,(I149:R149)+0.0001,"")),
     GEOMEAN(IF($I$199:$R$199=2,(I149:R149)+0.0001,""))))))</f>
        <v>0</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v>0</v>
      </c>
      <c r="J149" s="96">
        <v>0</v>
      </c>
      <c r="K149" s="96">
        <v>0</v>
      </c>
      <c r="L149" s="96" t="s">
        <v>505</v>
      </c>
      <c r="M149" s="93"/>
      <c r="N149" s="93"/>
      <c r="O149" s="153"/>
      <c r="P149" s="153"/>
      <c r="Q149" s="153"/>
      <c r="R149" s="38"/>
      <c r="S149" s="38"/>
      <c r="T149" s="38"/>
      <c r="U149" s="38"/>
      <c r="V149" s="38"/>
      <c r="W149" s="38"/>
      <c r="X149" s="38"/>
      <c r="Y149" s="38"/>
      <c r="Z149" s="38"/>
      <c r="AA149" s="38"/>
      <c r="AB149" s="38"/>
    </row>
    <row r="150" spans="1:28" x14ac:dyDescent="0.2">
      <c r="A150" s="92">
        <v>145</v>
      </c>
      <c r="B150" s="92" t="s">
        <v>296</v>
      </c>
      <c r="C150" s="92" t="s">
        <v>297</v>
      </c>
      <c r="D150" s="105" t="str">
        <f t="shared" si="2"/>
        <v/>
      </c>
      <c r="E150" s="96">
        <f>IF(Options!$D$24 = 1, MAX(F150, G150),
IF(Options!$D$25 = 1, AVERAGE(F150,G150),
IF(Options!$D$26 = 1, IFERROR(GEOMEAN(F150, G150), MAX(F150, G150)))))</f>
        <v>0</v>
      </c>
      <c r="F150" s="96" cm="1">
        <f t="array" ref="F150">IF(Options!$D$18=1, IFERROR(MAX(IF($I$199:$R$199=1,(I150:R150),"")),
     MAX(IF($I$199:$R$199=2,(I150:R150),""))),
IF(Options!$D$19=1, IFERROR(AVERAGE(IF($I$199:$R$199=1,(I150:R150),"")),
     AVERAGE(IF($I$199:$R$199=2,(I150:R150),""))),
IF(Options!$D$20=1, IFERROR(GEOMEAN(IF($I$199:$R$199=1,(I150:R150)+0.0001,"")),
     GEOMEAN(IF($I$199:$R$199=2,(I150:R150)+0.0001,""))))))</f>
        <v>0</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v>0</v>
      </c>
      <c r="J150" s="96">
        <v>0</v>
      </c>
      <c r="K150" s="96">
        <v>0</v>
      </c>
      <c r="L150" s="96">
        <v>0</v>
      </c>
      <c r="M150" s="93"/>
      <c r="N150" s="93"/>
      <c r="O150" s="153"/>
      <c r="P150" s="153"/>
      <c r="Q150" s="153"/>
      <c r="R150" s="38"/>
      <c r="S150" s="38"/>
      <c r="T150" s="38"/>
      <c r="U150" s="38"/>
      <c r="V150" s="38"/>
      <c r="W150" s="38"/>
      <c r="X150" s="38"/>
      <c r="Y150" s="38"/>
      <c r="Z150" s="38"/>
      <c r="AA150" s="38"/>
      <c r="AB150" s="38"/>
    </row>
    <row r="151" spans="1:28" x14ac:dyDescent="0.2">
      <c r="A151" s="92">
        <v>146</v>
      </c>
      <c r="B151" s="92" t="s">
        <v>298</v>
      </c>
      <c r="C151" s="92" t="s">
        <v>299</v>
      </c>
      <c r="D151" s="105" t="str">
        <f t="shared" si="2"/>
        <v/>
      </c>
      <c r="E151" s="96">
        <f>IF(Options!$D$24 = 1, MAX(F151, G151),
IF(Options!$D$25 = 1, AVERAGE(F151,G151),
IF(Options!$D$26 = 1, IFERROR(GEOMEAN(F151, G151), MAX(F151, G151)))))</f>
        <v>0</v>
      </c>
      <c r="F151" s="96" cm="1">
        <f t="array" ref="F151">IF(Options!$D$18=1, IFERROR(MAX(IF($I$199:$R$199=1,(I151:R151),"")),
     MAX(IF($I$199:$R$199=2,(I151:R151),""))),
IF(Options!$D$19=1, IFERROR(AVERAGE(IF($I$199:$R$199=1,(I151:R151),"")),
     AVERAGE(IF($I$199:$R$199=2,(I151:R151),""))),
IF(Options!$D$20=1, IFERROR(GEOMEAN(IF($I$199:$R$199=1,(I151:R151)+0.0001,"")),
     GEOMEAN(IF($I$199:$R$199=2,(I151:R151)+0.0001,""))))))</f>
        <v>0</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v>0</v>
      </c>
      <c r="J151" s="96">
        <v>0</v>
      </c>
      <c r="K151" s="96">
        <v>0</v>
      </c>
      <c r="L151" s="96" t="s">
        <v>505</v>
      </c>
      <c r="M151" s="93"/>
      <c r="N151" s="93"/>
      <c r="O151" s="153"/>
      <c r="P151" s="153"/>
      <c r="Q151" s="153"/>
      <c r="R151" s="38"/>
      <c r="S151" s="38"/>
      <c r="T151" s="38"/>
      <c r="U151" s="38"/>
      <c r="V151" s="38"/>
      <c r="W151" s="38"/>
      <c r="X151" s="38"/>
      <c r="Y151" s="38"/>
      <c r="Z151" s="38"/>
      <c r="AA151" s="38"/>
      <c r="AB151" s="38"/>
    </row>
    <row r="152" spans="1:28" x14ac:dyDescent="0.2">
      <c r="A152" s="92">
        <v>147</v>
      </c>
      <c r="B152" s="92" t="s">
        <v>300</v>
      </c>
      <c r="C152" s="92" t="s">
        <v>301</v>
      </c>
      <c r="D152" s="105" t="str">
        <f t="shared" si="2"/>
        <v/>
      </c>
      <c r="E152" s="96">
        <f>IF(Options!$D$24 = 1, MAX(F152, G152),
IF(Options!$D$25 = 1, AVERAGE(F152,G152),
IF(Options!$D$26 = 1, IFERROR(GEOMEAN(F152, G152), MAX(F152, G152)))))</f>
        <v>0</v>
      </c>
      <c r="F152" s="96" cm="1">
        <f t="array" ref="F152">IF(Options!$D$18=1, IFERROR(MAX(IF($I$199:$R$199=1,(I152:R152),"")),
     MAX(IF($I$199:$R$199=2,(I152:R152),""))),
IF(Options!$D$19=1, IFERROR(AVERAGE(IF($I$199:$R$199=1,(I152:R152),"")),
     AVERAGE(IF($I$199:$R$199=2,(I152:R152),""))),
IF(Options!$D$20=1, IFERROR(GEOMEAN(IF($I$199:$R$199=1,(I152:R152)+0.0001,"")),
     GEOMEAN(IF($I$199:$R$199=2,(I152:R152)+0.0001,""))))))</f>
        <v>0</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v>0</v>
      </c>
      <c r="J152" s="96">
        <v>0</v>
      </c>
      <c r="K152" s="96">
        <v>0</v>
      </c>
      <c r="L152" s="96" t="s">
        <v>505</v>
      </c>
      <c r="M152" s="93"/>
      <c r="N152" s="93"/>
      <c r="O152" s="153"/>
      <c r="P152" s="153"/>
      <c r="Q152" s="153"/>
      <c r="R152" s="38"/>
      <c r="S152" s="38"/>
      <c r="T152" s="38"/>
      <c r="U152" s="38"/>
      <c r="V152" s="38"/>
      <c r="W152" s="38"/>
      <c r="X152" s="38"/>
      <c r="Y152" s="38"/>
      <c r="Z152" s="38"/>
      <c r="AA152" s="38"/>
      <c r="AB152" s="38"/>
    </row>
    <row r="153" spans="1:28" x14ac:dyDescent="0.2">
      <c r="A153" s="92">
        <v>148</v>
      </c>
      <c r="B153" s="92" t="s">
        <v>302</v>
      </c>
      <c r="C153" s="92" t="s">
        <v>303</v>
      </c>
      <c r="D153" s="105" t="str">
        <f t="shared" si="2"/>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0</v>
      </c>
      <c r="H153" s="151" t="s">
        <v>303</v>
      </c>
      <c r="I153" s="96">
        <v>10</v>
      </c>
      <c r="J153" s="96">
        <v>0</v>
      </c>
      <c r="K153" s="96">
        <v>0</v>
      </c>
      <c r="L153" s="96">
        <v>0</v>
      </c>
      <c r="M153" s="93"/>
      <c r="N153" s="93"/>
      <c r="O153" s="153"/>
      <c r="P153" s="153"/>
      <c r="Q153" s="153"/>
      <c r="R153" s="38"/>
      <c r="S153" s="38"/>
      <c r="T153" s="38"/>
      <c r="U153" s="38"/>
      <c r="V153" s="38"/>
      <c r="W153" s="38"/>
      <c r="X153" s="38"/>
      <c r="Y153" s="38"/>
      <c r="Z153" s="38"/>
      <c r="AA153" s="38"/>
      <c r="AB153" s="38"/>
    </row>
    <row r="154" spans="1:28" x14ac:dyDescent="0.2">
      <c r="A154" s="92">
        <v>149</v>
      </c>
      <c r="B154" s="92" t="s">
        <v>304</v>
      </c>
      <c r="C154" s="92" t="s">
        <v>305</v>
      </c>
      <c r="D154" s="105" t="str">
        <f t="shared" si="2"/>
        <v/>
      </c>
      <c r="E154" s="96">
        <f>IF(Options!$D$24 = 1, MAX(F154, G154),
IF(Options!$D$25 = 1, AVERAGE(F154,G154),
IF(Options!$D$26 = 1, IFERROR(GEOMEAN(F154, G154), MAX(F154, G154)))))</f>
        <v>0</v>
      </c>
      <c r="F154" s="96" cm="1">
        <f t="array" ref="F154">IF(Options!$D$18=1, IFERROR(MAX(IF($I$199:$R$199=1,(I154:R154),"")),
     MAX(IF($I$199:$R$199=2,(I154:R154),""))),
IF(Options!$D$19=1, IFERROR(AVERAGE(IF($I$199:$R$199=1,(I154:R154),"")),
     AVERAGE(IF($I$199:$R$199=2,(I154:R154),""))),
IF(Options!$D$20=1, IFERROR(GEOMEAN(IF($I$199:$R$199=1,(I154:R154)+0.0001,"")),
     GEOMEAN(IF($I$199:$R$199=2,(I154:R154)+0.0001,""))))))</f>
        <v>0</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v>0</v>
      </c>
      <c r="J154" s="96">
        <v>0</v>
      </c>
      <c r="K154" s="96">
        <v>0</v>
      </c>
      <c r="L154" s="96" t="s">
        <v>505</v>
      </c>
      <c r="M154" s="93"/>
      <c r="N154" s="93"/>
      <c r="O154" s="153"/>
      <c r="P154" s="153"/>
      <c r="Q154" s="153"/>
      <c r="R154" s="38"/>
      <c r="S154" s="38"/>
      <c r="T154" s="38"/>
      <c r="U154" s="38"/>
      <c r="V154" s="38"/>
      <c r="W154" s="38"/>
      <c r="X154" s="38"/>
      <c r="Y154" s="38"/>
      <c r="Z154" s="38"/>
      <c r="AA154" s="38"/>
      <c r="AB154" s="38"/>
    </row>
    <row r="155" spans="1:28" x14ac:dyDescent="0.2">
      <c r="A155" s="92">
        <v>150</v>
      </c>
      <c r="B155" s="92" t="s">
        <v>306</v>
      </c>
      <c r="C155" s="92" t="s">
        <v>307</v>
      </c>
      <c r="D155" s="105" t="str">
        <f t="shared" si="2"/>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v>0</v>
      </c>
      <c r="J155" s="96">
        <v>0</v>
      </c>
      <c r="K155" s="96">
        <v>0</v>
      </c>
      <c r="L155" s="96" t="s">
        <v>505</v>
      </c>
      <c r="M155" s="93"/>
      <c r="N155" s="93"/>
      <c r="O155" s="153"/>
      <c r="P155" s="153"/>
      <c r="Q155" s="153"/>
      <c r="R155" s="38"/>
      <c r="S155" s="38"/>
      <c r="T155" s="38"/>
      <c r="U155" s="38"/>
      <c r="V155" s="38"/>
      <c r="W155" s="38"/>
      <c r="X155" s="38"/>
      <c r="Y155" s="38"/>
      <c r="Z155" s="38"/>
      <c r="AA155" s="38"/>
      <c r="AB155" s="38"/>
    </row>
    <row r="156" spans="1:28" x14ac:dyDescent="0.2">
      <c r="A156" s="92">
        <v>151</v>
      </c>
      <c r="B156" s="92" t="s">
        <v>308</v>
      </c>
      <c r="C156" s="92" t="s">
        <v>309</v>
      </c>
      <c r="D156" s="105" t="str">
        <f t="shared" si="2"/>
        <v/>
      </c>
      <c r="E156" s="96">
        <f>IF(Options!$D$24 = 1, MAX(F156, G156),
IF(Options!$D$25 = 1, AVERAGE(F156,G156),
IF(Options!$D$26 = 1, IFERROR(GEOMEAN(F156, G156), MAX(F156, G156)))))</f>
        <v>10</v>
      </c>
      <c r="F156" s="96" cm="1">
        <f t="array" ref="F156">IF(Options!$D$18=1, IFERROR(MAX(IF($I$199:$R$199=1,(I156:R156),"")),
     MAX(IF($I$199:$R$199=2,(I156:R156),""))),
IF(Options!$D$19=1, IFERROR(AVERAGE(IF($I$199:$R$199=1,(I156:R156),"")),
     AVERAGE(IF($I$199:$R$199=2,(I156:R156),""))),
IF(Options!$D$20=1, IFERROR(GEOMEAN(IF($I$199:$R$199=1,(I156:R156)+0.0001,"")),
     GEOMEAN(IF($I$199:$R$199=2,(I156:R156)+0.0001,""))))))</f>
        <v>10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v>10</v>
      </c>
      <c r="J156" s="96">
        <v>0</v>
      </c>
      <c r="K156" s="96">
        <v>0</v>
      </c>
      <c r="L156" s="96" t="s">
        <v>505</v>
      </c>
      <c r="M156" s="93"/>
      <c r="N156" s="93"/>
      <c r="O156" s="153"/>
      <c r="P156" s="153"/>
      <c r="Q156" s="153"/>
      <c r="R156" s="38"/>
      <c r="S156" s="38"/>
      <c r="T156" s="38"/>
      <c r="U156" s="38"/>
      <c r="V156" s="38"/>
      <c r="W156" s="38"/>
      <c r="X156" s="38"/>
      <c r="Y156" s="38"/>
      <c r="Z156" s="38"/>
      <c r="AA156" s="38"/>
      <c r="AB156" s="38"/>
    </row>
    <row r="157" spans="1:28" x14ac:dyDescent="0.2">
      <c r="A157" s="92">
        <v>152</v>
      </c>
      <c r="B157" s="92" t="s">
        <v>310</v>
      </c>
      <c r="C157" s="92" t="s">
        <v>311</v>
      </c>
      <c r="D157" s="105" t="str">
        <f t="shared" si="2"/>
        <v/>
      </c>
      <c r="E157" s="96">
        <f>IF(Options!$D$24 = 1, MAX(F157, G157),
IF(Options!$D$25 = 1, AVERAGE(F157,G157),
IF(Options!$D$26 = 1, IFERROR(GEOMEAN(F157, G157), MAX(F157, G157)))))</f>
        <v>0</v>
      </c>
      <c r="F157" s="96" cm="1">
        <f t="array" ref="F157">IF(Options!$D$18=1, IFERROR(MAX(IF($I$199:$R$199=1,(I157:R157),"")),
     MAX(IF($I$199:$R$199=2,(I157:R157),""))),
IF(Options!$D$19=1, IFERROR(AVERAGE(IF($I$199:$R$199=1,(I157:R157),"")),
     AVERAGE(IF($I$199:$R$199=2,(I157:R157),""))),
IF(Options!$D$20=1, IFERROR(GEOMEAN(IF($I$199:$R$199=1,(I157:R157)+0.0001,"")),
     GEOMEAN(IF($I$199:$R$199=2,(I157:R157)+0.0001,""))))))</f>
        <v>0</v>
      </c>
      <c r="G157" s="96" cm="1">
        <f t="array" ref="G157">IF(Options!$D$18=1, IFERROR(MAX(IF($I$200:$R$200=1,(I157:R157),"")),
     MAX(IF($I$200:$R$200=2,(I157:R157),""))),
IF(Options!$D$19=1, IFERROR(AVERAGE(IF($I$200:$R$200=1,(I157:R157),"")),
     AVERAGE(IF($I$200:$R$200=2,(I157:R157),""))),
IF(Options!$D$20=1, IFERROR(GEOMEAN(IF($I$200:$R$200=1,(I157:R157)+0.0001,"")),
     GEOMEAN(IF($I$200:$R$200=2,(I157:R157)+0.0001,""))))))</f>
        <v>0</v>
      </c>
      <c r="H157" s="151" t="s">
        <v>311</v>
      </c>
      <c r="I157" s="96">
        <v>0</v>
      </c>
      <c r="J157" s="96">
        <v>0</v>
      </c>
      <c r="K157" s="96">
        <v>0</v>
      </c>
      <c r="L157" s="96" t="s">
        <v>505</v>
      </c>
      <c r="M157" s="93"/>
      <c r="N157" s="93"/>
      <c r="O157" s="153"/>
      <c r="P157" s="153"/>
      <c r="Q157" s="153"/>
      <c r="R157" s="38"/>
      <c r="S157" s="38"/>
      <c r="T157" s="38"/>
      <c r="U157" s="38"/>
      <c r="V157" s="38"/>
      <c r="W157" s="38"/>
      <c r="X157" s="38"/>
      <c r="Y157" s="38"/>
      <c r="Z157" s="38"/>
      <c r="AA157" s="38"/>
      <c r="AB157" s="38"/>
    </row>
    <row r="158" spans="1:28" x14ac:dyDescent="0.2">
      <c r="A158" s="92">
        <v>153</v>
      </c>
      <c r="B158" s="92" t="s">
        <v>312</v>
      </c>
      <c r="C158" s="92" t="s">
        <v>313</v>
      </c>
      <c r="D158" s="105" t="str">
        <f t="shared" si="2"/>
        <v/>
      </c>
      <c r="E158" s="96">
        <f>IF(Options!$D$24 = 1, MAX(F158, G158),
IF(Options!$D$25 = 1, AVERAGE(F158,G158),
IF(Options!$D$26 = 1, IFERROR(GEOMEAN(F158, G158), MAX(F158, G158)))))</f>
        <v>9.1286241755822193</v>
      </c>
      <c r="F158" s="96" cm="1">
        <f t="array" ref="F158">IF(Options!$D$18=1, IFERROR(MAX(IF($I$199:$R$199=1,(I158:R158),"")),
     MAX(IF($I$199:$R$199=2,(I158:R158),""))),
IF(Options!$D$19=1, IFERROR(AVERAGE(IF($I$199:$R$199=1,(I158:R158),"")),
     AVERAGE(IF($I$199:$R$199=2,(I158:R158),""))),
IF(Options!$D$20=1, IFERROR(GEOMEAN(IF($I$199:$R$199=1,(I158:R158)+0.0001,"")),
     GEOMEAN(IF($I$199:$R$199=2,(I158:R158)+0.0001,""))))))</f>
        <v>0</v>
      </c>
      <c r="G158" s="96" cm="1">
        <f t="array" ref="G158">IF(Options!$D$18=1, IFERROR(MAX(IF($I$200:$R$200=1,(I158:R158),"")),
     MAX(IF($I$200:$R$200=2,(I158:R158),""))),
IF(Options!$D$19=1, IFERROR(AVERAGE(IF($I$200:$R$200=1,(I158:R158),"")),
     AVERAGE(IF($I$200:$R$200=2,(I158:R158),""))),
IF(Options!$D$20=1, IFERROR(GEOMEAN(IF($I$200:$R$200=1,(I158:R158)+0.0001,"")),
     GEOMEAN(IF($I$200:$R$200=2,(I158:R158)+0.0001,""))))))</f>
        <v>9.1286241755822193</v>
      </c>
      <c r="H158" s="151" t="s">
        <v>313</v>
      </c>
      <c r="I158" s="96">
        <v>0</v>
      </c>
      <c r="J158" s="96">
        <v>0</v>
      </c>
      <c r="K158" s="96">
        <v>9.1286241755822193</v>
      </c>
      <c r="L158" s="96">
        <v>0</v>
      </c>
      <c r="M158" s="93"/>
      <c r="N158" s="93"/>
      <c r="O158" s="153"/>
      <c r="P158" s="153"/>
      <c r="Q158" s="153"/>
      <c r="R158" s="38"/>
      <c r="S158" s="38"/>
      <c r="T158" s="38"/>
      <c r="U158" s="38"/>
      <c r="V158" s="38"/>
      <c r="W158" s="38"/>
      <c r="X158" s="38"/>
      <c r="Y158" s="38"/>
      <c r="Z158" s="38"/>
      <c r="AA158" s="38"/>
      <c r="AB158" s="38"/>
    </row>
    <row r="159" spans="1:28" x14ac:dyDescent="0.2">
      <c r="A159" s="92">
        <v>154</v>
      </c>
      <c r="B159" s="92" t="s">
        <v>314</v>
      </c>
      <c r="C159" s="92" t="s">
        <v>315</v>
      </c>
      <c r="D159" s="105" t="str">
        <f t="shared" si="2"/>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51" t="s">
        <v>315</v>
      </c>
      <c r="I159" s="96">
        <v>10</v>
      </c>
      <c r="J159" s="96">
        <v>10</v>
      </c>
      <c r="K159" s="96">
        <v>10</v>
      </c>
      <c r="L159" s="96">
        <v>0</v>
      </c>
      <c r="M159" s="93"/>
      <c r="N159" s="93"/>
      <c r="O159" s="153"/>
      <c r="P159" s="153"/>
      <c r="Q159" s="153"/>
      <c r="R159" s="38"/>
      <c r="S159" s="38"/>
      <c r="T159" s="38"/>
      <c r="U159" s="38"/>
      <c r="V159" s="38"/>
      <c r="W159" s="38"/>
      <c r="X159" s="38"/>
      <c r="Y159" s="38"/>
      <c r="Z159" s="38"/>
      <c r="AA159" s="38"/>
      <c r="AB159" s="38"/>
    </row>
    <row r="160" spans="1:28" x14ac:dyDescent="0.2">
      <c r="A160" s="92">
        <v>155</v>
      </c>
      <c r="B160" s="92" t="s">
        <v>316</v>
      </c>
      <c r="C160" s="92" t="s">
        <v>317</v>
      </c>
      <c r="D160" s="105" t="str">
        <f t="shared" si="2"/>
        <v/>
      </c>
      <c r="E160" s="96">
        <f>IF(Options!$D$24 = 1, MAX(F160, G160),
IF(Options!$D$25 = 1, AVERAGE(F160,G160),
IF(Options!$D$26 = 1, IFERROR(GEOMEAN(F160, G160), MAX(F160, G160)))))</f>
        <v>0</v>
      </c>
      <c r="F160" s="96" cm="1">
        <f t="array" ref="F160">IF(Options!$D$18=1, IFERROR(MAX(IF($I$199:$R$199=1,(I160:R160),"")),
     MAX(IF($I$199:$R$199=2,(I160:R160),""))),
IF(Options!$D$19=1, IFERROR(AVERAGE(IF($I$199:$R$199=1,(I160:R160),"")),
     AVERAGE(IF($I$199:$R$199=2,(I160:R160),""))),
IF(Options!$D$20=1, IFERROR(GEOMEAN(IF($I$199:$R$199=1,(I160:R160)+0.0001,"")),
     GEOMEAN(IF($I$199:$R$199=2,(I160:R160)+0.0001,""))))))</f>
        <v>0</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v>0</v>
      </c>
      <c r="J160" s="96">
        <v>0</v>
      </c>
      <c r="K160" s="96">
        <v>0</v>
      </c>
      <c r="L160" s="96" t="s">
        <v>505</v>
      </c>
      <c r="M160" s="93"/>
      <c r="N160" s="93"/>
      <c r="O160" s="153"/>
      <c r="P160" s="153"/>
      <c r="Q160" s="153"/>
      <c r="R160" s="38"/>
      <c r="S160" s="38"/>
      <c r="T160" s="38"/>
      <c r="U160" s="38"/>
      <c r="V160" s="38"/>
      <c r="W160" s="38"/>
      <c r="X160" s="38"/>
      <c r="Y160" s="38"/>
      <c r="Z160" s="38"/>
      <c r="AA160" s="38"/>
      <c r="AB160" s="38"/>
    </row>
    <row r="161" spans="1:28" x14ac:dyDescent="0.2">
      <c r="A161" s="92">
        <v>156</v>
      </c>
      <c r="B161" s="92" t="s">
        <v>318</v>
      </c>
      <c r="C161" s="92" t="s">
        <v>319</v>
      </c>
      <c r="D161" s="105" t="str">
        <f t="shared" si="2"/>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51" t="s">
        <v>319</v>
      </c>
      <c r="I161" s="96">
        <v>10</v>
      </c>
      <c r="J161" s="96">
        <v>10</v>
      </c>
      <c r="K161" s="96">
        <v>0</v>
      </c>
      <c r="L161" s="96" t="s">
        <v>505</v>
      </c>
      <c r="M161" s="93"/>
      <c r="N161" s="93"/>
      <c r="O161" s="153"/>
      <c r="P161" s="153"/>
      <c r="Q161" s="153"/>
      <c r="R161" s="38"/>
      <c r="S161" s="38"/>
      <c r="T161" s="38"/>
      <c r="U161" s="38"/>
      <c r="V161" s="38"/>
      <c r="W161" s="38"/>
      <c r="X161" s="38"/>
      <c r="Y161" s="38"/>
      <c r="Z161" s="38"/>
      <c r="AA161" s="38"/>
      <c r="AB161" s="38"/>
    </row>
    <row r="162" spans="1:28" x14ac:dyDescent="0.2">
      <c r="A162" s="92">
        <v>157</v>
      </c>
      <c r="B162" s="92" t="s">
        <v>320</v>
      </c>
      <c r="C162" s="92" t="s">
        <v>321</v>
      </c>
      <c r="D162" s="105" t="str">
        <f t="shared" si="2"/>
        <v/>
      </c>
      <c r="E162" s="96">
        <f>IF(Options!$D$24 = 1, MAX(F162, G162),
IF(Options!$D$25 = 1, AVERAGE(F162,G162),
IF(Options!$D$26 = 1, IFERROR(GEOMEAN(F162, G162), MAX(F162, G162)))))</f>
        <v>0</v>
      </c>
      <c r="F162" s="96" cm="1">
        <f t="array" ref="F162">IF(Options!$D$18=1, IFERROR(MAX(IF($I$199:$R$199=1,(I162:R162),"")),
     MAX(IF($I$199:$R$199=2,(I162:R162),""))),
IF(Options!$D$19=1, IFERROR(AVERAGE(IF($I$199:$R$199=1,(I162:R162),"")),
     AVERAGE(IF($I$199:$R$199=2,(I162:R162),""))),
IF(Options!$D$20=1, IFERROR(GEOMEAN(IF($I$199:$R$199=1,(I162:R162)+0.0001,"")),
     GEOMEAN(IF($I$199:$R$199=2,(I162:R162)+0.0001,""))))))</f>
        <v>0</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v>0</v>
      </c>
      <c r="J162" s="96">
        <v>0</v>
      </c>
      <c r="K162" s="96">
        <v>0</v>
      </c>
      <c r="L162" s="96" t="s">
        <v>505</v>
      </c>
      <c r="M162" s="93"/>
      <c r="N162" s="93"/>
      <c r="O162" s="153"/>
      <c r="P162" s="153"/>
      <c r="Q162" s="153"/>
      <c r="R162" s="38"/>
      <c r="S162" s="38"/>
      <c r="T162" s="38"/>
      <c r="U162" s="38"/>
      <c r="V162" s="38"/>
      <c r="W162" s="38"/>
      <c r="X162" s="38"/>
      <c r="Y162" s="38"/>
      <c r="Z162" s="38"/>
      <c r="AA162" s="38"/>
      <c r="AB162" s="38"/>
    </row>
    <row r="163" spans="1:28" x14ac:dyDescent="0.2">
      <c r="A163" s="92">
        <v>158</v>
      </c>
      <c r="B163" s="92" t="s">
        <v>322</v>
      </c>
      <c r="C163" s="92" t="s">
        <v>323</v>
      </c>
      <c r="D163" s="105" t="str">
        <f t="shared" si="2"/>
        <v/>
      </c>
      <c r="E163" s="96">
        <f>IF(Options!$D$24 = 1, MAX(F163, G163),
IF(Options!$D$25 = 1, AVERAGE(F163,G163),
IF(Options!$D$26 = 1, IFERROR(GEOMEAN(F163, G163), MAX(F163, G163)))))</f>
        <v>0</v>
      </c>
      <c r="F163" s="96" cm="1">
        <f t="array" ref="F163">IF(Options!$D$18=1, IFERROR(MAX(IF($I$199:$R$199=1,(I163:R163),"")),
     MAX(IF($I$199:$R$199=2,(I163:R163),""))),
IF(Options!$D$19=1, IFERROR(AVERAGE(IF($I$199:$R$199=1,(I163:R163),"")),
     AVERAGE(IF($I$199:$R$199=2,(I163:R163),""))),
IF(Options!$D$20=1, IFERROR(GEOMEAN(IF($I$199:$R$199=1,(I163:R163)+0.0001,"")),
     GEOMEAN(IF($I$199:$R$199=2,(I163:R163)+0.0001,""))))))</f>
        <v>0</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v>0</v>
      </c>
      <c r="J163" s="96">
        <v>0</v>
      </c>
      <c r="K163" s="96">
        <v>0</v>
      </c>
      <c r="L163" s="96" t="s">
        <v>505</v>
      </c>
      <c r="M163" s="93"/>
      <c r="N163" s="93"/>
      <c r="O163" s="153"/>
      <c r="P163" s="153"/>
      <c r="Q163" s="153"/>
      <c r="R163" s="38"/>
      <c r="S163" s="38"/>
      <c r="T163" s="38"/>
      <c r="U163" s="38"/>
      <c r="V163" s="38"/>
      <c r="W163" s="38"/>
      <c r="X163" s="38"/>
      <c r="Y163" s="38"/>
      <c r="Z163" s="38"/>
      <c r="AA163" s="38"/>
      <c r="AB163" s="38"/>
    </row>
    <row r="164" spans="1:28" x14ac:dyDescent="0.2">
      <c r="A164" s="92">
        <v>159</v>
      </c>
      <c r="B164" s="92" t="s">
        <v>324</v>
      </c>
      <c r="C164" s="92" t="s">
        <v>325</v>
      </c>
      <c r="D164" s="105" t="str">
        <f t="shared" si="2"/>
        <v/>
      </c>
      <c r="E164" s="96">
        <f>IF(Options!$D$24 = 1, MAX(F164, G164),
IF(Options!$D$25 = 1, AVERAGE(F164,G164),
IF(Options!$D$26 = 1, IFERROR(GEOMEAN(F164, G164), MAX(F164, G164)))))</f>
        <v>0</v>
      </c>
      <c r="F164" s="96" cm="1">
        <f t="array" ref="F164">IF(Options!$D$18=1, IFERROR(MAX(IF($I$199:$R$199=1,(I164:R164),"")),
     MAX(IF($I$199:$R$199=2,(I164:R164),""))),
IF(Options!$D$19=1, IFERROR(AVERAGE(IF($I$199:$R$199=1,(I164:R164),"")),
     AVERAGE(IF($I$199:$R$199=2,(I164:R164),""))),
IF(Options!$D$20=1, IFERROR(GEOMEAN(IF($I$199:$R$199=1,(I164:R164)+0.0001,"")),
     GEOMEAN(IF($I$199:$R$199=2,(I164:R164)+0.0001,""))))))</f>
        <v>0</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v>0</v>
      </c>
      <c r="J164" s="96">
        <v>0</v>
      </c>
      <c r="K164" s="96">
        <v>0</v>
      </c>
      <c r="L164" s="96" t="s">
        <v>505</v>
      </c>
      <c r="M164" s="93"/>
      <c r="N164" s="93"/>
      <c r="O164" s="153"/>
      <c r="P164" s="153"/>
      <c r="Q164" s="153"/>
      <c r="R164" s="38"/>
      <c r="S164" s="38"/>
      <c r="T164" s="38"/>
      <c r="U164" s="38"/>
      <c r="V164" s="38"/>
      <c r="W164" s="38"/>
      <c r="X164" s="38"/>
      <c r="Y164" s="38"/>
      <c r="Z164" s="38"/>
      <c r="AA164" s="38"/>
      <c r="AB164" s="38"/>
    </row>
    <row r="165" spans="1:28" x14ac:dyDescent="0.2">
      <c r="A165" s="92">
        <v>160</v>
      </c>
      <c r="B165" s="92" t="s">
        <v>326</v>
      </c>
      <c r="C165" s="92" t="s">
        <v>327</v>
      </c>
      <c r="D165" s="105" t="str">
        <f t="shared" si="2"/>
        <v/>
      </c>
      <c r="E165" s="96">
        <f>IF(Options!$D$24 = 1, MAX(F165, G165),
IF(Options!$D$25 = 1, AVERAGE(F165,G165),
IF(Options!$D$26 = 1, IFERROR(GEOMEAN(F165, G165), MAX(F165, G165)))))</f>
        <v>0</v>
      </c>
      <c r="F165" s="96" cm="1">
        <f t="array" ref="F165">IF(Options!$D$18=1, IFERROR(MAX(IF($I$199:$R$199=1,(I165:R165),"")),
     MAX(IF($I$199:$R$199=2,(I165:R165),""))),
IF(Options!$D$19=1, IFERROR(AVERAGE(IF($I$199:$R$199=1,(I165:R165),"")),
     AVERAGE(IF($I$199:$R$199=2,(I165:R165),""))),
IF(Options!$D$20=1, IFERROR(GEOMEAN(IF($I$199:$R$199=1,(I165:R165)+0.0001,"")),
     GEOMEAN(IF($I$199:$R$199=2,(I165:R165)+0.0001,""))))))</f>
        <v>0</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v>
      </c>
      <c r="J165" s="96">
        <v>0</v>
      </c>
      <c r="K165" s="96">
        <v>0</v>
      </c>
      <c r="L165" s="96">
        <v>0</v>
      </c>
      <c r="M165" s="93"/>
      <c r="N165" s="93"/>
      <c r="O165" s="153"/>
      <c r="P165" s="153"/>
      <c r="Q165" s="153"/>
      <c r="R165" s="38"/>
      <c r="S165" s="38"/>
      <c r="T165" s="38"/>
      <c r="U165" s="38"/>
      <c r="V165" s="38"/>
      <c r="W165" s="38"/>
      <c r="X165" s="38"/>
      <c r="Y165" s="38"/>
      <c r="Z165" s="38"/>
      <c r="AA165" s="38"/>
      <c r="AB165" s="38"/>
    </row>
    <row r="166" spans="1:28" x14ac:dyDescent="0.2">
      <c r="A166" s="92">
        <v>161</v>
      </c>
      <c r="B166" s="92" t="s">
        <v>328</v>
      </c>
      <c r="C166" s="92" t="s">
        <v>329</v>
      </c>
      <c r="D166" s="105" t="str">
        <f t="shared" si="2"/>
        <v/>
      </c>
      <c r="E166" s="96">
        <f>IF(Options!$D$24 = 1, MAX(F166, G166),
IF(Options!$D$25 = 1, AVERAGE(F166,G166),
IF(Options!$D$26 = 1, IFERROR(GEOMEAN(F166, G166), MAX(F166, G166)))))</f>
        <v>0</v>
      </c>
      <c r="F166" s="96" cm="1">
        <f t="array" ref="F166">IF(Options!$D$18=1, IFERROR(MAX(IF($I$199:$R$199=1,(I166:R166),"")),
     MAX(IF($I$199:$R$199=2,(I166:R166),""))),
IF(Options!$D$19=1, IFERROR(AVERAGE(IF($I$199:$R$199=1,(I166:R166),"")),
     AVERAGE(IF($I$199:$R$199=2,(I166:R166),""))),
IF(Options!$D$20=1, IFERROR(GEOMEAN(IF($I$199:$R$199=1,(I166:R166)+0.0001,"")),
     GEOMEAN(IF($I$199:$R$199=2,(I166:R166)+0.0001,""))))))</f>
        <v>0</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v>0</v>
      </c>
      <c r="J166" s="96">
        <v>0</v>
      </c>
      <c r="K166" s="96">
        <v>0</v>
      </c>
      <c r="L166" s="96">
        <v>0</v>
      </c>
      <c r="M166" s="93"/>
      <c r="N166" s="93"/>
      <c r="O166" s="153"/>
      <c r="P166" s="153"/>
      <c r="Q166" s="153"/>
      <c r="R166" s="38"/>
      <c r="S166" s="38"/>
      <c r="T166" s="38"/>
      <c r="U166" s="38"/>
      <c r="V166" s="38"/>
      <c r="W166" s="38"/>
      <c r="X166" s="38"/>
      <c r="Y166" s="38"/>
      <c r="Z166" s="38"/>
      <c r="AA166" s="38"/>
      <c r="AB166" s="38"/>
    </row>
    <row r="167" spans="1:28" x14ac:dyDescent="0.2">
      <c r="A167" s="92">
        <v>162</v>
      </c>
      <c r="B167" s="92" t="s">
        <v>330</v>
      </c>
      <c r="C167" s="92" t="s">
        <v>331</v>
      </c>
      <c r="D167" s="105" t="str">
        <f t="shared" si="2"/>
        <v/>
      </c>
      <c r="E167" s="96">
        <f>IF(Options!$D$24 = 1, MAX(F167, G167),
IF(Options!$D$25 = 1, AVERAGE(F167,G167),
IF(Options!$D$26 = 1, IFERROR(GEOMEAN(F167, G167), MAX(F167, G167)))))</f>
        <v>0</v>
      </c>
      <c r="F167" s="96" cm="1">
        <f t="array" ref="F167">IF(Options!$D$18=1, IFERROR(MAX(IF($I$199:$R$199=1,(I167:R167),"")),
     MAX(IF($I$199:$R$199=2,(I167:R167),""))),
IF(Options!$D$19=1, IFERROR(AVERAGE(IF($I$199:$R$199=1,(I167:R167),"")),
     AVERAGE(IF($I$199:$R$199=2,(I167:R167),""))),
IF(Options!$D$20=1, IFERROR(GEOMEAN(IF($I$199:$R$199=1,(I167:R167)+0.0001,"")),
     GEOMEAN(IF($I$199:$R$199=2,(I167:R167)+0.0001,""))))))</f>
        <v>0</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v>0</v>
      </c>
      <c r="J167" s="96">
        <v>0</v>
      </c>
      <c r="K167" s="96">
        <v>0</v>
      </c>
      <c r="L167" s="96" t="s">
        <v>505</v>
      </c>
      <c r="M167" s="93"/>
      <c r="N167" s="93"/>
      <c r="O167" s="153"/>
      <c r="P167" s="153"/>
      <c r="Q167" s="153"/>
      <c r="R167" s="38"/>
      <c r="S167" s="38"/>
      <c r="T167" s="38"/>
      <c r="U167" s="38"/>
      <c r="V167" s="38"/>
      <c r="W167" s="38"/>
      <c r="X167" s="38"/>
      <c r="Y167" s="38"/>
      <c r="Z167" s="38"/>
      <c r="AA167" s="38"/>
      <c r="AB167" s="38"/>
    </row>
    <row r="168" spans="1:28" x14ac:dyDescent="0.2">
      <c r="A168" s="92">
        <v>163</v>
      </c>
      <c r="B168" s="92" t="s">
        <v>332</v>
      </c>
      <c r="C168" s="92" t="s">
        <v>333</v>
      </c>
      <c r="D168" s="105" t="str">
        <f t="shared" si="2"/>
        <v/>
      </c>
      <c r="E168" s="96">
        <f>IF(Options!$D$24 = 1, MAX(F168, G168),
IF(Options!$D$25 = 1, AVERAGE(F168,G168),
IF(Options!$D$26 = 1, IFERROR(GEOMEAN(F168, G168), MAX(F168, G168)))))</f>
        <v>0</v>
      </c>
      <c r="F168" s="96" cm="1">
        <f t="array" ref="F168">IF(Options!$D$18=1, IFERROR(MAX(IF($I$199:$R$199=1,(I168:R168),"")),
     MAX(IF($I$199:$R$199=2,(I168:R168),""))),
IF(Options!$D$19=1, IFERROR(AVERAGE(IF($I$199:$R$199=1,(I168:R168),"")),
     AVERAGE(IF($I$199:$R$199=2,(I168:R168),""))),
IF(Options!$D$20=1, IFERROR(GEOMEAN(IF($I$199:$R$199=1,(I168:R168)+0.0001,"")),
     GEOMEAN(IF($I$199:$R$199=2,(I168:R168)+0.0001,""))))))</f>
        <v>0</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v>0</v>
      </c>
      <c r="J168" s="96">
        <v>0</v>
      </c>
      <c r="K168" s="96">
        <v>0</v>
      </c>
      <c r="L168" s="96" t="s">
        <v>505</v>
      </c>
      <c r="M168" s="93"/>
      <c r="N168" s="93"/>
      <c r="O168" s="153"/>
      <c r="P168" s="153"/>
      <c r="Q168" s="153"/>
      <c r="R168" s="38"/>
      <c r="S168" s="38"/>
      <c r="T168" s="38"/>
      <c r="U168" s="38"/>
      <c r="V168" s="38"/>
      <c r="W168" s="38"/>
      <c r="X168" s="38"/>
      <c r="Y168" s="38"/>
      <c r="Z168" s="38"/>
      <c r="AA168" s="38"/>
      <c r="AB168" s="38"/>
    </row>
    <row r="169" spans="1:28" x14ac:dyDescent="0.2">
      <c r="A169" s="92">
        <v>164</v>
      </c>
      <c r="B169" s="92" t="s">
        <v>334</v>
      </c>
      <c r="C169" s="92" t="s">
        <v>335</v>
      </c>
      <c r="D169" s="105" t="str">
        <f t="shared" si="2"/>
        <v/>
      </c>
      <c r="E169" s="96">
        <f>IF(Options!$D$24 = 1, MAX(F169, G169),
IF(Options!$D$25 = 1, AVERAGE(F169,G169),
IF(Options!$D$26 = 1, IFERROR(GEOMEAN(F169, G169), MAX(F169, G169)))))</f>
        <v>10</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51" t="s">
        <v>335</v>
      </c>
      <c r="I169" s="96">
        <v>10</v>
      </c>
      <c r="J169" s="96">
        <v>10</v>
      </c>
      <c r="K169" s="96">
        <v>0</v>
      </c>
      <c r="L169" s="96">
        <v>0</v>
      </c>
      <c r="M169" s="93"/>
      <c r="N169" s="93"/>
      <c r="O169" s="153"/>
      <c r="P169" s="153"/>
      <c r="Q169" s="153"/>
      <c r="R169" s="38"/>
      <c r="S169" s="38"/>
      <c r="T169" s="38"/>
      <c r="U169" s="38"/>
      <c r="V169" s="38"/>
      <c r="W169" s="38"/>
      <c r="X169" s="38"/>
      <c r="Y169" s="38"/>
      <c r="Z169" s="38"/>
      <c r="AA169" s="38"/>
      <c r="AB169" s="38"/>
    </row>
    <row r="170" spans="1:28" x14ac:dyDescent="0.2">
      <c r="A170" s="92">
        <v>165</v>
      </c>
      <c r="B170" s="92" t="s">
        <v>336</v>
      </c>
      <c r="C170" s="92" t="s">
        <v>337</v>
      </c>
      <c r="D170" s="105" t="str">
        <f t="shared" si="2"/>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10</v>
      </c>
      <c r="H170" s="151" t="s">
        <v>337</v>
      </c>
      <c r="I170" s="96">
        <v>10</v>
      </c>
      <c r="J170" s="96">
        <v>10</v>
      </c>
      <c r="K170" s="96">
        <v>10</v>
      </c>
      <c r="L170" s="96">
        <v>5.9066129291160401</v>
      </c>
      <c r="M170" s="93"/>
      <c r="N170" s="93"/>
      <c r="O170" s="153"/>
      <c r="P170" s="153"/>
      <c r="Q170" s="153"/>
      <c r="R170" s="38"/>
      <c r="S170" s="38"/>
      <c r="T170" s="38"/>
      <c r="U170" s="38"/>
      <c r="V170" s="38"/>
      <c r="W170" s="38"/>
      <c r="X170" s="38"/>
      <c r="Y170" s="38"/>
      <c r="Z170" s="38"/>
      <c r="AA170" s="38"/>
      <c r="AB170" s="38"/>
    </row>
    <row r="171" spans="1:28" x14ac:dyDescent="0.2">
      <c r="A171" s="92">
        <v>166</v>
      </c>
      <c r="B171" s="92" t="s">
        <v>338</v>
      </c>
      <c r="C171" s="92" t="s">
        <v>339</v>
      </c>
      <c r="D171" s="105" t="str">
        <f t="shared" si="2"/>
        <v/>
      </c>
      <c r="E171" s="96">
        <f>IF(Options!$D$24 = 1, MAX(F171, G171),
IF(Options!$D$25 = 1, AVERAGE(F171,G171),
IF(Options!$D$26 = 1, IFERROR(GEOMEAN(F171, G171), MAX(F171, G171)))))</f>
        <v>0</v>
      </c>
      <c r="F171" s="96" cm="1">
        <f t="array" ref="F171">IF(Options!$D$18=1, IFERROR(MAX(IF($I$199:$R$199=1,(I171:R171),"")),
     MAX(IF($I$199:$R$199=2,(I171:R171),""))),
IF(Options!$D$19=1, IFERROR(AVERAGE(IF($I$199:$R$199=1,(I171:R171),"")),
     AVERAGE(IF($I$199:$R$199=2,(I171:R171),""))),
IF(Options!$D$20=1, IFERROR(GEOMEAN(IF($I$199:$R$199=1,(I171:R171)+0.0001,"")),
     GEOMEAN(IF($I$199:$R$199=2,(I171:R171)+0.0001,""))))))</f>
        <v>0</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v>0</v>
      </c>
      <c r="J171" s="96">
        <v>0</v>
      </c>
      <c r="K171" s="96">
        <v>0</v>
      </c>
      <c r="L171" s="96" t="s">
        <v>505</v>
      </c>
      <c r="M171" s="93"/>
      <c r="N171" s="93"/>
      <c r="O171" s="153"/>
      <c r="P171" s="153"/>
      <c r="Q171" s="153"/>
      <c r="R171" s="38"/>
      <c r="S171" s="38"/>
      <c r="T171" s="38"/>
      <c r="U171" s="38"/>
      <c r="V171" s="38"/>
      <c r="W171" s="38"/>
      <c r="X171" s="38"/>
      <c r="Y171" s="38"/>
      <c r="Z171" s="38"/>
      <c r="AA171" s="38"/>
      <c r="AB171" s="38"/>
    </row>
    <row r="172" spans="1:28" x14ac:dyDescent="0.2">
      <c r="A172" s="92">
        <v>167</v>
      </c>
      <c r="B172" s="92" t="s">
        <v>340</v>
      </c>
      <c r="C172" s="92" t="s">
        <v>341</v>
      </c>
      <c r="D172" s="105" t="str">
        <f t="shared" si="2"/>
        <v/>
      </c>
      <c r="E172" s="96">
        <f>IF(Options!$D$24 = 1, MAX(F172, G172),
IF(Options!$D$25 = 1, AVERAGE(F172,G172),
IF(Options!$D$26 = 1, IFERROR(GEOMEAN(F172, G172), MAX(F172, G172)))))</f>
        <v>0</v>
      </c>
      <c r="F172" s="96" cm="1">
        <f t="array" ref="F172">IF(Options!$D$18=1, IFERROR(MAX(IF($I$199:$R$199=1,(I172:R172),"")),
     MAX(IF($I$199:$R$199=2,(I172:R172),""))),
IF(Options!$D$19=1, IFERROR(AVERAGE(IF($I$199:$R$199=1,(I172:R172),"")),
     AVERAGE(IF($I$199:$R$199=2,(I172:R172),""))),
IF(Options!$D$20=1, IFERROR(GEOMEAN(IF($I$199:$R$199=1,(I172:R172)+0.0001,"")),
     GEOMEAN(IF($I$199:$R$199=2,(I172:R172)+0.0001,""))))))</f>
        <v>0</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v>0</v>
      </c>
      <c r="J172" s="96">
        <v>0</v>
      </c>
      <c r="K172" s="96">
        <v>0</v>
      </c>
      <c r="L172" s="96">
        <v>0</v>
      </c>
      <c r="M172" s="93"/>
      <c r="N172" s="93"/>
      <c r="O172" s="153"/>
      <c r="P172" s="153"/>
      <c r="Q172" s="153"/>
      <c r="R172" s="38"/>
      <c r="S172" s="38"/>
      <c r="T172" s="38"/>
      <c r="U172" s="38"/>
      <c r="V172" s="38"/>
      <c r="W172" s="38"/>
      <c r="X172" s="38"/>
      <c r="Y172" s="38"/>
      <c r="Z172" s="38"/>
      <c r="AA172" s="38"/>
      <c r="AB172" s="38"/>
    </row>
    <row r="173" spans="1:28" x14ac:dyDescent="0.2">
      <c r="A173" s="92">
        <v>168</v>
      </c>
      <c r="B173" s="92" t="s">
        <v>342</v>
      </c>
      <c r="C173" s="92" t="s">
        <v>343</v>
      </c>
      <c r="D173" s="105" t="str">
        <f t="shared" si="2"/>
        <v/>
      </c>
      <c r="E173" s="96">
        <f>IF(Options!$D$24 = 1, MAX(F173, G173),
IF(Options!$D$25 = 1, AVERAGE(F173,G173),
IF(Options!$D$26 = 1, IFERROR(GEOMEAN(F173, G173), MAX(F173, G173)))))</f>
        <v>0</v>
      </c>
      <c r="F173" s="96" cm="1">
        <f t="array" ref="F173">IF(Options!$D$18=1, IFERROR(MAX(IF($I$199:$R$199=1,(I173:R173),"")),
     MAX(IF($I$199:$R$199=2,(I173:R173),""))),
IF(Options!$D$19=1, IFERROR(AVERAGE(IF($I$199:$R$199=1,(I173:R173),"")),
     AVERAGE(IF($I$199:$R$199=2,(I173:R173),""))),
IF(Options!$D$20=1, IFERROR(GEOMEAN(IF($I$199:$R$199=1,(I173:R173)+0.0001,"")),
     GEOMEAN(IF($I$199:$R$199=2,(I173:R173)+0.0001,""))))))</f>
        <v>0</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v>0</v>
      </c>
      <c r="J173" s="96">
        <v>0</v>
      </c>
      <c r="K173" s="96">
        <v>0</v>
      </c>
      <c r="L173" s="96" t="s">
        <v>505</v>
      </c>
      <c r="M173" s="93"/>
      <c r="N173" s="93"/>
      <c r="O173" s="153"/>
      <c r="P173" s="153"/>
      <c r="Q173" s="153"/>
      <c r="R173" s="38"/>
      <c r="S173" s="38"/>
      <c r="T173" s="38"/>
      <c r="U173" s="38"/>
      <c r="V173" s="38"/>
      <c r="W173" s="38"/>
      <c r="X173" s="38"/>
      <c r="Y173" s="38"/>
      <c r="Z173" s="38"/>
      <c r="AA173" s="38"/>
      <c r="AB173" s="38"/>
    </row>
    <row r="174" spans="1:28" x14ac:dyDescent="0.2">
      <c r="A174" s="92">
        <v>169</v>
      </c>
      <c r="B174" s="92" t="s">
        <v>344</v>
      </c>
      <c r="C174" s="92" t="s">
        <v>345</v>
      </c>
      <c r="D174" s="105" t="str">
        <f t="shared" si="2"/>
        <v/>
      </c>
      <c r="E174" s="96">
        <f>IF(Options!$D$24 = 1, MAX(F174, G174),
IF(Options!$D$25 = 1, AVERAGE(F174,G174),
IF(Options!$D$26 = 1, IFERROR(GEOMEAN(F174, G174), MAX(F174, G174)))))</f>
        <v>0</v>
      </c>
      <c r="F174" s="96" cm="1">
        <f t="array" ref="F174">IF(Options!$D$18=1, IFERROR(MAX(IF($I$199:$R$199=1,(I174:R174),"")),
     MAX(IF($I$199:$R$199=2,(I174:R174),""))),
IF(Options!$D$19=1, IFERROR(AVERAGE(IF($I$199:$R$199=1,(I174:R174),"")),
     AVERAGE(IF($I$199:$R$199=2,(I174:R174),""))),
IF(Options!$D$20=1, IFERROR(GEOMEAN(IF($I$199:$R$199=1,(I174:R174)+0.0001,"")),
     GEOMEAN(IF($I$199:$R$199=2,(I174:R174)+0.0001,""))))))</f>
        <v>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0</v>
      </c>
      <c r="J174" s="96">
        <v>0</v>
      </c>
      <c r="K174" s="96">
        <v>0</v>
      </c>
      <c r="L174" s="96" t="s">
        <v>505</v>
      </c>
      <c r="M174" s="93"/>
      <c r="N174" s="93"/>
      <c r="O174" s="153"/>
      <c r="P174" s="153"/>
      <c r="Q174" s="153"/>
      <c r="R174" s="38"/>
      <c r="S174" s="38"/>
      <c r="T174" s="38"/>
      <c r="U174" s="38"/>
      <c r="V174" s="38"/>
      <c r="W174" s="38"/>
      <c r="X174" s="38"/>
      <c r="Y174" s="38"/>
      <c r="Z174" s="38"/>
      <c r="AA174" s="38"/>
      <c r="AB174" s="38"/>
    </row>
    <row r="175" spans="1:28" x14ac:dyDescent="0.2">
      <c r="A175" s="92">
        <v>170</v>
      </c>
      <c r="B175" s="92" t="s">
        <v>346</v>
      </c>
      <c r="C175" s="92" t="s">
        <v>347</v>
      </c>
      <c r="D175" s="105" t="str">
        <f t="shared" si="2"/>
        <v/>
      </c>
      <c r="E175" s="96">
        <f>IF(Options!$D$24 = 1, MAX(F175, G175),
IF(Options!$D$25 = 1, AVERAGE(F175,G175),
IF(Options!$D$26 = 1, IFERROR(GEOMEAN(F175, G175), MAX(F175, G175)))))</f>
        <v>10</v>
      </c>
      <c r="F175" s="96" cm="1">
        <f t="array" ref="F175">IF(Options!$D$18=1, IFERROR(MAX(IF($I$199:$R$199=1,(I175:R175),"")),
     MAX(IF($I$199:$R$199=2,(I175:R175),""))),
IF(Options!$D$19=1, IFERROR(AVERAGE(IF($I$199:$R$199=1,(I175:R175),"")),
     AVERAGE(IF($I$199:$R$199=2,(I175:R175),""))),
IF(Options!$D$20=1, IFERROR(GEOMEAN(IF($I$199:$R$199=1,(I175:R175)+0.0001,"")),
     GEOMEAN(IF($I$199:$R$199=2,(I175:R175)+0.0001,""))))))</f>
        <v>10</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v>10</v>
      </c>
      <c r="J175" s="96">
        <v>0</v>
      </c>
      <c r="K175" s="96">
        <v>0</v>
      </c>
      <c r="L175" s="96" t="s">
        <v>505</v>
      </c>
      <c r="M175" s="93"/>
      <c r="N175" s="93"/>
      <c r="O175" s="153"/>
      <c r="P175" s="153"/>
      <c r="Q175" s="153"/>
      <c r="R175" s="38"/>
      <c r="S175" s="38"/>
      <c r="T175" s="38"/>
      <c r="U175" s="38"/>
      <c r="V175" s="38"/>
      <c r="W175" s="38"/>
      <c r="X175" s="38"/>
      <c r="Y175" s="38"/>
      <c r="Z175" s="38"/>
      <c r="AA175" s="38"/>
      <c r="AB175" s="38"/>
    </row>
    <row r="176" spans="1:28" x14ac:dyDescent="0.2">
      <c r="A176" s="92">
        <v>171</v>
      </c>
      <c r="B176" s="92" t="s">
        <v>348</v>
      </c>
      <c r="C176" s="92" t="s">
        <v>349</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v>0</v>
      </c>
      <c r="J176" s="96">
        <v>0</v>
      </c>
      <c r="K176" s="96">
        <v>0</v>
      </c>
      <c r="L176" s="96" t="s">
        <v>505</v>
      </c>
      <c r="M176" s="93"/>
      <c r="N176" s="93"/>
      <c r="O176" s="153"/>
      <c r="P176" s="153"/>
      <c r="Q176" s="153"/>
      <c r="R176" s="38"/>
      <c r="S176" s="38"/>
      <c r="T176" s="38"/>
      <c r="U176" s="38"/>
      <c r="V176" s="38"/>
      <c r="W176" s="38"/>
      <c r="X176" s="38"/>
      <c r="Y176" s="38"/>
      <c r="Z176" s="38"/>
      <c r="AA176" s="38"/>
      <c r="AB176" s="38"/>
    </row>
    <row r="177" spans="1:28" x14ac:dyDescent="0.2">
      <c r="A177" s="92">
        <v>172</v>
      </c>
      <c r="B177" s="92" t="s">
        <v>350</v>
      </c>
      <c r="C177" s="92" t="s">
        <v>351</v>
      </c>
      <c r="D177" s="105" t="str">
        <f t="shared" si="2"/>
        <v/>
      </c>
      <c r="E177" s="96">
        <f>IF(Options!$D$24 = 1, MAX(F177, G177),
IF(Options!$D$25 = 1, AVERAGE(F177,G177),
IF(Options!$D$26 = 1, IFERROR(GEOMEAN(F177, G177), MAX(F177, G177)))))</f>
        <v>0</v>
      </c>
      <c r="F177" s="96" cm="1">
        <f t="array" ref="F177">IF(Options!$D$18=1, IFERROR(MAX(IF($I$199:$R$199=1,(I177:R177),"")),
     MAX(IF($I$199:$R$199=2,(I177:R177),""))),
IF(Options!$D$19=1, IFERROR(AVERAGE(IF($I$199:$R$199=1,(I177:R177),"")),
     AVERAGE(IF($I$199:$R$199=2,(I177:R177),""))),
IF(Options!$D$20=1, IFERROR(GEOMEAN(IF($I$199:$R$199=1,(I177:R177)+0.0001,"")),
     GEOMEAN(IF($I$199:$R$199=2,(I177:R177)+0.0001,""))))))</f>
        <v>0</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v>0</v>
      </c>
      <c r="J177" s="96">
        <v>0</v>
      </c>
      <c r="K177" s="96">
        <v>0</v>
      </c>
      <c r="L177" s="96">
        <v>0</v>
      </c>
      <c r="M177" s="93"/>
      <c r="N177" s="93"/>
      <c r="O177" s="153"/>
      <c r="P177" s="153"/>
      <c r="Q177" s="153"/>
      <c r="R177" s="38"/>
      <c r="S177" s="38"/>
      <c r="T177" s="38"/>
      <c r="U177" s="38"/>
      <c r="V177" s="38"/>
      <c r="W177" s="38"/>
      <c r="X177" s="38"/>
      <c r="Y177" s="38"/>
      <c r="Z177" s="38"/>
      <c r="AA177" s="38"/>
      <c r="AB177" s="38"/>
    </row>
    <row r="178" spans="1:28" x14ac:dyDescent="0.2">
      <c r="A178" s="92">
        <v>173</v>
      </c>
      <c r="B178" s="92" t="s">
        <v>352</v>
      </c>
      <c r="C178" s="92" t="s">
        <v>353</v>
      </c>
      <c r="D178" s="105" t="str">
        <f t="shared" si="2"/>
        <v/>
      </c>
      <c r="E178" s="96">
        <f>IF(Options!$D$24 = 1, MAX(F178, G178),
IF(Options!$D$25 = 1, AVERAGE(F178,G178),
IF(Options!$D$26 = 1, IFERROR(GEOMEAN(F178, G178), MAX(F178, G178)))))</f>
        <v>0</v>
      </c>
      <c r="F178" s="96" cm="1">
        <f t="array" ref="F178">IF(Options!$D$18=1, IFERROR(MAX(IF($I$199:$R$199=1,(I178:R178),"")),
     MAX(IF($I$199:$R$199=2,(I178:R178),""))),
IF(Options!$D$19=1, IFERROR(AVERAGE(IF($I$199:$R$199=1,(I178:R178),"")),
     AVERAGE(IF($I$199:$R$199=2,(I178:R178),""))),
IF(Options!$D$20=1, IFERROR(GEOMEAN(IF($I$199:$R$199=1,(I178:R178)+0.0001,"")),
     GEOMEAN(IF($I$199:$R$199=2,(I178:R178)+0.0001,""))))))</f>
        <v>0</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v>0</v>
      </c>
      <c r="J178" s="96">
        <v>0</v>
      </c>
      <c r="K178" s="96">
        <v>0</v>
      </c>
      <c r="L178" s="96">
        <v>0</v>
      </c>
      <c r="M178" s="93"/>
      <c r="N178" s="93"/>
      <c r="O178" s="153"/>
      <c r="P178" s="153"/>
      <c r="Q178" s="153"/>
      <c r="R178" s="38"/>
      <c r="S178" s="38"/>
      <c r="T178" s="38"/>
      <c r="U178" s="38"/>
      <c r="V178" s="38"/>
      <c r="W178" s="38"/>
      <c r="X178" s="38"/>
      <c r="Y178" s="38"/>
      <c r="Z178" s="38"/>
      <c r="AA178" s="38"/>
      <c r="AB178" s="38"/>
    </row>
    <row r="179" spans="1:28" x14ac:dyDescent="0.2">
      <c r="A179" s="92">
        <v>174</v>
      </c>
      <c r="B179" s="92" t="s">
        <v>354</v>
      </c>
      <c r="C179" s="92" t="s">
        <v>355</v>
      </c>
      <c r="D179" s="105" t="str">
        <f t="shared" si="2"/>
        <v/>
      </c>
      <c r="E179" s="96">
        <f>IF(Options!$D$24 = 1, MAX(F179, G179),
IF(Options!$D$25 = 1, AVERAGE(F179,G179),
IF(Options!$D$26 = 1, IFERROR(GEOMEAN(F179, G179), MAX(F179, G179)))))</f>
        <v>0</v>
      </c>
      <c r="F179" s="96" cm="1">
        <f t="array" ref="F179">IF(Options!$D$18=1, IFERROR(MAX(IF($I$199:$R$199=1,(I179:R179),"")),
     MAX(IF($I$199:$R$199=2,(I179:R179),""))),
IF(Options!$D$19=1, IFERROR(AVERAGE(IF($I$199:$R$199=1,(I179:R179),"")),
     AVERAGE(IF($I$199:$R$199=2,(I179:R179),""))),
IF(Options!$D$20=1, IFERROR(GEOMEAN(IF($I$199:$R$199=1,(I179:R179)+0.0001,"")),
     GEOMEAN(IF($I$199:$R$199=2,(I179:R179)+0.0001,""))))))</f>
        <v>0</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v>0</v>
      </c>
      <c r="J179" s="96">
        <v>0</v>
      </c>
      <c r="K179" s="96">
        <v>0</v>
      </c>
      <c r="L179" s="96">
        <v>0</v>
      </c>
      <c r="M179" s="93"/>
      <c r="N179" s="93"/>
      <c r="O179" s="153"/>
      <c r="P179" s="153"/>
      <c r="Q179" s="153"/>
      <c r="R179" s="38"/>
      <c r="S179" s="38"/>
      <c r="T179" s="38"/>
      <c r="U179" s="38"/>
      <c r="V179" s="38"/>
      <c r="W179" s="38"/>
      <c r="X179" s="38"/>
      <c r="Y179" s="38"/>
      <c r="Z179" s="38"/>
      <c r="AA179" s="38"/>
      <c r="AB179" s="38"/>
    </row>
    <row r="180" spans="1:28" x14ac:dyDescent="0.2">
      <c r="A180" s="92">
        <v>175</v>
      </c>
      <c r="B180" s="92" t="s">
        <v>356</v>
      </c>
      <c r="C180" s="92" t="s">
        <v>357</v>
      </c>
      <c r="D180" s="105" t="str">
        <f t="shared" si="2"/>
        <v/>
      </c>
      <c r="E180" s="96">
        <f>IF(Options!$D$24 = 1, MAX(F180, G180),
IF(Options!$D$25 = 1, AVERAGE(F180,G180),
IF(Options!$D$26 = 1, IFERROR(GEOMEAN(F180, G180), MAX(F180, G180)))))</f>
        <v>10</v>
      </c>
      <c r="F180" s="96" cm="1">
        <f t="array" ref="F180">IF(Options!$D$18=1, IFERROR(MAX(IF($I$199:$R$199=1,(I180:R180),"")),
     MAX(IF($I$199:$R$199=2,(I180:R180),""))),
IF(Options!$D$19=1, IFERROR(AVERAGE(IF($I$199:$R$199=1,(I180:R180),"")),
     AVERAGE(IF($I$199:$R$199=2,(I180:R180),""))),
IF(Options!$D$20=1, IFERROR(GEOMEAN(IF($I$199:$R$199=1,(I180:R180)+0.0001,"")),
     GEOMEAN(IF($I$199:$R$199=2,(I180:R180)+0.0001,""))))))</f>
        <v>10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v>10</v>
      </c>
      <c r="J180" s="96">
        <v>0</v>
      </c>
      <c r="K180" s="96" t="s">
        <v>505</v>
      </c>
      <c r="L180" s="96" t="s">
        <v>505</v>
      </c>
      <c r="M180" s="93"/>
      <c r="N180" s="93"/>
      <c r="O180" s="153"/>
      <c r="P180" s="153"/>
      <c r="Q180" s="153"/>
      <c r="R180" s="38"/>
      <c r="S180" s="38"/>
      <c r="T180" s="38"/>
      <c r="U180" s="38"/>
      <c r="V180" s="38"/>
      <c r="W180" s="38"/>
      <c r="X180" s="38"/>
      <c r="Y180" s="38"/>
      <c r="Z180" s="38"/>
      <c r="AA180" s="38"/>
      <c r="AB180" s="38"/>
    </row>
    <row r="181" spans="1:28" x14ac:dyDescent="0.2">
      <c r="A181" s="92">
        <v>176</v>
      </c>
      <c r="B181" s="92" t="s">
        <v>358</v>
      </c>
      <c r="C181" s="92" t="s">
        <v>359</v>
      </c>
      <c r="D181" s="105" t="str">
        <f t="shared" si="2"/>
        <v/>
      </c>
      <c r="E181" s="96">
        <f>IF(Options!$D$24 = 1, MAX(F181, G181),
IF(Options!$D$25 = 1, AVERAGE(F181,G181),
IF(Options!$D$26 = 1, IFERROR(GEOMEAN(F181, G181), MAX(F181, G181)))))</f>
        <v>0</v>
      </c>
      <c r="F181" s="96" cm="1">
        <f t="array" ref="F181">IF(Options!$D$18=1, IFERROR(MAX(IF($I$199:$R$199=1,(I181:R181),"")),
     MAX(IF($I$199:$R$199=2,(I181:R181),""))),
IF(Options!$D$19=1, IFERROR(AVERAGE(IF($I$199:$R$199=1,(I181:R181),"")),
     AVERAGE(IF($I$199:$R$199=2,(I181:R181),""))),
IF(Options!$D$20=1, IFERROR(GEOMEAN(IF($I$199:$R$199=1,(I181:R181)+0.0001,"")),
     GEOMEAN(IF($I$199:$R$199=2,(I181:R181)+0.0001,""))))))</f>
        <v>0</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v>0</v>
      </c>
      <c r="J181" s="96">
        <v>0</v>
      </c>
      <c r="K181" s="96">
        <v>0</v>
      </c>
      <c r="L181" s="96" t="s">
        <v>505</v>
      </c>
      <c r="M181" s="93"/>
      <c r="N181" s="93"/>
      <c r="O181" s="153"/>
      <c r="P181" s="153"/>
      <c r="Q181" s="153"/>
      <c r="R181" s="38"/>
      <c r="S181" s="38"/>
      <c r="T181" s="38"/>
      <c r="U181" s="38"/>
      <c r="V181" s="38"/>
      <c r="W181" s="38"/>
      <c r="X181" s="38"/>
      <c r="Y181" s="38"/>
      <c r="Z181" s="38"/>
      <c r="AA181" s="38"/>
      <c r="AB181" s="38"/>
    </row>
    <row r="182" spans="1:28" x14ac:dyDescent="0.2">
      <c r="A182" s="92">
        <v>177</v>
      </c>
      <c r="B182" s="92" t="s">
        <v>360</v>
      </c>
      <c r="C182" s="92" t="s">
        <v>361</v>
      </c>
      <c r="D182" s="105" t="str">
        <f t="shared" si="2"/>
        <v/>
      </c>
      <c r="E182" s="96">
        <f>IF(Options!$D$24 = 1, MAX(F182, G182),
IF(Options!$D$25 = 1, AVERAGE(F182,G182),
IF(Options!$D$26 = 1, IFERROR(GEOMEAN(F182, G182), MAX(F182, G182)))))</f>
        <v>10</v>
      </c>
      <c r="F182" s="96" cm="1">
        <f t="array" ref="F182">IF(Options!$D$18=1, IFERROR(MAX(IF($I$199:$R$199=1,(I182:R182),"")),
     MAX(IF($I$199:$R$199=2,(I182:R182),""))),
IF(Options!$D$19=1, IFERROR(AVERAGE(IF($I$199:$R$199=1,(I182:R182),"")),
     AVERAGE(IF($I$199:$R$199=2,(I182:R182),""))),
IF(Options!$D$20=1, IFERROR(GEOMEAN(IF($I$199:$R$199=1,(I182:R182)+0.0001,"")),
     GEOMEAN(IF($I$199:$R$199=2,(I182:R182)+0.0001,""))))))</f>
        <v>0</v>
      </c>
      <c r="G182" s="96" cm="1">
        <f t="array" ref="G182">IF(Options!$D$18=1, IFERROR(MAX(IF($I$200:$R$200=1,(I182:R182),"")),
     MAX(IF($I$200:$R$200=2,(I182:R182),""))),
IF(Options!$D$19=1, IFERROR(AVERAGE(IF($I$200:$R$200=1,(I182:R182),"")),
     AVERAGE(IF($I$200:$R$200=2,(I182:R182),""))),
IF(Options!$D$20=1, IFERROR(GEOMEAN(IF($I$200:$R$200=1,(I182:R182)+0.0001,"")),
     GEOMEAN(IF($I$200:$R$200=2,(I182:R182)+0.0001,""))))))</f>
        <v>10</v>
      </c>
      <c r="H182" s="151" t="s">
        <v>361</v>
      </c>
      <c r="I182" s="96">
        <v>0</v>
      </c>
      <c r="J182" s="96">
        <v>0</v>
      </c>
      <c r="K182" s="96">
        <v>0</v>
      </c>
      <c r="L182" s="96">
        <v>10</v>
      </c>
      <c r="M182" s="93"/>
      <c r="N182" s="93"/>
      <c r="O182" s="153"/>
      <c r="P182" s="153"/>
      <c r="Q182" s="153"/>
      <c r="R182" s="38"/>
      <c r="S182" s="38"/>
      <c r="T182" s="38"/>
      <c r="U182" s="38"/>
      <c r="V182" s="38"/>
      <c r="W182" s="38"/>
      <c r="X182" s="38"/>
      <c r="Y182" s="38"/>
      <c r="Z182" s="38"/>
      <c r="AA182" s="38"/>
      <c r="AB182" s="38"/>
    </row>
    <row r="183" spans="1:28" x14ac:dyDescent="0.2">
      <c r="A183" s="92">
        <v>178</v>
      </c>
      <c r="B183" s="92" t="s">
        <v>362</v>
      </c>
      <c r="C183" s="92" t="s">
        <v>363</v>
      </c>
      <c r="D183" s="105" t="str">
        <f t="shared" si="2"/>
        <v/>
      </c>
      <c r="E183" s="96">
        <f>IF(Options!$D$24 = 1, MAX(F183, G183),
IF(Options!$D$25 = 1, AVERAGE(F183,G183),
IF(Options!$D$26 = 1, IFERROR(GEOMEAN(F183, G183), MAX(F183, G183)))))</f>
        <v>0</v>
      </c>
      <c r="F183" s="96" cm="1">
        <f t="array" ref="F183">IF(Options!$D$18=1, IFERROR(MAX(IF($I$199:$R$199=1,(I183:R183),"")),
     MAX(IF($I$199:$R$199=2,(I183:R183),""))),
IF(Options!$D$19=1, IFERROR(AVERAGE(IF($I$199:$R$199=1,(I183:R183),"")),
     AVERAGE(IF($I$199:$R$199=2,(I183:R183),""))),
IF(Options!$D$20=1, IFERROR(GEOMEAN(IF($I$199:$R$199=1,(I183:R183)+0.0001,"")),
     GEOMEAN(IF($I$199:$R$199=2,(I183:R183)+0.0001,""))))))</f>
        <v>0</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v>0</v>
      </c>
      <c r="J183" s="96">
        <v>0</v>
      </c>
      <c r="K183" s="96">
        <v>0</v>
      </c>
      <c r="L183" s="96">
        <v>0</v>
      </c>
      <c r="M183" s="93"/>
      <c r="N183" s="93"/>
      <c r="O183" s="153"/>
      <c r="P183" s="153"/>
      <c r="Q183" s="153"/>
      <c r="R183" s="38"/>
      <c r="S183" s="38"/>
      <c r="T183" s="38"/>
      <c r="U183" s="38"/>
      <c r="V183" s="38"/>
      <c r="W183" s="38"/>
      <c r="X183" s="38"/>
      <c r="Y183" s="38"/>
      <c r="Z183" s="38"/>
      <c r="AA183" s="38"/>
      <c r="AB183" s="38"/>
    </row>
    <row r="184" spans="1:28" x14ac:dyDescent="0.2">
      <c r="A184" s="92">
        <v>179</v>
      </c>
      <c r="B184" s="92" t="s">
        <v>364</v>
      </c>
      <c r="C184" s="92" t="s">
        <v>365</v>
      </c>
      <c r="D184" s="105" t="str">
        <f t="shared" si="2"/>
        <v/>
      </c>
      <c r="E184" s="96">
        <f>IF(Options!$D$24 = 1, MAX(F184, G184),
IF(Options!$D$25 = 1, AVERAGE(F184,G184),
IF(Options!$D$26 = 1, IFERROR(GEOMEAN(F184, G184), MAX(F184, G184)))))</f>
        <v>0</v>
      </c>
      <c r="F184" s="96" cm="1">
        <f t="array" ref="F184">IF(Options!$D$18=1, IFERROR(MAX(IF($I$199:$R$199=1,(I184:R184),"")),
     MAX(IF($I$199:$R$199=2,(I184:R184),""))),
IF(Options!$D$19=1, IFERROR(AVERAGE(IF($I$199:$R$199=1,(I184:R184),"")),
     AVERAGE(IF($I$199:$R$199=2,(I184:R184),""))),
IF(Options!$D$20=1, IFERROR(GEOMEAN(IF($I$199:$R$199=1,(I184:R184)+0.0001,"")),
     GEOMEAN(IF($I$199:$R$199=2,(I184:R184)+0.0001,""))))))</f>
        <v>0</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v>0</v>
      </c>
      <c r="J184" s="96">
        <v>0</v>
      </c>
      <c r="K184" s="96">
        <v>0</v>
      </c>
      <c r="L184" s="96" t="s">
        <v>505</v>
      </c>
      <c r="M184" s="93"/>
      <c r="N184" s="93"/>
      <c r="O184" s="153"/>
      <c r="P184" s="153"/>
      <c r="Q184" s="153"/>
      <c r="R184" s="38"/>
      <c r="S184" s="38"/>
      <c r="T184" s="38"/>
      <c r="U184" s="38"/>
      <c r="V184" s="38"/>
      <c r="W184" s="38"/>
      <c r="X184" s="38"/>
      <c r="Y184" s="38"/>
      <c r="Z184" s="38"/>
      <c r="AA184" s="38"/>
      <c r="AB184" s="38"/>
    </row>
    <row r="185" spans="1:28" x14ac:dyDescent="0.2">
      <c r="A185" s="92">
        <v>180</v>
      </c>
      <c r="B185" s="92" t="s">
        <v>366</v>
      </c>
      <c r="C185" s="92" t="s">
        <v>367</v>
      </c>
      <c r="D185" s="105" t="str">
        <f t="shared" si="2"/>
        <v/>
      </c>
      <c r="E185" s="96">
        <f>IF(Options!$D$24 = 1, MAX(F185, G185),
IF(Options!$D$25 = 1, AVERAGE(F185,G185),
IF(Options!$D$26 = 1, IFERROR(GEOMEAN(F185, G185), MAX(F185, G185)))))</f>
        <v>0</v>
      </c>
      <c r="F185" s="96" cm="1">
        <f t="array" ref="F185">IF(Options!$D$18=1, IFERROR(MAX(IF($I$199:$R$199=1,(I185:R185),"")),
     MAX(IF($I$199:$R$199=2,(I185:R185),""))),
IF(Options!$D$19=1, IFERROR(AVERAGE(IF($I$199:$R$199=1,(I185:R185),"")),
     AVERAGE(IF($I$199:$R$199=2,(I185:R185),""))),
IF(Options!$D$20=1, IFERROR(GEOMEAN(IF($I$199:$R$199=1,(I185:R185)+0.0001,"")),
     GEOMEAN(IF($I$199:$R$199=2,(I185:R185)+0.0001,""))))))</f>
        <v>0</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v>
      </c>
      <c r="J185" s="96">
        <v>0</v>
      </c>
      <c r="K185" s="96">
        <v>0</v>
      </c>
      <c r="L185" s="96">
        <v>0</v>
      </c>
      <c r="M185" s="93"/>
      <c r="N185" s="93"/>
      <c r="O185" s="153"/>
      <c r="P185" s="153"/>
      <c r="Q185" s="153"/>
      <c r="R185" s="38"/>
      <c r="S185" s="38"/>
      <c r="T185" s="38"/>
      <c r="U185" s="38"/>
      <c r="V185" s="38"/>
      <c r="W185" s="38"/>
      <c r="X185" s="38"/>
      <c r="Y185" s="38"/>
      <c r="Z185" s="38"/>
      <c r="AA185" s="38"/>
      <c r="AB185" s="38"/>
    </row>
    <row r="186" spans="1:28" x14ac:dyDescent="0.2">
      <c r="A186" s="92">
        <v>181</v>
      </c>
      <c r="B186" s="92" t="s">
        <v>368</v>
      </c>
      <c r="C186" s="92" t="s">
        <v>369</v>
      </c>
      <c r="D186" s="105" t="str">
        <f t="shared" si="2"/>
        <v/>
      </c>
      <c r="E186" s="96">
        <f>IF(Options!$D$24 = 1, MAX(F186, G186),
IF(Options!$D$25 = 1, AVERAGE(F186,G186),
IF(Options!$D$26 = 1, IFERROR(GEOMEAN(F186, G186), MAX(F186, G186)))))</f>
        <v>0</v>
      </c>
      <c r="F186" s="96" cm="1">
        <f t="array" ref="F186">IF(Options!$D$18=1, IFERROR(MAX(IF($I$199:$R$199=1,(I186:R186),"")),
     MAX(IF($I$199:$R$199=2,(I186:R186),""))),
IF(Options!$D$19=1, IFERROR(AVERAGE(IF($I$199:$R$199=1,(I186:R186),"")),
     AVERAGE(IF($I$199:$R$199=2,(I186:R186),""))),
IF(Options!$D$20=1, IFERROR(GEOMEAN(IF($I$199:$R$199=1,(I186:R186)+0.0001,"")),
     GEOMEAN(IF($I$199:$R$199=2,(I186:R186)+0.0001,""))))))</f>
        <v>0</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v>0</v>
      </c>
      <c r="J186" s="96">
        <v>0</v>
      </c>
      <c r="K186" s="96">
        <v>0</v>
      </c>
      <c r="L186" s="96" t="s">
        <v>505</v>
      </c>
      <c r="M186" s="93"/>
      <c r="N186" s="93"/>
      <c r="O186" s="153"/>
      <c r="P186" s="153"/>
      <c r="Q186" s="153"/>
      <c r="R186" s="38"/>
      <c r="S186" s="38"/>
      <c r="T186" s="38"/>
      <c r="U186" s="38"/>
      <c r="V186" s="38"/>
      <c r="W186" s="38"/>
      <c r="X186" s="38"/>
      <c r="Y186" s="38"/>
      <c r="Z186" s="38"/>
      <c r="AA186" s="38"/>
      <c r="AB186" s="38"/>
    </row>
    <row r="187" spans="1:28" x14ac:dyDescent="0.2">
      <c r="A187" s="92">
        <v>182</v>
      </c>
      <c r="B187" s="92" t="s">
        <v>370</v>
      </c>
      <c r="C187" s="92" t="s">
        <v>371</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v>0</v>
      </c>
      <c r="J187" s="96">
        <v>0</v>
      </c>
      <c r="K187" s="96">
        <v>0</v>
      </c>
      <c r="L187" s="96" t="s">
        <v>505</v>
      </c>
      <c r="M187" s="93"/>
      <c r="N187" s="93"/>
      <c r="O187" s="153"/>
      <c r="P187" s="153"/>
      <c r="Q187" s="153"/>
      <c r="R187" s="38"/>
      <c r="S187" s="38"/>
      <c r="T187" s="38"/>
      <c r="U187" s="38"/>
      <c r="V187" s="38"/>
      <c r="W187" s="38"/>
      <c r="X187" s="38"/>
      <c r="Y187" s="38"/>
      <c r="Z187" s="38"/>
      <c r="AA187" s="38"/>
      <c r="AB187" s="38"/>
    </row>
    <row r="188" spans="1:28" x14ac:dyDescent="0.2">
      <c r="A188" s="92">
        <v>183</v>
      </c>
      <c r="B188" s="92" t="s">
        <v>372</v>
      </c>
      <c r="C188" s="92" t="s">
        <v>373</v>
      </c>
      <c r="D188" s="105" t="str">
        <f t="shared" si="2"/>
        <v/>
      </c>
      <c r="E188" s="96">
        <f>IF(Options!$D$24 = 1, MAX(F188, G188),
IF(Options!$D$25 = 1, AVERAGE(F188,G188),
IF(Options!$D$26 = 1, IFERROR(GEOMEAN(F188, G188), MAX(F188, G188)))))</f>
        <v>10</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0</v>
      </c>
      <c r="H188" s="151" t="s">
        <v>373</v>
      </c>
      <c r="I188" s="96">
        <v>10</v>
      </c>
      <c r="J188" s="96">
        <v>0</v>
      </c>
      <c r="K188" s="96">
        <v>0</v>
      </c>
      <c r="L188" s="96">
        <v>0</v>
      </c>
      <c r="M188" s="93"/>
      <c r="N188" s="93"/>
      <c r="O188" s="153"/>
      <c r="P188" s="153"/>
      <c r="Q188" s="153"/>
      <c r="R188" s="38"/>
      <c r="S188" s="38"/>
      <c r="T188" s="38"/>
      <c r="U188" s="38"/>
      <c r="V188" s="38"/>
      <c r="W188" s="38"/>
      <c r="X188" s="38"/>
      <c r="Y188" s="38"/>
      <c r="Z188" s="38"/>
      <c r="AA188" s="38"/>
      <c r="AB188" s="38"/>
    </row>
    <row r="189" spans="1:28" x14ac:dyDescent="0.2">
      <c r="A189" s="92">
        <v>184</v>
      </c>
      <c r="B189" s="92" t="s">
        <v>374</v>
      </c>
      <c r="C189" s="92" t="s">
        <v>375</v>
      </c>
      <c r="D189" s="105" t="str">
        <f t="shared" si="2"/>
        <v/>
      </c>
      <c r="E189" s="96">
        <f>IF(Options!$D$24 = 1, MAX(F189, G189),
IF(Options!$D$25 = 1, AVERAGE(F189,G189),
IF(Options!$D$26 = 1, IFERROR(GEOMEAN(F189, G189), MAX(F189, G189)))))</f>
        <v>0</v>
      </c>
      <c r="F189" s="96" cm="1">
        <f t="array" ref="F189">IF(Options!$D$18=1, IFERROR(MAX(IF($I$199:$R$199=1,(I189:R189),"")),
     MAX(IF($I$199:$R$199=2,(I189:R189),""))),
IF(Options!$D$19=1, IFERROR(AVERAGE(IF($I$199:$R$199=1,(I189:R189),"")),
     AVERAGE(IF($I$199:$R$199=2,(I189:R189),""))),
IF(Options!$D$20=1, IFERROR(GEOMEAN(IF($I$199:$R$199=1,(I189:R189)+0.0001,"")),
     GEOMEAN(IF($I$199:$R$199=2,(I189:R189)+0.0001,""))))))</f>
        <v>0</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0</v>
      </c>
      <c r="J189" s="96">
        <v>0</v>
      </c>
      <c r="K189" s="96">
        <v>0</v>
      </c>
      <c r="L189" s="96" t="s">
        <v>505</v>
      </c>
      <c r="M189" s="93"/>
      <c r="N189" s="93"/>
      <c r="O189" s="153"/>
      <c r="P189" s="153"/>
      <c r="Q189" s="153"/>
      <c r="R189" s="38"/>
      <c r="S189" s="38"/>
      <c r="T189" s="38"/>
      <c r="U189" s="38"/>
      <c r="V189" s="38"/>
      <c r="W189" s="38"/>
      <c r="X189" s="38"/>
      <c r="Y189" s="38"/>
      <c r="Z189" s="38"/>
      <c r="AA189" s="38"/>
      <c r="AB189" s="38"/>
    </row>
    <row r="190" spans="1:28" x14ac:dyDescent="0.2">
      <c r="A190" s="92">
        <v>185</v>
      </c>
      <c r="B190" s="92" t="s">
        <v>376</v>
      </c>
      <c r="C190" s="92" t="s">
        <v>377</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v>0</v>
      </c>
      <c r="J190" s="96">
        <v>0</v>
      </c>
      <c r="K190" s="96" t="s">
        <v>505</v>
      </c>
      <c r="L190" s="96" t="s">
        <v>505</v>
      </c>
      <c r="M190" s="93"/>
      <c r="N190" s="93"/>
      <c r="O190" s="153"/>
      <c r="P190" s="153"/>
      <c r="Q190" s="153"/>
      <c r="R190" s="38"/>
      <c r="S190" s="38"/>
      <c r="T190" s="38"/>
      <c r="U190" s="38"/>
      <c r="V190" s="38"/>
      <c r="W190" s="38"/>
      <c r="X190" s="38"/>
      <c r="Y190" s="38"/>
      <c r="Z190" s="38"/>
      <c r="AA190" s="38"/>
      <c r="AB190" s="38"/>
    </row>
    <row r="191" spans="1:28" x14ac:dyDescent="0.2">
      <c r="A191" s="92">
        <v>186</v>
      </c>
      <c r="B191" s="92" t="s">
        <v>378</v>
      </c>
      <c r="C191" s="92" t="s">
        <v>379</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v>0</v>
      </c>
      <c r="J191" s="96">
        <v>0</v>
      </c>
      <c r="K191" s="96" t="s">
        <v>505</v>
      </c>
      <c r="L191" s="96" t="s">
        <v>505</v>
      </c>
      <c r="M191" s="93"/>
      <c r="N191" s="93"/>
      <c r="O191" s="153"/>
      <c r="P191" s="153"/>
      <c r="Q191" s="153"/>
      <c r="R191" s="38"/>
      <c r="S191" s="38"/>
      <c r="T191" s="38"/>
      <c r="U191" s="38"/>
      <c r="V191" s="38"/>
      <c r="W191" s="38"/>
      <c r="X191" s="38"/>
      <c r="Y191" s="38"/>
      <c r="Z191" s="38"/>
      <c r="AA191" s="38"/>
      <c r="AB191" s="38"/>
    </row>
    <row r="192" spans="1:28" x14ac:dyDescent="0.2">
      <c r="A192" s="92">
        <v>187</v>
      </c>
      <c r="B192" s="92" t="s">
        <v>380</v>
      </c>
      <c r="C192" s="92" t="s">
        <v>381</v>
      </c>
      <c r="D192" s="105" t="str">
        <f t="shared" si="2"/>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51" t="s">
        <v>381</v>
      </c>
      <c r="I192" s="96">
        <v>10</v>
      </c>
      <c r="J192" s="96">
        <v>0</v>
      </c>
      <c r="K192" s="96">
        <v>10</v>
      </c>
      <c r="L192" s="96">
        <v>0</v>
      </c>
      <c r="M192" s="93"/>
      <c r="N192" s="93"/>
      <c r="O192" s="153"/>
      <c r="P192" s="153"/>
      <c r="Q192" s="153"/>
      <c r="R192" s="38"/>
      <c r="S192" s="38"/>
      <c r="T192" s="38"/>
      <c r="U192" s="38"/>
      <c r="V192" s="38"/>
      <c r="W192" s="38"/>
      <c r="X192" s="38"/>
      <c r="Y192" s="38"/>
      <c r="Z192" s="38"/>
      <c r="AA192" s="38"/>
      <c r="AB192" s="38"/>
    </row>
    <row r="193" spans="1:28" x14ac:dyDescent="0.2">
      <c r="A193" s="92">
        <v>188</v>
      </c>
      <c r="B193" s="92" t="s">
        <v>382</v>
      </c>
      <c r="C193" s="92" t="s">
        <v>383</v>
      </c>
      <c r="D193" s="105" t="str">
        <f t="shared" si="2"/>
        <v/>
      </c>
      <c r="E193" s="96">
        <f>IF(Options!$D$24 = 1, MAX(F193, G193),
IF(Options!$D$25 = 1, AVERAGE(F193,G193),
IF(Options!$D$26 = 1, IFERROR(GEOMEAN(F193, G193), MAX(F193, G193)))))</f>
        <v>0</v>
      </c>
      <c r="F193" s="96" cm="1">
        <f t="array" ref="F193">IF(Options!$D$18=1, IFERROR(MAX(IF($I$199:$R$199=1,(I193:R193),"")),
     MAX(IF($I$199:$R$199=2,(I193:R193),""))),
IF(Options!$D$19=1, IFERROR(AVERAGE(IF($I$199:$R$199=1,(I193:R193),"")),
     AVERAGE(IF($I$199:$R$199=2,(I193:R193),""))),
IF(Options!$D$20=1, IFERROR(GEOMEAN(IF($I$199:$R$199=1,(I193:R193)+0.0001,"")),
     GEOMEAN(IF($I$199:$R$199=2,(I193:R193)+0.0001,""))))))</f>
        <v>0</v>
      </c>
      <c r="G193" s="96" cm="1">
        <f t="array" ref="G193">IF(Options!$D$18=1, IFERROR(MAX(IF($I$200:$R$200=1,(I193:R193),"")),
     MAX(IF($I$200:$R$200=2,(I193:R193),""))),
IF(Options!$D$19=1, IFERROR(AVERAGE(IF($I$200:$R$200=1,(I193:R193),"")),
     AVERAGE(IF($I$200:$R$200=2,(I193:R193),""))),
IF(Options!$D$20=1, IFERROR(GEOMEAN(IF($I$200:$R$200=1,(I193:R193)+0.0001,"")),
     GEOMEAN(IF($I$200:$R$200=2,(I193:R193)+0.0001,""))))))</f>
        <v>0</v>
      </c>
      <c r="H193" s="151" t="s">
        <v>383</v>
      </c>
      <c r="I193" s="96">
        <v>0</v>
      </c>
      <c r="J193" s="96">
        <v>0</v>
      </c>
      <c r="K193" s="96">
        <v>0</v>
      </c>
      <c r="L193" s="96" t="s">
        <v>505</v>
      </c>
      <c r="M193" s="93"/>
      <c r="N193" s="93"/>
      <c r="O193" s="153"/>
      <c r="P193" s="153"/>
      <c r="Q193" s="153"/>
      <c r="R193" s="38"/>
      <c r="S193" s="38"/>
      <c r="T193" s="38"/>
      <c r="U193" s="38"/>
      <c r="V193" s="38"/>
      <c r="W193" s="38"/>
      <c r="X193" s="38"/>
      <c r="Y193" s="38"/>
      <c r="Z193" s="38"/>
      <c r="AA193" s="38"/>
      <c r="AB193" s="38"/>
    </row>
    <row r="194" spans="1:28" x14ac:dyDescent="0.2">
      <c r="A194" s="92">
        <v>189</v>
      </c>
      <c r="B194" s="92" t="s">
        <v>384</v>
      </c>
      <c r="C194" s="92" t="s">
        <v>385</v>
      </c>
      <c r="D194" s="105" t="str">
        <f t="shared" si="2"/>
        <v/>
      </c>
      <c r="E194" s="96">
        <f>IF(Options!$D$24 = 1, MAX(F194, G194),
IF(Options!$D$25 = 1, AVERAGE(F194,G194),
IF(Options!$D$26 = 1, IFERROR(GEOMEAN(F194, G194), MAX(F194, G194)))))</f>
        <v>0</v>
      </c>
      <c r="F194" s="96" cm="1">
        <f t="array" ref="F194">IF(Options!$D$18=1, IFERROR(MAX(IF($I$199:$R$199=1,(I194:R194),"")),
     MAX(IF($I$199:$R$199=2,(I194:R194),""))),
IF(Options!$D$19=1, IFERROR(AVERAGE(IF($I$199:$R$199=1,(I194:R194),"")),
     AVERAGE(IF($I$199:$R$199=2,(I194:R194),""))),
IF(Options!$D$20=1, IFERROR(GEOMEAN(IF($I$199:$R$199=1,(I194:R194)+0.0001,"")),
     GEOMEAN(IF($I$199:$R$199=2,(I194:R194)+0.0001,""))))))</f>
        <v>0</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v>0</v>
      </c>
      <c r="J194" s="96">
        <v>0</v>
      </c>
      <c r="K194" s="96">
        <v>0</v>
      </c>
      <c r="L194" s="96" t="s">
        <v>505</v>
      </c>
      <c r="M194" s="93"/>
      <c r="N194" s="93"/>
      <c r="O194" s="153"/>
      <c r="P194" s="153"/>
      <c r="Q194" s="153"/>
      <c r="R194" s="38"/>
      <c r="S194" s="38"/>
      <c r="T194" s="38"/>
      <c r="U194" s="38"/>
      <c r="V194" s="38"/>
      <c r="W194" s="38"/>
      <c r="X194" s="38"/>
      <c r="Y194" s="38"/>
      <c r="Z194" s="38"/>
      <c r="AA194" s="38"/>
      <c r="AB194" s="38"/>
    </row>
    <row r="195" spans="1:28" x14ac:dyDescent="0.2">
      <c r="A195" s="92">
        <v>190</v>
      </c>
      <c r="B195" s="92" t="s">
        <v>386</v>
      </c>
      <c r="C195" s="92" t="s">
        <v>387</v>
      </c>
      <c r="D195" s="105" t="str">
        <f t="shared" si="2"/>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51" t="s">
        <v>387</v>
      </c>
      <c r="I195" s="96">
        <v>10</v>
      </c>
      <c r="J195" s="96">
        <v>0</v>
      </c>
      <c r="K195" s="96">
        <v>10</v>
      </c>
      <c r="L195" s="96" t="s">
        <v>505</v>
      </c>
      <c r="M195" s="93"/>
      <c r="N195" s="93"/>
      <c r="O195" s="153"/>
      <c r="P195" s="153"/>
      <c r="Q195" s="153"/>
      <c r="R195" s="38"/>
      <c r="S195" s="38"/>
      <c r="T195" s="38"/>
      <c r="U195" s="38"/>
      <c r="V195" s="38"/>
      <c r="W195" s="38"/>
      <c r="X195" s="38"/>
      <c r="Y195" s="38"/>
      <c r="Z195" s="38"/>
      <c r="AA195" s="38"/>
      <c r="AB195" s="38"/>
    </row>
    <row r="196" spans="1:28" x14ac:dyDescent="0.2">
      <c r="A196" s="92"/>
      <c r="B196" s="92"/>
      <c r="C196" s="92"/>
      <c r="D196" s="93"/>
      <c r="E196" s="96"/>
      <c r="F196" s="96"/>
      <c r="G196" s="96"/>
      <c r="H196" s="151"/>
      <c r="I196" s="96"/>
      <c r="J196" s="96"/>
      <c r="K196" s="96"/>
      <c r="L196" s="96"/>
      <c r="M196" s="93"/>
      <c r="N196" s="93"/>
      <c r="O196" s="153"/>
      <c r="P196" s="153"/>
      <c r="Q196" s="153"/>
      <c r="R196" s="153"/>
      <c r="S196" s="153"/>
      <c r="T196" s="38"/>
      <c r="U196" s="38"/>
      <c r="V196" s="38"/>
      <c r="W196" s="38"/>
      <c r="X196" s="38"/>
      <c r="Y196" s="38"/>
      <c r="Z196" s="38"/>
      <c r="AA196" s="38"/>
      <c r="AB196" s="38"/>
    </row>
    <row r="197" spans="1:28"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c r="AB197" s="93"/>
    </row>
    <row r="198" spans="1:28"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c r="AB198" s="93"/>
    </row>
    <row r="199" spans="1:28" x14ac:dyDescent="0.2">
      <c r="A199" s="92"/>
      <c r="B199" s="92"/>
      <c r="C199" s="92"/>
      <c r="D199" s="93"/>
      <c r="E199" s="96"/>
      <c r="F199" s="96"/>
      <c r="G199" s="96" t="s">
        <v>559</v>
      </c>
      <c r="H199" s="151"/>
      <c r="I199" s="96">
        <f>IFERROR(INDEX('Data Dictionary'!$H$8:$H$40,MATCH(I5,'Data Dictionary'!$J$8:$J$40,0)),"")</f>
        <v>1</v>
      </c>
      <c r="J199" s="96">
        <f>IFERROR(INDEX('Data Dictionary'!$H$8:$H$40,MATCH(J5,'Data Dictionary'!$J$8:$J$40,0)),"")</f>
        <v>0</v>
      </c>
      <c r="K199" s="96">
        <f>IFERROR(INDEX('Data Dictionary'!$H$8:$H$40,MATCH(K5,'Data Dictionary'!$J$8:$J$40,0)),"")</f>
        <v>0</v>
      </c>
      <c r="L199" s="96">
        <f>IFERROR(INDEX('Data Dictionary'!$H$8:$H$40,MATCH(L5,'Data Dictionary'!$J$8:$J$40,0)),"")</f>
        <v>0</v>
      </c>
      <c r="M199" s="152" t="str">
        <f>IFERROR(INDEX('Data Dictionary'!$H$8:$H$40,MATCH(M5,'Data Dictionary'!$J$8:$J$40,0)),"")</f>
        <v/>
      </c>
      <c r="N199" s="152" t="str">
        <f>IFERROR(INDEX('Data Dictionary'!$H$8:$H$40,MATCH(N5,'Data Dictionary'!$J$8:$J$40,0)),"")</f>
        <v/>
      </c>
      <c r="O199" s="152" t="str">
        <f>IFERROR(INDEX('Data Dictionary'!$H$8:$H$40,MATCH(O5,'Data Dictionary'!$J$8:$J$40,0)),"")</f>
        <v/>
      </c>
      <c r="P199" s="152" t="str">
        <f>IFERROR(INDEX('Data Dictionary'!$H$8:$H$40,MATCH(P5,'Data Dictionary'!$J$8:$J$40,0)),"")</f>
        <v/>
      </c>
      <c r="Q199" s="152" t="str">
        <f>IFERROR(INDEX('Data Dictionary'!$H$8:$H$40,MATCH(Q5,'Data Dictionary'!$J$8:$J$40,0)),"")</f>
        <v/>
      </c>
      <c r="R199" s="152" t="str">
        <f>IFERROR(INDEX('Data Dictionary'!$H$8:$H$40,MATCH(R5,'Data Dictionary'!$J$8:$J$40,0)),"")</f>
        <v/>
      </c>
      <c r="S199" s="93"/>
      <c r="T199" s="93"/>
      <c r="U199" s="93"/>
      <c r="V199" s="93"/>
      <c r="W199" s="93"/>
      <c r="X199" s="93"/>
      <c r="Y199" s="93"/>
      <c r="Z199" s="93"/>
      <c r="AA199" s="93"/>
      <c r="AB199" s="93"/>
    </row>
    <row r="200" spans="1:28" x14ac:dyDescent="0.2">
      <c r="A200" s="92"/>
      <c r="B200" s="92"/>
      <c r="C200" s="92"/>
      <c r="D200" s="93"/>
      <c r="E200" s="96"/>
      <c r="F200" s="96"/>
      <c r="G200" s="96" t="s">
        <v>558</v>
      </c>
      <c r="H200" s="151"/>
      <c r="I200" s="96">
        <f>IFERROR(INDEX('Data Dictionary'!$I$8:$I$40,MATCH(I5,'Data Dictionary'!$J$8:$J$40,0)),"")</f>
        <v>0</v>
      </c>
      <c r="J200" s="96">
        <f>IFERROR(INDEX('Data Dictionary'!$I$8:$I$40,MATCH(J5,'Data Dictionary'!$J$8:$J$40,0)),"")</f>
        <v>1</v>
      </c>
      <c r="K200" s="96">
        <f>IFERROR(INDEX('Data Dictionary'!$I$8:$I$40,MATCH(K5,'Data Dictionary'!$J$8:$J$40,0)),"")</f>
        <v>1</v>
      </c>
      <c r="L200" s="96">
        <f>IFERROR(INDEX('Data Dictionary'!$I$8:$I$40,MATCH(L5,'Data Dictionary'!$J$8:$J$40,0)),"")</f>
        <v>1</v>
      </c>
      <c r="M200" s="152" t="str">
        <f>IFERROR(INDEX('Data Dictionary'!$I$8:$I$40,MATCH(M5,'Data Dictionary'!$J$8:$J$40,0)),"")</f>
        <v/>
      </c>
      <c r="N200" s="152" t="str">
        <f>IFERROR(INDEX('Data Dictionary'!$I$8:$I$40,MATCH(N5,'Data Dictionary'!$J$8:$J$40,0)),"")</f>
        <v/>
      </c>
      <c r="O200" s="152" t="str">
        <f>IFERROR(INDEX('Data Dictionary'!$I$8:$I$40,MATCH(O5,'Data Dictionary'!$J$8:$J$40,0)),"")</f>
        <v/>
      </c>
      <c r="P200" s="152" t="str">
        <f>IFERROR(INDEX('Data Dictionary'!$I$8:$I$40,MATCH(P5,'Data Dictionary'!$J$8:$J$40,0)),"")</f>
        <v/>
      </c>
      <c r="Q200" s="152" t="str">
        <f>IFERROR(INDEX('Data Dictionary'!$I$8:$I$40,MATCH(Q5,'Data Dictionary'!$J$8:$J$40,0)),"")</f>
        <v/>
      </c>
      <c r="R200" s="152" t="str">
        <f>IFERROR(INDEX('Data Dictionary'!$I$8:$I$40,MATCH(R5,'Data Dictionary'!$J$8:$J$40,0)),"")</f>
        <v/>
      </c>
      <c r="S200" s="93"/>
      <c r="T200" s="93"/>
      <c r="U200" s="93"/>
      <c r="V200" s="93"/>
      <c r="W200" s="93"/>
      <c r="X200" s="93"/>
      <c r="Y200" s="93"/>
      <c r="Z200" s="93"/>
      <c r="AA200" s="93"/>
      <c r="AB200" s="93"/>
    </row>
    <row r="201" spans="1:28"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c r="AB201" s="93"/>
    </row>
    <row r="202" spans="1:28"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c r="AB202" s="93"/>
    </row>
    <row r="203" spans="1:28" x14ac:dyDescent="0.2">
      <c r="A203" s="92"/>
      <c r="B203" s="92"/>
      <c r="C203" s="92"/>
      <c r="D203" s="93"/>
      <c r="E203" s="96"/>
      <c r="F203" s="96"/>
      <c r="G203" s="96" t="str" cm="1">
        <f t="array" ref="G203:P203">(IF($I$200:$R$200=2,(#REF!),""))</f>
        <v/>
      </c>
      <c r="H203" s="151" t="str">
        <v/>
      </c>
      <c r="I203" s="96" t="str">
        <v/>
      </c>
      <c r="J203" s="96" t="str">
        <v/>
      </c>
      <c r="K203" s="96" t="str">
        <v/>
      </c>
      <c r="L203" s="96" t="str">
        <v/>
      </c>
      <c r="M203" s="96" t="str">
        <v/>
      </c>
      <c r="N203" s="96" t="str">
        <v/>
      </c>
      <c r="O203" s="96" t="str">
        <v/>
      </c>
      <c r="P203" s="96" t="str">
        <v/>
      </c>
      <c r="Q203" s="96"/>
      <c r="R203" s="96"/>
      <c r="S203" s="93"/>
      <c r="T203" s="93"/>
      <c r="U203" s="93"/>
      <c r="V203" s="93"/>
      <c r="W203" s="93"/>
      <c r="X203" s="93"/>
      <c r="Y203" s="93"/>
      <c r="Z203" s="93"/>
      <c r="AA203" s="93"/>
      <c r="AB203" s="93"/>
    </row>
    <row r="206" spans="1:28" x14ac:dyDescent="0.2">
      <c r="I206" s="98">
        <f>MAX(I195:L195)</f>
        <v>10</v>
      </c>
      <c r="J206" s="98" t="str" cm="1">
        <f t="array" ref="J206">IFERROR(MAX(IF($I$200:$R$200=1,(I195:R195)+0.0001,"")),"blue")</f>
        <v>blue</v>
      </c>
    </row>
    <row r="207" spans="1:28" x14ac:dyDescent="0.2">
      <c r="J207" s="98" cm="1">
        <f t="array" ref="J207">MAX(IF($I$200:$R$200=1,(I195:R195),""))</f>
        <v>10</v>
      </c>
    </row>
    <row r="209" spans="10:10" x14ac:dyDescent="0.2">
      <c r="J209" s="98">
        <f>MAX(I195:R195)</f>
        <v>10</v>
      </c>
    </row>
  </sheetData>
  <mergeCells count="1">
    <mergeCell ref="I2:L2"/>
  </mergeCells>
  <conditionalFormatting sqref="E1:E3 E6:E195">
    <cfRule type="expression" dxfId="119" priority="24" stopIfTrue="1">
      <formula>E1=""</formula>
    </cfRule>
    <cfRule type="cellIs" dxfId="118" priority="27" stopIfTrue="1" operator="greaterThanOrEqual">
      <formula>0</formula>
    </cfRule>
  </conditionalFormatting>
  <conditionalFormatting sqref="F1:F3">
    <cfRule type="expression" dxfId="117" priority="20" stopIfTrue="1">
      <formula>F1=""</formula>
    </cfRule>
    <cfRule type="cellIs" dxfId="116" priority="32" operator="between">
      <formula>0</formula>
      <formula>6.999</formula>
    </cfRule>
    <cfRule type="cellIs" dxfId="115" priority="33" operator="between">
      <formula>7</formula>
      <formula>9.99</formula>
    </cfRule>
    <cfRule type="expression" dxfId="114" priority="34">
      <formula>F1=10</formula>
    </cfRule>
  </conditionalFormatting>
  <conditionalFormatting sqref="G1:G3">
    <cfRule type="expression" dxfId="113" priority="16">
      <formula>G1=""</formula>
    </cfRule>
    <cfRule type="cellIs" dxfId="112" priority="17" operator="between">
      <formula>0</formula>
      <formula>6.999</formula>
    </cfRule>
    <cfRule type="cellIs" dxfId="111" priority="18" operator="between">
      <formula>7</formula>
      <formula>9.99</formula>
    </cfRule>
    <cfRule type="expression" dxfId="110" priority="19">
      <formula>G1=10</formula>
    </cfRule>
    <cfRule type="expression" dxfId="109" priority="28">
      <formula>G1=""</formula>
    </cfRule>
    <cfRule type="cellIs" dxfId="108" priority="29" operator="between">
      <formula>0</formula>
      <formula>6.999</formula>
    </cfRule>
    <cfRule type="cellIs" dxfId="107" priority="30" operator="between">
      <formula>7</formula>
      <formula>9.99</formula>
    </cfRule>
    <cfRule type="expression" dxfId="106" priority="31">
      <formula>G1=10</formula>
    </cfRule>
  </conditionalFormatting>
  <conditionalFormatting sqref="G6:G195">
    <cfRule type="expression" dxfId="105" priority="1">
      <formula>G6=""</formula>
    </cfRule>
    <cfRule type="cellIs" dxfId="104" priority="4" stopIfTrue="1" operator="greaterThanOrEqual">
      <formula>0</formula>
    </cfRule>
  </conditionalFormatting>
  <conditionalFormatting sqref="F6:F195">
    <cfRule type="expression" dxfId="103" priority="5" stopIfTrue="1">
      <formula>F6=""</formula>
    </cfRule>
    <cfRule type="cellIs" dxfId="102" priority="9" operator="between">
      <formula>0</formula>
      <formula>6.999</formula>
    </cfRule>
    <cfRule type="cellIs" dxfId="101" priority="10" operator="between">
      <formula>7</formula>
      <formula>9.99</formula>
    </cfRule>
    <cfRule type="expression" dxfId="10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5" stopIfTrue="1" operator="greaterThanOrEqual" id="{1D1FE6F4-C6B3-E74B-B4C3-251922944311}">
            <xm:f>Options!$D$41</xm:f>
            <x14:dxf>
              <font>
                <sz val="12"/>
                <color rgb="FF000000"/>
                <name val="Arial"/>
              </font>
              <fill>
                <patternFill patternType="solid">
                  <bgColor rgb="FFE35A3A"/>
                </patternFill>
              </fill>
            </x14:dxf>
          </x14:cfRule>
          <x14:cfRule type="cellIs" priority="26" stopIfTrue="1" operator="greaterThanOrEqual" id="{8168B1E5-AA0F-7A4C-A86F-CE90EF60958C}">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1" stopIfTrue="1" operator="greaterThanOrEqual" id="{A0E50781-B046-0341-9ECB-F043CBBFD5CC}">
            <xm:f>Options!$D$37</xm:f>
            <x14:dxf>
              <font>
                <sz val="12"/>
                <color rgb="FF000000"/>
                <name val="Arial"/>
              </font>
              <fill>
                <patternFill patternType="solid">
                  <bgColor rgb="FFF2676B"/>
                </patternFill>
              </fill>
            </x14:dxf>
          </x14:cfRule>
          <x14:cfRule type="cellIs" priority="22" stopIfTrue="1" operator="greaterThanOrEqual" id="{BBA9B5A8-FB1D-C146-880D-134EF84518BA}">
            <xm:f>Options!$D$38</xm:f>
            <x14:dxf>
              <font>
                <sz val="12"/>
                <color rgb="FF000000"/>
                <name val="Arial"/>
              </font>
              <fill>
                <patternFill patternType="solid">
                  <bgColor rgb="FFF7A9AC"/>
                </patternFill>
              </fill>
            </x14:dxf>
          </x14:cfRule>
          <x14:cfRule type="cellIs" priority="23" stopIfTrue="1" operator="between" id="{BBE21B21-515B-8F45-9BBE-988690815EA9}">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D7496E82-F2E7-374B-8DBD-5361FB3E04EF}">
            <xm:f>Options!$D$41</xm:f>
            <x14:dxf>
              <font>
                <sz val="12"/>
                <color rgb="FF000000"/>
                <name val="Arial"/>
              </font>
              <fill>
                <patternFill patternType="solid">
                  <bgColor rgb="FFE06C25"/>
                </patternFill>
              </fill>
            </x14:dxf>
          </x14:cfRule>
          <x14:cfRule type="cellIs" priority="3" stopIfTrue="1" operator="greaterThanOrEqual" id="{9E688542-585E-0F47-AFA1-2362C13E992F}">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F739027C-A9CE-E24D-ACD3-92622D2BD782}">
            <xm:f>Options!$D$37</xm:f>
            <x14:dxf>
              <font>
                <sz val="12"/>
                <color rgb="FF000000"/>
                <name val="Arial"/>
              </font>
              <fill>
                <patternFill patternType="solid">
                  <bgColor rgb="FFF2676B"/>
                </patternFill>
              </fill>
            </x14:dxf>
          </x14:cfRule>
          <x14:cfRule type="cellIs" priority="7" stopIfTrue="1" operator="greaterThanOrEqual" id="{A8D92DEC-61F9-894A-B454-D4C8F043F24E}">
            <xm:f>Options!$D$38</xm:f>
            <x14:dxf>
              <font>
                <sz val="12"/>
                <color rgb="FF000000"/>
                <name val="Arial"/>
              </font>
              <fill>
                <patternFill patternType="solid">
                  <bgColor rgb="FFF7A9AC"/>
                </patternFill>
              </fill>
            </x14:dxf>
          </x14:cfRule>
          <x14:cfRule type="cellIs" priority="8" stopIfTrue="1" operator="between" id="{478394F0-9559-6C43-84DE-1CC3E856DD62}">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A203"/>
  <sheetViews>
    <sheetView topLeftCell="A156" zoomScale="82" workbookViewId="0">
      <selection activeCell="I199" sqref="I199"/>
    </sheetView>
    <sheetView workbookViewId="1">
      <selection activeCell="M11" sqref="M11"/>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8" width="9.7109375" style="98" customWidth="1"/>
    <col min="19" max="16384" width="8.7109375" style="94"/>
  </cols>
  <sheetData>
    <row r="1" spans="1:27" x14ac:dyDescent="0.2">
      <c r="A1" s="92"/>
      <c r="B1" s="160"/>
      <c r="C1" s="160"/>
      <c r="D1" s="161"/>
      <c r="E1" s="150"/>
      <c r="F1" s="150"/>
      <c r="G1" s="150"/>
      <c r="H1" s="173"/>
      <c r="I1" s="163"/>
      <c r="J1" s="164"/>
      <c r="K1" s="164"/>
      <c r="L1" s="164"/>
      <c r="M1" s="164"/>
      <c r="N1" s="164"/>
      <c r="O1" s="164"/>
      <c r="P1" s="164"/>
      <c r="Q1" s="164"/>
      <c r="R1" s="232"/>
      <c r="S1" s="93"/>
      <c r="T1" s="93"/>
      <c r="U1" s="93"/>
      <c r="V1" s="93"/>
      <c r="W1" s="93"/>
      <c r="X1" s="93"/>
      <c r="Y1" s="93"/>
      <c r="Z1" s="93"/>
      <c r="AA1" s="93"/>
    </row>
    <row r="2" spans="1:27" x14ac:dyDescent="0.2">
      <c r="A2" s="156"/>
      <c r="B2" s="190" t="s">
        <v>579</v>
      </c>
      <c r="C2" s="165"/>
      <c r="D2" s="166"/>
      <c r="E2" s="167"/>
      <c r="F2" s="167"/>
      <c r="G2" s="167"/>
      <c r="H2" s="174"/>
      <c r="I2" s="210" t="s">
        <v>561</v>
      </c>
      <c r="J2" s="210"/>
      <c r="K2" s="169"/>
      <c r="L2" s="169"/>
      <c r="M2" s="169"/>
      <c r="N2" s="169"/>
      <c r="O2" s="169"/>
      <c r="P2" s="169"/>
      <c r="Q2" s="169"/>
      <c r="R2" s="218"/>
      <c r="S2" s="157"/>
      <c r="T2" s="157"/>
      <c r="U2" s="157"/>
      <c r="V2" s="157"/>
      <c r="W2" s="157"/>
      <c r="X2" s="157"/>
      <c r="Y2" s="157"/>
      <c r="Z2" s="157"/>
      <c r="AA2" s="157"/>
    </row>
    <row r="3" spans="1:27" ht="28" x14ac:dyDescent="0.2">
      <c r="A3" s="156"/>
      <c r="B3" s="8" t="s">
        <v>392</v>
      </c>
      <c r="C3" s="165"/>
      <c r="D3" s="166"/>
      <c r="E3" s="167"/>
      <c r="F3" s="167"/>
      <c r="G3" s="167"/>
      <c r="H3" s="174"/>
      <c r="I3" s="169"/>
      <c r="J3" s="169"/>
      <c r="K3" s="169"/>
      <c r="L3" s="169"/>
      <c r="M3" s="169"/>
      <c r="N3" s="169"/>
      <c r="O3" s="169"/>
      <c r="P3" s="169"/>
      <c r="Q3" s="169"/>
      <c r="R3" s="164"/>
      <c r="S3" s="170"/>
      <c r="T3" s="170"/>
      <c r="U3" s="170"/>
      <c r="V3" s="170"/>
      <c r="W3" s="170"/>
      <c r="X3" s="170"/>
      <c r="Y3" s="170"/>
      <c r="Z3" s="170"/>
      <c r="AA3" s="170"/>
    </row>
    <row r="4" spans="1:27" ht="43" x14ac:dyDescent="0.2">
      <c r="A4" s="95" t="s">
        <v>0</v>
      </c>
      <c r="B4" s="95" t="s">
        <v>1</v>
      </c>
      <c r="C4" s="103" t="s">
        <v>2</v>
      </c>
      <c r="D4" s="106" t="s">
        <v>3</v>
      </c>
      <c r="E4" s="104" t="s">
        <v>4</v>
      </c>
      <c r="F4" s="97" t="s">
        <v>5</v>
      </c>
      <c r="G4" s="102" t="s">
        <v>6</v>
      </c>
      <c r="H4" s="175"/>
      <c r="I4" s="97" t="str">
        <f>IFERROR(INDEX('Data Dictionary'!$D$8:$D$40,MATCH(I5,'Data Dictionary'!$J$8:$J$40,0)),"")</f>
        <v>Operational Risk Score</v>
      </c>
      <c r="J4" s="102" t="str">
        <f>IFERROR(INDEX('Data Dictionary'!$D$8:$D$40,MATCH(J5,'Data Dictionary'!$J$8:$J$40,0)),"")</f>
        <v>Operational Risk Score</v>
      </c>
      <c r="K4" s="220"/>
      <c r="L4" s="220"/>
      <c r="M4" s="220"/>
      <c r="N4" s="221"/>
      <c r="O4" s="221"/>
      <c r="P4" s="221"/>
      <c r="Q4" s="221"/>
      <c r="R4" s="221"/>
      <c r="S4" s="38"/>
      <c r="T4" s="38"/>
      <c r="U4" s="38"/>
      <c r="V4" s="38"/>
      <c r="W4" s="38"/>
      <c r="X4" s="38"/>
      <c r="Y4" s="38"/>
      <c r="Z4" s="38"/>
      <c r="AA4" s="38"/>
    </row>
    <row r="5" spans="1:27" s="101" customFormat="1" ht="43" x14ac:dyDescent="0.2">
      <c r="A5" s="99"/>
      <c r="B5" s="99"/>
      <c r="C5" s="99"/>
      <c r="D5" s="107"/>
      <c r="E5" s="100"/>
      <c r="F5" s="100"/>
      <c r="G5" s="100"/>
      <c r="H5" s="175" t="s">
        <v>2</v>
      </c>
      <c r="I5" s="100" t="s">
        <v>459</v>
      </c>
      <c r="J5" s="100" t="s">
        <v>435</v>
      </c>
      <c r="K5" s="223"/>
      <c r="L5" s="223"/>
      <c r="M5" s="223"/>
      <c r="N5" s="224"/>
      <c r="O5" s="224"/>
      <c r="P5" s="224"/>
      <c r="Q5" s="224"/>
      <c r="R5" s="224"/>
      <c r="S5" s="171"/>
      <c r="T5" s="171"/>
      <c r="U5" s="171"/>
      <c r="V5" s="171"/>
      <c r="W5" s="171"/>
      <c r="X5" s="171"/>
      <c r="Y5" s="171"/>
      <c r="Z5" s="171"/>
      <c r="AA5" s="171"/>
    </row>
    <row r="6" spans="1:27" x14ac:dyDescent="0.2">
      <c r="A6" s="92">
        <v>1</v>
      </c>
      <c r="B6" s="92" t="s">
        <v>8</v>
      </c>
      <c r="C6" s="92" t="s">
        <v>9</v>
      </c>
      <c r="D6" s="105" t="str">
        <f>IF(H6 &lt;&gt; C6, "Countries don't match", "")</f>
        <v/>
      </c>
      <c r="E6" s="96">
        <f>IF(Options!$D$24 = 1, MAX(F6, G6),
IF(Options!$D$25 = 1, AVERAGE(F6,G6),
IF(Options!$D$26 = 1, IFERROR(GEOMEAN(F6, G6), MAX(F6, G6)))))</f>
        <v>5.819408445077431</v>
      </c>
      <c r="F6" s="96" cm="1">
        <f t="array" ref="F6">IF(Options!$D$18=1, IFERROR(MAX(IF($I$199:$R$199=1,(I6:R6),"")),
     MAX(IF($I$199:$R$199=2,(I6:R6),""))),
IF(Options!$D$19=1, IFERROR(AVERAGE(IF($I$199:$R$199=1,(I6:R6),"")),
     AVERAGE(IF($I$199:$R$199=2,(I6:R6),""))),
IF(Options!$D$20=1, IFERROR(GEOMEAN(IF($I$199:$R$199=1,(I6:R6)+0.0001,"")),
     GEOMEAN(IF($I$199:$R$199=2,(I6:R6)+0.0001,""))))))</f>
        <v>9.9338842975206596</v>
      </c>
      <c r="G6" s="96" cm="1">
        <f t="array" ref="G6">IF(Options!$D$18=1, IFERROR(MAX(IF($I$200:$R$200=1,(I6:R6),"")),
     MAX(IF($I$200:$R$200=2,(I6:R6),""))),
IF(Options!$D$19=1, IFERROR(AVERAGE(IF($I$200:$R$200=1,(I6:R6),"")),
     AVERAGE(IF($I$200:$R$200=2,(I6:R6),""))),
IF(Options!$D$20=1, IFERROR(GEOMEAN(IF($I$200:$R$200=1,(I6:R6)+0.0001,"")),
     GEOMEAN(IF($I$200:$R$200=2,(I6:R6)+0.0001,""))))))</f>
        <v>3.4090909090908998</v>
      </c>
      <c r="H6" s="151" t="s">
        <v>9</v>
      </c>
      <c r="I6" s="96">
        <v>3.4090909090908998</v>
      </c>
      <c r="J6" s="215">
        <v>9.9338842975206596</v>
      </c>
      <c r="K6" s="218"/>
      <c r="L6" s="218"/>
      <c r="M6" s="218"/>
      <c r="N6" s="164"/>
      <c r="O6" s="164"/>
      <c r="P6" s="164"/>
      <c r="Q6" s="163"/>
      <c r="R6" s="163"/>
      <c r="S6" s="38"/>
      <c r="T6" s="38"/>
      <c r="U6" s="38"/>
      <c r="V6" s="38"/>
      <c r="W6" s="38"/>
      <c r="X6" s="38"/>
      <c r="Y6" s="38"/>
      <c r="Z6" s="38"/>
      <c r="AA6" s="38"/>
    </row>
    <row r="7" spans="1:27" x14ac:dyDescent="0.2">
      <c r="A7" s="92">
        <v>2</v>
      </c>
      <c r="B7" s="92" t="s">
        <v>10</v>
      </c>
      <c r="C7" s="92" t="s">
        <v>11</v>
      </c>
      <c r="D7" s="105" t="str">
        <f t="shared" ref="D7:D70" si="0">IF(H7 &lt;&gt; C7, "Countries don't match", "")</f>
        <v/>
      </c>
      <c r="E7" s="96">
        <f>IF(Options!$D$24 = 1, MAX(F7, G7),
IF(Options!$D$25 = 1, AVERAGE(F7,G7),
IF(Options!$D$26 = 1, IFERROR(GEOMEAN(F7, G7), MAX(F7, G7)))))</f>
        <v>6.6057825907581647</v>
      </c>
      <c r="F7" s="96" cm="1">
        <f t="array" ref="F7">IF(Options!$D$18=1, IFERROR(MAX(IF($I$199:$R$199=1,(I7:R7),"")),
     MAX(IF($I$199:$R$199=2,(I7:R7),""))),
IF(Options!$D$19=1, IFERROR(AVERAGE(IF($I$199:$R$199=1,(I7:R7),"")),
     AVERAGE(IF($I$199:$R$199=2,(I7:R7),""))),
IF(Options!$D$20=1, IFERROR(GEOMEAN(IF($I$199:$R$199=1,(I7:R7)+0.0001,"")),
     GEOMEAN(IF($I$199:$R$199=2,(I7:R7)+0.0001,""))))))</f>
        <v>8.7272727272727302</v>
      </c>
      <c r="G7" s="96" cm="1">
        <f t="array" ref="G7">IF(Options!$D$18=1, IFERROR(MAX(IF($I$200:$R$200=1,(I7:R7),"")),
     MAX(IF($I$200:$R$200=2,(I7:R7),""))),
IF(Options!$D$19=1, IFERROR(AVERAGE(IF($I$200:$R$200=1,(I7:R7),"")),
     AVERAGE(IF($I$200:$R$200=2,(I7:R7),""))),
IF(Options!$D$20=1, IFERROR(GEOMEAN(IF($I$200:$R$200=1,(I7:R7)+0.0001,"")),
     GEOMEAN(IF($I$200:$R$200=2,(I7:R7)+0.0001,""))))))</f>
        <v>5</v>
      </c>
      <c r="H7" s="151" t="s">
        <v>11</v>
      </c>
      <c r="I7" s="96">
        <v>5</v>
      </c>
      <c r="J7" s="215">
        <v>8.7272727272727302</v>
      </c>
      <c r="K7" s="218"/>
      <c r="L7" s="218"/>
      <c r="M7" s="218"/>
      <c r="N7" s="164"/>
      <c r="O7" s="164"/>
      <c r="P7" s="164"/>
      <c r="Q7" s="163"/>
      <c r="R7" s="163"/>
      <c r="S7" s="38"/>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3.988620176087327</v>
      </c>
      <c r="F8" s="96" cm="1">
        <f t="array" ref="F8">IF(Options!$D$18=1, IFERROR(MAX(IF($I$199:$R$199=1,(I8:R8),"")),
     MAX(IF($I$199:$R$199=2,(I8:R8),""))),
IF(Options!$D$19=1, IFERROR(AVERAGE(IF($I$199:$R$199=1,(I8:R8),"")),
     AVERAGE(IF($I$199:$R$199=2,(I8:R8),""))),
IF(Options!$D$20=1, IFERROR(GEOMEAN(IF($I$199:$R$199=1,(I8:R8)+0.0001,"")),
     GEOMEAN(IF($I$199:$R$199=2,(I8:R8)+0.0001,""))))))</f>
        <v>6.3636363636363598</v>
      </c>
      <c r="G8" s="96" cm="1">
        <f t="array" ref="G8">IF(Options!$D$18=1, IFERROR(MAX(IF($I$200:$R$200=1,(I8:R8),"")),
     MAX(IF($I$200:$R$200=2,(I8:R8),""))),
IF(Options!$D$19=1, IFERROR(AVERAGE(IF($I$200:$R$200=1,(I8:R8),"")),
     AVERAGE(IF($I$200:$R$200=2,(I8:R8),""))),
IF(Options!$D$20=1, IFERROR(GEOMEAN(IF($I$200:$R$200=1,(I8:R8)+0.0001,"")),
     GEOMEAN(IF($I$200:$R$200=2,(I8:R8)+0.0001,""))))))</f>
        <v>2.5</v>
      </c>
      <c r="H8" s="151" t="s">
        <v>13</v>
      </c>
      <c r="I8" s="96">
        <v>2.5</v>
      </c>
      <c r="J8" s="215">
        <v>6.3636363636363598</v>
      </c>
      <c r="K8" s="218"/>
      <c r="L8" s="218"/>
      <c r="M8" s="218"/>
      <c r="N8" s="164"/>
      <c r="O8" s="164"/>
      <c r="P8" s="164"/>
      <c r="Q8" s="163"/>
      <c r="R8" s="163"/>
      <c r="S8" s="38"/>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4.0451991747794507</v>
      </c>
      <c r="F9" s="96" cm="1">
        <f t="array" ref="F9">IF(Options!$D$18=1, IFERROR(MAX(IF($I$199:$R$199=1,(I9:R9),"")),
     MAX(IF($I$199:$R$199=2,(I9:R9),""))),
IF(Options!$D$19=1, IFERROR(AVERAGE(IF($I$199:$R$199=1,(I9:R9),"")),
     AVERAGE(IF($I$199:$R$199=2,(I9:R9),""))),
IF(Options!$D$20=1, IFERROR(GEOMEAN(IF($I$199:$R$199=1,(I9:R9)+0.0001,"")),
     GEOMEAN(IF($I$199:$R$199=2,(I9:R9)+0.0001,""))))))</f>
        <v>3.2727272727272698</v>
      </c>
      <c r="G9" s="96" cm="1">
        <f t="array" ref="G9">IF(Options!$D$18=1, IFERROR(MAX(IF($I$200:$R$200=1,(I9:R9),"")),
     MAX(IF($I$200:$R$200=2,(I9:R9),""))),
IF(Options!$D$19=1, IFERROR(AVERAGE(IF($I$200:$R$200=1,(I9:R9),"")),
     AVERAGE(IF($I$200:$R$200=2,(I9:R9),""))),
IF(Options!$D$20=1, IFERROR(GEOMEAN(IF($I$200:$R$200=1,(I9:R9)+0.0001,"")),
     GEOMEAN(IF($I$200:$R$200=2,(I9:R9)+0.0001,""))))))</f>
        <v>5</v>
      </c>
      <c r="H9" s="151" t="s">
        <v>15</v>
      </c>
      <c r="I9" s="96">
        <v>5</v>
      </c>
      <c r="J9" s="96">
        <v>3.2727272727272698</v>
      </c>
      <c r="K9" s="233"/>
      <c r="L9" s="233"/>
      <c r="M9" s="233"/>
      <c r="N9" s="234"/>
      <c r="O9" s="234"/>
      <c r="P9" s="234"/>
      <c r="Q9" s="172"/>
      <c r="R9" s="172"/>
      <c r="S9" s="38"/>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3.7821995993292119</v>
      </c>
      <c r="F10" s="96" cm="1">
        <f t="array" ref="F10">IF(Options!$D$18=1, IFERROR(MAX(IF($I$199:$R$199=1,(I10:R10),"")),
     MAX(IF($I$199:$R$199=2,(I10:R10),""))),
IF(Options!$D$19=1, IFERROR(AVERAGE(IF($I$199:$R$199=1,(I10:R10),"")),
     AVERAGE(IF($I$199:$R$199=2,(I10:R10),""))),
IF(Options!$D$20=1, IFERROR(GEOMEAN(IF($I$199:$R$199=1,(I10:R10)+0.0001,"")),
     GEOMEAN(IF($I$199:$R$199=2,(I10:R10)+0.0001,""))))))</f>
        <v>7.8677685950413201</v>
      </c>
      <c r="G10" s="96" cm="1">
        <f t="array" ref="G10">IF(Options!$D$18=1, IFERROR(MAX(IF($I$200:$R$200=1,(I10:R10),"")),
     MAX(IF($I$200:$R$200=2,(I10:R10),""))),
IF(Options!$D$19=1, IFERROR(AVERAGE(IF($I$200:$R$200=1,(I10:R10),"")),
     AVERAGE(IF($I$200:$R$200=2,(I10:R10),""))),
IF(Options!$D$20=1, IFERROR(GEOMEAN(IF($I$200:$R$200=1,(I10:R10)+0.0001,"")),
     GEOMEAN(IF($I$200:$R$200=2,(I10:R10)+0.0001,""))))))</f>
        <v>1.8181818181818199</v>
      </c>
      <c r="H10" s="151" t="s">
        <v>17</v>
      </c>
      <c r="I10" s="96">
        <v>1.8181818181818199</v>
      </c>
      <c r="J10" s="96">
        <v>7.8677685950413201</v>
      </c>
      <c r="K10" s="96"/>
      <c r="L10" s="96"/>
      <c r="M10" s="96"/>
      <c r="N10" s="150"/>
      <c r="O10" s="150"/>
      <c r="P10" s="150"/>
      <c r="Q10" s="172"/>
      <c r="R10" s="172"/>
      <c r="S10" s="38"/>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4.2622519735229307</v>
      </c>
      <c r="F11" s="96" cm="1">
        <f t="array" ref="F11">IF(Options!$D$18=1, IFERROR(MAX(IF($I$199:$R$199=1,(I11:R11),"")),
     MAX(IF($I$199:$R$199=2,(I11:R11),""))),
IF(Options!$D$19=1, IFERROR(AVERAGE(IF($I$199:$R$199=1,(I11:R11),"")),
     AVERAGE(IF($I$199:$R$199=2,(I11:R11),""))),
IF(Options!$D$20=1, IFERROR(GEOMEAN(IF($I$199:$R$199=1,(I11:R11)+0.0001,"")),
     GEOMEAN(IF($I$199:$R$199=2,(I11:R11)+0.0001,""))))))</f>
        <v>6.1487603305785097</v>
      </c>
      <c r="G11" s="96" cm="1">
        <f t="array" ref="G11">IF(Options!$D$18=1, IFERROR(MAX(IF($I$200:$R$200=1,(I11:R11),"")),
     MAX(IF($I$200:$R$200=2,(I11:R11),""))),
IF(Options!$D$19=1, IFERROR(AVERAGE(IF($I$200:$R$200=1,(I11:R11),"")),
     AVERAGE(IF($I$200:$R$200=2,(I11:R11),""))),
IF(Options!$D$20=1, IFERROR(GEOMEAN(IF($I$200:$R$200=1,(I11:R11)+0.0001,"")),
     GEOMEAN(IF($I$200:$R$200=2,(I11:R11)+0.0001,""))))))</f>
        <v>2.9545454545454501</v>
      </c>
      <c r="H11" s="151" t="s">
        <v>19</v>
      </c>
      <c r="I11" s="96">
        <v>2.9545454545454501</v>
      </c>
      <c r="J11" s="96">
        <v>6.1487603305785097</v>
      </c>
      <c r="K11" s="96"/>
      <c r="L11" s="96"/>
      <c r="M11" s="96"/>
      <c r="N11" s="150"/>
      <c r="O11" s="150"/>
      <c r="P11" s="150"/>
      <c r="Q11" s="172"/>
      <c r="R11" s="172"/>
      <c r="S11" s="38"/>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t="s">
        <v>505</v>
      </c>
      <c r="J12" s="96" t="s">
        <v>505</v>
      </c>
      <c r="K12" s="96"/>
      <c r="L12" s="96"/>
      <c r="M12" s="96"/>
      <c r="N12" s="150"/>
      <c r="O12" s="150"/>
      <c r="P12" s="150"/>
      <c r="Q12" s="172"/>
      <c r="R12" s="172"/>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1.6377404676012104</v>
      </c>
      <c r="F13" s="96" cm="1">
        <f t="array" ref="F13">IF(Options!$D$18=1, IFERROR(MAX(IF($I$199:$R$199=1,(I13:R13),"")),
     MAX(IF($I$199:$R$199=2,(I13:R13),""))),
IF(Options!$D$19=1, IFERROR(AVERAGE(IF($I$199:$R$199=1,(I13:R13),"")),
     AVERAGE(IF($I$199:$R$199=2,(I13:R13),""))),
IF(Options!$D$20=1, IFERROR(GEOMEAN(IF($I$199:$R$199=1,(I13:R13)+0.0001,"")),
     GEOMEAN(IF($I$199:$R$199=2,(I13:R13)+0.0001,""))))))</f>
        <v>0.34710743801652899</v>
      </c>
      <c r="G13" s="96" cm="1">
        <f t="array" ref="G13">IF(Options!$D$18=1, IFERROR(MAX(IF($I$200:$R$200=1,(I13:R13),"")),
     MAX(IF($I$200:$R$200=2,(I13:R13),""))),
IF(Options!$D$19=1, IFERROR(AVERAGE(IF($I$200:$R$200=1,(I13:R13),"")),
     AVERAGE(IF($I$200:$R$200=2,(I13:R13),""))),
IF(Options!$D$20=1, IFERROR(GEOMEAN(IF($I$200:$R$200=1,(I13:R13)+0.0001,"")),
     GEOMEAN(IF($I$200:$R$200=2,(I13:R13)+0.0001,""))))))</f>
        <v>7.7272727272727204</v>
      </c>
      <c r="H13" s="151" t="s">
        <v>23</v>
      </c>
      <c r="I13" s="96">
        <v>7.7272727272727204</v>
      </c>
      <c r="J13" s="96">
        <v>0.34710743801652899</v>
      </c>
      <c r="K13" s="96"/>
      <c r="L13" s="96"/>
      <c r="M13" s="96"/>
      <c r="N13" s="150"/>
      <c r="O13" s="150"/>
      <c r="P13" s="150"/>
      <c r="Q13" s="172"/>
      <c r="R13" s="172"/>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2.4873836425900415</v>
      </c>
      <c r="F14" s="96" cm="1">
        <f t="array" ref="F14">IF(Options!$D$18=1, IFERROR(MAX(IF($I$199:$R$199=1,(I14:R14),"")),
     MAX(IF($I$199:$R$199=2,(I14:R14),""))),
IF(Options!$D$19=1, IFERROR(AVERAGE(IF($I$199:$R$199=1,(I14:R14),"")),
     AVERAGE(IF($I$199:$R$199=2,(I14:R14),""))),
IF(Options!$D$20=1, IFERROR(GEOMEAN(IF($I$199:$R$199=1,(I14:R14)+0.0001,"")),
     GEOMEAN(IF($I$199:$R$199=2,(I14:R14)+0.0001,""))))))</f>
        <v>1.00826446280992</v>
      </c>
      <c r="G14" s="96" cm="1">
        <f t="array" ref="G14">IF(Options!$D$18=1, IFERROR(MAX(IF($I$200:$R$200=1,(I14:R14),"")),
     MAX(IF($I$200:$R$200=2,(I14:R14),""))),
IF(Options!$D$19=1, IFERROR(AVERAGE(IF($I$200:$R$200=1,(I14:R14),"")),
     AVERAGE(IF($I$200:$R$200=2,(I14:R14),""))),
IF(Options!$D$20=1, IFERROR(GEOMEAN(IF($I$200:$R$200=1,(I14:R14)+0.0001,"")),
     GEOMEAN(IF($I$200:$R$200=2,(I14:R14)+0.0001,""))))))</f>
        <v>6.1363636363636296</v>
      </c>
      <c r="H14" s="151" t="s">
        <v>25</v>
      </c>
      <c r="I14" s="96">
        <v>6.1363636363636296</v>
      </c>
      <c r="J14" s="96">
        <v>1.00826446280992</v>
      </c>
      <c r="K14" s="96"/>
      <c r="L14" s="96"/>
      <c r="M14" s="96"/>
      <c r="N14" s="150"/>
      <c r="O14" s="150"/>
      <c r="P14" s="150"/>
      <c r="Q14" s="172"/>
      <c r="R14" s="172"/>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6.9774779898199801</v>
      </c>
      <c r="F15" s="96" cm="1">
        <f t="array" ref="F15">IF(Options!$D$18=1, IFERROR(MAX(IF($I$199:$R$199=1,(I15:R15),"")),
     MAX(IF($I$199:$R$199=2,(I15:R15),""))),
IF(Options!$D$19=1, IFERROR(AVERAGE(IF($I$199:$R$199=1,(I15:R15),"")),
     AVERAGE(IF($I$199:$R$199=2,(I15:R15),""))),
IF(Options!$D$20=1, IFERROR(GEOMEAN(IF($I$199:$R$199=1,(I15:R15)+0.0001,"")),
     GEOMEAN(IF($I$199:$R$199=2,(I15:R15)+0.0001,""))))))</f>
        <v>7.1404958677685997</v>
      </c>
      <c r="G15" s="96" cm="1">
        <f t="array" ref="G15">IF(Options!$D$18=1, IFERROR(MAX(IF($I$200:$R$200=1,(I15:R15),"")),
     MAX(IF($I$200:$R$200=2,(I15:R15),""))),
IF(Options!$D$19=1, IFERROR(AVERAGE(IF($I$200:$R$200=1,(I15:R15),"")),
     AVERAGE(IF($I$200:$R$200=2,(I15:R15),""))),
IF(Options!$D$20=1, IFERROR(GEOMEAN(IF($I$200:$R$200=1,(I15:R15)+0.0001,"")),
     GEOMEAN(IF($I$200:$R$200=2,(I15:R15)+0.0001,""))))))</f>
        <v>6.8181818181818201</v>
      </c>
      <c r="H15" s="151" t="s">
        <v>27</v>
      </c>
      <c r="I15" s="96">
        <v>6.8181818181818201</v>
      </c>
      <c r="J15" s="96">
        <v>7.1404958677685997</v>
      </c>
      <c r="K15" s="96"/>
      <c r="L15" s="96"/>
      <c r="M15" s="96"/>
      <c r="N15" s="150"/>
      <c r="O15" s="150"/>
      <c r="P15" s="150"/>
      <c r="Q15" s="172"/>
      <c r="R15" s="172"/>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3.3709993123162008</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1.13636363636363</v>
      </c>
      <c r="H16" s="151" t="s">
        <v>29</v>
      </c>
      <c r="I16" s="96">
        <v>1.13636363636363</v>
      </c>
      <c r="J16" s="96">
        <v>10</v>
      </c>
      <c r="K16" s="96"/>
      <c r="L16" s="96"/>
      <c r="M16" s="96"/>
      <c r="N16" s="150"/>
      <c r="O16" s="150"/>
      <c r="P16" s="150"/>
      <c r="Q16" s="172"/>
      <c r="R16" s="172"/>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3.4235231697864426</v>
      </c>
      <c r="F17" s="96" cm="1">
        <f t="array" ref="F17">IF(Options!$D$18=1, IFERROR(MAX(IF($I$199:$R$199=1,(I17:R17),"")),
     MAX(IF($I$199:$R$199=2,(I17:R17),""))),
IF(Options!$D$19=1, IFERROR(AVERAGE(IF($I$199:$R$199=1,(I17:R17),"")),
     AVERAGE(IF($I$199:$R$199=2,(I17:R17),""))),
IF(Options!$D$20=1, IFERROR(GEOMEAN(IF($I$199:$R$199=1,(I17:R17)+0.0001,"")),
     GEOMEAN(IF($I$199:$R$199=2,(I17:R17)+0.0001,""))))))</f>
        <v>2.1487603305785101</v>
      </c>
      <c r="G17" s="96" cm="1">
        <f t="array" ref="G17">IF(Options!$D$18=1, IFERROR(MAX(IF($I$200:$R$200=1,(I17:R17),"")),
     MAX(IF($I$200:$R$200=2,(I17:R17),""))),
IF(Options!$D$19=1, IFERROR(AVERAGE(IF($I$200:$R$200=1,(I17:R17),"")),
     AVERAGE(IF($I$200:$R$200=2,(I17:R17),""))),
IF(Options!$D$20=1, IFERROR(GEOMEAN(IF($I$200:$R$200=1,(I17:R17)+0.0001,"")),
     GEOMEAN(IF($I$200:$R$200=2,(I17:R17)+0.0001,""))))))</f>
        <v>5.4545454545454604</v>
      </c>
      <c r="H17" s="151" t="s">
        <v>31</v>
      </c>
      <c r="I17" s="96">
        <v>5.4545454545454604</v>
      </c>
      <c r="J17" s="96">
        <v>2.1487603305785101</v>
      </c>
      <c r="K17" s="96"/>
      <c r="L17" s="96"/>
      <c r="M17" s="96"/>
      <c r="N17" s="150"/>
      <c r="O17" s="150"/>
      <c r="P17" s="150"/>
      <c r="Q17" s="172"/>
      <c r="R17" s="172"/>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8.2148760330578501</v>
      </c>
      <c r="F18" s="96" cm="1">
        <f t="array" ref="F18">IF(Options!$D$18=1, IFERROR(MAX(IF($I$199:$R$199=1,(I18:R18),"")),
     MAX(IF($I$199:$R$199=2,(I18:R18),""))),
IF(Options!$D$19=1, IFERROR(AVERAGE(IF($I$199:$R$199=1,(I18:R18),"")),
     AVERAGE(IF($I$199:$R$199=2,(I18:R18),""))),
IF(Options!$D$20=1, IFERROR(GEOMEAN(IF($I$199:$R$199=1,(I18:R18)+0.0001,"")),
     GEOMEAN(IF($I$199:$R$199=2,(I18:R18)+0.0001,""))))))</f>
        <v>8.2148760330578501</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0</v>
      </c>
      <c r="J18" s="96">
        <v>8.2148760330578501</v>
      </c>
      <c r="K18" s="96"/>
      <c r="L18" s="96"/>
      <c r="M18" s="96"/>
      <c r="N18" s="150"/>
      <c r="O18" s="150"/>
      <c r="P18" s="150"/>
      <c r="Q18" s="172"/>
      <c r="R18" s="172"/>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1.8811413323422554</v>
      </c>
      <c r="F19" s="96" cm="1">
        <f t="array" ref="F19">IF(Options!$D$18=1, IFERROR(MAX(IF($I$199:$R$199=1,(I19:R19),"")),
     MAX(IF($I$199:$R$199=2,(I19:R19),""))),
IF(Options!$D$19=1, IFERROR(AVERAGE(IF($I$199:$R$199=1,(I19:R19),"")),
     AVERAGE(IF($I$199:$R$199=2,(I19:R19),""))),
IF(Options!$D$20=1, IFERROR(GEOMEAN(IF($I$199:$R$199=1,(I19:R19)+0.0001,"")),
     GEOMEAN(IF($I$199:$R$199=2,(I19:R19)+0.0001,""))))))</f>
        <v>7.7851239669421499</v>
      </c>
      <c r="G19" s="96" cm="1">
        <f t="array" ref="G19">IF(Options!$D$18=1, IFERROR(MAX(IF($I$200:$R$200=1,(I19:R19),"")),
     MAX(IF($I$200:$R$200=2,(I19:R19),""))),
IF(Options!$D$19=1, IFERROR(AVERAGE(IF($I$200:$R$200=1,(I19:R19),"")),
     AVERAGE(IF($I$200:$R$200=2,(I19:R19),""))),
IF(Options!$D$20=1, IFERROR(GEOMEAN(IF($I$200:$R$200=1,(I19:R19)+0.0001,"")),
     GEOMEAN(IF($I$200:$R$200=2,(I19:R19)+0.0001,""))))))</f>
        <v>0.45454545454544998</v>
      </c>
      <c r="H19" s="151" t="s">
        <v>35</v>
      </c>
      <c r="I19" s="96">
        <v>0.45454545454544998</v>
      </c>
      <c r="J19" s="96">
        <v>7.7851239669421499</v>
      </c>
      <c r="K19" s="96"/>
      <c r="L19" s="96"/>
      <c r="M19" s="96"/>
      <c r="N19" s="150"/>
      <c r="O19" s="150"/>
      <c r="P19" s="150"/>
      <c r="Q19" s="172"/>
      <c r="R19" s="172"/>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6.5098318983560093</v>
      </c>
      <c r="F20" s="96" cm="1">
        <f t="array" ref="F20">IF(Options!$D$18=1, IFERROR(MAX(IF($I$199:$R$199=1,(I20:R20),"")),
     MAX(IF($I$199:$R$199=2,(I20:R20),""))),
IF(Options!$D$19=1, IFERROR(AVERAGE(IF($I$199:$R$199=1,(I20:R20),"")),
     AVERAGE(IF($I$199:$R$199=2,(I20:R20),""))),
IF(Options!$D$20=1, IFERROR(GEOMEAN(IF($I$199:$R$199=1,(I20:R20)+0.0001,"")),
     GEOMEAN(IF($I$199:$R$199=2,(I20:R20)+0.0001,""))))))</f>
        <v>6.4297520661157002</v>
      </c>
      <c r="G20" s="96" cm="1">
        <f t="array" ref="G20">IF(Options!$D$18=1, IFERROR(MAX(IF($I$200:$R$200=1,(I20:R20),"")),
     MAX(IF($I$200:$R$200=2,(I20:R20),""))),
IF(Options!$D$19=1, IFERROR(AVERAGE(IF($I$200:$R$200=1,(I20:R20),"")),
     AVERAGE(IF($I$200:$R$200=2,(I20:R20),""))),
IF(Options!$D$20=1, IFERROR(GEOMEAN(IF($I$200:$R$200=1,(I20:R20)+0.0001,"")),
     GEOMEAN(IF($I$200:$R$200=2,(I20:R20)+0.0001,""))))))</f>
        <v>6.5909090909090802</v>
      </c>
      <c r="H20" s="151" t="s">
        <v>37</v>
      </c>
      <c r="I20" s="96">
        <v>6.5909090909090802</v>
      </c>
      <c r="J20" s="96">
        <v>6.4297520661157002</v>
      </c>
      <c r="K20" s="96"/>
      <c r="L20" s="96"/>
      <c r="M20" s="96"/>
      <c r="N20" s="150"/>
      <c r="O20" s="150"/>
      <c r="P20" s="150"/>
      <c r="Q20" s="172"/>
      <c r="R20" s="172"/>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3.6620990150586046</v>
      </c>
      <c r="F21" s="96" cm="1">
        <f t="array" ref="F21">IF(Options!$D$18=1, IFERROR(MAX(IF($I$199:$R$199=1,(I21:R21),"")),
     MAX(IF($I$199:$R$199=2,(I21:R21),""))),
IF(Options!$D$19=1, IFERROR(AVERAGE(IF($I$199:$R$199=1,(I21:R21),"")),
     AVERAGE(IF($I$199:$R$199=2,(I21:R21),""))),
IF(Options!$D$20=1, IFERROR(GEOMEAN(IF($I$199:$R$199=1,(I21:R21)+0.0001,"")),
     GEOMEAN(IF($I$199:$R$199=2,(I21:R21)+0.0001,""))))))</f>
        <v>3.93388429752066</v>
      </c>
      <c r="G21" s="96" cm="1">
        <f t="array" ref="G21">IF(Options!$D$18=1, IFERROR(MAX(IF($I$200:$R$200=1,(I21:R21),"")),
     MAX(IF($I$200:$R$200=2,(I21:R21),""))),
IF(Options!$D$19=1, IFERROR(AVERAGE(IF($I$200:$R$200=1,(I21:R21),"")),
     AVERAGE(IF($I$200:$R$200=2,(I21:R21),""))),
IF(Options!$D$20=1, IFERROR(GEOMEAN(IF($I$200:$R$200=1,(I21:R21)+0.0001,"")),
     GEOMEAN(IF($I$200:$R$200=2,(I21:R21)+0.0001,""))))))</f>
        <v>3.4090909090909198</v>
      </c>
      <c r="H21" s="151" t="s">
        <v>39</v>
      </c>
      <c r="I21" s="96">
        <v>3.4090909090909198</v>
      </c>
      <c r="J21" s="96">
        <v>3.93388429752066</v>
      </c>
      <c r="K21" s="96"/>
      <c r="L21" s="96"/>
      <c r="M21" s="96"/>
      <c r="N21" s="150"/>
      <c r="O21" s="150"/>
      <c r="P21" s="150"/>
      <c r="Q21" s="172"/>
      <c r="R21" s="172"/>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6.7609165419232893</v>
      </c>
      <c r="F22" s="96" cm="1">
        <f t="array" ref="F22">IF(Options!$D$18=1, IFERROR(MAX(IF($I$199:$R$199=1,(I22:R22),"")),
     MAX(IF($I$199:$R$199=2,(I22:R22),""))),
IF(Options!$D$19=1, IFERROR(AVERAGE(IF($I$199:$R$199=1,(I22:R22),"")),
     AVERAGE(IF($I$199:$R$199=2,(I22:R22),""))),
IF(Options!$D$20=1, IFERROR(GEOMEAN(IF($I$199:$R$199=1,(I22:R22)+0.0001,"")),
     GEOMEAN(IF($I$199:$R$199=2,(I22:R22)+0.0001,""))))))</f>
        <v>5.5867768595041296</v>
      </c>
      <c r="G22" s="96" cm="1">
        <f t="array" ref="G22">IF(Options!$D$18=1, IFERROR(MAX(IF($I$200:$R$200=1,(I22:R22),"")),
     MAX(IF($I$200:$R$200=2,(I22:R22),""))),
IF(Options!$D$19=1, IFERROR(AVERAGE(IF($I$200:$R$200=1,(I22:R22),"")),
     AVERAGE(IF($I$200:$R$200=2,(I22:R22),""))),
IF(Options!$D$20=1, IFERROR(GEOMEAN(IF($I$200:$R$200=1,(I22:R22)+0.0001,"")),
     GEOMEAN(IF($I$200:$R$200=2,(I22:R22)+0.0001,""))))))</f>
        <v>8.1818181818181799</v>
      </c>
      <c r="H22" s="151" t="s">
        <v>41</v>
      </c>
      <c r="I22" s="96">
        <v>8.1818181818181799</v>
      </c>
      <c r="J22" s="96">
        <v>5.5867768595041296</v>
      </c>
      <c r="K22" s="96"/>
      <c r="L22" s="96"/>
      <c r="M22" s="96"/>
      <c r="N22" s="150"/>
      <c r="O22" s="150"/>
      <c r="P22" s="150"/>
      <c r="Q22" s="172"/>
      <c r="R22" s="172"/>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2.0982623127920124</v>
      </c>
      <c r="F23" s="96" cm="1">
        <f t="array" ref="F23">IF(Options!$D$18=1, IFERROR(MAX(IF($I$199:$R$199=1,(I23:R23),"")),
     MAX(IF($I$199:$R$199=2,(I23:R23),""))),
IF(Options!$D$19=1, IFERROR(AVERAGE(IF($I$199:$R$199=1,(I23:R23),"")),
     AVERAGE(IF($I$199:$R$199=2,(I23:R23),""))),
IF(Options!$D$20=1, IFERROR(GEOMEAN(IF($I$199:$R$199=1,(I23:R23)+0.0001,"")),
     GEOMEAN(IF($I$199:$R$199=2,(I23:R23)+0.0001,""))))))</f>
        <v>4.8429752066115697</v>
      </c>
      <c r="G23" s="96" cm="1">
        <f t="array" ref="G23">IF(Options!$D$18=1, IFERROR(MAX(IF($I$200:$R$200=1,(I23:R23),"")),
     MAX(IF($I$200:$R$200=2,(I23:R23),""))),
IF(Options!$D$19=1, IFERROR(AVERAGE(IF($I$200:$R$200=1,(I23:R23),"")),
     AVERAGE(IF($I$200:$R$200=2,(I23:R23),""))),
IF(Options!$D$20=1, IFERROR(GEOMEAN(IF($I$200:$R$200=1,(I23:R23)+0.0001,"")),
     GEOMEAN(IF($I$200:$R$200=2,(I23:R23)+0.0001,""))))))</f>
        <v>0.90909090909091705</v>
      </c>
      <c r="H23" s="151" t="s">
        <v>43</v>
      </c>
      <c r="I23" s="96">
        <v>0.90909090909091705</v>
      </c>
      <c r="J23" s="96">
        <v>4.8429752066115697</v>
      </c>
      <c r="K23" s="96"/>
      <c r="L23" s="96"/>
      <c r="M23" s="96"/>
      <c r="N23" s="150"/>
      <c r="O23" s="150"/>
      <c r="P23" s="150"/>
      <c r="Q23" s="172"/>
      <c r="R23" s="172"/>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6.9014202743461128</v>
      </c>
      <c r="F24" s="96" cm="1">
        <f t="array" ref="F24">IF(Options!$D$18=1, IFERROR(MAX(IF($I$199:$R$199=1,(I24:R24),"")),
     MAX(IF($I$199:$R$199=2,(I24:R24),""))),
IF(Options!$D$19=1, IFERROR(AVERAGE(IF($I$199:$R$199=1,(I24:R24),"")),
     AVERAGE(IF($I$199:$R$199=2,(I24:R24),""))),
IF(Options!$D$20=1, IFERROR(GEOMEAN(IF($I$199:$R$199=1,(I24:R24)+0.0001,"")),
     GEOMEAN(IF($I$199:$R$199=2,(I24:R24)+0.0001,""))))))</f>
        <v>6.7603305785124004</v>
      </c>
      <c r="G24" s="96" cm="1">
        <f t="array" ref="G24">IF(Options!$D$18=1, IFERROR(MAX(IF($I$200:$R$200=1,(I24:R24),"")),
     MAX(IF($I$200:$R$200=2,(I24:R24),""))),
IF(Options!$D$19=1, IFERROR(AVERAGE(IF($I$200:$R$200=1,(I24:R24),"")),
     AVERAGE(IF($I$200:$R$200=2,(I24:R24),""))),
IF(Options!$D$20=1, IFERROR(GEOMEAN(IF($I$200:$R$200=1,(I24:R24)+0.0001,"")),
     GEOMEAN(IF($I$200:$R$200=2,(I24:R24)+0.0001,""))))))</f>
        <v>7.0454545454545503</v>
      </c>
      <c r="H24" s="151" t="s">
        <v>45</v>
      </c>
      <c r="I24" s="96">
        <v>7.0454545454545503</v>
      </c>
      <c r="J24" s="96">
        <v>6.7603305785124004</v>
      </c>
      <c r="K24" s="96"/>
      <c r="L24" s="96"/>
      <c r="M24" s="96"/>
      <c r="N24" s="150"/>
      <c r="O24" s="150"/>
      <c r="P24" s="150"/>
      <c r="Q24" s="172"/>
      <c r="R24" s="172"/>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9.3684894749005458</v>
      </c>
      <c r="F25" s="96" cm="1">
        <f t="array" ref="F25">IF(Options!$D$18=1, IFERROR(MAX(IF($I$199:$R$199=1,(I25:R25),"")),
     MAX(IF($I$199:$R$199=2,(I25:R25),""))),
IF(Options!$D$19=1, IFERROR(AVERAGE(IF($I$199:$R$199=1,(I25:R25),"")),
     AVERAGE(IF($I$199:$R$199=2,(I25:R25),""))),
IF(Options!$D$20=1, IFERROR(GEOMEAN(IF($I$199:$R$199=1,(I25:R25)+0.0001,"")),
     GEOMEAN(IF($I$199:$R$199=2,(I25:R25)+0.0001,""))))))</f>
        <v>8.7768595041322293</v>
      </c>
      <c r="G25" s="96" cm="1">
        <f t="array" ref="G25">IF(Options!$D$18=1, IFERROR(MAX(IF($I$200:$R$200=1,(I25:R25),"")),
     MAX(IF($I$200:$R$200=2,(I25:R25),""))),
IF(Options!$D$19=1, IFERROR(AVERAGE(IF($I$200:$R$200=1,(I25:R25),"")),
     AVERAGE(IF($I$200:$R$200=2,(I25:R25),""))),
IF(Options!$D$20=1, IFERROR(GEOMEAN(IF($I$200:$R$200=1,(I25:R25)+0.0001,"")),
     GEOMEAN(IF($I$200:$R$200=2,(I25:R25)+0.0001,""))))))</f>
        <v>10</v>
      </c>
      <c r="H25" s="151" t="s">
        <v>47</v>
      </c>
      <c r="I25" s="96">
        <v>10</v>
      </c>
      <c r="J25" s="96">
        <v>8.7768595041322293</v>
      </c>
      <c r="K25" s="96"/>
      <c r="L25" s="96"/>
      <c r="M25" s="96"/>
      <c r="N25" s="150"/>
      <c r="O25" s="150"/>
      <c r="P25" s="150"/>
      <c r="Q25" s="172"/>
      <c r="R25" s="172"/>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3.8172962373237596</v>
      </c>
      <c r="F26" s="96" cm="1">
        <f t="array" ref="F26">IF(Options!$D$18=1, IFERROR(MAX(IF($I$199:$R$199=1,(I26:R26),"")),
     MAX(IF($I$199:$R$199=2,(I26:R26),""))),
IF(Options!$D$19=1, IFERROR(AVERAGE(IF($I$199:$R$199=1,(I26:R26),"")),
     AVERAGE(IF($I$199:$R$199=2,(I26:R26),""))),
IF(Options!$D$20=1, IFERROR(GEOMEAN(IF($I$199:$R$199=1,(I26:R26)+0.0001,"")),
     GEOMEAN(IF($I$199:$R$199=2,(I26:R26)+0.0001,""))))))</f>
        <v>7.1239669421487601</v>
      </c>
      <c r="G26" s="96" cm="1">
        <f t="array" ref="G26">IF(Options!$D$18=1, IFERROR(MAX(IF($I$200:$R$200=1,(I26:R26),"")),
     MAX(IF($I$200:$R$200=2,(I26:R26),""))),
IF(Options!$D$19=1, IFERROR(AVERAGE(IF($I$200:$R$200=1,(I26:R26),"")),
     AVERAGE(IF($I$200:$R$200=2,(I26:R26),""))),
IF(Options!$D$20=1, IFERROR(GEOMEAN(IF($I$200:$R$200=1,(I26:R26)+0.0001,"")),
     GEOMEAN(IF($I$200:$R$200=2,(I26:R26)+0.0001,""))))))</f>
        <v>2.0454545454545499</v>
      </c>
      <c r="H26" s="151" t="s">
        <v>49</v>
      </c>
      <c r="I26" s="96">
        <v>2.0454545454545499</v>
      </c>
      <c r="J26" s="96">
        <v>7.1239669421487601</v>
      </c>
      <c r="K26" s="96"/>
      <c r="L26" s="96"/>
      <c r="M26" s="96"/>
      <c r="N26" s="150"/>
      <c r="O26" s="150"/>
      <c r="P26" s="150"/>
      <c r="Q26" s="172"/>
      <c r="R26" s="172"/>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5.4338450176124917</v>
      </c>
      <c r="F27" s="96" cm="1">
        <f t="array" ref="F27">IF(Options!$D$18=1, IFERROR(MAX(IF($I$199:$R$199=1,(I27:R27),"")),
     MAX(IF($I$199:$R$199=2,(I27:R27),""))),
IF(Options!$D$19=1, IFERROR(AVERAGE(IF($I$199:$R$199=1,(I27:R27),"")),
     AVERAGE(IF($I$199:$R$199=2,(I27:R27),""))),
IF(Options!$D$20=1, IFERROR(GEOMEAN(IF($I$199:$R$199=1,(I27:R27)+0.0001,"")),
     GEOMEAN(IF($I$199:$R$199=2,(I27:R27)+0.0001,""))))))</f>
        <v>8.6611570247933898</v>
      </c>
      <c r="G27" s="96" cm="1">
        <f t="array" ref="G27">IF(Options!$D$18=1, IFERROR(MAX(IF($I$200:$R$200=1,(I27:R27),"")),
     MAX(IF($I$200:$R$200=2,(I27:R27),""))),
IF(Options!$D$19=1, IFERROR(AVERAGE(IF($I$200:$R$200=1,(I27:R27),"")),
     AVERAGE(IF($I$200:$R$200=2,(I27:R27),""))),
IF(Options!$D$20=1, IFERROR(GEOMEAN(IF($I$200:$R$200=1,(I27:R27)+0.0001,"")),
     GEOMEAN(IF($I$200:$R$200=2,(I27:R27)+0.0001,""))))))</f>
        <v>3.4090909090909198</v>
      </c>
      <c r="H27" s="151" t="s">
        <v>51</v>
      </c>
      <c r="I27" s="96">
        <v>3.4090909090909198</v>
      </c>
      <c r="J27" s="96">
        <v>8.6611570247933898</v>
      </c>
      <c r="K27" s="96"/>
      <c r="L27" s="96"/>
      <c r="M27" s="96"/>
      <c r="N27" s="150"/>
      <c r="O27" s="150"/>
      <c r="P27" s="150"/>
      <c r="Q27" s="172"/>
      <c r="R27" s="172"/>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6.4462809917355397</v>
      </c>
      <c r="F28" s="96" cm="1">
        <f t="array" ref="F28">IF(Options!$D$18=1, IFERROR(MAX(IF($I$199:$R$199=1,(I28:R28),"")),
     MAX(IF($I$199:$R$199=2,(I28:R28),""))),
IF(Options!$D$19=1, IFERROR(AVERAGE(IF($I$199:$R$199=1,(I28:R28),"")),
     AVERAGE(IF($I$199:$R$199=2,(I28:R28),""))),
IF(Options!$D$20=1, IFERROR(GEOMEAN(IF($I$199:$R$199=1,(I28:R28)+0.0001,"")),
     GEOMEAN(IF($I$199:$R$199=2,(I28:R28)+0.0001,""))))))</f>
        <v>6.4462809917355397</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6.4462809917355397</v>
      </c>
      <c r="K28" s="96"/>
      <c r="L28" s="96"/>
      <c r="M28" s="96"/>
      <c r="N28" s="150"/>
      <c r="O28" s="150"/>
      <c r="P28" s="150"/>
      <c r="Q28" s="172"/>
      <c r="R28" s="172"/>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4.543801352257308</v>
      </c>
      <c r="F29" s="96" cm="1">
        <f t="array" ref="F29">IF(Options!$D$18=1, IFERROR(MAX(IF($I$199:$R$199=1,(I29:R29),"")),
     MAX(IF($I$199:$R$199=2,(I29:R29),""))),
IF(Options!$D$19=1, IFERROR(AVERAGE(IF($I$199:$R$199=1,(I29:R29),"")),
     AVERAGE(IF($I$199:$R$199=2,(I29:R29),""))),
IF(Options!$D$20=1, IFERROR(GEOMEAN(IF($I$199:$R$199=1,(I29:R29)+0.0001,"")),
     GEOMEAN(IF($I$199:$R$199=2,(I29:R29)+0.0001,""))))))</f>
        <v>3.7851239669421499</v>
      </c>
      <c r="G29" s="96" cm="1">
        <f t="array" ref="G29">IF(Options!$D$18=1, IFERROR(MAX(IF($I$200:$R$200=1,(I29:R29),"")),
     MAX(IF($I$200:$R$200=2,(I29:R29),""))),
IF(Options!$D$19=1, IFERROR(AVERAGE(IF($I$200:$R$200=1,(I29:R29),"")),
     AVERAGE(IF($I$200:$R$200=2,(I29:R29),""))),
IF(Options!$D$20=1, IFERROR(GEOMEAN(IF($I$200:$R$200=1,(I29:R29)+0.0001,"")),
     GEOMEAN(IF($I$200:$R$200=2,(I29:R29)+0.0001,""))))))</f>
        <v>5.4545454545454497</v>
      </c>
      <c r="H29" s="151" t="s">
        <v>55</v>
      </c>
      <c r="I29" s="96">
        <v>5.4545454545454497</v>
      </c>
      <c r="J29" s="96">
        <v>3.7851239669421499</v>
      </c>
      <c r="K29" s="96"/>
      <c r="L29" s="96"/>
      <c r="M29" s="96"/>
      <c r="N29" s="150"/>
      <c r="O29" s="150"/>
      <c r="P29" s="150"/>
      <c r="Q29" s="172"/>
      <c r="R29" s="172"/>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2.4297520661157002</v>
      </c>
      <c r="F30" s="96" cm="1">
        <f t="array" ref="F30">IF(Options!$D$18=1, IFERROR(MAX(IF($I$199:$R$199=1,(I30:R30),"")),
     MAX(IF($I$199:$R$199=2,(I30:R30),""))),
IF(Options!$D$19=1, IFERROR(AVERAGE(IF($I$199:$R$199=1,(I30:R30),"")),
     AVERAGE(IF($I$199:$R$199=2,(I30:R30),""))),
IF(Options!$D$20=1, IFERROR(GEOMEAN(IF($I$199:$R$199=1,(I30:R30)+0.0001,"")),
     GEOMEAN(IF($I$199:$R$199=2,(I30:R30)+0.0001,""))))))</f>
        <v>2.4297520661157002</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0</v>
      </c>
      <c r="J30" s="96">
        <v>2.4297520661157002</v>
      </c>
      <c r="K30" s="96"/>
      <c r="L30" s="96"/>
      <c r="M30" s="96"/>
      <c r="N30" s="150"/>
      <c r="O30" s="150"/>
      <c r="P30" s="150"/>
      <c r="Q30" s="172"/>
      <c r="R30" s="172"/>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5.254599788103083</v>
      </c>
      <c r="F31" s="96" cm="1">
        <f t="array" ref="F31">IF(Options!$D$18=1, IFERROR(MAX(IF($I$199:$R$199=1,(I31:R31),"")),
     MAX(IF($I$199:$R$199=2,(I31:R31),""))),
IF(Options!$D$19=1, IFERROR(AVERAGE(IF($I$199:$R$199=1,(I31:R31),"")),
     AVERAGE(IF($I$199:$R$199=2,(I31:R31),""))),
IF(Options!$D$20=1, IFERROR(GEOMEAN(IF($I$199:$R$199=1,(I31:R31)+0.0001,"")),
     GEOMEAN(IF($I$199:$R$199=2,(I31:R31)+0.0001,""))))))</f>
        <v>4.0495867768595</v>
      </c>
      <c r="G31" s="96" cm="1">
        <f t="array" ref="G31">IF(Options!$D$18=1, IFERROR(MAX(IF($I$200:$R$200=1,(I31:R31),"")),
     MAX(IF($I$200:$R$200=2,(I31:R31),""))),
IF(Options!$D$19=1, IFERROR(AVERAGE(IF($I$200:$R$200=1,(I31:R31),"")),
     AVERAGE(IF($I$200:$R$200=2,(I31:R31),""))),
IF(Options!$D$20=1, IFERROR(GEOMEAN(IF($I$200:$R$200=1,(I31:R31)+0.0001,"")),
     GEOMEAN(IF($I$200:$R$200=2,(I31:R31)+0.0001,""))))))</f>
        <v>6.8181818181818201</v>
      </c>
      <c r="H31" s="151" t="s">
        <v>59</v>
      </c>
      <c r="I31" s="96">
        <v>6.8181818181818201</v>
      </c>
      <c r="J31" s="96">
        <v>4.0495867768595</v>
      </c>
      <c r="K31" s="96"/>
      <c r="L31" s="96"/>
      <c r="M31" s="96"/>
      <c r="N31" s="150"/>
      <c r="O31" s="150"/>
      <c r="P31" s="150"/>
      <c r="Q31" s="172"/>
      <c r="R31" s="172"/>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3.5016364104106743</v>
      </c>
      <c r="F32" s="96" cm="1">
        <f t="array" ref="F32">IF(Options!$D$18=1, IFERROR(MAX(IF($I$199:$R$199=1,(I32:R32),"")),
     MAX(IF($I$199:$R$199=2,(I32:R32),""))),
IF(Options!$D$19=1, IFERROR(AVERAGE(IF($I$199:$R$199=1,(I32:R32),"")),
     AVERAGE(IF($I$199:$R$199=2,(I32:R32),""))),
IF(Options!$D$20=1, IFERROR(GEOMEAN(IF($I$199:$R$199=1,(I32:R32)+0.0001,"")),
     GEOMEAN(IF($I$199:$R$199=2,(I32:R32)+0.0001,""))))))</f>
        <v>3.1735537190082601</v>
      </c>
      <c r="G32" s="96" cm="1">
        <f t="array" ref="G32">IF(Options!$D$18=1, IFERROR(MAX(IF($I$200:$R$200=1,(I32:R32),"")),
     MAX(IF($I$200:$R$200=2,(I32:R32),""))),
IF(Options!$D$19=1, IFERROR(AVERAGE(IF($I$200:$R$200=1,(I32:R32),"")),
     AVERAGE(IF($I$200:$R$200=2,(I32:R32),""))),
IF(Options!$D$20=1, IFERROR(GEOMEAN(IF($I$200:$R$200=1,(I32:R32)+0.0001,"")),
     GEOMEAN(IF($I$200:$R$200=2,(I32:R32)+0.0001,""))))))</f>
        <v>3.86363636363637</v>
      </c>
      <c r="H32" s="151" t="s">
        <v>61</v>
      </c>
      <c r="I32" s="96">
        <v>3.86363636363637</v>
      </c>
      <c r="J32" s="96">
        <v>3.1735537190082601</v>
      </c>
      <c r="K32" s="96"/>
      <c r="L32" s="96"/>
      <c r="M32" s="96"/>
      <c r="N32" s="150"/>
      <c r="O32" s="150"/>
      <c r="P32" s="150"/>
      <c r="Q32" s="172"/>
      <c r="R32" s="172"/>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7.6870611478580688</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5.9090909090909003</v>
      </c>
      <c r="H33" s="151" t="s">
        <v>63</v>
      </c>
      <c r="I33" s="96">
        <v>5.9090909090909003</v>
      </c>
      <c r="J33" s="96">
        <v>10</v>
      </c>
      <c r="K33" s="96"/>
      <c r="L33" s="96"/>
      <c r="M33" s="96"/>
      <c r="N33" s="150"/>
      <c r="O33" s="150"/>
      <c r="P33" s="150"/>
      <c r="Q33" s="172"/>
      <c r="R33" s="172"/>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1.34700602974794</v>
      </c>
      <c r="F34" s="96" cm="1">
        <f t="array" ref="F34">IF(Options!$D$18=1, IFERROR(MAX(IF($I$199:$R$199=1,(I34:R34),"")),
     MAX(IF($I$199:$R$199=2,(I34:R34),""))),
IF(Options!$D$19=1, IFERROR(AVERAGE(IF($I$199:$R$199=1,(I34:R34),"")),
     AVERAGE(IF($I$199:$R$199=2,(I34:R34),""))),
IF(Options!$D$20=1, IFERROR(GEOMEAN(IF($I$199:$R$199=1,(I34:R34)+0.0001,"")),
     GEOMEAN(IF($I$199:$R$199=2,(I34:R34)+0.0001,""))))))</f>
        <v>0.34710743801652899</v>
      </c>
      <c r="G34" s="96" cm="1">
        <f t="array" ref="G34">IF(Options!$D$18=1, IFERROR(MAX(IF($I$200:$R$200=1,(I34:R34),"")),
     MAX(IF($I$200:$R$200=2,(I34:R34),""))),
IF(Options!$D$19=1, IFERROR(AVERAGE(IF($I$200:$R$200=1,(I34:R34),"")),
     AVERAGE(IF($I$200:$R$200=2,(I34:R34),""))),
IF(Options!$D$20=1, IFERROR(GEOMEAN(IF($I$200:$R$200=1,(I34:R34)+0.0001,"")),
     GEOMEAN(IF($I$200:$R$200=2,(I34:R34)+0.0001,""))))))</f>
        <v>5.2272727272727204</v>
      </c>
      <c r="H34" s="151" t="s">
        <v>65</v>
      </c>
      <c r="I34" s="96">
        <v>5.2272727272727204</v>
      </c>
      <c r="J34" s="96">
        <v>0.34710743801652899</v>
      </c>
      <c r="K34" s="96"/>
      <c r="L34" s="96"/>
      <c r="M34" s="96"/>
      <c r="N34" s="150"/>
      <c r="O34" s="150"/>
      <c r="P34" s="150"/>
      <c r="Q34" s="172"/>
      <c r="R34" s="172"/>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0</v>
      </c>
      <c r="K35" s="96"/>
      <c r="L35" s="96"/>
      <c r="M35" s="96"/>
      <c r="N35" s="150"/>
      <c r="O35" s="150"/>
      <c r="P35" s="150"/>
      <c r="Q35" s="172"/>
      <c r="R35" s="172"/>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3.0151134457776374</v>
      </c>
      <c r="F36" s="96" cm="1">
        <f t="array" ref="F36">IF(Options!$D$18=1, IFERROR(MAX(IF($I$199:$R$199=1,(I36:R36),"")),
     MAX(IF($I$199:$R$199=2,(I36:R36),""))),
IF(Options!$D$19=1, IFERROR(AVERAGE(IF($I$199:$R$199=1,(I36:R36),"")),
     AVERAGE(IF($I$199:$R$199=2,(I36:R36),""))),
IF(Options!$D$20=1, IFERROR(GEOMEAN(IF($I$199:$R$199=1,(I36:R36)+0.0001,"")),
     GEOMEAN(IF($I$199:$R$199=2,(I36:R36)+0.0001,""))))))</f>
        <v>1.8181818181818199</v>
      </c>
      <c r="G36" s="96" cm="1">
        <f t="array" ref="G36">IF(Options!$D$18=1, IFERROR(MAX(IF($I$200:$R$200=1,(I36:R36),"")),
     MAX(IF($I$200:$R$200=2,(I36:R36),""))),
IF(Options!$D$19=1, IFERROR(AVERAGE(IF($I$200:$R$200=1,(I36:R36),"")),
     AVERAGE(IF($I$200:$R$200=2,(I36:R36),""))),
IF(Options!$D$20=1, IFERROR(GEOMEAN(IF($I$200:$R$200=1,(I36:R36)+0.0001,"")),
     GEOMEAN(IF($I$200:$R$200=2,(I36:R36)+0.0001,""))))))</f>
        <v>5</v>
      </c>
      <c r="H36" s="151" t="s">
        <v>69</v>
      </c>
      <c r="I36" s="96">
        <v>5</v>
      </c>
      <c r="J36" s="96">
        <v>1.8181818181818199</v>
      </c>
      <c r="K36" s="96"/>
      <c r="L36" s="96"/>
      <c r="M36" s="96"/>
      <c r="N36" s="150"/>
      <c r="O36" s="150"/>
      <c r="P36" s="150"/>
      <c r="Q36" s="172"/>
      <c r="R36" s="172"/>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5.4214876033057902</v>
      </c>
      <c r="F37" s="96" cm="1">
        <f t="array" ref="F37">IF(Options!$D$18=1, IFERROR(MAX(IF($I$199:$R$199=1,(I37:R37),"")),
     MAX(IF($I$199:$R$199=2,(I37:R37),""))),
IF(Options!$D$19=1, IFERROR(AVERAGE(IF($I$199:$R$199=1,(I37:R37),"")),
     AVERAGE(IF($I$199:$R$199=2,(I37:R37),""))),
IF(Options!$D$20=1, IFERROR(GEOMEAN(IF($I$199:$R$199=1,(I37:R37)+0.0001,"")),
     GEOMEAN(IF($I$199:$R$199=2,(I37:R37)+0.0001,""))))))</f>
        <v>5.4214876033057902</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0</v>
      </c>
      <c r="J37" s="96">
        <v>5.4214876033057902</v>
      </c>
      <c r="K37" s="96"/>
      <c r="L37" s="96"/>
      <c r="M37" s="96"/>
      <c r="N37" s="150"/>
      <c r="O37" s="150"/>
      <c r="P37" s="150"/>
      <c r="Q37" s="172"/>
      <c r="R37" s="172"/>
      <c r="S37" s="38"/>
      <c r="T37" s="38"/>
      <c r="U37" s="38"/>
      <c r="V37" s="38"/>
      <c r="W37" s="38"/>
      <c r="X37" s="38"/>
      <c r="Y37" s="38"/>
      <c r="Z37" s="38"/>
      <c r="AA37" s="38"/>
    </row>
    <row r="38" spans="1:27" x14ac:dyDescent="0.2">
      <c r="A38" s="92">
        <v>33</v>
      </c>
      <c r="B38" s="92" t="s">
        <v>72</v>
      </c>
      <c r="C38" s="92" t="s">
        <v>73</v>
      </c>
      <c r="D38" s="105" t="str">
        <f t="shared" si="0"/>
        <v/>
      </c>
      <c r="E38" s="96">
        <f>IF(Options!$D$24 = 1, MAX(F38, G38),
IF(Options!$D$25 = 1, AVERAGE(F38,G38),
IF(Options!$D$26 = 1, IFERROR(GEOMEAN(F38, G38), MAX(F38, G38)))))</f>
        <v>5.8775381364525865</v>
      </c>
      <c r="F38" s="96" cm="1">
        <f t="array" ref="F38">IF(Options!$D$18=1, IFERROR(MAX(IF($I$199:$R$199=1,(I38:R38),"")),
     MAX(IF($I$199:$R$199=2,(I38:R38),""))),
IF(Options!$D$19=1, IFERROR(AVERAGE(IF($I$199:$R$199=1,(I38:R38),"")),
     AVERAGE(IF($I$199:$R$199=2,(I38:R38),""))),
IF(Options!$D$20=1, IFERROR(GEOMEAN(IF($I$199:$R$199=1,(I38:R38)+0.0001,"")),
     GEOMEAN(IF($I$199:$R$199=2,(I38:R38)+0.0001,""))))))</f>
        <v>6.9090909090909101</v>
      </c>
      <c r="G38" s="96" cm="1">
        <f t="array" ref="G38">IF(Options!$D$18=1, IFERROR(MAX(IF($I$200:$R$200=1,(I38:R38),"")),
     MAX(IF($I$200:$R$200=2,(I38:R38),""))),
IF(Options!$D$19=1, IFERROR(AVERAGE(IF($I$200:$R$200=1,(I38:R38),"")),
     AVERAGE(IF($I$200:$R$200=2,(I38:R38),""))),
IF(Options!$D$20=1, IFERROR(GEOMEAN(IF($I$200:$R$200=1,(I38:R38)+0.0001,"")),
     GEOMEAN(IF($I$200:$R$200=2,(I38:R38)+0.0001,""))))))</f>
        <v>5</v>
      </c>
      <c r="H38" s="151" t="s">
        <v>73</v>
      </c>
      <c r="I38" s="96">
        <v>5</v>
      </c>
      <c r="J38" s="96">
        <v>6.9090909090909101</v>
      </c>
      <c r="K38" s="96"/>
      <c r="L38" s="96"/>
      <c r="M38" s="96"/>
      <c r="N38" s="150"/>
      <c r="O38" s="150"/>
      <c r="P38" s="150"/>
      <c r="Q38" s="172"/>
      <c r="R38" s="172"/>
      <c r="S38" s="38"/>
      <c r="T38" s="38"/>
      <c r="U38" s="38"/>
      <c r="V38" s="38"/>
      <c r="W38" s="38"/>
      <c r="X38" s="38"/>
      <c r="Y38" s="38"/>
      <c r="Z38" s="38"/>
      <c r="AA38" s="38"/>
    </row>
    <row r="39" spans="1:27" x14ac:dyDescent="0.2">
      <c r="A39" s="92">
        <v>34</v>
      </c>
      <c r="B39" s="92" t="s">
        <v>74</v>
      </c>
      <c r="C39" s="92" t="s">
        <v>75</v>
      </c>
      <c r="D39" s="105" t="str">
        <f t="shared" si="0"/>
        <v/>
      </c>
      <c r="E39" s="96">
        <f>IF(Options!$D$24 = 1, MAX(F39, G39),
IF(Options!$D$25 = 1, AVERAGE(F39,G39),
IF(Options!$D$26 = 1, IFERROR(GEOMEAN(F39, G39), MAX(F39, G39)))))</f>
        <v>6.310284022750773</v>
      </c>
      <c r="F39" s="96" cm="1">
        <f t="array" ref="F39">IF(Options!$D$18=1, IFERROR(MAX(IF($I$199:$R$199=1,(I39:R39),"")),
     MAX(IF($I$199:$R$199=2,(I39:R39),""))),
IF(Options!$D$19=1, IFERROR(AVERAGE(IF($I$199:$R$199=1,(I39:R39),"")),
     AVERAGE(IF($I$199:$R$199=2,(I39:R39),""))),
IF(Options!$D$20=1, IFERROR(GEOMEAN(IF($I$199:$R$199=1,(I39:R39)+0.0001,"")),
     GEOMEAN(IF($I$199:$R$199=2,(I39:R39)+0.0001,""))))))</f>
        <v>8.7603305785124004</v>
      </c>
      <c r="G39" s="96" cm="1">
        <f t="array" ref="G39">IF(Options!$D$18=1, IFERROR(MAX(IF($I$200:$R$200=1,(I39:R39),"")),
     MAX(IF($I$200:$R$200=2,(I39:R39),""))),
IF(Options!$D$19=1, IFERROR(AVERAGE(IF($I$200:$R$200=1,(I39:R39),"")),
     AVERAGE(IF($I$200:$R$200=2,(I39:R39),""))),
IF(Options!$D$20=1, IFERROR(GEOMEAN(IF($I$200:$R$200=1,(I39:R39)+0.0001,"")),
     GEOMEAN(IF($I$200:$R$200=2,(I39:R39)+0.0001,""))))))</f>
        <v>4.5454545454545503</v>
      </c>
      <c r="H39" s="151" t="s">
        <v>75</v>
      </c>
      <c r="I39" s="96">
        <v>4.5454545454545503</v>
      </c>
      <c r="J39" s="96">
        <v>8.7603305785124004</v>
      </c>
      <c r="K39" s="96"/>
      <c r="L39" s="96"/>
      <c r="M39" s="96"/>
      <c r="N39" s="150"/>
      <c r="O39" s="150"/>
      <c r="P39" s="150"/>
      <c r="Q39" s="172"/>
      <c r="R39" s="172"/>
      <c r="S39" s="38"/>
      <c r="T39" s="38"/>
      <c r="U39" s="38"/>
      <c r="V39" s="38"/>
      <c r="W39" s="38"/>
      <c r="X39" s="38"/>
      <c r="Y39" s="38"/>
      <c r="Z39" s="38"/>
      <c r="AA39" s="38"/>
    </row>
    <row r="40" spans="1:27" x14ac:dyDescent="0.2">
      <c r="A40" s="92">
        <v>35</v>
      </c>
      <c r="B40" s="92" t="s">
        <v>76</v>
      </c>
      <c r="C40" s="92" t="s">
        <v>77</v>
      </c>
      <c r="D40" s="105" t="str">
        <f t="shared" si="0"/>
        <v/>
      </c>
      <c r="E40" s="96">
        <f>IF(Options!$D$24 = 1, MAX(F40, G40),
IF(Options!$D$25 = 1, AVERAGE(F40,G40),
IF(Options!$D$26 = 1, IFERROR(GEOMEAN(F40, G40), MAX(F40, G40)))))</f>
        <v>7.6870611478580688</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5.9090909090909003</v>
      </c>
      <c r="H40" s="151" t="s">
        <v>77</v>
      </c>
      <c r="I40" s="96">
        <v>5.9090909090909003</v>
      </c>
      <c r="J40" s="96">
        <v>10</v>
      </c>
      <c r="K40" s="96"/>
      <c r="L40" s="96"/>
      <c r="M40" s="96"/>
      <c r="N40" s="150"/>
      <c r="O40" s="150"/>
      <c r="P40" s="150"/>
      <c r="Q40" s="172"/>
      <c r="R40" s="172"/>
      <c r="S40" s="38"/>
      <c r="T40" s="38"/>
      <c r="U40" s="38"/>
      <c r="V40" s="38"/>
      <c r="W40" s="38"/>
      <c r="X40" s="38"/>
      <c r="Y40" s="38"/>
      <c r="Z40" s="38"/>
      <c r="AA40" s="38"/>
    </row>
    <row r="41" spans="1:27" x14ac:dyDescent="0.2">
      <c r="A41" s="92">
        <v>36</v>
      </c>
      <c r="B41" s="92" t="s">
        <v>78</v>
      </c>
      <c r="C41" s="92" t="s">
        <v>79</v>
      </c>
      <c r="D41" s="105" t="str">
        <f t="shared" si="0"/>
        <v/>
      </c>
      <c r="E41" s="96">
        <f>IF(Options!$D$24 = 1, MAX(F41, G41),
IF(Options!$D$25 = 1, AVERAGE(F41,G41),
IF(Options!$D$26 = 1, IFERROR(GEOMEAN(F41, G41), MAX(F41, G41)))))</f>
        <v>7.6404947503452041</v>
      </c>
      <c r="F41" s="96" cm="1">
        <f t="array" ref="F41">IF(Options!$D$18=1, IFERROR(MAX(IF($I$199:$R$199=1,(I41:R41),"")),
     MAX(IF($I$199:$R$199=2,(I41:R41),""))),
IF(Options!$D$19=1, IFERROR(AVERAGE(IF($I$199:$R$199=1,(I41:R41),"")),
     AVERAGE(IF($I$199:$R$199=2,(I41:R41),""))),
IF(Options!$D$20=1, IFERROR(GEOMEAN(IF($I$199:$R$199=1,(I41:R41)+0.0001,"")),
     GEOMEAN(IF($I$199:$R$199=2,(I41:R41)+0.0001,""))))))</f>
        <v>9.1735537190082592</v>
      </c>
      <c r="G41" s="96" cm="1">
        <f t="array" ref="G41">IF(Options!$D$18=1, IFERROR(MAX(IF($I$200:$R$200=1,(I41:R41),"")),
     MAX(IF($I$200:$R$200=2,(I41:R41),""))),
IF(Options!$D$19=1, IFERROR(AVERAGE(IF($I$200:$R$200=1,(I41:R41),"")),
     AVERAGE(IF($I$200:$R$200=2,(I41:R41),""))),
IF(Options!$D$20=1, IFERROR(GEOMEAN(IF($I$200:$R$200=1,(I41:R41)+0.0001,"")),
     GEOMEAN(IF($I$200:$R$200=2,(I41:R41)+0.0001,""))))))</f>
        <v>6.3636363636363704</v>
      </c>
      <c r="H41" s="151" t="s">
        <v>79</v>
      </c>
      <c r="I41" s="96">
        <v>6.3636363636363704</v>
      </c>
      <c r="J41" s="96">
        <v>9.1735537190082592</v>
      </c>
      <c r="K41" s="96"/>
      <c r="L41" s="96"/>
      <c r="M41" s="96"/>
      <c r="N41" s="150"/>
      <c r="O41" s="150"/>
      <c r="P41" s="150"/>
      <c r="Q41" s="172"/>
      <c r="R41" s="172"/>
      <c r="S41" s="38"/>
      <c r="T41" s="38"/>
      <c r="U41" s="38"/>
      <c r="V41" s="38"/>
      <c r="W41" s="38"/>
      <c r="X41" s="38"/>
      <c r="Y41" s="38"/>
      <c r="Z41" s="38"/>
      <c r="AA41" s="38"/>
    </row>
    <row r="42" spans="1:27" x14ac:dyDescent="0.2">
      <c r="A42" s="92">
        <v>37</v>
      </c>
      <c r="B42" s="92" t="s">
        <v>80</v>
      </c>
      <c r="C42" s="92" t="s">
        <v>81</v>
      </c>
      <c r="D42" s="105" t="str">
        <f t="shared" si="0"/>
        <v/>
      </c>
      <c r="E42" s="96">
        <f>IF(Options!$D$24 = 1, MAX(F42, G42),
IF(Options!$D$25 = 1, AVERAGE(F42,G42),
IF(Options!$D$26 = 1, IFERROR(GEOMEAN(F42, G42), MAX(F42, G42)))))</f>
        <v>2.1756110051385513</v>
      </c>
      <c r="F42" s="96" cm="1">
        <f t="array" ref="F42">IF(Options!$D$18=1, IFERROR(MAX(IF($I$199:$R$199=1,(I42:R42),"")),
     MAX(IF($I$199:$R$199=2,(I42:R42),""))),
IF(Options!$D$19=1, IFERROR(AVERAGE(IF($I$199:$R$199=1,(I42:R42),"")),
     AVERAGE(IF($I$199:$R$199=2,(I42:R42),""))),
IF(Options!$D$20=1, IFERROR(GEOMEAN(IF($I$199:$R$199=1,(I42:R42)+0.0001,"")),
     GEOMEAN(IF($I$199:$R$199=2,(I42:R42)+0.0001,""))))))</f>
        <v>5.2066115702479303</v>
      </c>
      <c r="G42" s="96" cm="1">
        <f t="array" ref="G42">IF(Options!$D$18=1, IFERROR(MAX(IF($I$200:$R$200=1,(I42:R42),"")),
     MAX(IF($I$200:$R$200=2,(I42:R42),""))),
IF(Options!$D$19=1, IFERROR(AVERAGE(IF($I$200:$R$200=1,(I42:R42),"")),
     AVERAGE(IF($I$200:$R$200=2,(I42:R42),""))),
IF(Options!$D$20=1, IFERROR(GEOMEAN(IF($I$200:$R$200=1,(I42:R42)+0.0001,"")),
     GEOMEAN(IF($I$200:$R$200=2,(I42:R42)+0.0001,""))))))</f>
        <v>0.90909090909091705</v>
      </c>
      <c r="H42" s="151" t="s">
        <v>81</v>
      </c>
      <c r="I42" s="96">
        <v>0.90909090909091705</v>
      </c>
      <c r="J42" s="96">
        <v>5.2066115702479303</v>
      </c>
      <c r="K42" s="96"/>
      <c r="L42" s="96"/>
      <c r="M42" s="96"/>
      <c r="N42" s="150"/>
      <c r="O42" s="150"/>
      <c r="P42" s="150"/>
      <c r="Q42" s="172"/>
      <c r="R42" s="172"/>
      <c r="S42" s="38"/>
      <c r="T42" s="38"/>
      <c r="U42" s="38"/>
      <c r="V42" s="38"/>
      <c r="W42" s="38"/>
      <c r="X42" s="38"/>
      <c r="Y42" s="38"/>
      <c r="Z42" s="38"/>
      <c r="AA42" s="38"/>
    </row>
    <row r="43" spans="1:27" x14ac:dyDescent="0.2">
      <c r="A43" s="92">
        <v>38</v>
      </c>
      <c r="B43" s="92" t="s">
        <v>82</v>
      </c>
      <c r="C43" s="92" t="s">
        <v>83</v>
      </c>
      <c r="D43" s="105" t="str">
        <f t="shared" si="0"/>
        <v/>
      </c>
      <c r="E43" s="96">
        <f>IF(Options!$D$24 = 1, MAX(F43, G43),
IF(Options!$D$25 = 1, AVERAGE(F43,G43),
IF(Options!$D$26 = 1, IFERROR(GEOMEAN(F43, G43), MAX(F43, G43)))))</f>
        <v>0</v>
      </c>
      <c r="F43" s="96" cm="1">
        <f t="array" ref="F43">IF(Options!$D$18=1, IFERROR(MAX(IF($I$199:$R$199=1,(I43:R43),"")),
     MAX(IF($I$199:$R$199=2,(I43:R43),""))),
IF(Options!$D$19=1, IFERROR(AVERAGE(IF($I$199:$R$199=1,(I43:R43),"")),
     AVERAGE(IF($I$199:$R$199=2,(I43:R43),""))),
IF(Options!$D$20=1, IFERROR(GEOMEAN(IF($I$199:$R$199=1,(I43:R43)+0.0001,"")),
     GEOMEAN(IF($I$199:$R$199=2,(I43:R43)+0.0001,""))))))</f>
        <v>0</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t="s">
        <v>505</v>
      </c>
      <c r="J43" s="96" t="s">
        <v>505</v>
      </c>
      <c r="K43" s="96"/>
      <c r="L43" s="96"/>
      <c r="M43" s="96"/>
      <c r="N43" s="150"/>
      <c r="O43" s="150"/>
      <c r="P43" s="150"/>
      <c r="Q43" s="172"/>
      <c r="R43" s="172"/>
      <c r="S43" s="38"/>
      <c r="T43" s="38"/>
      <c r="U43" s="38"/>
      <c r="V43" s="38"/>
      <c r="W43" s="38"/>
      <c r="X43" s="38"/>
      <c r="Y43" s="38"/>
      <c r="Z43" s="38"/>
      <c r="AA43" s="38"/>
    </row>
    <row r="44" spans="1:27" x14ac:dyDescent="0.2">
      <c r="A44" s="92">
        <v>39</v>
      </c>
      <c r="B44" s="92" t="s">
        <v>84</v>
      </c>
      <c r="C44" s="92" t="s">
        <v>85</v>
      </c>
      <c r="D44" s="105" t="str">
        <f t="shared" si="0"/>
        <v/>
      </c>
      <c r="E44" s="96">
        <f>IF(Options!$D$24 = 1, MAX(F44, G44),
IF(Options!$D$25 = 1, AVERAGE(F44,G44),
IF(Options!$D$26 = 1, IFERROR(GEOMEAN(F44, G44), MAX(F44, G44)))))</f>
        <v>4.0284487956872486</v>
      </c>
      <c r="F44" s="96" cm="1">
        <f t="array" ref="F44">IF(Options!$D$18=1, IFERROR(MAX(IF($I$199:$R$199=1,(I44:R44),"")),
     MAX(IF($I$199:$R$199=2,(I44:R44),""))),
IF(Options!$D$19=1, IFERROR(AVERAGE(IF($I$199:$R$199=1,(I44:R44),"")),
     AVERAGE(IF($I$199:$R$199=2,(I44:R44),""))),
IF(Options!$D$20=1, IFERROR(GEOMEAN(IF($I$199:$R$199=1,(I44:R44)+0.0001,"")),
     GEOMEAN(IF($I$199:$R$199=2,(I44:R44)+0.0001,""))))))</f>
        <v>4.4628099173553704</v>
      </c>
      <c r="G44" s="96" cm="1">
        <f t="array" ref="G44">IF(Options!$D$18=1, IFERROR(MAX(IF($I$200:$R$200=1,(I44:R44),"")),
     MAX(IF($I$200:$R$200=2,(I44:R44),""))),
IF(Options!$D$19=1, IFERROR(AVERAGE(IF($I$200:$R$200=1,(I44:R44),"")),
     AVERAGE(IF($I$200:$R$200=2,(I44:R44),""))),
IF(Options!$D$20=1, IFERROR(GEOMEAN(IF($I$200:$R$200=1,(I44:R44)+0.0001,"")),
     GEOMEAN(IF($I$200:$R$200=2,(I44:R44)+0.0001,""))))))</f>
        <v>3.63636363636363</v>
      </c>
      <c r="H44" s="151" t="s">
        <v>85</v>
      </c>
      <c r="I44" s="96">
        <v>3.63636363636363</v>
      </c>
      <c r="J44" s="96">
        <v>4.4628099173553704</v>
      </c>
      <c r="K44" s="96"/>
      <c r="L44" s="96"/>
      <c r="M44" s="96"/>
      <c r="N44" s="150"/>
      <c r="O44" s="150"/>
      <c r="P44" s="150"/>
      <c r="Q44" s="172"/>
      <c r="R44" s="172"/>
      <c r="S44" s="38"/>
      <c r="T44" s="38"/>
      <c r="U44" s="38"/>
      <c r="V44" s="38"/>
      <c r="W44" s="38"/>
      <c r="X44" s="38"/>
      <c r="Y44" s="38"/>
      <c r="Z44" s="38"/>
      <c r="AA44" s="38"/>
    </row>
    <row r="45" spans="1:27" x14ac:dyDescent="0.2">
      <c r="A45" s="92">
        <v>40</v>
      </c>
      <c r="B45" s="92" t="s">
        <v>86</v>
      </c>
      <c r="C45" s="92" t="s">
        <v>87</v>
      </c>
      <c r="D45" s="105" t="str">
        <f t="shared" si="0"/>
        <v/>
      </c>
      <c r="E45" s="96">
        <f>IF(Options!$D$24 = 1, MAX(F45, G45),
IF(Options!$D$25 = 1, AVERAGE(F45,G45),
IF(Options!$D$26 = 1, IFERROR(GEOMEAN(F45, G45), MAX(F45, G45)))))</f>
        <v>4.3529483432195475</v>
      </c>
      <c r="F45" s="96" cm="1">
        <f t="array" ref="F45">IF(Options!$D$18=1, IFERROR(MAX(IF($I$199:$R$199=1,(I45:R45),"")),
     MAX(IF($I$199:$R$199=2,(I45:R45),""))),
IF(Options!$D$19=1, IFERROR(AVERAGE(IF($I$199:$R$199=1,(I45:R45),"")),
     AVERAGE(IF($I$199:$R$199=2,(I45:R45),""))),
IF(Options!$D$20=1, IFERROR(GEOMEAN(IF($I$199:$R$199=1,(I45:R45)+0.0001,"")),
     GEOMEAN(IF($I$199:$R$199=2,(I45:R45)+0.0001,""))))))</f>
        <v>3.2066115702479299</v>
      </c>
      <c r="G45" s="96" cm="1">
        <f t="array" ref="G45">IF(Options!$D$18=1, IFERROR(MAX(IF($I$200:$R$200=1,(I45:R45),"")),
     MAX(IF($I$200:$R$200=2,(I45:R45),""))),
IF(Options!$D$19=1, IFERROR(AVERAGE(IF($I$200:$R$200=1,(I45:R45),"")),
     AVERAGE(IF($I$200:$R$200=2,(I45:R45),""))),
IF(Options!$D$20=1, IFERROR(GEOMEAN(IF($I$200:$R$200=1,(I45:R45)+0.0001,"")),
     GEOMEAN(IF($I$200:$R$200=2,(I45:R45)+0.0001,""))))))</f>
        <v>5.9090909090909198</v>
      </c>
      <c r="H45" s="151" t="s">
        <v>87</v>
      </c>
      <c r="I45" s="96">
        <v>5.9090909090909198</v>
      </c>
      <c r="J45" s="96">
        <v>3.2066115702479299</v>
      </c>
      <c r="K45" s="96"/>
      <c r="L45" s="96"/>
      <c r="M45" s="96"/>
      <c r="N45" s="150"/>
      <c r="O45" s="150"/>
      <c r="P45" s="150"/>
      <c r="Q45" s="172"/>
      <c r="R45" s="172"/>
      <c r="S45" s="38"/>
      <c r="T45" s="38"/>
      <c r="U45" s="38"/>
      <c r="V45" s="38"/>
      <c r="W45" s="38"/>
      <c r="X45" s="38"/>
      <c r="Y45" s="38"/>
      <c r="Z45" s="38"/>
      <c r="AA45" s="38"/>
    </row>
    <row r="46" spans="1:27" x14ac:dyDescent="0.2">
      <c r="A46" s="92">
        <v>41</v>
      </c>
      <c r="B46" s="92" t="s">
        <v>88</v>
      </c>
      <c r="C46" s="92" t="s">
        <v>89</v>
      </c>
      <c r="D46" s="105" t="str">
        <f t="shared" si="0"/>
        <v/>
      </c>
      <c r="E46" s="96">
        <f>IF(Options!$D$24 = 1, MAX(F46, G46),
IF(Options!$D$25 = 1, AVERAGE(F46,G46),
IF(Options!$D$26 = 1, IFERROR(GEOMEAN(F46, G46), MAX(F46, G46)))))</f>
        <v>5.7443664625089177</v>
      </c>
      <c r="F46" s="96" cm="1">
        <f t="array" ref="F46">IF(Options!$D$18=1, IFERROR(MAX(IF($I$199:$R$199=1,(I46:R46),"")),
     MAX(IF($I$199:$R$199=2,(I46:R46),""))),
IF(Options!$D$19=1, IFERROR(AVERAGE(IF($I$199:$R$199=1,(I46:R46),"")),
     AVERAGE(IF($I$199:$R$199=2,(I46:R46),""))),
IF(Options!$D$20=1, IFERROR(GEOMEAN(IF($I$199:$R$199=1,(I46:R46)+0.0001,"")),
     GEOMEAN(IF($I$199:$R$199=2,(I46:R46)+0.0001,""))))))</f>
        <v>8.0661157024793404</v>
      </c>
      <c r="G46" s="96" cm="1">
        <f t="array" ref="G46">IF(Options!$D$18=1, IFERROR(MAX(IF($I$200:$R$200=1,(I46:R46),"")),
     MAX(IF($I$200:$R$200=2,(I46:R46),""))),
IF(Options!$D$19=1, IFERROR(AVERAGE(IF($I$200:$R$200=1,(I46:R46),"")),
     AVERAGE(IF($I$200:$R$200=2,(I46:R46),""))),
IF(Options!$D$20=1, IFERROR(GEOMEAN(IF($I$200:$R$200=1,(I46:R46)+0.0001,"")),
     GEOMEAN(IF($I$200:$R$200=2,(I46:R46)+0.0001,""))))))</f>
        <v>4.0909090909090802</v>
      </c>
      <c r="H46" s="151" t="s">
        <v>89</v>
      </c>
      <c r="I46" s="96">
        <v>4.0909090909090802</v>
      </c>
      <c r="J46" s="96">
        <v>8.0661157024793404</v>
      </c>
      <c r="K46" s="96"/>
      <c r="L46" s="96"/>
      <c r="M46" s="96"/>
      <c r="N46" s="150"/>
      <c r="O46" s="150"/>
      <c r="P46" s="150"/>
      <c r="Q46" s="172"/>
      <c r="R46" s="172"/>
      <c r="S46" s="38"/>
      <c r="T46" s="38"/>
      <c r="U46" s="38"/>
      <c r="V46" s="38"/>
      <c r="W46" s="38"/>
      <c r="X46" s="38"/>
      <c r="Y46" s="38"/>
      <c r="Z46" s="38"/>
      <c r="AA46" s="38"/>
    </row>
    <row r="47" spans="1:27" x14ac:dyDescent="0.2">
      <c r="A47" s="92">
        <v>42</v>
      </c>
      <c r="B47" s="92" t="s">
        <v>90</v>
      </c>
      <c r="C47" s="92" t="s">
        <v>91</v>
      </c>
      <c r="D47" s="105" t="str">
        <f t="shared" si="0"/>
        <v/>
      </c>
      <c r="E47" s="96">
        <f>IF(Options!$D$24 = 1, MAX(F47, G47),
IF(Options!$D$25 = 1, AVERAGE(F47,G47),
IF(Options!$D$26 = 1, IFERROR(GEOMEAN(F47, G47), MAX(F47, G47)))))</f>
        <v>4.6208621102152447</v>
      </c>
      <c r="F47" s="96" cm="1">
        <f t="array" ref="F47">IF(Options!$D$18=1, IFERROR(MAX(IF($I$199:$R$199=1,(I47:R47),"")),
     MAX(IF($I$199:$R$199=2,(I47:R47),""))),
IF(Options!$D$19=1, IFERROR(AVERAGE(IF($I$199:$R$199=1,(I47:R47),"")),
     AVERAGE(IF($I$199:$R$199=2,(I47:R47),""))),
IF(Options!$D$20=1, IFERROR(GEOMEAN(IF($I$199:$R$199=1,(I47:R47)+0.0001,"")),
     GEOMEAN(IF($I$199:$R$199=2,(I47:R47)+0.0001,""))))))</f>
        <v>3.3553719008264502</v>
      </c>
      <c r="G47" s="96" cm="1">
        <f t="array" ref="G47">IF(Options!$D$18=1, IFERROR(MAX(IF($I$200:$R$200=1,(I47:R47),"")),
     MAX(IF($I$200:$R$200=2,(I47:R47),""))),
IF(Options!$D$19=1, IFERROR(AVERAGE(IF($I$200:$R$200=1,(I47:R47),"")),
     AVERAGE(IF($I$200:$R$200=2,(I47:R47),""))),
IF(Options!$D$20=1, IFERROR(GEOMEAN(IF($I$200:$R$200=1,(I47:R47)+0.0001,"")),
     GEOMEAN(IF($I$200:$R$200=2,(I47:R47)+0.0001,""))))))</f>
        <v>6.3636363636363704</v>
      </c>
      <c r="H47" s="151" t="s">
        <v>91</v>
      </c>
      <c r="I47" s="96">
        <v>6.3636363636363704</v>
      </c>
      <c r="J47" s="96">
        <v>3.3553719008264502</v>
      </c>
      <c r="K47" s="96"/>
      <c r="L47" s="96"/>
      <c r="M47" s="96"/>
      <c r="N47" s="150"/>
      <c r="O47" s="150"/>
      <c r="P47" s="150"/>
      <c r="Q47" s="172"/>
      <c r="R47" s="172"/>
      <c r="S47" s="38"/>
      <c r="T47" s="38"/>
      <c r="U47" s="38"/>
      <c r="V47" s="38"/>
      <c r="W47" s="38"/>
      <c r="X47" s="38"/>
      <c r="Y47" s="38"/>
      <c r="Z47" s="38"/>
      <c r="AA47" s="38"/>
    </row>
    <row r="48" spans="1:27" x14ac:dyDescent="0.2">
      <c r="A48" s="92">
        <v>43</v>
      </c>
      <c r="B48" s="92" t="s">
        <v>92</v>
      </c>
      <c r="C48" s="92" t="s">
        <v>93</v>
      </c>
      <c r="D48" s="105" t="str">
        <f t="shared" si="0"/>
        <v/>
      </c>
      <c r="E48" s="96">
        <f>IF(Options!$D$24 = 1, MAX(F48, G48),
IF(Options!$D$25 = 1, AVERAGE(F48,G48),
IF(Options!$D$26 = 1, IFERROR(GEOMEAN(F48, G48), MAX(F48, G48)))))</f>
        <v>3.0578512396694202</v>
      </c>
      <c r="F48" s="96" cm="1">
        <f t="array" ref="F48">IF(Options!$D$18=1, IFERROR(MAX(IF($I$199:$R$199=1,(I48:R48),"")),
     MAX(IF($I$199:$R$199=2,(I48:R48),""))),
IF(Options!$D$19=1, IFERROR(AVERAGE(IF($I$199:$R$199=1,(I48:R48),"")),
     AVERAGE(IF($I$199:$R$199=2,(I48:R48),""))),
IF(Options!$D$20=1, IFERROR(GEOMEAN(IF($I$199:$R$199=1,(I48:R48)+0.0001,"")),
     GEOMEAN(IF($I$199:$R$199=2,(I48:R48)+0.0001,""))))))</f>
        <v>3.0578512396694202</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3.0578512396694202</v>
      </c>
      <c r="K48" s="96"/>
      <c r="L48" s="96"/>
      <c r="M48" s="96"/>
      <c r="N48" s="150"/>
      <c r="O48" s="150"/>
      <c r="P48" s="150"/>
      <c r="Q48" s="172"/>
      <c r="R48" s="172"/>
      <c r="S48" s="38"/>
      <c r="T48" s="38"/>
      <c r="U48" s="38"/>
      <c r="V48" s="38"/>
      <c r="W48" s="38"/>
      <c r="X48" s="38"/>
      <c r="Y48" s="38"/>
      <c r="Z48" s="38"/>
      <c r="AA48" s="38"/>
    </row>
    <row r="49" spans="1:27" x14ac:dyDescent="0.2">
      <c r="A49" s="92">
        <v>44</v>
      </c>
      <c r="B49" s="92" t="s">
        <v>94</v>
      </c>
      <c r="C49" s="92" t="s">
        <v>95</v>
      </c>
      <c r="D49" s="105" t="str">
        <f t="shared" si="0"/>
        <v/>
      </c>
      <c r="E49" s="96">
        <f>IF(Options!$D$24 = 1, MAX(F49, G49),
IF(Options!$D$25 = 1, AVERAGE(F49,G49),
IF(Options!$D$26 = 1, IFERROR(GEOMEAN(F49, G49), MAX(F49, G49)))))</f>
        <v>1.2066115702479301</v>
      </c>
      <c r="F49" s="96" cm="1">
        <f t="array" ref="F49">IF(Options!$D$18=1, IFERROR(MAX(IF($I$199:$R$199=1,(I49:R49),"")),
     MAX(IF($I$199:$R$199=2,(I49:R49),""))),
IF(Options!$D$19=1, IFERROR(AVERAGE(IF($I$199:$R$199=1,(I49:R49),"")),
     AVERAGE(IF($I$199:$R$199=2,(I49:R49),""))),
IF(Options!$D$20=1, IFERROR(GEOMEAN(IF($I$199:$R$199=1,(I49:R49)+0.0001,"")),
     GEOMEAN(IF($I$199:$R$199=2,(I49:R49)+0.0001,""))))))</f>
        <v>1.2066115702479301</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1.2066115702479301</v>
      </c>
      <c r="K49" s="96"/>
      <c r="L49" s="96"/>
      <c r="M49" s="96"/>
      <c r="N49" s="150"/>
      <c r="O49" s="150"/>
      <c r="P49" s="150"/>
      <c r="Q49" s="172"/>
      <c r="R49" s="172"/>
      <c r="S49" s="38"/>
      <c r="T49" s="38"/>
      <c r="U49" s="38"/>
      <c r="V49" s="38"/>
      <c r="W49" s="38"/>
      <c r="X49" s="38"/>
      <c r="Y49" s="38"/>
      <c r="Z49" s="38"/>
      <c r="AA49" s="38"/>
    </row>
    <row r="50" spans="1:27" x14ac:dyDescent="0.2">
      <c r="A50" s="92">
        <v>45</v>
      </c>
      <c r="B50" s="92" t="s">
        <v>96</v>
      </c>
      <c r="C50" s="92" t="s">
        <v>97</v>
      </c>
      <c r="D50" s="105" t="str">
        <f t="shared" si="0"/>
        <v/>
      </c>
      <c r="E50" s="96">
        <f>IF(Options!$D$24 = 1, MAX(F50, G50),
IF(Options!$D$25 = 1, AVERAGE(F50,G50),
IF(Options!$D$26 = 1, IFERROR(GEOMEAN(F50, G50), MAX(F50, G50)))))</f>
        <v>5.0482272182006112</v>
      </c>
      <c r="F50" s="96" cm="1">
        <f t="array" ref="F50">IF(Options!$D$18=1, IFERROR(MAX(IF($I$199:$R$199=1,(I50:R50),"")),
     MAX(IF($I$199:$R$199=2,(I50:R50),""))),
IF(Options!$D$19=1, IFERROR(AVERAGE(IF($I$199:$R$199=1,(I50:R50),"")),
     AVERAGE(IF($I$199:$R$199=2,(I50:R50),""))),
IF(Options!$D$20=1, IFERROR(GEOMEAN(IF($I$199:$R$199=1,(I50:R50)+0.0001,"")),
     GEOMEAN(IF($I$199:$R$199=2,(I50:R50)+0.0001,""))))))</f>
        <v>7.0082644628099198</v>
      </c>
      <c r="G50" s="96" cm="1">
        <f t="array" ref="G50">IF(Options!$D$18=1, IFERROR(MAX(IF($I$200:$R$200=1,(I50:R50),"")),
     MAX(IF($I$200:$R$200=2,(I50:R50),""))),
IF(Options!$D$19=1, IFERROR(AVERAGE(IF($I$200:$R$200=1,(I50:R50),"")),
     AVERAGE(IF($I$200:$R$200=2,(I50:R50),""))),
IF(Options!$D$20=1, IFERROR(GEOMEAN(IF($I$200:$R$200=1,(I50:R50)+0.0001,"")),
     GEOMEAN(IF($I$200:$R$200=2,(I50:R50)+0.0001,""))))))</f>
        <v>3.63636363636363</v>
      </c>
      <c r="H50" s="151" t="s">
        <v>97</v>
      </c>
      <c r="I50" s="96">
        <v>3.63636363636363</v>
      </c>
      <c r="J50" s="96">
        <v>7.0082644628099198</v>
      </c>
      <c r="K50" s="96"/>
      <c r="L50" s="96"/>
      <c r="M50" s="96"/>
      <c r="N50" s="150"/>
      <c r="O50" s="150"/>
      <c r="P50" s="150"/>
      <c r="Q50" s="172"/>
      <c r="R50" s="172"/>
      <c r="S50" s="38"/>
      <c r="T50" s="38"/>
      <c r="U50" s="38"/>
      <c r="V50" s="38"/>
      <c r="W50" s="38"/>
      <c r="X50" s="38"/>
      <c r="Y50" s="38"/>
      <c r="Z50" s="38"/>
      <c r="AA50" s="38"/>
    </row>
    <row r="51" spans="1:27" x14ac:dyDescent="0.2">
      <c r="A51" s="92">
        <v>46</v>
      </c>
      <c r="B51" s="92" t="s">
        <v>98</v>
      </c>
      <c r="C51" s="92" t="s">
        <v>99</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t="s">
        <v>505</v>
      </c>
      <c r="J51" s="96" t="s">
        <v>505</v>
      </c>
      <c r="K51" s="96"/>
      <c r="L51" s="96"/>
      <c r="M51" s="96"/>
      <c r="N51" s="150"/>
      <c r="O51" s="150"/>
      <c r="P51" s="150"/>
      <c r="Q51" s="172"/>
      <c r="R51" s="172"/>
      <c r="S51" s="38"/>
      <c r="T51" s="38"/>
      <c r="U51" s="38"/>
      <c r="V51" s="38"/>
      <c r="W51" s="38"/>
      <c r="X51" s="38"/>
      <c r="Y51" s="38"/>
      <c r="Z51" s="38"/>
      <c r="AA51" s="38"/>
    </row>
    <row r="52" spans="1:27" x14ac:dyDescent="0.2">
      <c r="A52" s="92">
        <v>47</v>
      </c>
      <c r="B52" s="92" t="s">
        <v>100</v>
      </c>
      <c r="C52" s="92" t="s">
        <v>101</v>
      </c>
      <c r="D52" s="105" t="str">
        <f t="shared" si="0"/>
        <v/>
      </c>
      <c r="E52" s="96">
        <f>IF(Options!$D$24 = 1, MAX(F52, G52),
IF(Options!$D$25 = 1, AVERAGE(F52,G52),
IF(Options!$D$26 = 1, IFERROR(GEOMEAN(F52, G52), MAX(F52, G52)))))</f>
        <v>0.72520366837951067</v>
      </c>
      <c r="F52" s="96" cm="1">
        <f t="array" ref="F52">IF(Options!$D$18=1, IFERROR(MAX(IF($I$199:$R$199=1,(I52:R52),"")),
     MAX(IF($I$199:$R$199=2,(I52:R52),""))),
IF(Options!$D$19=1, IFERROR(AVERAGE(IF($I$199:$R$199=1,(I52:R52),"")),
     AVERAGE(IF($I$199:$R$199=2,(I52:R52),""))),
IF(Options!$D$20=1, IFERROR(GEOMEAN(IF($I$199:$R$199=1,(I52:R52)+0.0001,"")),
     GEOMEAN(IF($I$199:$R$199=2,(I52:R52)+0.0001,""))))))</f>
        <v>8.2644628099172807E-2</v>
      </c>
      <c r="G52" s="96" cm="1">
        <f t="array" ref="G52">IF(Options!$D$18=1, IFERROR(MAX(IF($I$200:$R$200=1,(I52:R52),"")),
     MAX(IF($I$200:$R$200=2,(I52:R52),""))),
IF(Options!$D$19=1, IFERROR(AVERAGE(IF($I$200:$R$200=1,(I52:R52),"")),
     AVERAGE(IF($I$200:$R$200=2,(I52:R52),""))),
IF(Options!$D$20=1, IFERROR(GEOMEAN(IF($I$200:$R$200=1,(I52:R52)+0.0001,"")),
     GEOMEAN(IF($I$200:$R$200=2,(I52:R52)+0.0001,""))))))</f>
        <v>6.3636363636363598</v>
      </c>
      <c r="H52" s="151" t="s">
        <v>101</v>
      </c>
      <c r="I52" s="96">
        <v>6.3636363636363598</v>
      </c>
      <c r="J52" s="96">
        <v>8.2644628099172807E-2</v>
      </c>
      <c r="K52" s="96"/>
      <c r="L52" s="96"/>
      <c r="M52" s="96"/>
      <c r="N52" s="150"/>
      <c r="O52" s="150"/>
      <c r="P52" s="150"/>
      <c r="Q52" s="172"/>
      <c r="R52" s="172"/>
      <c r="S52" s="38"/>
      <c r="T52" s="38"/>
      <c r="U52" s="38"/>
      <c r="V52" s="38"/>
      <c r="W52" s="38"/>
      <c r="X52" s="38"/>
      <c r="Y52" s="38"/>
      <c r="Z52" s="38"/>
      <c r="AA52" s="38"/>
    </row>
    <row r="53" spans="1:27" x14ac:dyDescent="0.2">
      <c r="A53" s="92">
        <v>48</v>
      </c>
      <c r="B53" s="92" t="s">
        <v>102</v>
      </c>
      <c r="C53" s="92" t="s">
        <v>103</v>
      </c>
      <c r="D53" s="105" t="str">
        <f t="shared" si="0"/>
        <v/>
      </c>
      <c r="E53" s="96">
        <f>IF(Options!$D$24 = 1, MAX(F53, G53),
IF(Options!$D$25 = 1, AVERAGE(F53,G53),
IF(Options!$D$26 = 1, IFERROR(GEOMEAN(F53, G53), MAX(F53, G53)))))</f>
        <v>6.0327182062211779</v>
      </c>
      <c r="F53" s="96" cm="1">
        <f t="array" ref="F53">IF(Options!$D$18=1, IFERROR(MAX(IF($I$199:$R$199=1,(I53:R53),"")),
     MAX(IF($I$199:$R$199=2,(I53:R53),""))),
IF(Options!$D$19=1, IFERROR(AVERAGE(IF($I$199:$R$199=1,(I53:R53),"")),
     AVERAGE(IF($I$199:$R$199=2,(I53:R53),""))),
IF(Options!$D$20=1, IFERROR(GEOMEAN(IF($I$199:$R$199=1,(I53:R53)+0.0001,"")),
     GEOMEAN(IF($I$199:$R$199=2,(I53:R53)+0.0001,""))))))</f>
        <v>5.7190082644628104</v>
      </c>
      <c r="G53" s="96" cm="1">
        <f t="array" ref="G53">IF(Options!$D$18=1, IFERROR(MAX(IF($I$200:$R$200=1,(I53:R53),"")),
     MAX(IF($I$200:$R$200=2,(I53:R53),""))),
IF(Options!$D$19=1, IFERROR(AVERAGE(IF($I$200:$R$200=1,(I53:R53),"")),
     AVERAGE(IF($I$200:$R$200=2,(I53:R53),""))),
IF(Options!$D$20=1, IFERROR(GEOMEAN(IF($I$200:$R$200=1,(I53:R53)+0.0001,"")),
     GEOMEAN(IF($I$200:$R$200=2,(I53:R53)+0.0001,""))))))</f>
        <v>6.3636363636363704</v>
      </c>
      <c r="H53" s="151" t="s">
        <v>103</v>
      </c>
      <c r="I53" s="96">
        <v>6.3636363636363704</v>
      </c>
      <c r="J53" s="96">
        <v>5.7190082644628104</v>
      </c>
      <c r="K53" s="96"/>
      <c r="L53" s="96"/>
      <c r="M53" s="96"/>
      <c r="N53" s="150"/>
      <c r="O53" s="150"/>
      <c r="P53" s="150"/>
      <c r="Q53" s="172"/>
      <c r="R53" s="172"/>
      <c r="S53" s="38"/>
      <c r="T53" s="38"/>
      <c r="U53" s="38"/>
      <c r="V53" s="38"/>
      <c r="W53" s="38"/>
      <c r="X53" s="38"/>
      <c r="Y53" s="38"/>
      <c r="Z53" s="38"/>
      <c r="AA53" s="38"/>
    </row>
    <row r="54" spans="1:27" x14ac:dyDescent="0.2">
      <c r="A54" s="92">
        <v>49</v>
      </c>
      <c r="B54" s="92" t="s">
        <v>104</v>
      </c>
      <c r="C54" s="92" t="s">
        <v>105</v>
      </c>
      <c r="D54" s="105" t="str">
        <f t="shared" si="0"/>
        <v/>
      </c>
      <c r="E54" s="96">
        <f>IF(Options!$D$24 = 1, MAX(F54, G54),
IF(Options!$D$25 = 1, AVERAGE(F54,G54),
IF(Options!$D$26 = 1, IFERROR(GEOMEAN(F54, G54), MAX(F54, G54)))))</f>
        <v>6.8872534405901709</v>
      </c>
      <c r="F54" s="96" cm="1">
        <f t="array" ref="F54">IF(Options!$D$18=1, IFERROR(MAX(IF($I$199:$R$199=1,(I54:R54),"")),
     MAX(IF($I$199:$R$199=2,(I54:R54),""))),
IF(Options!$D$19=1, IFERROR(AVERAGE(IF($I$199:$R$199=1,(I54:R54),"")),
     AVERAGE(IF($I$199:$R$199=2,(I54:R54),""))),
IF(Options!$D$20=1, IFERROR(GEOMEAN(IF($I$199:$R$199=1,(I54:R54)+0.0001,"")),
     GEOMEAN(IF($I$199:$R$199=2,(I54:R54)+0.0001,""))))))</f>
        <v>9.0743801652892593</v>
      </c>
      <c r="G54" s="96" cm="1">
        <f t="array" ref="G54">IF(Options!$D$18=1, IFERROR(MAX(IF($I$200:$R$200=1,(I54:R54),"")),
     MAX(IF($I$200:$R$200=2,(I54:R54),""))),
IF(Options!$D$19=1, IFERROR(AVERAGE(IF($I$200:$R$200=1,(I54:R54),"")),
     AVERAGE(IF($I$200:$R$200=2,(I54:R54),""))),
IF(Options!$D$20=1, IFERROR(GEOMEAN(IF($I$200:$R$200=1,(I54:R54)+0.0001,"")),
     GEOMEAN(IF($I$200:$R$200=2,(I54:R54)+0.0001,""))))))</f>
        <v>5.2272727272727302</v>
      </c>
      <c r="H54" s="151" t="s">
        <v>105</v>
      </c>
      <c r="I54" s="96">
        <v>5.2272727272727302</v>
      </c>
      <c r="J54" s="96">
        <v>9.0743801652892593</v>
      </c>
      <c r="K54" s="96"/>
      <c r="L54" s="96"/>
      <c r="M54" s="96"/>
      <c r="N54" s="150"/>
      <c r="O54" s="150"/>
      <c r="P54" s="150"/>
      <c r="Q54" s="172"/>
      <c r="R54" s="172"/>
      <c r="S54" s="38"/>
      <c r="T54" s="38"/>
      <c r="U54" s="38"/>
      <c r="V54" s="38"/>
      <c r="W54" s="38"/>
      <c r="X54" s="38"/>
      <c r="Y54" s="38"/>
      <c r="Z54" s="38"/>
      <c r="AA54" s="38"/>
    </row>
    <row r="55" spans="1:27" x14ac:dyDescent="0.2">
      <c r="A55" s="92">
        <v>50</v>
      </c>
      <c r="B55" s="92" t="s">
        <v>106</v>
      </c>
      <c r="C55" s="92" t="s">
        <v>107</v>
      </c>
      <c r="D55" s="105" t="str">
        <f t="shared" si="0"/>
        <v/>
      </c>
      <c r="E55" s="96">
        <f>IF(Options!$D$24 = 1, MAX(F55, G55),
IF(Options!$D$25 = 1, AVERAGE(F55,G55),
IF(Options!$D$26 = 1, IFERROR(GEOMEAN(F55, G55), MAX(F55, G55)))))</f>
        <v>5.1132919994241339</v>
      </c>
      <c r="F55" s="96" cm="1">
        <f t="array" ref="F55">IF(Options!$D$18=1, IFERROR(MAX(IF($I$199:$R$199=1,(I55:R55),"")),
     MAX(IF($I$199:$R$199=2,(I55:R55),""))),
IF(Options!$D$19=1, IFERROR(AVERAGE(IF($I$199:$R$199=1,(I55:R55),"")),
     AVERAGE(IF($I$199:$R$199=2,(I55:R55),""))),
IF(Options!$D$20=1, IFERROR(GEOMEAN(IF($I$199:$R$199=1,(I55:R55)+0.0001,"")),
     GEOMEAN(IF($I$199:$R$199=2,(I55:R55)+0.0001,""))))))</f>
        <v>7.1900826446280997</v>
      </c>
      <c r="G55" s="96" cm="1">
        <f t="array" ref="G55">IF(Options!$D$18=1, IFERROR(MAX(IF($I$200:$R$200=1,(I55:R55),"")),
     MAX(IF($I$200:$R$200=2,(I55:R55),""))),
IF(Options!$D$19=1, IFERROR(AVERAGE(IF($I$200:$R$200=1,(I55:R55),"")),
     AVERAGE(IF($I$200:$R$200=2,(I55:R55),""))),
IF(Options!$D$20=1, IFERROR(GEOMEAN(IF($I$200:$R$200=1,(I55:R55)+0.0001,"")),
     GEOMEAN(IF($I$200:$R$200=2,(I55:R55)+0.0001,""))))))</f>
        <v>3.63636363636363</v>
      </c>
      <c r="H55" s="151" t="s">
        <v>107</v>
      </c>
      <c r="I55" s="96">
        <v>3.63636363636363</v>
      </c>
      <c r="J55" s="96">
        <v>7.1900826446280997</v>
      </c>
      <c r="K55" s="96"/>
      <c r="L55" s="96"/>
      <c r="M55" s="96"/>
      <c r="N55" s="150"/>
      <c r="O55" s="150"/>
      <c r="P55" s="150"/>
      <c r="Q55" s="172"/>
      <c r="R55" s="172"/>
      <c r="S55" s="38"/>
      <c r="T55" s="38"/>
      <c r="U55" s="38"/>
      <c r="V55" s="38"/>
      <c r="W55" s="38"/>
      <c r="X55" s="38"/>
      <c r="Y55" s="38"/>
      <c r="Z55" s="38"/>
      <c r="AA55" s="38"/>
    </row>
    <row r="56" spans="1:27" x14ac:dyDescent="0.2">
      <c r="A56" s="92">
        <v>51</v>
      </c>
      <c r="B56" s="92" t="s">
        <v>108</v>
      </c>
      <c r="C56" s="92" t="s">
        <v>109</v>
      </c>
      <c r="D56" s="105" t="str">
        <f t="shared" si="0"/>
        <v/>
      </c>
      <c r="E56" s="96">
        <f>IF(Options!$D$24 = 1, MAX(F56, G56),
IF(Options!$D$25 = 1, AVERAGE(F56,G56),
IF(Options!$D$26 = 1, IFERROR(GEOMEAN(F56, G56), MAX(F56, G56)))))</f>
        <v>5.0604905877523692</v>
      </c>
      <c r="F56" s="96" cm="1">
        <f t="array" ref="F56">IF(Options!$D$18=1, IFERROR(MAX(IF($I$199:$R$199=1,(I56:R56),"")),
     MAX(IF($I$199:$R$199=2,(I56:R56),""))),
IF(Options!$D$19=1, IFERROR(AVERAGE(IF($I$199:$R$199=1,(I56:R56),"")),
     AVERAGE(IF($I$199:$R$199=2,(I56:R56),""))),
IF(Options!$D$20=1, IFERROR(GEOMEAN(IF($I$199:$R$199=1,(I56:R56)+0.0001,"")),
     GEOMEAN(IF($I$199:$R$199=2,(I56:R56)+0.0001,""))))))</f>
        <v>6.6280991735537196</v>
      </c>
      <c r="G56" s="96" cm="1">
        <f t="array" ref="G56">IF(Options!$D$18=1, IFERROR(MAX(IF($I$200:$R$200=1,(I56:R56),"")),
     MAX(IF($I$200:$R$200=2,(I56:R56),""))),
IF(Options!$D$19=1, IFERROR(AVERAGE(IF($I$200:$R$200=1,(I56:R56),"")),
     AVERAGE(IF($I$200:$R$200=2,(I56:R56),""))),
IF(Options!$D$20=1, IFERROR(GEOMEAN(IF($I$200:$R$200=1,(I56:R56)+0.0001,"")),
     GEOMEAN(IF($I$200:$R$200=2,(I56:R56)+0.0001,""))))))</f>
        <v>3.86363636363637</v>
      </c>
      <c r="H56" s="151" t="s">
        <v>109</v>
      </c>
      <c r="I56" s="96">
        <v>3.86363636363637</v>
      </c>
      <c r="J56" s="96">
        <v>6.6280991735537196</v>
      </c>
      <c r="K56" s="96"/>
      <c r="L56" s="96"/>
      <c r="M56" s="96"/>
      <c r="N56" s="150"/>
      <c r="O56" s="150"/>
      <c r="P56" s="150"/>
      <c r="Q56" s="172"/>
      <c r="R56" s="172"/>
      <c r="S56" s="38"/>
      <c r="T56" s="38"/>
      <c r="U56" s="38"/>
      <c r="V56" s="38"/>
      <c r="W56" s="38"/>
      <c r="X56" s="38"/>
      <c r="Y56" s="38"/>
      <c r="Z56" s="38"/>
      <c r="AA56" s="38"/>
    </row>
    <row r="57" spans="1:27" x14ac:dyDescent="0.2">
      <c r="A57" s="92">
        <v>52</v>
      </c>
      <c r="B57" s="92" t="s">
        <v>110</v>
      </c>
      <c r="C57" s="92" t="s">
        <v>111</v>
      </c>
      <c r="D57" s="105" t="str">
        <f t="shared" si="0"/>
        <v/>
      </c>
      <c r="E57" s="96">
        <f>IF(Options!$D$24 = 1, MAX(F57, G57),
IF(Options!$D$25 = 1, AVERAGE(F57,G57),
IF(Options!$D$26 = 1, IFERROR(GEOMEAN(F57, G57), MAX(F57, G57)))))</f>
        <v>6.0302268915552677</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3.63636363636363</v>
      </c>
      <c r="H57" s="151" t="s">
        <v>111</v>
      </c>
      <c r="I57" s="96">
        <v>3.63636363636363</v>
      </c>
      <c r="J57" s="96">
        <v>10</v>
      </c>
      <c r="K57" s="96"/>
      <c r="L57" s="96"/>
      <c r="M57" s="96"/>
      <c r="N57" s="150"/>
      <c r="O57" s="150"/>
      <c r="P57" s="150"/>
      <c r="Q57" s="172"/>
      <c r="R57" s="172"/>
      <c r="S57" s="38"/>
      <c r="T57" s="38"/>
      <c r="U57" s="38"/>
      <c r="V57" s="38"/>
      <c r="W57" s="38"/>
      <c r="X57" s="38"/>
      <c r="Y57" s="38"/>
      <c r="Z57" s="38"/>
      <c r="AA57" s="38"/>
    </row>
    <row r="58" spans="1:27" x14ac:dyDescent="0.2">
      <c r="A58" s="92">
        <v>53</v>
      </c>
      <c r="B58" s="92" t="s">
        <v>112</v>
      </c>
      <c r="C58" s="92" t="s">
        <v>113</v>
      </c>
      <c r="D58" s="105" t="str">
        <f t="shared" si="0"/>
        <v/>
      </c>
      <c r="E58" s="96">
        <f>IF(Options!$D$24 = 1, MAX(F58, G58),
IF(Options!$D$25 = 1, AVERAGE(F58,G58),
IF(Options!$D$26 = 1, IFERROR(GEOMEAN(F58, G58), MAX(F58, G58)))))</f>
        <v>5.2223296786709374</v>
      </c>
      <c r="F58" s="96" cm="1">
        <f t="array" ref="F58">IF(Options!$D$18=1, IFERROR(MAX(IF($I$199:$R$199=1,(I58:R58),"")),
     MAX(IF($I$199:$R$199=2,(I58:R58),""))),
IF(Options!$D$19=1, IFERROR(AVERAGE(IF($I$199:$R$199=1,(I58:R58),"")),
     AVERAGE(IF($I$199:$R$199=2,(I58:R58),""))),
IF(Options!$D$20=1, IFERROR(GEOMEAN(IF($I$199:$R$199=1,(I58:R58)+0.0001,"")),
     GEOMEAN(IF($I$199:$R$199=2,(I58:R58)+0.0001,""))))))</f>
        <v>2.7272727272727302</v>
      </c>
      <c r="G58" s="96" cm="1">
        <f t="array" ref="G58">IF(Options!$D$18=1, IFERROR(MAX(IF($I$200:$R$200=1,(I58:R58),"")),
     MAX(IF($I$200:$R$200=2,(I58:R58),""))),
IF(Options!$D$19=1, IFERROR(AVERAGE(IF($I$200:$R$200=1,(I58:R58),"")),
     AVERAGE(IF($I$200:$R$200=2,(I58:R58),""))),
IF(Options!$D$20=1, IFERROR(GEOMEAN(IF($I$200:$R$200=1,(I58:R58)+0.0001,"")),
     GEOMEAN(IF($I$200:$R$200=2,(I58:R58)+0.0001,""))))))</f>
        <v>10</v>
      </c>
      <c r="H58" s="151" t="s">
        <v>113</v>
      </c>
      <c r="I58" s="96">
        <v>10</v>
      </c>
      <c r="J58" s="96">
        <v>2.7272727272727302</v>
      </c>
      <c r="K58" s="96"/>
      <c r="L58" s="96"/>
      <c r="M58" s="96"/>
      <c r="N58" s="150"/>
      <c r="O58" s="150"/>
      <c r="P58" s="150"/>
      <c r="Q58" s="172"/>
      <c r="R58" s="172"/>
      <c r="S58" s="38"/>
      <c r="T58" s="38"/>
      <c r="U58" s="38"/>
      <c r="V58" s="38"/>
      <c r="W58" s="38"/>
      <c r="X58" s="38"/>
      <c r="Y58" s="38"/>
      <c r="Z58" s="38"/>
      <c r="AA58" s="38"/>
    </row>
    <row r="59" spans="1:27" x14ac:dyDescent="0.2">
      <c r="A59" s="92">
        <v>54</v>
      </c>
      <c r="B59" s="92" t="s">
        <v>114</v>
      </c>
      <c r="C59" s="92" t="s">
        <v>115</v>
      </c>
      <c r="D59" s="105" t="str">
        <f t="shared" si="0"/>
        <v/>
      </c>
      <c r="E59" s="96">
        <f>IF(Options!$D$24 = 1, MAX(F59, G59),
IF(Options!$D$25 = 1, AVERAGE(F59,G59),
IF(Options!$D$26 = 1, IFERROR(GEOMEAN(F59, G59), MAX(F59, G59)))))</f>
        <v>1.7314000276069359</v>
      </c>
      <c r="F59" s="96" cm="1">
        <f t="array" ref="F59">IF(Options!$D$18=1, IFERROR(MAX(IF($I$199:$R$199=1,(I59:R59),"")),
     MAX(IF($I$199:$R$199=2,(I59:R59),""))),
IF(Options!$D$19=1, IFERROR(AVERAGE(IF($I$199:$R$199=1,(I59:R59),"")),
     AVERAGE(IF($I$199:$R$199=2,(I59:R59),""))),
IF(Options!$D$20=1, IFERROR(GEOMEAN(IF($I$199:$R$199=1,(I59:R59)+0.0001,"")),
     GEOMEAN(IF($I$199:$R$199=2,(I59:R59)+0.0001,""))))))</f>
        <v>1.8842975206611601</v>
      </c>
      <c r="G59" s="96" cm="1">
        <f t="array" ref="G59">IF(Options!$D$18=1, IFERROR(MAX(IF($I$200:$R$200=1,(I59:R59),"")),
     MAX(IF($I$200:$R$200=2,(I59:R59),""))),
IF(Options!$D$19=1, IFERROR(AVERAGE(IF($I$200:$R$200=1,(I59:R59),"")),
     AVERAGE(IF($I$200:$R$200=2,(I59:R59),""))),
IF(Options!$D$20=1, IFERROR(GEOMEAN(IF($I$200:$R$200=1,(I59:R59)+0.0001,"")),
     GEOMEAN(IF($I$200:$R$200=2,(I59:R59)+0.0001,""))))))</f>
        <v>1.5909090909090899</v>
      </c>
      <c r="H59" s="151" t="s">
        <v>115</v>
      </c>
      <c r="I59" s="96">
        <v>1.5909090909090899</v>
      </c>
      <c r="J59" s="96">
        <v>1.8842975206611601</v>
      </c>
      <c r="K59" s="96"/>
      <c r="L59" s="96"/>
      <c r="M59" s="96"/>
      <c r="N59" s="150"/>
      <c r="O59" s="150"/>
      <c r="P59" s="150"/>
      <c r="Q59" s="172"/>
      <c r="R59" s="172"/>
      <c r="S59" s="38"/>
      <c r="T59" s="38"/>
      <c r="U59" s="38"/>
      <c r="V59" s="38"/>
      <c r="W59" s="38"/>
      <c r="X59" s="38"/>
      <c r="Y59" s="38"/>
      <c r="Z59" s="38"/>
      <c r="AA59" s="38"/>
    </row>
    <row r="60" spans="1:27" x14ac:dyDescent="0.2">
      <c r="A60" s="92">
        <v>55</v>
      </c>
      <c r="B60" s="92" t="s">
        <v>116</v>
      </c>
      <c r="C60" s="92" t="s">
        <v>117</v>
      </c>
      <c r="D60" s="105" t="str">
        <f t="shared" si="0"/>
        <v/>
      </c>
      <c r="E60" s="96">
        <f>IF(Options!$D$24 = 1, MAX(F60, G60),
IF(Options!$D$25 = 1, AVERAGE(F60,G60),
IF(Options!$D$26 = 1, IFERROR(GEOMEAN(F60, G60), MAX(F60, G60)))))</f>
        <v>8.1742389136959925</v>
      </c>
      <c r="F60" s="96" cm="1">
        <f t="array" ref="F60">IF(Options!$D$18=1, IFERROR(MAX(IF($I$199:$R$199=1,(I60:R60),"")),
     MAX(IF($I$199:$R$199=2,(I60:R60),""))),
IF(Options!$D$19=1, IFERROR(AVERAGE(IF($I$199:$R$199=1,(I60:R60),"")),
     AVERAGE(IF($I$199:$R$199=2,(I60:R60),""))),
IF(Options!$D$20=1, IFERROR(GEOMEAN(IF($I$199:$R$199=1,(I60:R60)+0.0001,"")),
     GEOMEAN(IF($I$199:$R$199=2,(I60:R60)+0.0001,""))))))</f>
        <v>8.9090909090909101</v>
      </c>
      <c r="G60" s="96" cm="1">
        <f t="array" ref="G60">IF(Options!$D$18=1, IFERROR(MAX(IF($I$200:$R$200=1,(I60:R60),"")),
     MAX(IF($I$200:$R$200=2,(I60:R60),""))),
IF(Options!$D$19=1, IFERROR(AVERAGE(IF($I$200:$R$200=1,(I60:R60),"")),
     AVERAGE(IF($I$200:$R$200=2,(I60:R60),""))),
IF(Options!$D$20=1, IFERROR(GEOMEAN(IF($I$200:$R$200=1,(I60:R60)+0.0001,"")),
     GEOMEAN(IF($I$200:$R$200=2,(I60:R60)+0.0001,""))))))</f>
        <v>7.5</v>
      </c>
      <c r="H60" s="151" t="s">
        <v>117</v>
      </c>
      <c r="I60" s="96">
        <v>7.5</v>
      </c>
      <c r="J60" s="96">
        <v>8.9090909090909101</v>
      </c>
      <c r="K60" s="96"/>
      <c r="L60" s="96"/>
      <c r="M60" s="96"/>
      <c r="N60" s="150"/>
      <c r="O60" s="150"/>
      <c r="P60" s="150"/>
      <c r="Q60" s="172"/>
      <c r="R60" s="172"/>
      <c r="S60" s="38"/>
      <c r="T60" s="38"/>
      <c r="U60" s="38"/>
      <c r="V60" s="38"/>
      <c r="W60" s="38"/>
      <c r="X60" s="38"/>
      <c r="Y60" s="38"/>
      <c r="Z60" s="38"/>
      <c r="AA60" s="38"/>
    </row>
    <row r="61" spans="1:27" x14ac:dyDescent="0.2">
      <c r="A61" s="92">
        <v>56</v>
      </c>
      <c r="B61" s="92" t="s">
        <v>118</v>
      </c>
      <c r="C61" s="92" t="s">
        <v>119</v>
      </c>
      <c r="D61" s="105" t="str">
        <f t="shared" si="0"/>
        <v/>
      </c>
      <c r="E61" s="96">
        <f>IF(Options!$D$24 = 1, MAX(F61, G61),
IF(Options!$D$25 = 1, AVERAGE(F61,G61),
IF(Options!$D$26 = 1, IFERROR(GEOMEAN(F61, G61), MAX(F61, G61)))))</f>
        <v>1.6377404676012104</v>
      </c>
      <c r="F61" s="96" cm="1">
        <f t="array" ref="F61">IF(Options!$D$18=1, IFERROR(MAX(IF($I$199:$R$199=1,(I61:R61),"")),
     MAX(IF($I$199:$R$199=2,(I61:R61),""))),
IF(Options!$D$19=1, IFERROR(AVERAGE(IF($I$199:$R$199=1,(I61:R61),"")),
     AVERAGE(IF($I$199:$R$199=2,(I61:R61),""))),
IF(Options!$D$20=1, IFERROR(GEOMEAN(IF($I$199:$R$199=1,(I61:R61)+0.0001,"")),
     GEOMEAN(IF($I$199:$R$199=2,(I61:R61)+0.0001,""))))))</f>
        <v>0.34710743801652899</v>
      </c>
      <c r="G61" s="96" cm="1">
        <f t="array" ref="G61">IF(Options!$D$18=1, IFERROR(MAX(IF($I$200:$R$200=1,(I61:R61),"")),
     MAX(IF($I$200:$R$200=2,(I61:R61),""))),
IF(Options!$D$19=1, IFERROR(AVERAGE(IF($I$200:$R$200=1,(I61:R61),"")),
     AVERAGE(IF($I$200:$R$200=2,(I61:R61),""))),
IF(Options!$D$20=1, IFERROR(GEOMEAN(IF($I$200:$R$200=1,(I61:R61)+0.0001,"")),
     GEOMEAN(IF($I$200:$R$200=2,(I61:R61)+0.0001,""))))))</f>
        <v>7.7272727272727204</v>
      </c>
      <c r="H61" s="151" t="s">
        <v>119</v>
      </c>
      <c r="I61" s="96">
        <v>7.7272727272727204</v>
      </c>
      <c r="J61" s="96">
        <v>0.34710743801652899</v>
      </c>
      <c r="K61" s="96"/>
      <c r="L61" s="96"/>
      <c r="M61" s="96"/>
      <c r="N61" s="150"/>
      <c r="O61" s="150"/>
      <c r="P61" s="150"/>
      <c r="Q61" s="172"/>
      <c r="R61" s="172"/>
      <c r="S61" s="38"/>
      <c r="T61" s="38"/>
      <c r="U61" s="38"/>
      <c r="V61" s="38"/>
      <c r="W61" s="38"/>
      <c r="X61" s="38"/>
      <c r="Y61" s="38"/>
      <c r="Z61" s="38"/>
      <c r="AA61" s="38"/>
    </row>
    <row r="62" spans="1:27" x14ac:dyDescent="0.2">
      <c r="A62" s="92">
        <v>57</v>
      </c>
      <c r="B62" s="92" t="s">
        <v>120</v>
      </c>
      <c r="C62" s="92" t="s">
        <v>121</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t="s">
        <v>505</v>
      </c>
      <c r="J62" s="96" t="s">
        <v>505</v>
      </c>
      <c r="K62" s="96"/>
      <c r="L62" s="96"/>
      <c r="M62" s="96"/>
      <c r="N62" s="150"/>
      <c r="O62" s="150"/>
      <c r="P62" s="150"/>
      <c r="Q62" s="172"/>
      <c r="R62" s="172"/>
      <c r="S62" s="38"/>
      <c r="T62" s="38"/>
      <c r="U62" s="38"/>
      <c r="V62" s="38"/>
      <c r="W62" s="38"/>
      <c r="X62" s="38"/>
      <c r="Y62" s="38"/>
      <c r="Z62" s="38"/>
      <c r="AA62" s="38"/>
    </row>
    <row r="63" spans="1:27" x14ac:dyDescent="0.2">
      <c r="A63" s="92">
        <v>58</v>
      </c>
      <c r="B63" s="92" t="s">
        <v>122</v>
      </c>
      <c r="C63" s="92" t="s">
        <v>123</v>
      </c>
      <c r="D63" s="105" t="str">
        <f t="shared" si="0"/>
        <v/>
      </c>
      <c r="E63" s="96">
        <f>IF(Options!$D$24 = 1, MAX(F63, G63),
IF(Options!$D$25 = 1, AVERAGE(F63,G63),
IF(Options!$D$26 = 1, IFERROR(GEOMEAN(F63, G63), MAX(F63, G63)))))</f>
        <v>1.7314000276069359</v>
      </c>
      <c r="F63" s="96" cm="1">
        <f t="array" ref="F63">IF(Options!$D$18=1, IFERROR(MAX(IF($I$199:$R$199=1,(I63:R63),"")),
     MAX(IF($I$199:$R$199=2,(I63:R63),""))),
IF(Options!$D$19=1, IFERROR(AVERAGE(IF($I$199:$R$199=1,(I63:R63),"")),
     AVERAGE(IF($I$199:$R$199=2,(I63:R63),""))),
IF(Options!$D$20=1, IFERROR(GEOMEAN(IF($I$199:$R$199=1,(I63:R63)+0.0001,"")),
     GEOMEAN(IF($I$199:$R$199=2,(I63:R63)+0.0001,""))))))</f>
        <v>1.8842975206611601</v>
      </c>
      <c r="G63" s="96" cm="1">
        <f t="array" ref="G63">IF(Options!$D$18=1, IFERROR(MAX(IF($I$200:$R$200=1,(I63:R63),"")),
     MAX(IF($I$200:$R$200=2,(I63:R63),""))),
IF(Options!$D$19=1, IFERROR(AVERAGE(IF($I$200:$R$200=1,(I63:R63),"")),
     AVERAGE(IF($I$200:$R$200=2,(I63:R63),""))),
IF(Options!$D$20=1, IFERROR(GEOMEAN(IF($I$200:$R$200=1,(I63:R63)+0.0001,"")),
     GEOMEAN(IF($I$200:$R$200=2,(I63:R63)+0.0001,""))))))</f>
        <v>1.5909090909090899</v>
      </c>
      <c r="H63" s="151" t="s">
        <v>123</v>
      </c>
      <c r="I63" s="96">
        <v>1.5909090909090899</v>
      </c>
      <c r="J63" s="96">
        <v>1.8842975206611601</v>
      </c>
      <c r="K63" s="96"/>
      <c r="L63" s="96"/>
      <c r="M63" s="96"/>
      <c r="N63" s="150"/>
      <c r="O63" s="150"/>
      <c r="P63" s="150"/>
      <c r="Q63" s="172"/>
      <c r="R63" s="172"/>
      <c r="S63" s="38"/>
      <c r="T63" s="38"/>
      <c r="U63" s="38"/>
      <c r="V63" s="38"/>
      <c r="W63" s="38"/>
      <c r="X63" s="38"/>
      <c r="Y63" s="38"/>
      <c r="Z63" s="38"/>
      <c r="AA63" s="38"/>
    </row>
    <row r="64" spans="1:27" x14ac:dyDescent="0.2">
      <c r="A64" s="92">
        <v>59</v>
      </c>
      <c r="B64" s="92" t="s">
        <v>124</v>
      </c>
      <c r="C64" s="92" t="s">
        <v>125</v>
      </c>
      <c r="D64" s="105" t="str">
        <f t="shared" si="0"/>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t="s">
        <v>505</v>
      </c>
      <c r="J64" s="96" t="s">
        <v>505</v>
      </c>
      <c r="K64" s="96"/>
      <c r="L64" s="96"/>
      <c r="M64" s="96"/>
      <c r="N64" s="150"/>
      <c r="O64" s="150"/>
      <c r="P64" s="150"/>
      <c r="Q64" s="172"/>
      <c r="R64" s="172"/>
      <c r="S64" s="38"/>
      <c r="T64" s="38"/>
      <c r="U64" s="38"/>
      <c r="V64" s="38"/>
      <c r="W64" s="38"/>
      <c r="X64" s="38"/>
      <c r="Y64" s="38"/>
      <c r="Z64" s="38"/>
      <c r="AA64" s="38"/>
    </row>
    <row r="65" spans="1:27" x14ac:dyDescent="0.2">
      <c r="A65" s="92">
        <v>60</v>
      </c>
      <c r="B65" s="92" t="s">
        <v>126</v>
      </c>
      <c r="C65" s="92" t="s">
        <v>127</v>
      </c>
      <c r="D65" s="105" t="str">
        <f t="shared" si="0"/>
        <v/>
      </c>
      <c r="E65" s="96">
        <f>IF(Options!$D$24 = 1, MAX(F65, G65),
IF(Options!$D$25 = 1, AVERAGE(F65,G65),
IF(Options!$D$26 = 1, IFERROR(GEOMEAN(F65, G65), MAX(F65, G65)))))</f>
        <v>4.2197346813949528</v>
      </c>
      <c r="F65" s="96" cm="1">
        <f t="array" ref="F65">IF(Options!$D$18=1, IFERROR(MAX(IF($I$199:$R$199=1,(I65:R65),"")),
     MAX(IF($I$199:$R$199=2,(I65:R65),""))),
IF(Options!$D$19=1, IFERROR(AVERAGE(IF($I$199:$R$199=1,(I65:R65),"")),
     AVERAGE(IF($I$199:$R$199=2,(I65:R65),""))),
IF(Options!$D$20=1, IFERROR(GEOMEAN(IF($I$199:$R$199=1,(I65:R65)+0.0001,"")),
     GEOMEAN(IF($I$199:$R$199=2,(I65:R65)+0.0001,""))))))</f>
        <v>7.8347107438016499</v>
      </c>
      <c r="G65" s="96" cm="1">
        <f t="array" ref="G65">IF(Options!$D$18=1, IFERROR(MAX(IF($I$200:$R$200=1,(I65:R65),"")),
     MAX(IF($I$200:$R$200=2,(I65:R65),""))),
IF(Options!$D$19=1, IFERROR(AVERAGE(IF($I$200:$R$200=1,(I65:R65),"")),
     AVERAGE(IF($I$200:$R$200=2,(I65:R65),""))),
IF(Options!$D$20=1, IFERROR(GEOMEAN(IF($I$200:$R$200=1,(I65:R65)+0.0001,"")),
     GEOMEAN(IF($I$200:$R$200=2,(I65:R65)+0.0001,""))))))</f>
        <v>2.2727272727272698</v>
      </c>
      <c r="H65" s="151" t="s">
        <v>127</v>
      </c>
      <c r="I65" s="96">
        <v>2.2727272727272698</v>
      </c>
      <c r="J65" s="96">
        <v>7.8347107438016499</v>
      </c>
      <c r="K65" s="96"/>
      <c r="L65" s="96"/>
      <c r="M65" s="96"/>
      <c r="N65" s="150"/>
      <c r="O65" s="150"/>
      <c r="P65" s="150"/>
      <c r="Q65" s="172"/>
      <c r="R65" s="172"/>
      <c r="S65" s="38"/>
      <c r="T65" s="38"/>
      <c r="U65" s="38"/>
      <c r="V65" s="38"/>
      <c r="W65" s="38"/>
      <c r="X65" s="38"/>
      <c r="Y65" s="38"/>
      <c r="Z65" s="38"/>
      <c r="AA65" s="38"/>
    </row>
    <row r="66" spans="1:27" x14ac:dyDescent="0.2">
      <c r="A66" s="92">
        <v>61</v>
      </c>
      <c r="B66" s="92" t="s">
        <v>128</v>
      </c>
      <c r="C66" s="92" t="s">
        <v>129</v>
      </c>
      <c r="D66" s="105" t="str">
        <f t="shared" si="0"/>
        <v/>
      </c>
      <c r="E66" s="96">
        <f>IF(Options!$D$24 = 1, MAX(F66, G66),
IF(Options!$D$25 = 1, AVERAGE(F66,G66),
IF(Options!$D$26 = 1, IFERROR(GEOMEAN(F66, G66), MAX(F66, G66)))))</f>
        <v>3.2024126892557976</v>
      </c>
      <c r="F66" s="96" cm="1">
        <f t="array" ref="F66">IF(Options!$D$18=1, IFERROR(MAX(IF($I$199:$R$199=1,(I66:R66),"")),
     MAX(IF($I$199:$R$199=2,(I66:R66),""))),
IF(Options!$D$19=1, IFERROR(AVERAGE(IF($I$199:$R$199=1,(I66:R66),"")),
     AVERAGE(IF($I$199:$R$199=2,(I66:R66),""))),
IF(Options!$D$20=1, IFERROR(GEOMEAN(IF($I$199:$R$199=1,(I66:R66)+0.0001,"")),
     GEOMEAN(IF($I$199:$R$199=2,(I66:R66)+0.0001,""))))))</f>
        <v>1.5041322314049601</v>
      </c>
      <c r="G66" s="96" cm="1">
        <f t="array" ref="G66">IF(Options!$D$18=1, IFERROR(MAX(IF($I$200:$R$200=1,(I66:R66),"")),
     MAX(IF($I$200:$R$200=2,(I66:R66),""))),
IF(Options!$D$19=1, IFERROR(AVERAGE(IF($I$200:$R$200=1,(I66:R66),"")),
     AVERAGE(IF($I$200:$R$200=2,(I66:R66),""))),
IF(Options!$D$20=1, IFERROR(GEOMEAN(IF($I$200:$R$200=1,(I66:R66)+0.0001,"")),
     GEOMEAN(IF($I$200:$R$200=2,(I66:R66)+0.0001,""))))))</f>
        <v>6.8181818181818201</v>
      </c>
      <c r="H66" s="151" t="s">
        <v>129</v>
      </c>
      <c r="I66" s="96">
        <v>6.8181818181818201</v>
      </c>
      <c r="J66" s="96">
        <v>1.5041322314049601</v>
      </c>
      <c r="K66" s="96"/>
      <c r="L66" s="96"/>
      <c r="M66" s="96"/>
      <c r="N66" s="150"/>
      <c r="O66" s="150"/>
      <c r="P66" s="150"/>
      <c r="Q66" s="172"/>
      <c r="R66" s="172"/>
      <c r="S66" s="38"/>
      <c r="T66" s="38"/>
      <c r="U66" s="38"/>
      <c r="V66" s="38"/>
      <c r="W66" s="38"/>
      <c r="X66" s="38"/>
      <c r="Y66" s="38"/>
      <c r="Z66" s="38"/>
      <c r="AA66" s="38"/>
    </row>
    <row r="67" spans="1:27" x14ac:dyDescent="0.2">
      <c r="A67" s="92">
        <v>62</v>
      </c>
      <c r="B67" s="92" t="s">
        <v>130</v>
      </c>
      <c r="C67" s="92" t="s">
        <v>131</v>
      </c>
      <c r="D67" s="105" t="str">
        <f t="shared" si="0"/>
        <v/>
      </c>
      <c r="E67" s="96">
        <f>IF(Options!$D$24 = 1, MAX(F67, G67),
IF(Options!$D$25 = 1, AVERAGE(F67,G67),
IF(Options!$D$26 = 1, IFERROR(GEOMEAN(F67, G67), MAX(F67, G67)))))</f>
        <v>1.9343080696956956</v>
      </c>
      <c r="F67" s="96" cm="1">
        <f t="array" ref="F67">IF(Options!$D$18=1, IFERROR(MAX(IF($I$199:$R$199=1,(I67:R67),"")),
     MAX(IF($I$199:$R$199=2,(I67:R67),""))),
IF(Options!$D$19=1, IFERROR(AVERAGE(IF($I$199:$R$199=1,(I67:R67),"")),
     AVERAGE(IF($I$199:$R$199=2,(I67:R67),""))),
IF(Options!$D$20=1, IFERROR(GEOMEAN(IF($I$199:$R$199=1,(I67:R67)+0.0001,"")),
     GEOMEAN(IF($I$199:$R$199=2,(I67:R67)+0.0001,""))))))</f>
        <v>4.1157024793388404</v>
      </c>
      <c r="G67" s="96" cm="1">
        <f t="array" ref="G67">IF(Options!$D$18=1, IFERROR(MAX(IF($I$200:$R$200=1,(I67:R67),"")),
     MAX(IF($I$200:$R$200=2,(I67:R67),""))),
IF(Options!$D$19=1, IFERROR(AVERAGE(IF($I$200:$R$200=1,(I67:R67),"")),
     AVERAGE(IF($I$200:$R$200=2,(I67:R67),""))),
IF(Options!$D$20=1, IFERROR(GEOMEAN(IF($I$200:$R$200=1,(I67:R67)+0.0001,"")),
     GEOMEAN(IF($I$200:$R$200=2,(I67:R67)+0.0001,""))))))</f>
        <v>0.90909090909091705</v>
      </c>
      <c r="H67" s="151" t="s">
        <v>131</v>
      </c>
      <c r="I67" s="96">
        <v>0.90909090909091705</v>
      </c>
      <c r="J67" s="96">
        <v>4.1157024793388404</v>
      </c>
      <c r="K67" s="96"/>
      <c r="L67" s="96"/>
      <c r="M67" s="96"/>
      <c r="N67" s="150"/>
      <c r="O67" s="150"/>
      <c r="P67" s="150"/>
      <c r="Q67" s="172"/>
      <c r="R67" s="172"/>
      <c r="S67" s="38"/>
      <c r="T67" s="38"/>
      <c r="U67" s="38"/>
      <c r="V67" s="38"/>
      <c r="W67" s="38"/>
      <c r="X67" s="38"/>
      <c r="Y67" s="38"/>
      <c r="Z67" s="38"/>
      <c r="AA67" s="38"/>
    </row>
    <row r="68" spans="1:27" x14ac:dyDescent="0.2">
      <c r="A68" s="92">
        <v>63</v>
      </c>
      <c r="B68" s="92" t="s">
        <v>132</v>
      </c>
      <c r="C68" s="92" t="s">
        <v>133</v>
      </c>
      <c r="D68" s="105" t="str">
        <f t="shared" si="0"/>
        <v/>
      </c>
      <c r="E68" s="96">
        <f>IF(Options!$D$24 = 1, MAX(F68, G68),
IF(Options!$D$25 = 1, AVERAGE(F68,G68),
IF(Options!$D$26 = 1, IFERROR(GEOMEAN(F68, G68), MAX(F68, G68)))))</f>
        <v>6.799699467438475</v>
      </c>
      <c r="F68" s="96" cm="1">
        <f t="array" ref="F68">IF(Options!$D$18=1, IFERROR(MAX(IF($I$199:$R$199=1,(I68:R68),"")),
     MAX(IF($I$199:$R$199=2,(I68:R68),""))),
IF(Options!$D$19=1, IFERROR(AVERAGE(IF($I$199:$R$199=1,(I68:R68),"")),
     AVERAGE(IF($I$199:$R$199=2,(I68:R68),""))),
IF(Options!$D$20=1, IFERROR(GEOMEAN(IF($I$199:$R$199=1,(I68:R68)+0.0001,"")),
     GEOMEAN(IF($I$199:$R$199=2,(I68:R68)+0.0001,""))))))</f>
        <v>5.9834710743801596</v>
      </c>
      <c r="G68" s="96" cm="1">
        <f t="array" ref="G68">IF(Options!$D$18=1, IFERROR(MAX(IF($I$200:$R$200=1,(I68:R68),"")),
     MAX(IF($I$200:$R$200=2,(I68:R68),""))),
IF(Options!$D$19=1, IFERROR(AVERAGE(IF($I$200:$R$200=1,(I68:R68),"")),
     AVERAGE(IF($I$200:$R$200=2,(I68:R68),""))),
IF(Options!$D$20=1, IFERROR(GEOMEAN(IF($I$200:$R$200=1,(I68:R68)+0.0001,"")),
     GEOMEAN(IF($I$200:$R$200=2,(I68:R68)+0.0001,""))))))</f>
        <v>7.7272727272727302</v>
      </c>
      <c r="H68" s="151" t="s">
        <v>133</v>
      </c>
      <c r="I68" s="96">
        <v>7.7272727272727302</v>
      </c>
      <c r="J68" s="96">
        <v>5.9834710743801596</v>
      </c>
      <c r="K68" s="96"/>
      <c r="L68" s="96"/>
      <c r="M68" s="96"/>
      <c r="N68" s="150"/>
      <c r="O68" s="150"/>
      <c r="P68" s="150"/>
      <c r="Q68" s="172"/>
      <c r="R68" s="172"/>
      <c r="S68" s="38"/>
      <c r="T68" s="38"/>
      <c r="U68" s="38"/>
      <c r="V68" s="38"/>
      <c r="W68" s="38"/>
      <c r="X68" s="38"/>
      <c r="Y68" s="38"/>
      <c r="Z68" s="38"/>
      <c r="AA68" s="38"/>
    </row>
    <row r="69" spans="1:27" x14ac:dyDescent="0.2">
      <c r="A69" s="92">
        <v>64</v>
      </c>
      <c r="B69" s="92" t="s">
        <v>134</v>
      </c>
      <c r="C69" s="92" t="s">
        <v>135</v>
      </c>
      <c r="D69" s="105" t="str">
        <f t="shared" si="0"/>
        <v/>
      </c>
      <c r="E69" s="96">
        <f>IF(Options!$D$24 = 1, MAX(F69, G69),
IF(Options!$D$25 = 1, AVERAGE(F69,G69),
IF(Options!$D$26 = 1, IFERROR(GEOMEAN(F69, G69), MAX(F69, G69)))))</f>
        <v>3.9886201760873394</v>
      </c>
      <c r="F69" s="96" cm="1">
        <f t="array" ref="F69">IF(Options!$D$18=1, IFERROR(MAX(IF($I$199:$R$199=1,(I69:R69),"")),
     MAX(IF($I$199:$R$199=2,(I69:R69),""))),
IF(Options!$D$19=1, IFERROR(AVERAGE(IF($I$199:$R$199=1,(I69:R69),"")),
     AVERAGE(IF($I$199:$R$199=2,(I69:R69),""))),
IF(Options!$D$20=1, IFERROR(GEOMEAN(IF($I$199:$R$199=1,(I69:R69)+0.0001,"")),
     GEOMEAN(IF($I$199:$R$199=2,(I69:R69)+0.0001,""))))))</f>
        <v>10</v>
      </c>
      <c r="G69" s="96" cm="1">
        <f t="array" ref="G69">IF(Options!$D$18=1, IFERROR(MAX(IF($I$200:$R$200=1,(I69:R69),"")),
     MAX(IF($I$200:$R$200=2,(I69:R69),""))),
IF(Options!$D$19=1, IFERROR(AVERAGE(IF($I$200:$R$200=1,(I69:R69),"")),
     AVERAGE(IF($I$200:$R$200=2,(I69:R69),""))),
IF(Options!$D$20=1, IFERROR(GEOMEAN(IF($I$200:$R$200=1,(I69:R69)+0.0001,"")),
     GEOMEAN(IF($I$200:$R$200=2,(I69:R69)+0.0001,""))))))</f>
        <v>1.5909090909090999</v>
      </c>
      <c r="H69" s="151" t="s">
        <v>135</v>
      </c>
      <c r="I69" s="96">
        <v>1.5909090909090999</v>
      </c>
      <c r="J69" s="96">
        <v>10</v>
      </c>
      <c r="K69" s="96"/>
      <c r="L69" s="96"/>
      <c r="M69" s="96"/>
      <c r="N69" s="150"/>
      <c r="O69" s="150"/>
      <c r="P69" s="150"/>
      <c r="Q69" s="172"/>
      <c r="R69" s="172"/>
      <c r="S69" s="38"/>
      <c r="T69" s="38"/>
      <c r="U69" s="38"/>
      <c r="V69" s="38"/>
      <c r="W69" s="38"/>
      <c r="X69" s="38"/>
      <c r="Y69" s="38"/>
      <c r="Z69" s="38"/>
      <c r="AA69" s="38"/>
    </row>
    <row r="70" spans="1:27" x14ac:dyDescent="0.2">
      <c r="A70" s="92">
        <v>65</v>
      </c>
      <c r="B70" s="92" t="s">
        <v>136</v>
      </c>
      <c r="C70" s="92" t="s">
        <v>137</v>
      </c>
      <c r="D70" s="105" t="str">
        <f t="shared" si="0"/>
        <v/>
      </c>
      <c r="E70" s="96">
        <f>IF(Options!$D$24 = 1, MAX(F70, G70),
IF(Options!$D$25 = 1, AVERAGE(F70,G70),
IF(Options!$D$26 = 1, IFERROR(GEOMEAN(F70, G70), MAX(F70, G70)))))</f>
        <v>6.44283654532786</v>
      </c>
      <c r="F70" s="96" cm="1">
        <f t="array" ref="F70">IF(Options!$D$18=1, IFERROR(MAX(IF($I$199:$R$199=1,(I70:R70),"")),
     MAX(IF($I$199:$R$199=2,(I70:R70),""))),
IF(Options!$D$19=1, IFERROR(AVERAGE(IF($I$199:$R$199=1,(I70:R70),"")),
     AVERAGE(IF($I$199:$R$199=2,(I70:R70),""))),
IF(Options!$D$20=1, IFERROR(GEOMEAN(IF($I$199:$R$199=1,(I70:R70)+0.0001,"")),
     GEOMEAN(IF($I$199:$R$199=2,(I70:R70)+0.0001,""))))))</f>
        <v>7.0247933884297504</v>
      </c>
      <c r="G70" s="96" cm="1">
        <f t="array" ref="G70">IF(Options!$D$18=1, IFERROR(MAX(IF($I$200:$R$200=1,(I70:R70),"")),
     MAX(IF($I$200:$R$200=2,(I70:R70),""))),
IF(Options!$D$19=1, IFERROR(AVERAGE(IF($I$200:$R$200=1,(I70:R70),"")),
     AVERAGE(IF($I$200:$R$200=2,(I70:R70),""))),
IF(Options!$D$20=1, IFERROR(GEOMEAN(IF($I$200:$R$200=1,(I70:R70)+0.0001,"")),
     GEOMEAN(IF($I$200:$R$200=2,(I70:R70)+0.0001,""))))))</f>
        <v>5.9090909090909198</v>
      </c>
      <c r="H70" s="151" t="s">
        <v>137</v>
      </c>
      <c r="I70" s="96">
        <v>5.9090909090909198</v>
      </c>
      <c r="J70" s="96">
        <v>7.0247933884297504</v>
      </c>
      <c r="K70" s="96"/>
      <c r="L70" s="96"/>
      <c r="M70" s="96"/>
      <c r="N70" s="150"/>
      <c r="O70" s="150"/>
      <c r="P70" s="150"/>
      <c r="Q70" s="172"/>
      <c r="R70" s="172"/>
      <c r="S70" s="38"/>
      <c r="T70" s="38"/>
      <c r="U70" s="38"/>
      <c r="V70" s="38"/>
      <c r="W70" s="38"/>
      <c r="X70" s="38"/>
      <c r="Y70" s="38"/>
      <c r="Z70" s="38"/>
      <c r="AA70" s="38"/>
    </row>
    <row r="71" spans="1:27"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0</v>
      </c>
      <c r="F71" s="96" cm="1">
        <f t="array" ref="F71">IF(Options!$D$18=1, IFERROR(MAX(IF($I$199:$R$199=1,(I71:R71),"")),
     MAX(IF($I$199:$R$199=2,(I71:R71),""))),
IF(Options!$D$19=1, IFERROR(AVERAGE(IF($I$199:$R$199=1,(I71:R71),"")),
     AVERAGE(IF($I$199:$R$199=2,(I71:R71),""))),
IF(Options!$D$20=1, IFERROR(GEOMEAN(IF($I$199:$R$199=1,(I71:R71)+0.0001,"")),
     GEOMEAN(IF($I$199:$R$199=2,(I71:R71)+0.0001,""))))))</f>
        <v>0</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t="s">
        <v>505</v>
      </c>
      <c r="J71" s="96" t="s">
        <v>505</v>
      </c>
      <c r="K71" s="96"/>
      <c r="L71" s="96"/>
      <c r="M71" s="96"/>
      <c r="N71" s="150"/>
      <c r="O71" s="150"/>
      <c r="P71" s="150"/>
      <c r="Q71" s="172"/>
      <c r="R71" s="172"/>
      <c r="S71" s="38"/>
      <c r="T71" s="38"/>
      <c r="U71" s="38"/>
      <c r="V71" s="38"/>
      <c r="W71" s="38"/>
      <c r="X71" s="38"/>
      <c r="Y71" s="38"/>
      <c r="Z71" s="38"/>
      <c r="AA71" s="38"/>
    </row>
    <row r="72" spans="1:27" x14ac:dyDescent="0.2">
      <c r="A72" s="92">
        <v>67</v>
      </c>
      <c r="B72" s="92" t="s">
        <v>140</v>
      </c>
      <c r="C72" s="92" t="s">
        <v>141</v>
      </c>
      <c r="D72" s="105" t="str">
        <f t="shared" si="1"/>
        <v/>
      </c>
      <c r="E72" s="96">
        <f>IF(Options!$D$24 = 1, MAX(F72, G72),
IF(Options!$D$25 = 1, AVERAGE(F72,G72),
IF(Options!$D$26 = 1, IFERROR(GEOMEAN(F72, G72), MAX(F72, G72)))))</f>
        <v>8.0176364575315358</v>
      </c>
      <c r="F72" s="96" cm="1">
        <f t="array" ref="F72">IF(Options!$D$18=1, IFERROR(MAX(IF($I$199:$R$199=1,(I72:R72),"")),
     MAX(IF($I$199:$R$199=2,(I72:R72),""))),
IF(Options!$D$19=1, IFERROR(AVERAGE(IF($I$199:$R$199=1,(I72:R72),"")),
     AVERAGE(IF($I$199:$R$199=2,(I72:R72),""))),
IF(Options!$D$20=1, IFERROR(GEOMEAN(IF($I$199:$R$199=1,(I72:R72)+0.0001,"")),
     GEOMEAN(IF($I$199:$R$199=2,(I72:R72)+0.0001,""))))))</f>
        <v>9.1239669421487601</v>
      </c>
      <c r="G72" s="96" cm="1">
        <f t="array" ref="G72">IF(Options!$D$18=1, IFERROR(MAX(IF($I$200:$R$200=1,(I72:R72),"")),
     MAX(IF($I$200:$R$200=2,(I72:R72),""))),
IF(Options!$D$19=1, IFERROR(AVERAGE(IF($I$200:$R$200=1,(I72:R72),"")),
     AVERAGE(IF($I$200:$R$200=2,(I72:R72),""))),
IF(Options!$D$20=1, IFERROR(GEOMEAN(IF($I$200:$R$200=1,(I72:R72)+0.0001,"")),
     GEOMEAN(IF($I$200:$R$200=2,(I72:R72)+0.0001,""))))))</f>
        <v>7.0454545454545299</v>
      </c>
      <c r="H72" s="151" t="s">
        <v>141</v>
      </c>
      <c r="I72" s="96">
        <v>7.0454545454545299</v>
      </c>
      <c r="J72" s="96">
        <v>9.1239669421487601</v>
      </c>
      <c r="K72" s="96"/>
      <c r="L72" s="96"/>
      <c r="M72" s="96"/>
      <c r="N72" s="150"/>
      <c r="O72" s="150"/>
      <c r="P72" s="150"/>
      <c r="Q72" s="172"/>
      <c r="R72" s="172"/>
      <c r="S72" s="38"/>
      <c r="T72" s="38"/>
      <c r="U72" s="38"/>
      <c r="V72" s="38"/>
      <c r="W72" s="38"/>
      <c r="X72" s="38"/>
      <c r="Y72" s="38"/>
      <c r="Z72" s="38"/>
      <c r="AA72" s="38"/>
    </row>
    <row r="73" spans="1:27" x14ac:dyDescent="0.2">
      <c r="A73" s="92">
        <v>68</v>
      </c>
      <c r="B73" s="92" t="s">
        <v>142</v>
      </c>
      <c r="C73" s="92" t="s">
        <v>143</v>
      </c>
      <c r="D73" s="105" t="str">
        <f t="shared" si="1"/>
        <v/>
      </c>
      <c r="E73" s="96">
        <f>IF(Options!$D$24 = 1, MAX(F73, G73),
IF(Options!$D$25 = 1, AVERAGE(F73,G73),
IF(Options!$D$26 = 1, IFERROR(GEOMEAN(F73, G73), MAX(F73, G73)))))</f>
        <v>2.8133790053062651</v>
      </c>
      <c r="F73" s="96" cm="1">
        <f t="array" ref="F73">IF(Options!$D$18=1, IFERROR(MAX(IF($I$199:$R$199=1,(I73:R73),"")),
     MAX(IF($I$199:$R$199=2,(I73:R73),""))),
IF(Options!$D$19=1, IFERROR(AVERAGE(IF($I$199:$R$199=1,(I73:R73),"")),
     AVERAGE(IF($I$199:$R$199=2,(I73:R73),""))),
IF(Options!$D$20=1, IFERROR(GEOMEAN(IF($I$199:$R$199=1,(I73:R73)+0.0001,"")),
     GEOMEAN(IF($I$199:$R$199=2,(I73:R73)+0.0001,""))))))</f>
        <v>4.9752066115702496</v>
      </c>
      <c r="G73" s="96" cm="1">
        <f t="array" ref="G73">IF(Options!$D$18=1, IFERROR(MAX(IF($I$200:$R$200=1,(I73:R73),"")),
     MAX(IF($I$200:$R$200=2,(I73:R73),""))),
IF(Options!$D$19=1, IFERROR(AVERAGE(IF($I$200:$R$200=1,(I73:R73),"")),
     AVERAGE(IF($I$200:$R$200=2,(I73:R73),""))),
IF(Options!$D$20=1, IFERROR(GEOMEAN(IF($I$200:$R$200=1,(I73:R73)+0.0001,"")),
     GEOMEAN(IF($I$200:$R$200=2,(I73:R73)+0.0001,""))))))</f>
        <v>1.5909090909090799</v>
      </c>
      <c r="H73" s="151" t="s">
        <v>143</v>
      </c>
      <c r="I73" s="96">
        <v>1.5909090909090799</v>
      </c>
      <c r="J73" s="96">
        <v>4.9752066115702496</v>
      </c>
      <c r="K73" s="96"/>
      <c r="L73" s="96"/>
      <c r="M73" s="96"/>
      <c r="N73" s="150"/>
      <c r="O73" s="150"/>
      <c r="P73" s="150"/>
      <c r="Q73" s="172"/>
      <c r="R73" s="172"/>
      <c r="S73" s="38"/>
      <c r="T73" s="38"/>
      <c r="U73" s="38"/>
      <c r="V73" s="38"/>
      <c r="W73" s="38"/>
      <c r="X73" s="38"/>
      <c r="Y73" s="38"/>
      <c r="Z73" s="38"/>
      <c r="AA73" s="38"/>
    </row>
    <row r="74" spans="1:27"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t="s">
        <v>505</v>
      </c>
      <c r="J74" s="96" t="s">
        <v>505</v>
      </c>
      <c r="K74" s="96"/>
      <c r="L74" s="96"/>
      <c r="M74" s="96"/>
      <c r="N74" s="150"/>
      <c r="O74" s="150"/>
      <c r="P74" s="150"/>
      <c r="Q74" s="172"/>
      <c r="R74" s="172"/>
      <c r="S74" s="38"/>
      <c r="T74" s="38"/>
      <c r="U74" s="38"/>
      <c r="V74" s="38"/>
      <c r="W74" s="38"/>
      <c r="X74" s="38"/>
      <c r="Y74" s="38"/>
      <c r="Z74" s="38"/>
      <c r="AA74" s="38"/>
    </row>
    <row r="75" spans="1:27" x14ac:dyDescent="0.2">
      <c r="A75" s="92">
        <v>70</v>
      </c>
      <c r="B75" s="92" t="s">
        <v>146</v>
      </c>
      <c r="C75" s="92" t="s">
        <v>147</v>
      </c>
      <c r="D75" s="105" t="str">
        <f t="shared" si="1"/>
        <v/>
      </c>
      <c r="E75" s="96">
        <f>IF(Options!$D$24 = 1, MAX(F75, G75),
IF(Options!$D$25 = 1, AVERAGE(F75,G75),
IF(Options!$D$26 = 1, IFERROR(GEOMEAN(F75, G75), MAX(F75, G75)))))</f>
        <v>5.4109830706752735</v>
      </c>
      <c r="F75" s="96" cm="1">
        <f t="array" ref="F75">IF(Options!$D$18=1, IFERROR(MAX(IF($I$199:$R$199=1,(I75:R75),"")),
     MAX(IF($I$199:$R$199=2,(I75:R75),""))),
IF(Options!$D$19=1, IFERROR(AVERAGE(IF($I$199:$R$199=1,(I75:R75),"")),
     AVERAGE(IF($I$199:$R$199=2,(I75:R75),""))),
IF(Options!$D$20=1, IFERROR(GEOMEAN(IF($I$199:$R$199=1,(I75:R75)+0.0001,"")),
     GEOMEAN(IF($I$199:$R$199=2,(I75:R75)+0.0001,""))))))</f>
        <v>7.1570247933884303</v>
      </c>
      <c r="G75" s="96" cm="1">
        <f t="array" ref="G75">IF(Options!$D$18=1, IFERROR(MAX(IF($I$200:$R$200=1,(I75:R75),"")),
     MAX(IF($I$200:$R$200=2,(I75:R75),""))),
IF(Options!$D$19=1, IFERROR(AVERAGE(IF($I$200:$R$200=1,(I75:R75),"")),
     AVERAGE(IF($I$200:$R$200=2,(I75:R75),""))),
IF(Options!$D$20=1, IFERROR(GEOMEAN(IF($I$200:$R$200=1,(I75:R75)+0.0001,"")),
     GEOMEAN(IF($I$200:$R$200=2,(I75:R75)+0.0001,""))))))</f>
        <v>4.0909090909090802</v>
      </c>
      <c r="H75" s="151" t="s">
        <v>147</v>
      </c>
      <c r="I75" s="96">
        <v>4.0909090909090802</v>
      </c>
      <c r="J75" s="96">
        <v>7.1570247933884303</v>
      </c>
      <c r="K75" s="96"/>
      <c r="L75" s="96"/>
      <c r="M75" s="96"/>
      <c r="N75" s="150"/>
      <c r="O75" s="150"/>
      <c r="P75" s="150"/>
      <c r="Q75" s="172"/>
      <c r="R75" s="172"/>
      <c r="S75" s="38"/>
      <c r="T75" s="38"/>
      <c r="U75" s="38"/>
      <c r="V75" s="38"/>
      <c r="W75" s="38"/>
      <c r="X75" s="38"/>
      <c r="Y75" s="38"/>
      <c r="Z75" s="38"/>
      <c r="AA75" s="38"/>
    </row>
    <row r="76" spans="1:27" x14ac:dyDescent="0.2">
      <c r="A76" s="92">
        <v>71</v>
      </c>
      <c r="B76" s="92" t="s">
        <v>148</v>
      </c>
      <c r="C76" s="92" t="s">
        <v>149</v>
      </c>
      <c r="D76" s="105" t="str">
        <f t="shared" si="1"/>
        <v/>
      </c>
      <c r="E76" s="96">
        <f>IF(Options!$D$24 = 1, MAX(F76, G76),
IF(Options!$D$25 = 1, AVERAGE(F76,G76),
IF(Options!$D$26 = 1, IFERROR(GEOMEAN(F76, G76), MAX(F76, G76)))))</f>
        <v>4.6334458490158958</v>
      </c>
      <c r="F76" s="96" cm="1">
        <f t="array" ref="F76">IF(Options!$D$18=1, IFERROR(MAX(IF($I$199:$R$199=1,(I76:R76),"")),
     MAX(IF($I$199:$R$199=2,(I76:R76),""))),
IF(Options!$D$19=1, IFERROR(AVERAGE(IF($I$199:$R$199=1,(I76:R76),"")),
     AVERAGE(IF($I$199:$R$199=2,(I76:R76),""))),
IF(Options!$D$20=1, IFERROR(GEOMEAN(IF($I$199:$R$199=1,(I76:R76)+0.0001,"")),
     GEOMEAN(IF($I$199:$R$199=2,(I76:R76)+0.0001,""))))))</f>
        <v>6.2975206611570202</v>
      </c>
      <c r="G76" s="96" cm="1">
        <f t="array" ref="G76">IF(Options!$D$18=1, IFERROR(MAX(IF($I$200:$R$200=1,(I76:R76),"")),
     MAX(IF($I$200:$R$200=2,(I76:R76),""))),
IF(Options!$D$19=1, IFERROR(AVERAGE(IF($I$200:$R$200=1,(I76:R76),"")),
     AVERAGE(IF($I$200:$R$200=2,(I76:R76),""))),
IF(Options!$D$20=1, IFERROR(GEOMEAN(IF($I$200:$R$200=1,(I76:R76)+0.0001,"")),
     GEOMEAN(IF($I$200:$R$200=2,(I76:R76)+0.0001,""))))))</f>
        <v>3.4090909090909198</v>
      </c>
      <c r="H76" s="151" t="s">
        <v>149</v>
      </c>
      <c r="I76" s="96">
        <v>3.4090909090909198</v>
      </c>
      <c r="J76" s="96">
        <v>6.2975206611570202</v>
      </c>
      <c r="K76" s="96"/>
      <c r="L76" s="96"/>
      <c r="M76" s="96"/>
      <c r="N76" s="150"/>
      <c r="O76" s="150"/>
      <c r="P76" s="150"/>
      <c r="Q76" s="172"/>
      <c r="R76" s="172"/>
      <c r="S76" s="38"/>
      <c r="T76" s="38"/>
      <c r="U76" s="38"/>
      <c r="V76" s="38"/>
      <c r="W76" s="38"/>
      <c r="X76" s="38"/>
      <c r="Y76" s="38"/>
      <c r="Z76" s="38"/>
      <c r="AA76" s="38"/>
    </row>
    <row r="77" spans="1:27" x14ac:dyDescent="0.2">
      <c r="A77" s="92">
        <v>72</v>
      </c>
      <c r="B77" s="92" t="s">
        <v>150</v>
      </c>
      <c r="C77" s="92" t="s">
        <v>151</v>
      </c>
      <c r="D77" s="105" t="str">
        <f t="shared" si="1"/>
        <v/>
      </c>
      <c r="E77" s="96">
        <f>IF(Options!$D$24 = 1, MAX(F77, G77),
IF(Options!$D$25 = 1, AVERAGE(F77,G77),
IF(Options!$D$26 = 1, IFERROR(GEOMEAN(F77, G77), MAX(F77, G77)))))</f>
        <v>6.6882944945389502</v>
      </c>
      <c r="F77" s="96" cm="1">
        <f t="array" ref="F77">IF(Options!$D$18=1, IFERROR(MAX(IF($I$199:$R$199=1,(I77:R77),"")),
     MAX(IF($I$199:$R$199=2,(I77:R77),""))),
IF(Options!$D$19=1, IFERROR(AVERAGE(IF($I$199:$R$199=1,(I77:R77),"")),
     AVERAGE(IF($I$199:$R$199=2,(I77:R77),""))),
IF(Options!$D$20=1, IFERROR(GEOMEAN(IF($I$199:$R$199=1,(I77:R77)+0.0001,"")),
     GEOMEAN(IF($I$199:$R$199=2,(I77:R77)+0.0001,""))))))</f>
        <v>7.5702479338842998</v>
      </c>
      <c r="G77" s="96" cm="1">
        <f t="array" ref="G77">IF(Options!$D$18=1, IFERROR(MAX(IF($I$200:$R$200=1,(I77:R77),"")),
     MAX(IF($I$200:$R$200=2,(I77:R77),""))),
IF(Options!$D$19=1, IFERROR(AVERAGE(IF($I$200:$R$200=1,(I77:R77),"")),
     AVERAGE(IF($I$200:$R$200=2,(I77:R77),""))),
IF(Options!$D$20=1, IFERROR(GEOMEAN(IF($I$200:$R$200=1,(I77:R77)+0.0001,"")),
     GEOMEAN(IF($I$200:$R$200=2,(I77:R77)+0.0001,""))))))</f>
        <v>5.9090909090909198</v>
      </c>
      <c r="H77" s="151" t="s">
        <v>151</v>
      </c>
      <c r="I77" s="96">
        <v>5.9090909090909198</v>
      </c>
      <c r="J77" s="96">
        <v>7.5702479338842998</v>
      </c>
      <c r="K77" s="96"/>
      <c r="L77" s="96"/>
      <c r="M77" s="96"/>
      <c r="N77" s="150"/>
      <c r="O77" s="150"/>
      <c r="P77" s="150"/>
      <c r="Q77" s="172"/>
      <c r="R77" s="172"/>
      <c r="S77" s="38"/>
      <c r="T77" s="38"/>
      <c r="U77" s="38"/>
      <c r="V77" s="38"/>
      <c r="W77" s="38"/>
      <c r="X77" s="38"/>
      <c r="Y77" s="38"/>
      <c r="Z77" s="38"/>
      <c r="AA77" s="38"/>
    </row>
    <row r="78" spans="1:27" x14ac:dyDescent="0.2">
      <c r="A78" s="92">
        <v>73</v>
      </c>
      <c r="B78" s="92" t="s">
        <v>152</v>
      </c>
      <c r="C78" s="92" t="s">
        <v>153</v>
      </c>
      <c r="D78" s="105" t="str">
        <f t="shared" si="1"/>
        <v/>
      </c>
      <c r="E78" s="96">
        <f>IF(Options!$D$24 = 1, MAX(F78, G78),
IF(Options!$D$25 = 1, AVERAGE(F78,G78),
IF(Options!$D$26 = 1, IFERROR(GEOMEAN(F78, G78), MAX(F78, G78)))))</f>
        <v>5.6170690812791157</v>
      </c>
      <c r="F78" s="96" cm="1">
        <f t="array" ref="F78">IF(Options!$D$18=1, IFERROR(MAX(IF($I$199:$R$199=1,(I78:R78),"")),
     MAX(IF($I$199:$R$199=2,(I78:R78),""))),
IF(Options!$D$19=1, IFERROR(AVERAGE(IF($I$199:$R$199=1,(I78:R78),"")),
     AVERAGE(IF($I$199:$R$199=2,(I78:R78),""))),
IF(Options!$D$20=1, IFERROR(GEOMEAN(IF($I$199:$R$199=1,(I78:R78)+0.0001,"")),
     GEOMEAN(IF($I$199:$R$199=2,(I78:R78)+0.0001,""))))))</f>
        <v>3.7520661157024802</v>
      </c>
      <c r="G78" s="96" cm="1">
        <f t="array" ref="G78">IF(Options!$D$18=1, IFERROR(MAX(IF($I$200:$R$200=1,(I78:R78),"")),
     MAX(IF($I$200:$R$200=2,(I78:R78),""))),
IF(Options!$D$19=1, IFERROR(AVERAGE(IF($I$200:$R$200=1,(I78:R78),"")),
     AVERAGE(IF($I$200:$R$200=2,(I78:R78),""))),
IF(Options!$D$20=1, IFERROR(GEOMEAN(IF($I$200:$R$200=1,(I78:R78)+0.0001,"")),
     GEOMEAN(IF($I$200:$R$200=2,(I78:R78)+0.0001,""))))))</f>
        <v>8.4090909090909207</v>
      </c>
      <c r="H78" s="151" t="s">
        <v>153</v>
      </c>
      <c r="I78" s="96">
        <v>8.4090909090909207</v>
      </c>
      <c r="J78" s="96">
        <v>3.7520661157024802</v>
      </c>
      <c r="K78" s="96"/>
      <c r="L78" s="96"/>
      <c r="M78" s="96"/>
      <c r="N78" s="150"/>
      <c r="O78" s="150"/>
      <c r="P78" s="150"/>
      <c r="Q78" s="172"/>
      <c r="R78" s="172"/>
      <c r="S78" s="38"/>
      <c r="T78" s="38"/>
      <c r="U78" s="38"/>
      <c r="V78" s="38"/>
      <c r="W78" s="38"/>
      <c r="X78" s="38"/>
      <c r="Y78" s="38"/>
      <c r="Z78" s="38"/>
      <c r="AA78" s="38"/>
    </row>
    <row r="79" spans="1:27" x14ac:dyDescent="0.2">
      <c r="A79" s="92">
        <v>74</v>
      </c>
      <c r="B79" s="92" t="s">
        <v>154</v>
      </c>
      <c r="C79" s="92" t="s">
        <v>155</v>
      </c>
      <c r="D79" s="105" t="str">
        <f t="shared" si="1"/>
        <v/>
      </c>
      <c r="E79" s="96">
        <f>IF(Options!$D$24 = 1, MAX(F79, G79),
IF(Options!$D$25 = 1, AVERAGE(F79,G79),
IF(Options!$D$26 = 1, IFERROR(GEOMEAN(F79, G79), MAX(F79, G79)))))</f>
        <v>5.834236630001052</v>
      </c>
      <c r="F79" s="96" cm="1">
        <f t="array" ref="F79">IF(Options!$D$18=1, IFERROR(MAX(IF($I$199:$R$199=1,(I79:R79),"")),
     MAX(IF($I$199:$R$199=2,(I79:R79),""))),
IF(Options!$D$19=1, IFERROR(AVERAGE(IF($I$199:$R$199=1,(I79:R79),"")),
     AVERAGE(IF($I$199:$R$199=2,(I79:R79),""))),
IF(Options!$D$20=1, IFERROR(GEOMEAN(IF($I$199:$R$199=1,(I79:R79)+0.0001,"")),
     GEOMEAN(IF($I$199:$R$199=2,(I79:R79)+0.0001,""))))))</f>
        <v>8.8099173553718995</v>
      </c>
      <c r="G79" s="96" cm="1">
        <f t="array" ref="G79">IF(Options!$D$18=1, IFERROR(MAX(IF($I$200:$R$200=1,(I79:R79),"")),
     MAX(IF($I$200:$R$200=2,(I79:R79),""))),
IF(Options!$D$19=1, IFERROR(AVERAGE(IF($I$200:$R$200=1,(I79:R79),"")),
     AVERAGE(IF($I$200:$R$200=2,(I79:R79),""))),
IF(Options!$D$20=1, IFERROR(GEOMEAN(IF($I$200:$R$200=1,(I79:R79)+0.0001,"")),
     GEOMEAN(IF($I$200:$R$200=2,(I79:R79)+0.0001,""))))))</f>
        <v>3.86363636363637</v>
      </c>
      <c r="H79" s="151" t="s">
        <v>155</v>
      </c>
      <c r="I79" s="96">
        <v>3.86363636363637</v>
      </c>
      <c r="J79" s="96">
        <v>8.8099173553718995</v>
      </c>
      <c r="K79" s="96"/>
      <c r="L79" s="96"/>
      <c r="M79" s="96"/>
      <c r="N79" s="150"/>
      <c r="O79" s="150"/>
      <c r="P79" s="150"/>
      <c r="Q79" s="172"/>
      <c r="R79" s="172"/>
      <c r="S79" s="38"/>
      <c r="T79" s="38"/>
      <c r="U79" s="38"/>
      <c r="V79" s="38"/>
      <c r="W79" s="38"/>
      <c r="X79" s="38"/>
      <c r="Y79" s="38"/>
      <c r="Z79" s="38"/>
      <c r="AA79" s="38"/>
    </row>
    <row r="80" spans="1:27" x14ac:dyDescent="0.2">
      <c r="A80" s="92">
        <v>75</v>
      </c>
      <c r="B80" s="92" t="s">
        <v>156</v>
      </c>
      <c r="C80" s="92" t="s">
        <v>157</v>
      </c>
      <c r="D80" s="105" t="str">
        <f t="shared" si="1"/>
        <v/>
      </c>
      <c r="E80" s="96">
        <f>IF(Options!$D$24 = 1, MAX(F80, G80),
IF(Options!$D$25 = 1, AVERAGE(F80,G80),
IF(Options!$D$26 = 1, IFERROR(GEOMEAN(F80, G80), MAX(F80, G80)))))</f>
        <v>2.6709050965095127</v>
      </c>
      <c r="F80" s="96" cm="1">
        <f t="array" ref="F80">IF(Options!$D$18=1, IFERROR(MAX(IF($I$199:$R$199=1,(I80:R80),"")),
     MAX(IF($I$199:$R$199=2,(I80:R80),""))),
IF(Options!$D$19=1, IFERROR(AVERAGE(IF($I$199:$R$199=1,(I80:R80),"")),
     AVERAGE(IF($I$199:$R$199=2,(I80:R80),""))),
IF(Options!$D$20=1, IFERROR(GEOMEAN(IF($I$199:$R$199=1,(I80:R80)+0.0001,"")),
     GEOMEAN(IF($I$199:$R$199=2,(I80:R80)+0.0001,""))))))</f>
        <v>3.4876033057851199</v>
      </c>
      <c r="G80" s="96" cm="1">
        <f t="array" ref="G80">IF(Options!$D$18=1, IFERROR(MAX(IF($I$200:$R$200=1,(I80:R80),"")),
     MAX(IF($I$200:$R$200=2,(I80:R80),""))),
IF(Options!$D$19=1, IFERROR(AVERAGE(IF($I$200:$R$200=1,(I80:R80),"")),
     AVERAGE(IF($I$200:$R$200=2,(I80:R80),""))),
IF(Options!$D$20=1, IFERROR(GEOMEAN(IF($I$200:$R$200=1,(I80:R80)+0.0001,"")),
     GEOMEAN(IF($I$200:$R$200=2,(I80:R80)+0.0001,""))))))</f>
        <v>2.0454545454545499</v>
      </c>
      <c r="H80" s="151" t="s">
        <v>157</v>
      </c>
      <c r="I80" s="96">
        <v>2.0454545454545499</v>
      </c>
      <c r="J80" s="96">
        <v>3.4876033057851199</v>
      </c>
      <c r="K80" s="96"/>
      <c r="L80" s="96"/>
      <c r="M80" s="96"/>
      <c r="N80" s="150"/>
      <c r="O80" s="150"/>
      <c r="P80" s="150"/>
      <c r="Q80" s="172"/>
      <c r="R80" s="172"/>
      <c r="S80" s="38"/>
      <c r="T80" s="38"/>
      <c r="U80" s="38"/>
      <c r="V80" s="38"/>
      <c r="W80" s="38"/>
      <c r="X80" s="38"/>
      <c r="Y80" s="38"/>
      <c r="Z80" s="38"/>
      <c r="AA80" s="38"/>
    </row>
    <row r="81" spans="1:27" x14ac:dyDescent="0.2">
      <c r="A81" s="92">
        <v>76</v>
      </c>
      <c r="B81" s="92" t="s">
        <v>158</v>
      </c>
      <c r="C81" s="92" t="s">
        <v>159</v>
      </c>
      <c r="D81" s="105" t="str">
        <f t="shared" si="1"/>
        <v/>
      </c>
      <c r="E81" s="96">
        <f>IF(Options!$D$24 = 1, MAX(F81, G81),
IF(Options!$D$25 = 1, AVERAGE(F81,G81),
IF(Options!$D$26 = 1, IFERROR(GEOMEAN(F81, G81), MAX(F81, G81)))))</f>
        <v>2.6326562704456915</v>
      </c>
      <c r="F81" s="96" cm="1">
        <f t="array" ref="F81">IF(Options!$D$18=1, IFERROR(MAX(IF($I$199:$R$199=1,(I81:R81),"")),
     MAX(IF($I$199:$R$199=2,(I81:R81),""))),
IF(Options!$D$19=1, IFERROR(AVERAGE(IF($I$199:$R$199=1,(I81:R81),"")),
     AVERAGE(IF($I$199:$R$199=2,(I81:R81),""))),
IF(Options!$D$20=1, IFERROR(GEOMEAN(IF($I$199:$R$199=1,(I81:R81)+0.0001,"")),
     GEOMEAN(IF($I$199:$R$199=2,(I81:R81)+0.0001,""))))))</f>
        <v>6.0991735537190097</v>
      </c>
      <c r="G81" s="96" cm="1">
        <f t="array" ref="G81">IF(Options!$D$18=1, IFERROR(MAX(IF($I$200:$R$200=1,(I81:R81),"")),
     MAX(IF($I$200:$R$200=2,(I81:R81),""))),
IF(Options!$D$19=1, IFERROR(AVERAGE(IF($I$200:$R$200=1,(I81:R81),"")),
     AVERAGE(IF($I$200:$R$200=2,(I81:R81),""))),
IF(Options!$D$20=1, IFERROR(GEOMEAN(IF($I$200:$R$200=1,(I81:R81)+0.0001,"")),
     GEOMEAN(IF($I$200:$R$200=2,(I81:R81)+0.0001,""))))))</f>
        <v>1.13636363636363</v>
      </c>
      <c r="H81" s="151" t="s">
        <v>159</v>
      </c>
      <c r="I81" s="96">
        <v>1.13636363636363</v>
      </c>
      <c r="J81" s="96">
        <v>6.0991735537190097</v>
      </c>
      <c r="K81" s="96"/>
      <c r="L81" s="96"/>
      <c r="M81" s="96"/>
      <c r="N81" s="150"/>
      <c r="O81" s="150"/>
      <c r="P81" s="150"/>
      <c r="Q81" s="172"/>
      <c r="R81" s="172"/>
      <c r="S81" s="38"/>
      <c r="T81" s="38"/>
      <c r="U81" s="38"/>
      <c r="V81" s="38"/>
      <c r="W81" s="38"/>
      <c r="X81" s="38"/>
      <c r="Y81" s="38"/>
      <c r="Z81" s="38"/>
      <c r="AA81" s="38"/>
    </row>
    <row r="82" spans="1:27" x14ac:dyDescent="0.2">
      <c r="A82" s="92">
        <v>77</v>
      </c>
      <c r="B82" s="92" t="s">
        <v>160</v>
      </c>
      <c r="C82" s="92" t="s">
        <v>161</v>
      </c>
      <c r="D82" s="105" t="str">
        <f t="shared" si="1"/>
        <v/>
      </c>
      <c r="E82" s="96">
        <f>IF(Options!$D$24 = 1, MAX(F82, G82),
IF(Options!$D$25 = 1, AVERAGE(F82,G82),
IF(Options!$D$26 = 1, IFERROR(GEOMEAN(F82, G82), MAX(F82, G82)))))</f>
        <v>6.0991735537190097</v>
      </c>
      <c r="F82" s="96" cm="1">
        <f t="array" ref="F82">IF(Options!$D$18=1, IFERROR(MAX(IF($I$199:$R$199=1,(I82:R82),"")),
     MAX(IF($I$199:$R$199=2,(I82:R82),""))),
IF(Options!$D$19=1, IFERROR(AVERAGE(IF($I$199:$R$199=1,(I82:R82),"")),
     AVERAGE(IF($I$199:$R$199=2,(I82:R82),""))),
IF(Options!$D$20=1, IFERROR(GEOMEAN(IF($I$199:$R$199=1,(I82:R82)+0.0001,"")),
     GEOMEAN(IF($I$199:$R$199=2,(I82:R82)+0.0001,""))))))</f>
        <v>6.0991735537190097</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v>6.0991735537190097</v>
      </c>
      <c r="K82" s="96"/>
      <c r="L82" s="96"/>
      <c r="M82" s="96"/>
      <c r="N82" s="150"/>
      <c r="O82" s="150"/>
      <c r="P82" s="150"/>
      <c r="Q82" s="172"/>
      <c r="R82" s="172"/>
      <c r="S82" s="38"/>
      <c r="T82" s="38"/>
      <c r="U82" s="38"/>
      <c r="V82" s="38"/>
      <c r="W82" s="38"/>
      <c r="X82" s="38"/>
      <c r="Y82" s="38"/>
      <c r="Z82" s="38"/>
      <c r="AA82" s="38"/>
    </row>
    <row r="83" spans="1:27" x14ac:dyDescent="0.2">
      <c r="A83" s="92">
        <v>78</v>
      </c>
      <c r="B83" s="92" t="s">
        <v>162</v>
      </c>
      <c r="C83" s="92" t="s">
        <v>163</v>
      </c>
      <c r="D83" s="105" t="str">
        <f t="shared" si="1"/>
        <v/>
      </c>
      <c r="E83" s="96">
        <f>IF(Options!$D$24 = 1, MAX(F83, G83),
IF(Options!$D$25 = 1, AVERAGE(F83,G83),
IF(Options!$D$26 = 1, IFERROR(GEOMEAN(F83, G83), MAX(F83, G83)))))</f>
        <v>2.1764741716097773</v>
      </c>
      <c r="F83" s="96" cm="1">
        <f t="array" ref="F83">IF(Options!$D$18=1, IFERROR(MAX(IF($I$199:$R$199=1,(I83:R83),"")),
     MAX(IF($I$199:$R$199=2,(I83:R83),""))),
IF(Options!$D$19=1, IFERROR(AVERAGE(IF($I$199:$R$199=1,(I83:R83),"")),
     AVERAGE(IF($I$199:$R$199=2,(I83:R83),""))),
IF(Options!$D$20=1, IFERROR(GEOMEAN(IF($I$199:$R$199=1,(I83:R83)+0.0001,"")),
     GEOMEAN(IF($I$199:$R$199=2,(I83:R83)+0.0001,""))))))</f>
        <v>1.60330578512397</v>
      </c>
      <c r="G83" s="96" cm="1">
        <f t="array" ref="G83">IF(Options!$D$18=1, IFERROR(MAX(IF($I$200:$R$200=1,(I83:R83),"")),
     MAX(IF($I$200:$R$200=2,(I83:R83),""))),
IF(Options!$D$19=1, IFERROR(AVERAGE(IF($I$200:$R$200=1,(I83:R83),"")),
     AVERAGE(IF($I$200:$R$200=2,(I83:R83),""))),
IF(Options!$D$20=1, IFERROR(GEOMEAN(IF($I$200:$R$200=1,(I83:R83)+0.0001,"")),
     GEOMEAN(IF($I$200:$R$200=2,(I83:R83)+0.0001,""))))))</f>
        <v>2.9545454545454599</v>
      </c>
      <c r="H83" s="151" t="s">
        <v>163</v>
      </c>
      <c r="I83" s="96">
        <v>2.9545454545454599</v>
      </c>
      <c r="J83" s="96">
        <v>1.60330578512397</v>
      </c>
      <c r="K83" s="96"/>
      <c r="L83" s="96"/>
      <c r="M83" s="96"/>
      <c r="N83" s="150"/>
      <c r="O83" s="150"/>
      <c r="P83" s="150"/>
      <c r="Q83" s="172"/>
      <c r="R83" s="172"/>
      <c r="S83" s="38"/>
      <c r="T83" s="38"/>
      <c r="U83" s="38"/>
      <c r="V83" s="38"/>
      <c r="W83" s="38"/>
      <c r="X83" s="38"/>
      <c r="Y83" s="38"/>
      <c r="Z83" s="38"/>
      <c r="AA83" s="38"/>
    </row>
    <row r="84" spans="1:27" x14ac:dyDescent="0.2">
      <c r="A84" s="92">
        <v>79</v>
      </c>
      <c r="B84" s="92" t="s">
        <v>164</v>
      </c>
      <c r="C84" s="92" t="s">
        <v>165</v>
      </c>
      <c r="D84" s="105" t="str">
        <f t="shared" si="1"/>
        <v/>
      </c>
      <c r="E84" s="96">
        <f>IF(Options!$D$24 = 1, MAX(F84, G84),
IF(Options!$D$25 = 1, AVERAGE(F84,G84),
IF(Options!$D$26 = 1, IFERROR(GEOMEAN(F84, G84), MAX(F84, G84)))))</f>
        <v>10</v>
      </c>
      <c r="F84" s="96" cm="1">
        <f t="array" ref="F84">IF(Options!$D$18=1, IFERROR(MAX(IF($I$199:$R$199=1,(I84:R84),"")),
     MAX(IF($I$199:$R$199=2,(I84:R84),""))),
IF(Options!$D$19=1, IFERROR(AVERAGE(IF($I$199:$R$199=1,(I84:R84),"")),
     AVERAGE(IF($I$199:$R$199=2,(I84:R84),""))),
IF(Options!$D$20=1, IFERROR(GEOMEAN(IF($I$199:$R$199=1,(I84:R84)+0.0001,"")),
     GEOMEAN(IF($I$199:$R$199=2,(I84:R84)+0.0001,""))))))</f>
        <v>10</v>
      </c>
      <c r="G84" s="96" cm="1">
        <f t="array" ref="G84">IF(Options!$D$18=1, IFERROR(MAX(IF($I$200:$R$200=1,(I84:R84),"")),
     MAX(IF($I$200:$R$200=2,(I84:R84),""))),
IF(Options!$D$19=1, IFERROR(AVERAGE(IF($I$200:$R$200=1,(I84:R84),"")),
     AVERAGE(IF($I$200:$R$200=2,(I84:R84),""))),
IF(Options!$D$20=1, IFERROR(GEOMEAN(IF($I$200:$R$200=1,(I84:R84)+0.0001,"")),
     GEOMEAN(IF($I$200:$R$200=2,(I84:R84)+0.0001,""))))))</f>
        <v>10</v>
      </c>
      <c r="H84" s="151" t="s">
        <v>165</v>
      </c>
      <c r="I84" s="96">
        <v>10</v>
      </c>
      <c r="J84" s="96">
        <v>10</v>
      </c>
      <c r="K84" s="96"/>
      <c r="L84" s="96"/>
      <c r="M84" s="96"/>
      <c r="N84" s="150"/>
      <c r="O84" s="150"/>
      <c r="P84" s="150"/>
      <c r="Q84" s="172"/>
      <c r="R84" s="172"/>
      <c r="S84" s="38"/>
      <c r="T84" s="38"/>
      <c r="U84" s="38"/>
      <c r="V84" s="38"/>
      <c r="W84" s="38"/>
      <c r="X84" s="38"/>
      <c r="Y84" s="38"/>
      <c r="Z84" s="38"/>
      <c r="AA84" s="38"/>
    </row>
    <row r="85" spans="1:27" x14ac:dyDescent="0.2">
      <c r="A85" s="92">
        <v>80</v>
      </c>
      <c r="B85" s="92" t="s">
        <v>166</v>
      </c>
      <c r="C85" s="92" t="s">
        <v>167</v>
      </c>
      <c r="D85" s="105" t="str">
        <f t="shared" si="1"/>
        <v/>
      </c>
      <c r="E85" s="96">
        <f>IF(Options!$D$24 = 1, MAX(F85, G85),
IF(Options!$D$25 = 1, AVERAGE(F85,G85),
IF(Options!$D$26 = 1, IFERROR(GEOMEAN(F85, G85), MAX(F85, G85)))))</f>
        <v>6.215815605080615</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3.86363636363637</v>
      </c>
      <c r="H85" s="151" t="s">
        <v>167</v>
      </c>
      <c r="I85" s="96">
        <v>3.86363636363637</v>
      </c>
      <c r="J85" s="96">
        <v>10</v>
      </c>
      <c r="K85" s="96"/>
      <c r="L85" s="96"/>
      <c r="M85" s="96"/>
      <c r="N85" s="150"/>
      <c r="O85" s="150"/>
      <c r="P85" s="150"/>
      <c r="Q85" s="172"/>
      <c r="R85" s="172"/>
      <c r="S85" s="38"/>
      <c r="T85" s="38"/>
      <c r="U85" s="38"/>
      <c r="V85" s="38"/>
      <c r="W85" s="38"/>
      <c r="X85" s="38"/>
      <c r="Y85" s="38"/>
      <c r="Z85" s="38"/>
      <c r="AA85" s="38"/>
    </row>
    <row r="86" spans="1:27" x14ac:dyDescent="0.2">
      <c r="A86" s="92">
        <v>81</v>
      </c>
      <c r="B86" s="92" t="s">
        <v>168</v>
      </c>
      <c r="C86" s="92" t="s">
        <v>169</v>
      </c>
      <c r="D86" s="105" t="str">
        <f t="shared" si="1"/>
        <v/>
      </c>
      <c r="E86" s="96">
        <f>IF(Options!$D$24 = 1, MAX(F86, G86),
IF(Options!$D$25 = 1, AVERAGE(F86,G86),
IF(Options!$D$26 = 1, IFERROR(GEOMEAN(F86, G86), MAX(F86, G86)))))</f>
        <v>2.0420081158026191</v>
      </c>
      <c r="F86" s="96" cm="1">
        <f t="array" ref="F86">IF(Options!$D$18=1, IFERROR(MAX(IF($I$199:$R$199=1,(I86:R86),"")),
     MAX(IF($I$199:$R$199=2,(I86:R86),""))),
IF(Options!$D$19=1, IFERROR(AVERAGE(IF($I$199:$R$199=1,(I86:R86),"")),
     AVERAGE(IF($I$199:$R$199=2,(I86:R86),""))),
IF(Options!$D$20=1, IFERROR(GEOMEAN(IF($I$199:$R$199=1,(I86:R86)+0.0001,"")),
     GEOMEAN(IF($I$199:$R$199=2,(I86:R86)+0.0001,""))))))</f>
        <v>1.8347107438016499</v>
      </c>
      <c r="G86" s="96" cm="1">
        <f t="array" ref="G86">IF(Options!$D$18=1, IFERROR(MAX(IF($I$200:$R$200=1,(I86:R86),"")),
     MAX(IF($I$200:$R$200=2,(I86:R86),""))),
IF(Options!$D$19=1, IFERROR(AVERAGE(IF($I$200:$R$200=1,(I86:R86),"")),
     AVERAGE(IF($I$200:$R$200=2,(I86:R86),""))),
IF(Options!$D$20=1, IFERROR(GEOMEAN(IF($I$200:$R$200=1,(I86:R86)+0.0001,"")),
     GEOMEAN(IF($I$200:$R$200=2,(I86:R86)+0.0001,""))))))</f>
        <v>2.27272727272728</v>
      </c>
      <c r="H86" s="151" t="s">
        <v>169</v>
      </c>
      <c r="I86" s="96">
        <v>2.27272727272728</v>
      </c>
      <c r="J86" s="96">
        <v>1.8347107438016499</v>
      </c>
      <c r="K86" s="96"/>
      <c r="L86" s="96"/>
      <c r="M86" s="96"/>
      <c r="N86" s="150"/>
      <c r="O86" s="150"/>
      <c r="P86" s="150"/>
      <c r="Q86" s="172"/>
      <c r="R86" s="172"/>
      <c r="S86" s="38"/>
      <c r="T86" s="38"/>
      <c r="U86" s="38"/>
      <c r="V86" s="38"/>
      <c r="W86" s="38"/>
      <c r="X86" s="38"/>
      <c r="Y86" s="38"/>
      <c r="Z86" s="38"/>
      <c r="AA86" s="38"/>
    </row>
    <row r="87" spans="1:27" x14ac:dyDescent="0.2">
      <c r="A87" s="92">
        <v>82</v>
      </c>
      <c r="B87" s="92" t="s">
        <v>170</v>
      </c>
      <c r="C87" s="92" t="s">
        <v>171</v>
      </c>
      <c r="D87" s="105" t="str">
        <f t="shared" si="1"/>
        <v/>
      </c>
      <c r="E87" s="96">
        <f>IF(Options!$D$24 = 1, MAX(F87, G87),
IF(Options!$D$25 = 1, AVERAGE(F87,G87),
IF(Options!$D$26 = 1, IFERROR(GEOMEAN(F87, G87), MAX(F87, G87)))))</f>
        <v>2.657509948894798</v>
      </c>
      <c r="F87" s="96" cm="1">
        <f t="array" ref="F87">IF(Options!$D$18=1, IFERROR(MAX(IF($I$199:$R$199=1,(I87:R87),"")),
     MAX(IF($I$199:$R$199=2,(I87:R87),""))),
IF(Options!$D$19=1, IFERROR(AVERAGE(IF($I$199:$R$199=1,(I87:R87),"")),
     AVERAGE(IF($I$199:$R$199=2,(I87:R87),""))),
IF(Options!$D$20=1, IFERROR(GEOMEAN(IF($I$199:$R$199=1,(I87:R87)+0.0001,"")),
     GEOMEAN(IF($I$199:$R$199=2,(I87:R87)+0.0001,""))))))</f>
        <v>3.1074380165289299</v>
      </c>
      <c r="G87" s="96" cm="1">
        <f t="array" ref="G87">IF(Options!$D$18=1, IFERROR(MAX(IF($I$200:$R$200=1,(I87:R87),"")),
     MAX(IF($I$200:$R$200=2,(I87:R87),""))),
IF(Options!$D$19=1, IFERROR(AVERAGE(IF($I$200:$R$200=1,(I87:R87),"")),
     AVERAGE(IF($I$200:$R$200=2,(I87:R87),""))),
IF(Options!$D$20=1, IFERROR(GEOMEAN(IF($I$200:$R$200=1,(I87:R87)+0.0001,"")),
     GEOMEAN(IF($I$200:$R$200=2,(I87:R87)+0.0001,""))))))</f>
        <v>2.2727272727272698</v>
      </c>
      <c r="H87" s="151" t="s">
        <v>171</v>
      </c>
      <c r="I87" s="96">
        <v>2.2727272727272698</v>
      </c>
      <c r="J87" s="96">
        <v>3.1074380165289299</v>
      </c>
      <c r="K87" s="96"/>
      <c r="L87" s="96"/>
      <c r="M87" s="96"/>
      <c r="N87" s="150"/>
      <c r="O87" s="150"/>
      <c r="P87" s="150"/>
      <c r="Q87" s="172"/>
      <c r="R87" s="172"/>
      <c r="S87" s="38"/>
      <c r="T87" s="38"/>
      <c r="U87" s="38"/>
      <c r="V87" s="38"/>
      <c r="W87" s="38"/>
      <c r="X87" s="38"/>
      <c r="Y87" s="38"/>
      <c r="Z87" s="38"/>
      <c r="AA87" s="38"/>
    </row>
    <row r="88" spans="1:27" x14ac:dyDescent="0.2">
      <c r="A88" s="92">
        <v>83</v>
      </c>
      <c r="B88" s="92" t="s">
        <v>172</v>
      </c>
      <c r="C88" s="92" t="s">
        <v>173</v>
      </c>
      <c r="D88" s="105" t="str">
        <f t="shared" si="1"/>
        <v/>
      </c>
      <c r="E88" s="96">
        <f>IF(Options!$D$24 = 1, MAX(F88, G88),
IF(Options!$D$25 = 1, AVERAGE(F88,G88),
IF(Options!$D$26 = 1, IFERROR(GEOMEAN(F88, G88), MAX(F88, G88)))))</f>
        <v>3.5764695560495694</v>
      </c>
      <c r="F88" s="96" cm="1">
        <f t="array" ref="F88">IF(Options!$D$18=1, IFERROR(MAX(IF($I$199:$R$199=1,(I88:R88),"")),
     MAX(IF($I$199:$R$199=2,(I88:R88),""))),
IF(Options!$D$19=1, IFERROR(AVERAGE(IF($I$199:$R$199=1,(I88:R88),"")),
     AVERAGE(IF($I$199:$R$199=2,(I88:R88),""))),
IF(Options!$D$20=1, IFERROR(GEOMEAN(IF($I$199:$R$199=1,(I88:R88)+0.0001,"")),
     GEOMEAN(IF($I$199:$R$199=2,(I88:R88)+0.0001,""))))))</f>
        <v>3.7520661157024802</v>
      </c>
      <c r="G88" s="96" cm="1">
        <f t="array" ref="G88">IF(Options!$D$18=1, IFERROR(MAX(IF($I$200:$R$200=1,(I88:R88),"")),
     MAX(IF($I$200:$R$200=2,(I88:R88),""))),
IF(Options!$D$19=1, IFERROR(AVERAGE(IF($I$200:$R$200=1,(I88:R88),"")),
     AVERAGE(IF($I$200:$R$200=2,(I88:R88),""))),
IF(Options!$D$20=1, IFERROR(GEOMEAN(IF($I$200:$R$200=1,(I88:R88)+0.0001,"")),
     GEOMEAN(IF($I$200:$R$200=2,(I88:R88)+0.0001,""))))))</f>
        <v>3.4090909090909198</v>
      </c>
      <c r="H88" s="151" t="s">
        <v>173</v>
      </c>
      <c r="I88" s="96">
        <v>3.4090909090909198</v>
      </c>
      <c r="J88" s="96">
        <v>3.7520661157024802</v>
      </c>
      <c r="K88" s="96"/>
      <c r="L88" s="96"/>
      <c r="M88" s="96"/>
      <c r="N88" s="150"/>
      <c r="O88" s="150"/>
      <c r="P88" s="150"/>
      <c r="Q88" s="172"/>
      <c r="R88" s="172"/>
      <c r="S88" s="38"/>
      <c r="T88" s="38"/>
      <c r="U88" s="38"/>
      <c r="V88" s="38"/>
      <c r="W88" s="38"/>
      <c r="X88" s="38"/>
      <c r="Y88" s="38"/>
      <c r="Z88" s="38"/>
      <c r="AA88" s="38"/>
    </row>
    <row r="89" spans="1:27" x14ac:dyDescent="0.2">
      <c r="A89" s="92">
        <v>84</v>
      </c>
      <c r="B89" s="92" t="s">
        <v>174</v>
      </c>
      <c r="C89" s="92" t="s">
        <v>175</v>
      </c>
      <c r="D89" s="105" t="str">
        <f t="shared" si="1"/>
        <v/>
      </c>
      <c r="E89" s="96">
        <f>IF(Options!$D$24 = 1, MAX(F89, G89),
IF(Options!$D$25 = 1, AVERAGE(F89,G89),
IF(Options!$D$26 = 1, IFERROR(GEOMEAN(F89, G89), MAX(F89, G89)))))</f>
        <v>5.1239669421487601</v>
      </c>
      <c r="F89" s="96" cm="1">
        <f t="array" ref="F89">IF(Options!$D$18=1, IFERROR(MAX(IF($I$199:$R$199=1,(I89:R89),"")),
     MAX(IF($I$199:$R$199=2,(I89:R89),""))),
IF(Options!$D$19=1, IFERROR(AVERAGE(IF($I$199:$R$199=1,(I89:R89),"")),
     AVERAGE(IF($I$199:$R$199=2,(I89:R89),""))),
IF(Options!$D$20=1, IFERROR(GEOMEAN(IF($I$199:$R$199=1,(I89:R89)+0.0001,"")),
     GEOMEAN(IF($I$199:$R$199=2,(I89:R89)+0.0001,""))))))</f>
        <v>5.1239669421487601</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0</v>
      </c>
      <c r="J89" s="96">
        <v>5.1239669421487601</v>
      </c>
      <c r="K89" s="96"/>
      <c r="L89" s="96"/>
      <c r="M89" s="96"/>
      <c r="N89" s="150"/>
      <c r="O89" s="150"/>
      <c r="P89" s="150"/>
      <c r="Q89" s="172"/>
      <c r="R89" s="172"/>
      <c r="S89" s="38"/>
      <c r="T89" s="38"/>
      <c r="U89" s="38"/>
      <c r="V89" s="38"/>
      <c r="W89" s="38"/>
      <c r="X89" s="38"/>
      <c r="Y89" s="38"/>
      <c r="Z89" s="38"/>
      <c r="AA89" s="38"/>
    </row>
    <row r="90" spans="1:27" x14ac:dyDescent="0.2">
      <c r="A90" s="92">
        <v>85</v>
      </c>
      <c r="B90" s="92" t="s">
        <v>176</v>
      </c>
      <c r="C90" s="92" t="s">
        <v>177</v>
      </c>
      <c r="D90" s="105" t="str">
        <f t="shared" si="1"/>
        <v/>
      </c>
      <c r="E90" s="96">
        <f>IF(Options!$D$24 = 1, MAX(F90, G90),
IF(Options!$D$25 = 1, AVERAGE(F90,G90),
IF(Options!$D$26 = 1, IFERROR(GEOMEAN(F90, G90), MAX(F90, G90)))))</f>
        <v>5.830049879099434</v>
      </c>
      <c r="F90" s="96" cm="1">
        <f t="array" ref="F90">IF(Options!$D$18=1, IFERROR(MAX(IF($I$199:$R$199=1,(I90:R90),"")),
     MAX(IF($I$199:$R$199=2,(I90:R90),""))),
IF(Options!$D$19=1, IFERROR(AVERAGE(IF($I$199:$R$199=1,(I90:R90),"")),
     AVERAGE(IF($I$199:$R$199=2,(I90:R90),""))),
IF(Options!$D$20=1, IFERROR(GEOMEAN(IF($I$199:$R$199=1,(I90:R90)+0.0001,"")),
     GEOMEAN(IF($I$199:$R$199=2,(I90:R90)+0.0001,""))))))</f>
        <v>5.1570247933884303</v>
      </c>
      <c r="G90" s="96" cm="1">
        <f t="array" ref="G90">IF(Options!$D$18=1, IFERROR(MAX(IF($I$200:$R$200=1,(I90:R90),"")),
     MAX(IF($I$200:$R$200=2,(I90:R90),""))),
IF(Options!$D$19=1, IFERROR(AVERAGE(IF($I$200:$R$200=1,(I90:R90),"")),
     AVERAGE(IF($I$200:$R$200=2,(I90:R90),""))),
IF(Options!$D$20=1, IFERROR(GEOMEAN(IF($I$200:$R$200=1,(I90:R90)+0.0001,"")),
     GEOMEAN(IF($I$200:$R$200=2,(I90:R90)+0.0001,""))))))</f>
        <v>6.5909090909090802</v>
      </c>
      <c r="H90" s="151" t="s">
        <v>177</v>
      </c>
      <c r="I90" s="96">
        <v>6.5909090909090802</v>
      </c>
      <c r="J90" s="96">
        <v>5.1570247933884303</v>
      </c>
      <c r="K90" s="96"/>
      <c r="L90" s="96"/>
      <c r="M90" s="96"/>
      <c r="N90" s="150"/>
      <c r="O90" s="150"/>
      <c r="P90" s="150"/>
      <c r="Q90" s="172"/>
      <c r="R90" s="172"/>
      <c r="S90" s="38"/>
      <c r="T90" s="38"/>
      <c r="U90" s="38"/>
      <c r="V90" s="38"/>
      <c r="W90" s="38"/>
      <c r="X90" s="38"/>
      <c r="Y90" s="38"/>
      <c r="Z90" s="38"/>
      <c r="AA90" s="38"/>
    </row>
    <row r="91" spans="1:27" x14ac:dyDescent="0.2">
      <c r="A91" s="92">
        <v>86</v>
      </c>
      <c r="B91" s="92" t="s">
        <v>178</v>
      </c>
      <c r="C91" s="92" t="s">
        <v>179</v>
      </c>
      <c r="D91" s="105" t="str">
        <f t="shared" si="1"/>
        <v/>
      </c>
      <c r="E91" s="96">
        <f>IF(Options!$D$24 = 1, MAX(F91, G91),
IF(Options!$D$25 = 1, AVERAGE(F91,G91),
IF(Options!$D$26 = 1, IFERROR(GEOMEAN(F91, G91), MAX(F91, G91)))))</f>
        <v>1.27272727272727</v>
      </c>
      <c r="F91" s="96" cm="1">
        <f t="array" ref="F91">IF(Options!$D$18=1, IFERROR(MAX(IF($I$199:$R$199=1,(I91:R91),"")),
     MAX(IF($I$199:$R$199=2,(I91:R91),""))),
IF(Options!$D$19=1, IFERROR(AVERAGE(IF($I$199:$R$199=1,(I91:R91),"")),
     AVERAGE(IF($I$199:$R$199=2,(I91:R91),""))),
IF(Options!$D$20=1, IFERROR(GEOMEAN(IF($I$199:$R$199=1,(I91:R91)+0.0001,"")),
     GEOMEAN(IF($I$199:$R$199=2,(I91:R91)+0.0001,""))))))</f>
        <v>1.27272727272727</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v>1.27272727272727</v>
      </c>
      <c r="K91" s="96"/>
      <c r="L91" s="96"/>
      <c r="M91" s="96"/>
      <c r="N91" s="150"/>
      <c r="O91" s="150"/>
      <c r="P91" s="150"/>
      <c r="Q91" s="172"/>
      <c r="R91" s="172"/>
      <c r="S91" s="38"/>
      <c r="T91" s="38"/>
      <c r="U91" s="38"/>
      <c r="V91" s="38"/>
      <c r="W91" s="38"/>
      <c r="X91" s="38"/>
      <c r="Y91" s="38"/>
      <c r="Z91" s="38"/>
      <c r="AA91" s="38"/>
    </row>
    <row r="92" spans="1:27" x14ac:dyDescent="0.2">
      <c r="A92" s="92">
        <v>87</v>
      </c>
      <c r="B92" s="92" t="s">
        <v>180</v>
      </c>
      <c r="C92" s="92" t="s">
        <v>181</v>
      </c>
      <c r="D92" s="105" t="str">
        <f t="shared" si="1"/>
        <v/>
      </c>
      <c r="E92" s="96">
        <f>IF(Options!$D$24 = 1, MAX(F92, G92),
IF(Options!$D$25 = 1, AVERAGE(F92,G92),
IF(Options!$D$26 = 1, IFERROR(GEOMEAN(F92, G92), MAX(F92, G92)))))</f>
        <v>6.159658874120356</v>
      </c>
      <c r="F92" s="96" cm="1">
        <f t="array" ref="F92">IF(Options!$D$18=1, IFERROR(MAX(IF($I$199:$R$199=1,(I92:R92),"")),
     MAX(IF($I$199:$R$199=2,(I92:R92),""))),
IF(Options!$D$19=1, IFERROR(AVERAGE(IF($I$199:$R$199=1,(I92:R92),"")),
     AVERAGE(IF($I$199:$R$199=2,(I92:R92),""))),
IF(Options!$D$20=1, IFERROR(GEOMEAN(IF($I$199:$R$199=1,(I92:R92)+0.0001,"")),
     GEOMEAN(IF($I$199:$R$199=2,(I92:R92)+0.0001,""))))))</f>
        <v>6.6776859504132204</v>
      </c>
      <c r="G92" s="96" cm="1">
        <f t="array" ref="G92">IF(Options!$D$18=1, IFERROR(MAX(IF($I$200:$R$200=1,(I92:R92),"")),
     MAX(IF($I$200:$R$200=2,(I92:R92),""))),
IF(Options!$D$19=1, IFERROR(AVERAGE(IF($I$200:$R$200=1,(I92:R92),"")),
     AVERAGE(IF($I$200:$R$200=2,(I92:R92),""))),
IF(Options!$D$20=1, IFERROR(GEOMEAN(IF($I$200:$R$200=1,(I92:R92)+0.0001,"")),
     GEOMEAN(IF($I$200:$R$200=2,(I92:R92)+0.0001,""))))))</f>
        <v>5.6818181818181799</v>
      </c>
      <c r="H92" s="151" t="s">
        <v>181</v>
      </c>
      <c r="I92" s="96">
        <v>5.6818181818181799</v>
      </c>
      <c r="J92" s="96">
        <v>6.6776859504132204</v>
      </c>
      <c r="K92" s="96"/>
      <c r="L92" s="96"/>
      <c r="M92" s="96"/>
      <c r="N92" s="150"/>
      <c r="O92" s="150"/>
      <c r="P92" s="150"/>
      <c r="Q92" s="172"/>
      <c r="R92" s="172"/>
      <c r="S92" s="38"/>
      <c r="T92" s="38"/>
      <c r="U92" s="38"/>
      <c r="V92" s="38"/>
      <c r="W92" s="38"/>
      <c r="X92" s="38"/>
      <c r="Y92" s="38"/>
      <c r="Z92" s="38"/>
      <c r="AA92" s="38"/>
    </row>
    <row r="93" spans="1:27" x14ac:dyDescent="0.2">
      <c r="A93" s="92">
        <v>88</v>
      </c>
      <c r="B93" s="92" t="s">
        <v>182</v>
      </c>
      <c r="C93" s="92" t="s">
        <v>183</v>
      </c>
      <c r="D93" s="105" t="str">
        <f t="shared" si="1"/>
        <v/>
      </c>
      <c r="E93" s="96">
        <f>IF(Options!$D$24 = 1, MAX(F93, G93),
IF(Options!$D$25 = 1, AVERAGE(F93,G93),
IF(Options!$D$26 = 1, IFERROR(GEOMEAN(F93, G93), MAX(F93, G93)))))</f>
        <v>6.0274229317010617</v>
      </c>
      <c r="F93" s="96" cm="1">
        <f t="array" ref="F93">IF(Options!$D$18=1, IFERROR(MAX(IF($I$199:$R$199=1,(I93:R93),"")),
     MAX(IF($I$199:$R$199=2,(I93:R93),""))),
IF(Options!$D$19=1, IFERROR(AVERAGE(IF($I$199:$R$199=1,(I93:R93),"")),
     AVERAGE(IF($I$199:$R$199=2,(I93:R93),""))),
IF(Options!$D$20=1, IFERROR(GEOMEAN(IF($I$199:$R$199=1,(I93:R93)+0.0001,"")),
     GEOMEAN(IF($I$199:$R$199=2,(I93:R93)+0.0001,""))))))</f>
        <v>8.4132231404958695</v>
      </c>
      <c r="G93" s="96" cm="1">
        <f t="array" ref="G93">IF(Options!$D$18=1, IFERROR(MAX(IF($I$200:$R$200=1,(I93:R93),"")),
     MAX(IF($I$200:$R$200=2,(I93:R93),""))),
IF(Options!$D$19=1, IFERROR(AVERAGE(IF($I$200:$R$200=1,(I93:R93),"")),
     AVERAGE(IF($I$200:$R$200=2,(I93:R93),""))),
IF(Options!$D$20=1, IFERROR(GEOMEAN(IF($I$200:$R$200=1,(I93:R93)+0.0001,"")),
     GEOMEAN(IF($I$200:$R$200=2,(I93:R93)+0.0001,""))))))</f>
        <v>4.3181818181818201</v>
      </c>
      <c r="H93" s="151" t="s">
        <v>183</v>
      </c>
      <c r="I93" s="96">
        <v>4.3181818181818201</v>
      </c>
      <c r="J93" s="96">
        <v>8.4132231404958695</v>
      </c>
      <c r="K93" s="96"/>
      <c r="L93" s="96"/>
      <c r="M93" s="96"/>
      <c r="N93" s="150"/>
      <c r="O93" s="150"/>
      <c r="P93" s="150"/>
      <c r="Q93" s="172"/>
      <c r="R93" s="172"/>
      <c r="S93" s="38"/>
      <c r="T93" s="38"/>
      <c r="U93" s="38"/>
      <c r="V93" s="38"/>
      <c r="W93" s="38"/>
      <c r="X93" s="38"/>
      <c r="Y93" s="38"/>
      <c r="Z93" s="38"/>
      <c r="AA93" s="38"/>
    </row>
    <row r="94" spans="1:27" x14ac:dyDescent="0.2">
      <c r="A94" s="92">
        <v>89</v>
      </c>
      <c r="B94" s="92" t="s">
        <v>184</v>
      </c>
      <c r="C94" s="92" t="s">
        <v>185</v>
      </c>
      <c r="D94" s="105" t="str">
        <f t="shared" si="1"/>
        <v/>
      </c>
      <c r="E94" s="96">
        <f>IF(Options!$D$24 = 1, MAX(F94, G94),
IF(Options!$D$25 = 1, AVERAGE(F94,G94),
IF(Options!$D$26 = 1, IFERROR(GEOMEAN(F94, G94), MAX(F94, G94)))))</f>
        <v>5.4610842350020734</v>
      </c>
      <c r="F94" s="96" cm="1">
        <f t="array" ref="F94">IF(Options!$D$18=1, IFERROR(MAX(IF($I$199:$R$199=1,(I94:R94),"")),
     MAX(IF($I$199:$R$199=2,(I94:R94),""))),
IF(Options!$D$19=1, IFERROR(AVERAGE(IF($I$199:$R$199=1,(I94:R94),"")),
     AVERAGE(IF($I$199:$R$199=2,(I94:R94),""))),
IF(Options!$D$20=1, IFERROR(GEOMEAN(IF($I$199:$R$199=1,(I94:R94)+0.0001,"")),
     GEOMEAN(IF($I$199:$R$199=2,(I94:R94)+0.0001,""))))))</f>
        <v>7.7190082644628104</v>
      </c>
      <c r="G94" s="96" cm="1">
        <f t="array" ref="G94">IF(Options!$D$18=1, IFERROR(MAX(IF($I$200:$R$200=1,(I94:R94),"")),
     MAX(IF($I$200:$R$200=2,(I94:R94),""))),
IF(Options!$D$19=1, IFERROR(AVERAGE(IF($I$200:$R$200=1,(I94:R94),"")),
     AVERAGE(IF($I$200:$R$200=2,(I94:R94),""))),
IF(Options!$D$20=1, IFERROR(GEOMEAN(IF($I$200:$R$200=1,(I94:R94)+0.0001,"")),
     GEOMEAN(IF($I$200:$R$200=2,(I94:R94)+0.0001,""))))))</f>
        <v>3.86363636363637</v>
      </c>
      <c r="H94" s="151" t="s">
        <v>185</v>
      </c>
      <c r="I94" s="96">
        <v>3.86363636363637</v>
      </c>
      <c r="J94" s="96">
        <v>7.7190082644628104</v>
      </c>
      <c r="K94" s="96"/>
      <c r="L94" s="96"/>
      <c r="M94" s="96"/>
      <c r="N94" s="150"/>
      <c r="O94" s="150"/>
      <c r="P94" s="150"/>
      <c r="Q94" s="172"/>
      <c r="R94" s="172"/>
      <c r="S94" s="38"/>
      <c r="T94" s="38"/>
      <c r="U94" s="38"/>
      <c r="V94" s="38"/>
      <c r="W94" s="38"/>
      <c r="X94" s="38"/>
      <c r="Y94" s="38"/>
      <c r="Z94" s="38"/>
      <c r="AA94" s="38"/>
    </row>
    <row r="95" spans="1:27" x14ac:dyDescent="0.2">
      <c r="A95" s="92">
        <v>90</v>
      </c>
      <c r="B95" s="92" t="s">
        <v>186</v>
      </c>
      <c r="C95" s="92" t="s">
        <v>187</v>
      </c>
      <c r="D95" s="105" t="str">
        <f t="shared" si="1"/>
        <v/>
      </c>
      <c r="E95" s="96">
        <f>IF(Options!$D$24 = 1, MAX(F95, G95),
IF(Options!$D$25 = 1, AVERAGE(F95,G95),
IF(Options!$D$26 = 1, IFERROR(GEOMEAN(F95, G95), MAX(F95, G95)))))</f>
        <v>5.2409988667201244</v>
      </c>
      <c r="F95" s="96" cm="1">
        <f t="array" ref="F95">IF(Options!$D$18=1, IFERROR(MAX(IF($I$199:$R$199=1,(I95:R95),"")),
     MAX(IF($I$199:$R$199=2,(I95:R95),""))),
IF(Options!$D$19=1, IFERROR(AVERAGE(IF($I$199:$R$199=1,(I95:R95),"")),
     AVERAGE(IF($I$199:$R$199=2,(I95:R95),""))),
IF(Options!$D$20=1, IFERROR(GEOMEAN(IF($I$199:$R$199=1,(I95:R95)+0.0001,"")),
     GEOMEAN(IF($I$199:$R$199=2,(I95:R95)+0.0001,""))))))</f>
        <v>7.5537190082644603</v>
      </c>
      <c r="G95" s="96" cm="1">
        <f t="array" ref="G95">IF(Options!$D$18=1, IFERROR(MAX(IF($I$200:$R$200=1,(I95:R95),"")),
     MAX(IF($I$200:$R$200=2,(I95:R95),""))),
IF(Options!$D$19=1, IFERROR(AVERAGE(IF($I$200:$R$200=1,(I95:R95),"")),
     AVERAGE(IF($I$200:$R$200=2,(I95:R95),""))),
IF(Options!$D$20=1, IFERROR(GEOMEAN(IF($I$200:$R$200=1,(I95:R95)+0.0001,"")),
     GEOMEAN(IF($I$200:$R$200=2,(I95:R95)+0.0001,""))))))</f>
        <v>3.63636363636363</v>
      </c>
      <c r="H95" s="151" t="s">
        <v>187</v>
      </c>
      <c r="I95" s="96">
        <v>3.63636363636363</v>
      </c>
      <c r="J95" s="96">
        <v>7.5537190082644603</v>
      </c>
      <c r="K95" s="96"/>
      <c r="L95" s="96"/>
      <c r="M95" s="96"/>
      <c r="N95" s="150"/>
      <c r="O95" s="150"/>
      <c r="P95" s="150"/>
      <c r="Q95" s="172"/>
      <c r="R95" s="172"/>
      <c r="S95" s="38"/>
      <c r="T95" s="38"/>
      <c r="U95" s="38"/>
      <c r="V95" s="38"/>
      <c r="W95" s="38"/>
      <c r="X95" s="38"/>
      <c r="Y95" s="38"/>
      <c r="Z95" s="38"/>
      <c r="AA95" s="38"/>
    </row>
    <row r="96" spans="1:27" x14ac:dyDescent="0.2">
      <c r="A96" s="92">
        <v>91</v>
      </c>
      <c r="B96" s="92" t="s">
        <v>188</v>
      </c>
      <c r="C96" s="92" t="s">
        <v>189</v>
      </c>
      <c r="D96" s="105" t="str">
        <f t="shared" si="1"/>
        <v/>
      </c>
      <c r="E96" s="96">
        <f>IF(Options!$D$24 = 1, MAX(F96, G96),
IF(Options!$D$25 = 1, AVERAGE(F96,G96),
IF(Options!$D$26 = 1, IFERROR(GEOMEAN(F96, G96), MAX(F96, G96)))))</f>
        <v>0</v>
      </c>
      <c r="F96" s="96" cm="1">
        <f t="array" ref="F96">IF(Options!$D$18=1, IFERROR(MAX(IF($I$199:$R$199=1,(I96:R96),"")),
     MAX(IF($I$199:$R$199=2,(I96:R96),""))),
IF(Options!$D$19=1, IFERROR(AVERAGE(IF($I$199:$R$199=1,(I96:R96),"")),
     AVERAGE(IF($I$199:$R$199=2,(I96:R96),""))),
IF(Options!$D$20=1, IFERROR(GEOMEAN(IF($I$199:$R$199=1,(I96:R96)+0.0001,"")),
     GEOMEAN(IF($I$199:$R$199=2,(I96:R96)+0.0001,""))))))</f>
        <v>0</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t="s">
        <v>505</v>
      </c>
      <c r="J96" s="96" t="s">
        <v>505</v>
      </c>
      <c r="K96" s="96"/>
      <c r="L96" s="96"/>
      <c r="M96" s="96"/>
      <c r="N96" s="150"/>
      <c r="O96" s="150"/>
      <c r="P96" s="150"/>
      <c r="Q96" s="172"/>
      <c r="R96" s="172"/>
      <c r="S96" s="38"/>
      <c r="T96" s="38"/>
      <c r="U96" s="38"/>
      <c r="V96" s="38"/>
      <c r="W96" s="38"/>
      <c r="X96" s="38"/>
      <c r="Y96" s="38"/>
      <c r="Z96" s="38"/>
      <c r="AA96" s="38"/>
    </row>
    <row r="97" spans="1:27" x14ac:dyDescent="0.2">
      <c r="A97" s="92">
        <v>92</v>
      </c>
      <c r="B97" s="92" t="s">
        <v>190</v>
      </c>
      <c r="C97" s="92" t="s">
        <v>191</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t="s">
        <v>505</v>
      </c>
      <c r="J97" s="96" t="s">
        <v>505</v>
      </c>
      <c r="K97" s="96"/>
      <c r="L97" s="96"/>
      <c r="M97" s="96"/>
      <c r="N97" s="150"/>
      <c r="O97" s="150"/>
      <c r="P97" s="150"/>
      <c r="Q97" s="172"/>
      <c r="R97" s="172"/>
      <c r="S97" s="38"/>
      <c r="T97" s="38"/>
      <c r="U97" s="38"/>
      <c r="V97" s="38"/>
      <c r="W97" s="38"/>
      <c r="X97" s="38"/>
      <c r="Y97" s="38"/>
      <c r="Z97" s="38"/>
      <c r="AA97" s="38"/>
    </row>
    <row r="98" spans="1:27" x14ac:dyDescent="0.2">
      <c r="A98" s="92">
        <v>93</v>
      </c>
      <c r="B98" s="92" t="s">
        <v>192</v>
      </c>
      <c r="C98" s="92" t="s">
        <v>193</v>
      </c>
      <c r="D98" s="105" t="str">
        <f t="shared" si="1"/>
        <v/>
      </c>
      <c r="E98" s="96">
        <f>IF(Options!$D$24 = 1, MAX(F98, G98),
IF(Options!$D$25 = 1, AVERAGE(F98,G98),
IF(Options!$D$26 = 1, IFERROR(GEOMEAN(F98, G98), MAX(F98, G98)))))</f>
        <v>2.9256198347107398</v>
      </c>
      <c r="F98" s="96" cm="1">
        <f t="array" ref="F98">IF(Options!$D$18=1, IFERROR(MAX(IF($I$199:$R$199=1,(I98:R98),"")),
     MAX(IF($I$199:$R$199=2,(I98:R98),""))),
IF(Options!$D$19=1, IFERROR(AVERAGE(IF($I$199:$R$199=1,(I98:R98),"")),
     AVERAGE(IF($I$199:$R$199=2,(I98:R98),""))),
IF(Options!$D$20=1, IFERROR(GEOMEAN(IF($I$199:$R$199=1,(I98:R98)+0.0001,"")),
     GEOMEAN(IF($I$199:$R$199=2,(I98:R98)+0.0001,""))))))</f>
        <v>2.9256198347107398</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v>
      </c>
      <c r="J98" s="96">
        <v>2.9256198347107398</v>
      </c>
      <c r="K98" s="96"/>
      <c r="L98" s="96"/>
      <c r="M98" s="96"/>
      <c r="N98" s="150"/>
      <c r="O98" s="150"/>
      <c r="P98" s="150"/>
      <c r="Q98" s="172"/>
      <c r="R98" s="172"/>
      <c r="S98" s="38"/>
      <c r="T98" s="38"/>
      <c r="U98" s="38"/>
      <c r="V98" s="38"/>
      <c r="W98" s="38"/>
      <c r="X98" s="38"/>
      <c r="Y98" s="38"/>
      <c r="Z98" s="38"/>
      <c r="AA98" s="38"/>
    </row>
    <row r="99" spans="1:27" x14ac:dyDescent="0.2">
      <c r="A99" s="92">
        <v>94</v>
      </c>
      <c r="B99" s="92" t="s">
        <v>194</v>
      </c>
      <c r="C99" s="92" t="s">
        <v>195</v>
      </c>
      <c r="D99" s="105" t="str">
        <f t="shared" si="1"/>
        <v/>
      </c>
      <c r="E99" s="96">
        <f>IF(Options!$D$24 = 1, MAX(F99, G99),
IF(Options!$D$25 = 1, AVERAGE(F99,G99),
IF(Options!$D$26 = 1, IFERROR(GEOMEAN(F99, G99), MAX(F99, G99)))))</f>
        <v>2.4114677188339564</v>
      </c>
      <c r="F99" s="96" cm="1">
        <f t="array" ref="F99">IF(Options!$D$18=1, IFERROR(MAX(IF($I$199:$R$199=1,(I99:R99),"")),
     MAX(IF($I$199:$R$199=2,(I99:R99),""))),
IF(Options!$D$19=1, IFERROR(AVERAGE(IF($I$199:$R$199=1,(I99:R99),"")),
     AVERAGE(IF($I$199:$R$199=2,(I99:R99),""))),
IF(Options!$D$20=1, IFERROR(GEOMEAN(IF($I$199:$R$199=1,(I99:R99)+0.0001,"")),
     GEOMEAN(IF($I$199:$R$199=2,(I99:R99)+0.0001,""))))))</f>
        <v>4.2644628099173598</v>
      </c>
      <c r="G99" s="96" cm="1">
        <f t="array" ref="G99">IF(Options!$D$18=1, IFERROR(MAX(IF($I$200:$R$200=1,(I99:R99),"")),
     MAX(IF($I$200:$R$200=2,(I99:R99),""))),
IF(Options!$D$19=1, IFERROR(AVERAGE(IF($I$200:$R$200=1,(I99:R99),"")),
     AVERAGE(IF($I$200:$R$200=2,(I99:R99),""))),
IF(Options!$D$20=1, IFERROR(GEOMEAN(IF($I$200:$R$200=1,(I99:R99)+0.0001,"")),
     GEOMEAN(IF($I$200:$R$200=2,(I99:R99)+0.0001,""))))))</f>
        <v>1.36363636363637</v>
      </c>
      <c r="H99" s="151" t="s">
        <v>195</v>
      </c>
      <c r="I99" s="96">
        <v>1.36363636363637</v>
      </c>
      <c r="J99" s="96">
        <v>4.2644628099173598</v>
      </c>
      <c r="K99" s="96"/>
      <c r="L99" s="96"/>
      <c r="M99" s="96"/>
      <c r="N99" s="150"/>
      <c r="O99" s="150"/>
      <c r="P99" s="150"/>
      <c r="Q99" s="172"/>
      <c r="R99" s="172"/>
      <c r="S99" s="38"/>
      <c r="T99" s="38"/>
      <c r="U99" s="38"/>
      <c r="V99" s="38"/>
      <c r="W99" s="38"/>
      <c r="X99" s="38"/>
      <c r="Y99" s="38"/>
      <c r="Z99" s="38"/>
      <c r="AA99" s="38"/>
    </row>
    <row r="100" spans="1:27" x14ac:dyDescent="0.2">
      <c r="A100" s="92">
        <v>95</v>
      </c>
      <c r="B100" s="92" t="s">
        <v>196</v>
      </c>
      <c r="C100" s="92" t="s">
        <v>197</v>
      </c>
      <c r="D100" s="105" t="str">
        <f t="shared" si="1"/>
        <v/>
      </c>
      <c r="E100" s="96">
        <f>IF(Options!$D$24 = 1, MAX(F100, G100),
IF(Options!$D$25 = 1, AVERAGE(F100,G100),
IF(Options!$D$26 = 1, IFERROR(GEOMEAN(F100, G100), MAX(F100, G100)))))</f>
        <v>7.6574384513598055</v>
      </c>
      <c r="F100" s="96" cm="1">
        <f t="array" ref="F100">IF(Options!$D$18=1, IFERROR(MAX(IF($I$199:$R$199=1,(I100:R100),"")),
     MAX(IF($I$199:$R$199=2,(I100:R100),""))),
IF(Options!$D$19=1, IFERROR(AVERAGE(IF($I$199:$R$199=1,(I100:R100),"")),
     AVERAGE(IF($I$199:$R$199=2,(I100:R100),""))),
IF(Options!$D$20=1, IFERROR(GEOMEAN(IF($I$199:$R$199=1,(I100:R100)+0.0001,"")),
     GEOMEAN(IF($I$199:$R$199=2,(I100:R100)+0.0001,""))))))</f>
        <v>7.8181818181818201</v>
      </c>
      <c r="G100" s="96" cm="1">
        <f t="array" ref="G100">IF(Options!$D$18=1, IFERROR(MAX(IF($I$200:$R$200=1,(I100:R100),"")),
     MAX(IF($I$200:$R$200=2,(I100:R100),""))),
IF(Options!$D$19=1, IFERROR(AVERAGE(IF($I$200:$R$200=1,(I100:R100),"")),
     AVERAGE(IF($I$200:$R$200=2,(I100:R100),""))),
IF(Options!$D$20=1, IFERROR(GEOMEAN(IF($I$200:$R$200=1,(I100:R100)+0.0001,"")),
     GEOMEAN(IF($I$200:$R$200=2,(I100:R100)+0.0001,""))))))</f>
        <v>7.5</v>
      </c>
      <c r="H100" s="151" t="s">
        <v>197</v>
      </c>
      <c r="I100" s="96">
        <v>7.5</v>
      </c>
      <c r="J100" s="96">
        <v>7.8181818181818201</v>
      </c>
      <c r="K100" s="96"/>
      <c r="L100" s="96"/>
      <c r="M100" s="96"/>
      <c r="N100" s="150"/>
      <c r="O100" s="150"/>
      <c r="P100" s="150"/>
      <c r="Q100" s="172"/>
      <c r="R100" s="172"/>
      <c r="S100" s="38"/>
      <c r="T100" s="38"/>
      <c r="U100" s="38"/>
      <c r="V100" s="38"/>
      <c r="W100" s="38"/>
      <c r="X100" s="38"/>
      <c r="Y100" s="38"/>
      <c r="Z100" s="38"/>
      <c r="AA100" s="38"/>
    </row>
    <row r="101" spans="1:27" x14ac:dyDescent="0.2">
      <c r="A101" s="92">
        <v>96</v>
      </c>
      <c r="B101" s="92" t="s">
        <v>198</v>
      </c>
      <c r="C101" s="92" t="s">
        <v>199</v>
      </c>
      <c r="D101" s="105" t="str">
        <f t="shared" si="1"/>
        <v/>
      </c>
      <c r="E101" s="96">
        <f>IF(Options!$D$24 = 1, MAX(F101, G101),
IF(Options!$D$25 = 1, AVERAGE(F101,G101),
IF(Options!$D$26 = 1, IFERROR(GEOMEAN(F101, G101), MAX(F101, G101)))))</f>
        <v>9.663768920667863</v>
      </c>
      <c r="F101" s="96" cm="1">
        <f t="array" ref="F101">IF(Options!$D$18=1, IFERROR(MAX(IF($I$199:$R$199=1,(I101:R101),"")),
     MAX(IF($I$199:$R$199=2,(I101:R101),""))),
IF(Options!$D$19=1, IFERROR(AVERAGE(IF($I$199:$R$199=1,(I101:R101),"")),
     AVERAGE(IF($I$199:$R$199=2,(I101:R101),""))),
IF(Options!$D$20=1, IFERROR(GEOMEAN(IF($I$199:$R$199=1,(I101:R101)+0.0001,"")),
     GEOMEAN(IF($I$199:$R$199=2,(I101:R101)+0.0001,""))))))</f>
        <v>9.3388429752066102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51" t="s">
        <v>199</v>
      </c>
      <c r="I101" s="96">
        <v>10</v>
      </c>
      <c r="J101" s="96">
        <v>9.3388429752066102</v>
      </c>
      <c r="K101" s="96"/>
      <c r="L101" s="96"/>
      <c r="M101" s="96"/>
      <c r="N101" s="150"/>
      <c r="O101" s="150"/>
      <c r="P101" s="150"/>
      <c r="Q101" s="172"/>
      <c r="R101" s="172"/>
      <c r="S101" s="38"/>
      <c r="T101" s="38"/>
      <c r="U101" s="38"/>
      <c r="V101" s="38"/>
      <c r="W101" s="38"/>
      <c r="X101" s="38"/>
      <c r="Y101" s="38"/>
      <c r="Z101" s="38"/>
      <c r="AA101" s="38"/>
    </row>
    <row r="102" spans="1:27" x14ac:dyDescent="0.2">
      <c r="A102" s="92">
        <v>97</v>
      </c>
      <c r="B102" s="92" t="s">
        <v>200</v>
      </c>
      <c r="C102" s="92" t="s">
        <v>201</v>
      </c>
      <c r="D102" s="105" t="str">
        <f t="shared" si="1"/>
        <v/>
      </c>
      <c r="E102" s="96">
        <f>IF(Options!$D$24 = 1, MAX(F102, G102),
IF(Options!$D$25 = 1, AVERAGE(F102,G102),
IF(Options!$D$26 = 1, IFERROR(GEOMEAN(F102, G102), MAX(F102, G102)))))</f>
        <v>7.5095731540262909</v>
      </c>
      <c r="F102" s="96" cm="1">
        <f t="array" ref="F102">IF(Options!$D$18=1, IFERROR(MAX(IF($I$199:$R$199=1,(I102:R102),"")),
     MAX(IF($I$199:$R$199=2,(I102:R102),""))),
IF(Options!$D$19=1, IFERROR(AVERAGE(IF($I$199:$R$199=1,(I102:R102),"")),
     AVERAGE(IF($I$199:$R$199=2,(I102:R102),""))),
IF(Options!$D$20=1, IFERROR(GEOMEAN(IF($I$199:$R$199=1,(I102:R102)+0.0001,"")),
     GEOMEAN(IF($I$199:$R$199=2,(I102:R102)+0.0001,""))))))</f>
        <v>9.1900826446281005</v>
      </c>
      <c r="G102" s="96" cm="1">
        <f t="array" ref="G102">IF(Options!$D$18=1, IFERROR(MAX(IF($I$200:$R$200=1,(I102:R102),"")),
     MAX(IF($I$200:$R$200=2,(I102:R102),""))),
IF(Options!$D$19=1, IFERROR(AVERAGE(IF($I$200:$R$200=1,(I102:R102),"")),
     AVERAGE(IF($I$200:$R$200=2,(I102:R102),""))),
IF(Options!$D$20=1, IFERROR(GEOMEAN(IF($I$200:$R$200=1,(I102:R102)+0.0001,"")),
     GEOMEAN(IF($I$200:$R$200=2,(I102:R102)+0.0001,""))))))</f>
        <v>6.1363636363636296</v>
      </c>
      <c r="H102" s="151" t="s">
        <v>201</v>
      </c>
      <c r="I102" s="96">
        <v>6.1363636363636296</v>
      </c>
      <c r="J102" s="96">
        <v>9.1900826446281005</v>
      </c>
      <c r="K102" s="96"/>
      <c r="L102" s="96"/>
      <c r="M102" s="96"/>
      <c r="N102" s="150"/>
      <c r="O102" s="150"/>
      <c r="P102" s="150"/>
      <c r="Q102" s="172"/>
      <c r="R102" s="172"/>
      <c r="S102" s="38"/>
      <c r="T102" s="38"/>
      <c r="U102" s="38"/>
      <c r="V102" s="38"/>
      <c r="W102" s="38"/>
      <c r="X102" s="38"/>
      <c r="Y102" s="38"/>
      <c r="Z102" s="38"/>
      <c r="AA102" s="38"/>
    </row>
    <row r="103" spans="1:27" x14ac:dyDescent="0.2">
      <c r="A103" s="92">
        <v>98</v>
      </c>
      <c r="B103" s="92" t="s">
        <v>202</v>
      </c>
      <c r="C103" s="92" t="s">
        <v>203</v>
      </c>
      <c r="D103" s="105" t="str">
        <f t="shared" si="1"/>
        <v/>
      </c>
      <c r="E103" s="96">
        <f>IF(Options!$D$24 = 1, MAX(F103, G103),
IF(Options!$D$25 = 1, AVERAGE(F103,G103),
IF(Options!$D$26 = 1, IFERROR(GEOMEAN(F103, G103), MAX(F103, G103)))))</f>
        <v>4.7673129462279586</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2.2727272727272698</v>
      </c>
      <c r="H103" s="151" t="s">
        <v>203</v>
      </c>
      <c r="I103" s="96">
        <v>2.2727272727272698</v>
      </c>
      <c r="J103" s="96">
        <v>10</v>
      </c>
      <c r="K103" s="96"/>
      <c r="L103" s="96"/>
      <c r="M103" s="96"/>
      <c r="N103" s="150"/>
      <c r="O103" s="150"/>
      <c r="P103" s="150"/>
      <c r="Q103" s="172"/>
      <c r="R103" s="172"/>
      <c r="S103" s="38"/>
      <c r="T103" s="38"/>
      <c r="U103" s="38"/>
      <c r="V103" s="38"/>
      <c r="W103" s="38"/>
      <c r="X103" s="38"/>
      <c r="Y103" s="38"/>
      <c r="Z103" s="38"/>
      <c r="AA103" s="38"/>
    </row>
    <row r="104" spans="1:27" x14ac:dyDescent="0.2">
      <c r="A104" s="92">
        <v>99</v>
      </c>
      <c r="B104" s="92" t="s">
        <v>204</v>
      </c>
      <c r="C104" s="92" t="s">
        <v>205</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t="s">
        <v>505</v>
      </c>
      <c r="J104" s="96" t="s">
        <v>505</v>
      </c>
      <c r="K104" s="96"/>
      <c r="L104" s="96"/>
      <c r="M104" s="96"/>
      <c r="N104" s="150"/>
      <c r="O104" s="150"/>
      <c r="P104" s="150"/>
      <c r="Q104" s="172"/>
      <c r="R104" s="172"/>
      <c r="S104" s="38"/>
      <c r="T104" s="38"/>
      <c r="U104" s="38"/>
      <c r="V104" s="38"/>
      <c r="W104" s="38"/>
      <c r="X104" s="38"/>
      <c r="Y104" s="38"/>
      <c r="Z104" s="38"/>
      <c r="AA104" s="38"/>
    </row>
    <row r="105" spans="1:27" x14ac:dyDescent="0.2">
      <c r="A105" s="92">
        <v>100</v>
      </c>
      <c r="B105" s="92" t="s">
        <v>206</v>
      </c>
      <c r="C105" s="92" t="s">
        <v>207</v>
      </c>
      <c r="D105" s="105" t="str">
        <f t="shared" si="1"/>
        <v/>
      </c>
      <c r="E105" s="96">
        <f>IF(Options!$D$24 = 1, MAX(F105, G105),
IF(Options!$D$25 = 1, AVERAGE(F105,G105),
IF(Options!$D$26 = 1, IFERROR(GEOMEAN(F105, G105), MAX(F105, G105)))))</f>
        <v>5.2272727272727302</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5.2272727272727302</v>
      </c>
      <c r="H105" s="151" t="s">
        <v>207</v>
      </c>
      <c r="I105" s="96">
        <v>5.2272727272727302</v>
      </c>
      <c r="J105" s="96">
        <v>0</v>
      </c>
      <c r="K105" s="96"/>
      <c r="L105" s="96"/>
      <c r="M105" s="96"/>
      <c r="N105" s="150"/>
      <c r="O105" s="150"/>
      <c r="P105" s="150"/>
      <c r="Q105" s="172"/>
      <c r="R105" s="172"/>
      <c r="S105" s="38"/>
      <c r="T105" s="38"/>
      <c r="U105" s="38"/>
      <c r="V105" s="38"/>
      <c r="W105" s="38"/>
      <c r="X105" s="38"/>
      <c r="Y105" s="38"/>
      <c r="Z105" s="38"/>
      <c r="AA105" s="38"/>
    </row>
    <row r="106" spans="1:27" x14ac:dyDescent="0.2">
      <c r="A106" s="92">
        <v>101</v>
      </c>
      <c r="B106" s="92" t="s">
        <v>208</v>
      </c>
      <c r="C106" s="92" t="s">
        <v>209</v>
      </c>
      <c r="D106" s="105" t="str">
        <f t="shared" si="1"/>
        <v/>
      </c>
      <c r="E106" s="96">
        <f>IF(Options!$D$24 = 1, MAX(F106, G106),
IF(Options!$D$25 = 1, AVERAGE(F106,G106),
IF(Options!$D$26 = 1, IFERROR(GEOMEAN(F106, G106), MAX(F106, G106)))))</f>
        <v>5.8677685950413201</v>
      </c>
      <c r="F106" s="96" cm="1">
        <f t="array" ref="F106">IF(Options!$D$18=1, IFERROR(MAX(IF($I$199:$R$199=1,(I106:R106),"")),
     MAX(IF($I$199:$R$199=2,(I106:R106),""))),
IF(Options!$D$19=1, IFERROR(AVERAGE(IF($I$199:$R$199=1,(I106:R106),"")),
     AVERAGE(IF($I$199:$R$199=2,(I106:R106),""))),
IF(Options!$D$20=1, IFERROR(GEOMEAN(IF($I$199:$R$199=1,(I106:R106)+0.0001,"")),
     GEOMEAN(IF($I$199:$R$199=2,(I106:R106)+0.0001,""))))))</f>
        <v>5.8677685950413201</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v>0</v>
      </c>
      <c r="J106" s="96">
        <v>5.8677685950413201</v>
      </c>
      <c r="K106" s="96"/>
      <c r="L106" s="96"/>
      <c r="M106" s="96"/>
      <c r="N106" s="150"/>
      <c r="O106" s="150"/>
      <c r="P106" s="150"/>
      <c r="Q106" s="172"/>
      <c r="R106" s="172"/>
      <c r="S106" s="38"/>
      <c r="T106" s="38"/>
      <c r="U106" s="38"/>
      <c r="V106" s="38"/>
      <c r="W106" s="38"/>
      <c r="X106" s="38"/>
      <c r="Y106" s="38"/>
      <c r="Z106" s="38"/>
      <c r="AA106" s="38"/>
    </row>
    <row r="107" spans="1:27" x14ac:dyDescent="0.2">
      <c r="A107" s="92">
        <v>102</v>
      </c>
      <c r="B107" s="92" t="s">
        <v>210</v>
      </c>
      <c r="C107" s="92" t="s">
        <v>211</v>
      </c>
      <c r="D107" s="105" t="str">
        <f t="shared" si="1"/>
        <v/>
      </c>
      <c r="E107" s="96">
        <f>IF(Options!$D$24 = 1, MAX(F107, G107),
IF(Options!$D$25 = 1, AVERAGE(F107,G107),
IF(Options!$D$26 = 1, IFERROR(GEOMEAN(F107, G107), MAX(F107, G107)))))</f>
        <v>4.2780870199146772</v>
      </c>
      <c r="F107" s="96" cm="1">
        <f t="array" ref="F107">IF(Options!$D$18=1, IFERROR(MAX(IF($I$199:$R$199=1,(I107:R107),"")),
     MAX(IF($I$199:$R$199=2,(I107:R107),""))),
IF(Options!$D$19=1, IFERROR(AVERAGE(IF($I$199:$R$199=1,(I107:R107),"")),
     AVERAGE(IF($I$199:$R$199=2,(I107:R107),""))),
IF(Options!$D$20=1, IFERROR(GEOMEAN(IF($I$199:$R$199=1,(I107:R107)+0.0001,"")),
     GEOMEAN(IF($I$199:$R$199=2,(I107:R107)+0.0001,""))))))</f>
        <v>6.7107438016528898</v>
      </c>
      <c r="G107" s="96" cm="1">
        <f t="array" ref="G107">IF(Options!$D$18=1, IFERROR(MAX(IF($I$200:$R$200=1,(I107:R107),"")),
     MAX(IF($I$200:$R$200=2,(I107:R107),""))),
IF(Options!$D$19=1, IFERROR(AVERAGE(IF($I$200:$R$200=1,(I107:R107),"")),
     AVERAGE(IF($I$200:$R$200=2,(I107:R107),""))),
IF(Options!$D$20=1, IFERROR(GEOMEAN(IF($I$200:$R$200=1,(I107:R107)+0.0001,"")),
     GEOMEAN(IF($I$200:$R$200=2,(I107:R107)+0.0001,""))))))</f>
        <v>2.7272727272727302</v>
      </c>
      <c r="H107" s="151" t="s">
        <v>211</v>
      </c>
      <c r="I107" s="96">
        <v>2.7272727272727302</v>
      </c>
      <c r="J107" s="96">
        <v>6.7107438016528898</v>
      </c>
      <c r="K107" s="96"/>
      <c r="L107" s="96"/>
      <c r="M107" s="96"/>
      <c r="N107" s="150"/>
      <c r="O107" s="150"/>
      <c r="P107" s="150"/>
      <c r="Q107" s="172"/>
      <c r="R107" s="172"/>
      <c r="S107" s="38"/>
      <c r="T107" s="38"/>
      <c r="U107" s="38"/>
      <c r="V107" s="38"/>
      <c r="W107" s="38"/>
      <c r="X107" s="38"/>
      <c r="Y107" s="38"/>
      <c r="Z107" s="38"/>
      <c r="AA107" s="38"/>
    </row>
    <row r="108" spans="1:27" x14ac:dyDescent="0.2">
      <c r="A108" s="92">
        <v>103</v>
      </c>
      <c r="B108" s="92" t="s">
        <v>212</v>
      </c>
      <c r="C108" s="92" t="s">
        <v>213</v>
      </c>
      <c r="D108" s="105" t="str">
        <f t="shared" si="1"/>
        <v/>
      </c>
      <c r="E108" s="96">
        <f>IF(Options!$D$24 = 1, MAX(F108, G108),
IF(Options!$D$25 = 1, AVERAGE(F108,G108),
IF(Options!$D$26 = 1, IFERROR(GEOMEAN(F108, G108), MAX(F108, G108)))))</f>
        <v>2.5454545454545401</v>
      </c>
      <c r="F108" s="96" cm="1">
        <f t="array" ref="F108">IF(Options!$D$18=1, IFERROR(MAX(IF($I$199:$R$199=1,(I108:R108),"")),
     MAX(IF($I$199:$R$199=2,(I108:R108),""))),
IF(Options!$D$19=1, IFERROR(AVERAGE(IF($I$199:$R$199=1,(I108:R108),"")),
     AVERAGE(IF($I$199:$R$199=2,(I108:R108),""))),
IF(Options!$D$20=1, IFERROR(GEOMEAN(IF($I$199:$R$199=1,(I108:R108)+0.0001,"")),
     GEOMEAN(IF($I$199:$R$199=2,(I108:R108)+0.0001,""))))))</f>
        <v>2.5454545454545401</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0</v>
      </c>
      <c r="J108" s="96">
        <v>2.5454545454545401</v>
      </c>
      <c r="K108" s="96"/>
      <c r="L108" s="96"/>
      <c r="M108" s="96"/>
      <c r="N108" s="150"/>
      <c r="O108" s="150"/>
      <c r="P108" s="150"/>
      <c r="Q108" s="172"/>
      <c r="R108" s="172"/>
      <c r="S108" s="38"/>
      <c r="T108" s="38"/>
      <c r="U108" s="38"/>
      <c r="V108" s="38"/>
      <c r="W108" s="38"/>
      <c r="X108" s="38"/>
      <c r="Y108" s="38"/>
      <c r="Z108" s="38"/>
      <c r="AA108" s="38"/>
    </row>
    <row r="109" spans="1:27" x14ac:dyDescent="0.2">
      <c r="A109" s="92">
        <v>104</v>
      </c>
      <c r="B109" s="92" t="s">
        <v>214</v>
      </c>
      <c r="C109" s="92" t="s">
        <v>215</v>
      </c>
      <c r="D109" s="105" t="str">
        <f t="shared" si="1"/>
        <v/>
      </c>
      <c r="E109" s="96">
        <f>IF(Options!$D$24 = 1, MAX(F109, G109),
IF(Options!$D$25 = 1, AVERAGE(F109,G109),
IF(Options!$D$26 = 1, IFERROR(GEOMEAN(F109, G109), MAX(F109, G109)))))</f>
        <v>1.2304061621337417</v>
      </c>
      <c r="F109" s="96" cm="1">
        <f t="array" ref="F109">IF(Options!$D$18=1, IFERROR(MAX(IF($I$199:$R$199=1,(I109:R109),"")),
     MAX(IF($I$199:$R$199=2,(I109:R109),""))),
IF(Options!$D$19=1, IFERROR(AVERAGE(IF($I$199:$R$199=1,(I109:R109),"")),
     AVERAGE(IF($I$199:$R$199=2,(I109:R109),""))),
IF(Options!$D$20=1, IFERROR(GEOMEAN(IF($I$199:$R$199=1,(I109:R109)+0.0001,"")),
     GEOMEAN(IF($I$199:$R$199=2,(I109:R109)+0.0001,""))))))</f>
        <v>0.214876033057852</v>
      </c>
      <c r="G109" s="96" cm="1">
        <f t="array" ref="G109">IF(Options!$D$18=1, IFERROR(MAX(IF($I$200:$R$200=1,(I109:R109),"")),
     MAX(IF($I$200:$R$200=2,(I109:R109),""))),
IF(Options!$D$19=1, IFERROR(AVERAGE(IF($I$200:$R$200=1,(I109:R109),"")),
     AVERAGE(IF($I$200:$R$200=2,(I109:R109),""))),
IF(Options!$D$20=1, IFERROR(GEOMEAN(IF($I$200:$R$200=1,(I109:R109)+0.0001,"")),
     GEOMEAN(IF($I$200:$R$200=2,(I109:R109)+0.0001,""))))))</f>
        <v>7.0454545454545396</v>
      </c>
      <c r="H109" s="151" t="s">
        <v>215</v>
      </c>
      <c r="I109" s="96">
        <v>7.0454545454545396</v>
      </c>
      <c r="J109" s="96">
        <v>0.214876033057852</v>
      </c>
      <c r="K109" s="96"/>
      <c r="L109" s="96"/>
      <c r="M109" s="96"/>
      <c r="N109" s="150"/>
      <c r="O109" s="150"/>
      <c r="P109" s="150"/>
      <c r="Q109" s="172"/>
      <c r="R109" s="172"/>
      <c r="S109" s="38"/>
      <c r="T109" s="38"/>
      <c r="U109" s="38"/>
      <c r="V109" s="38"/>
      <c r="W109" s="38"/>
      <c r="X109" s="38"/>
      <c r="Y109" s="38"/>
      <c r="Z109" s="38"/>
      <c r="AA109" s="38"/>
    </row>
    <row r="110" spans="1:27" x14ac:dyDescent="0.2">
      <c r="A110" s="92">
        <v>105</v>
      </c>
      <c r="B110" s="92" t="s">
        <v>216</v>
      </c>
      <c r="C110" s="92" t="s">
        <v>217</v>
      </c>
      <c r="D110" s="105" t="str">
        <f t="shared" si="1"/>
        <v/>
      </c>
      <c r="E110" s="96">
        <f>IF(Options!$D$24 = 1, MAX(F110, G110),
IF(Options!$D$25 = 1, AVERAGE(F110,G110),
IF(Options!$D$26 = 1, IFERROR(GEOMEAN(F110, G110), MAX(F110, G110)))))</f>
        <v>4.4939227683878151</v>
      </c>
      <c r="F110" s="96" cm="1">
        <f t="array" ref="F110">IF(Options!$D$18=1, IFERROR(MAX(IF($I$199:$R$199=1,(I110:R110),"")),
     MAX(IF($I$199:$R$199=2,(I110:R110),""))),
IF(Options!$D$19=1, IFERROR(AVERAGE(IF($I$199:$R$199=1,(I110:R110),"")),
     AVERAGE(IF($I$199:$R$199=2,(I110:R110),""))),
IF(Options!$D$20=1, IFERROR(GEOMEAN(IF($I$199:$R$199=1,(I110:R110)+0.0001,"")),
     GEOMEAN(IF($I$199:$R$199=2,(I110:R110)+0.0001,""))))))</f>
        <v>3.1735537190082601</v>
      </c>
      <c r="G110" s="96" cm="1">
        <f t="array" ref="G110">IF(Options!$D$18=1, IFERROR(MAX(IF($I$200:$R$200=1,(I110:R110),"")),
     MAX(IF($I$200:$R$200=2,(I110:R110),""))),
IF(Options!$D$19=1, IFERROR(AVERAGE(IF($I$200:$R$200=1,(I110:R110),"")),
     AVERAGE(IF($I$200:$R$200=2,(I110:R110),""))),
IF(Options!$D$20=1, IFERROR(GEOMEAN(IF($I$200:$R$200=1,(I110:R110)+0.0001,"")),
     GEOMEAN(IF($I$200:$R$200=2,(I110:R110)+0.0001,""))))))</f>
        <v>6.3636363636363704</v>
      </c>
      <c r="H110" s="151" t="s">
        <v>217</v>
      </c>
      <c r="I110" s="96">
        <v>6.3636363636363704</v>
      </c>
      <c r="J110" s="96">
        <v>3.1735537190082601</v>
      </c>
      <c r="K110" s="96"/>
      <c r="L110" s="96"/>
      <c r="M110" s="96"/>
      <c r="N110" s="150"/>
      <c r="O110" s="150"/>
      <c r="P110" s="150"/>
      <c r="Q110" s="172"/>
      <c r="R110" s="172"/>
      <c r="S110" s="38"/>
      <c r="T110" s="38"/>
      <c r="U110" s="38"/>
      <c r="V110" s="38"/>
      <c r="W110" s="38"/>
      <c r="X110" s="38"/>
      <c r="Y110" s="38"/>
      <c r="Z110" s="38"/>
      <c r="AA110" s="38"/>
    </row>
    <row r="111" spans="1:27" x14ac:dyDescent="0.2">
      <c r="A111" s="92">
        <v>106</v>
      </c>
      <c r="B111" s="92" t="s">
        <v>218</v>
      </c>
      <c r="C111" s="92" t="s">
        <v>219</v>
      </c>
      <c r="D111" s="105" t="str">
        <f t="shared" si="1"/>
        <v/>
      </c>
      <c r="E111" s="96">
        <f>IF(Options!$D$24 = 1, MAX(F111, G111),
IF(Options!$D$25 = 1, AVERAGE(F111,G111),
IF(Options!$D$26 = 1, IFERROR(GEOMEAN(F111, G111), MAX(F111, G111)))))</f>
        <v>2.4269956817160643</v>
      </c>
      <c r="F111" s="96" cm="1">
        <f t="array" ref="F111">IF(Options!$D$18=1, IFERROR(MAX(IF($I$199:$R$199=1,(I111:R111),"")),
     MAX(IF($I$199:$R$199=2,(I111:R111),""))),
IF(Options!$D$19=1, IFERROR(AVERAGE(IF($I$199:$R$199=1,(I111:R111),"")),
     AVERAGE(IF($I$199:$R$199=2,(I111:R111),""))),
IF(Options!$D$20=1, IFERROR(GEOMEAN(IF($I$199:$R$199=1,(I111:R111)+0.0001,"")),
     GEOMEAN(IF($I$199:$R$199=2,(I111:R111)+0.0001,""))))))</f>
        <v>6.4793388429752099</v>
      </c>
      <c r="G111" s="96" cm="1">
        <f t="array" ref="G111">IF(Options!$D$18=1, IFERROR(MAX(IF($I$200:$R$200=1,(I111:R111),"")),
     MAX(IF($I$200:$R$200=2,(I111:R111),""))),
IF(Options!$D$19=1, IFERROR(AVERAGE(IF($I$200:$R$200=1,(I111:R111),"")),
     AVERAGE(IF($I$200:$R$200=2,(I111:R111),""))),
IF(Options!$D$20=1, IFERROR(GEOMEAN(IF($I$200:$R$200=1,(I111:R111)+0.0001,"")),
     GEOMEAN(IF($I$200:$R$200=2,(I111:R111)+0.0001,""))))))</f>
        <v>0.90909090909091705</v>
      </c>
      <c r="H111" s="151" t="s">
        <v>219</v>
      </c>
      <c r="I111" s="96">
        <v>0.90909090909091705</v>
      </c>
      <c r="J111" s="96">
        <v>6.4793388429752099</v>
      </c>
      <c r="K111" s="96"/>
      <c r="L111" s="96"/>
      <c r="M111" s="96"/>
      <c r="N111" s="150"/>
      <c r="O111" s="150"/>
      <c r="P111" s="150"/>
      <c r="Q111" s="172"/>
      <c r="R111" s="172"/>
      <c r="S111" s="38"/>
      <c r="T111" s="38"/>
      <c r="U111" s="38"/>
      <c r="V111" s="38"/>
      <c r="W111" s="38"/>
      <c r="X111" s="38"/>
      <c r="Y111" s="38"/>
      <c r="Z111" s="38"/>
      <c r="AA111" s="38"/>
    </row>
    <row r="112" spans="1:27" x14ac:dyDescent="0.2">
      <c r="A112" s="92">
        <v>107</v>
      </c>
      <c r="B112" s="92" t="s">
        <v>220</v>
      </c>
      <c r="C112" s="92" t="s">
        <v>221</v>
      </c>
      <c r="D112" s="105" t="str">
        <f t="shared" si="1"/>
        <v/>
      </c>
      <c r="E112" s="96">
        <f>IF(Options!$D$24 = 1, MAX(F112, G112),
IF(Options!$D$25 = 1, AVERAGE(F112,G112),
IF(Options!$D$26 = 1, IFERROR(GEOMEAN(F112, G112), MAX(F112, G112)))))</f>
        <v>5.080124349951415</v>
      </c>
      <c r="F112" s="96" cm="1">
        <f t="array" ref="F112">IF(Options!$D$18=1, IFERROR(MAX(IF($I$199:$R$199=1,(I112:R112),"")),
     MAX(IF($I$199:$R$199=2,(I112:R112),""))),
IF(Options!$D$19=1, IFERROR(AVERAGE(IF($I$199:$R$199=1,(I112:R112),"")),
     AVERAGE(IF($I$199:$R$199=2,(I112:R112),""))),
IF(Options!$D$20=1, IFERROR(GEOMEAN(IF($I$199:$R$199=1,(I112:R112)+0.0001,"")),
     GEOMEAN(IF($I$199:$R$199=2,(I112:R112)+0.0001,""))))))</f>
        <v>7.5702479338842998</v>
      </c>
      <c r="G112" s="96" cm="1">
        <f t="array" ref="G112">IF(Options!$D$18=1, IFERROR(MAX(IF($I$200:$R$200=1,(I112:R112),"")),
     MAX(IF($I$200:$R$200=2,(I112:R112),""))),
IF(Options!$D$19=1, IFERROR(AVERAGE(IF($I$200:$R$200=1,(I112:R112),"")),
     AVERAGE(IF($I$200:$R$200=2,(I112:R112),""))),
IF(Options!$D$20=1, IFERROR(GEOMEAN(IF($I$200:$R$200=1,(I112:R112)+0.0001,"")),
     GEOMEAN(IF($I$200:$R$200=2,(I112:R112)+0.0001,""))))))</f>
        <v>3.4090909090909198</v>
      </c>
      <c r="H112" s="151" t="s">
        <v>221</v>
      </c>
      <c r="I112" s="96">
        <v>3.4090909090909198</v>
      </c>
      <c r="J112" s="96">
        <v>7.5702479338842998</v>
      </c>
      <c r="K112" s="96"/>
      <c r="L112" s="96"/>
      <c r="M112" s="96"/>
      <c r="N112" s="150"/>
      <c r="O112" s="150"/>
      <c r="P112" s="150"/>
      <c r="Q112" s="172"/>
      <c r="R112" s="172"/>
      <c r="S112" s="38"/>
      <c r="T112" s="38"/>
      <c r="U112" s="38"/>
      <c r="V112" s="38"/>
      <c r="W112" s="38"/>
      <c r="X112" s="38"/>
      <c r="Y112" s="38"/>
      <c r="Z112" s="38"/>
      <c r="AA112" s="38"/>
    </row>
    <row r="113" spans="1:27" x14ac:dyDescent="0.2">
      <c r="A113" s="92">
        <v>108</v>
      </c>
      <c r="B113" s="92" t="s">
        <v>222</v>
      </c>
      <c r="C113" s="92" t="s">
        <v>223</v>
      </c>
      <c r="D113" s="105" t="str">
        <f t="shared" si="1"/>
        <v/>
      </c>
      <c r="E113" s="96">
        <f>IF(Options!$D$24 = 1, MAX(F113, G113),
IF(Options!$D$25 = 1, AVERAGE(F113,G113),
IF(Options!$D$26 = 1, IFERROR(GEOMEAN(F113, G113), MAX(F113, G113)))))</f>
        <v>4.6661657632501363</v>
      </c>
      <c r="F113" s="96" cm="1">
        <f t="array" ref="F113">IF(Options!$D$18=1, IFERROR(MAX(IF($I$199:$R$199=1,(I113:R113),"")),
     MAX(IF($I$199:$R$199=2,(I113:R113),""))),
IF(Options!$D$19=1, IFERROR(AVERAGE(IF($I$199:$R$199=1,(I113:R113),"")),
     AVERAGE(IF($I$199:$R$199=2,(I113:R113),""))),
IF(Options!$D$20=1, IFERROR(GEOMEAN(IF($I$199:$R$199=1,(I113:R113)+0.0001,"")),
     GEOMEAN(IF($I$199:$R$199=2,(I113:R113)+0.0001,""))))))</f>
        <v>7.9834710743801596</v>
      </c>
      <c r="G113" s="96" cm="1">
        <f t="array" ref="G113">IF(Options!$D$18=1, IFERROR(MAX(IF($I$200:$R$200=1,(I113:R113),"")),
     MAX(IF($I$200:$R$200=2,(I113:R113),""))),
IF(Options!$D$19=1, IFERROR(AVERAGE(IF($I$200:$R$200=1,(I113:R113),"")),
     AVERAGE(IF($I$200:$R$200=2,(I113:R113),""))),
IF(Options!$D$20=1, IFERROR(GEOMEAN(IF($I$200:$R$200=1,(I113:R113)+0.0001,"")),
     GEOMEAN(IF($I$200:$R$200=2,(I113:R113)+0.0001,""))))))</f>
        <v>2.7272727272727302</v>
      </c>
      <c r="H113" s="151" t="s">
        <v>223</v>
      </c>
      <c r="I113" s="96">
        <v>2.7272727272727302</v>
      </c>
      <c r="J113" s="96">
        <v>7.9834710743801596</v>
      </c>
      <c r="K113" s="96"/>
      <c r="L113" s="96"/>
      <c r="M113" s="96"/>
      <c r="N113" s="150"/>
      <c r="O113" s="150"/>
      <c r="P113" s="150"/>
      <c r="Q113" s="172"/>
      <c r="R113" s="172"/>
      <c r="S113" s="38"/>
      <c r="T113" s="38"/>
      <c r="U113" s="38"/>
      <c r="V113" s="38"/>
      <c r="W113" s="38"/>
      <c r="X113" s="38"/>
      <c r="Y113" s="38"/>
      <c r="Z113" s="38"/>
      <c r="AA113" s="38"/>
    </row>
    <row r="114" spans="1:27" x14ac:dyDescent="0.2">
      <c r="A114" s="92">
        <v>109</v>
      </c>
      <c r="B114" s="92" t="s">
        <v>224</v>
      </c>
      <c r="C114" s="92" t="s">
        <v>225</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t="s">
        <v>505</v>
      </c>
      <c r="J114" s="96" t="s">
        <v>505</v>
      </c>
      <c r="K114" s="96"/>
      <c r="L114" s="96"/>
      <c r="M114" s="96"/>
      <c r="N114" s="150"/>
      <c r="O114" s="150"/>
      <c r="P114" s="150"/>
      <c r="Q114" s="172"/>
      <c r="R114" s="172"/>
      <c r="S114" s="38"/>
      <c r="T114" s="38"/>
      <c r="U114" s="38"/>
      <c r="V114" s="38"/>
      <c r="W114" s="38"/>
      <c r="X114" s="38"/>
      <c r="Y114" s="38"/>
      <c r="Z114" s="38"/>
      <c r="AA114" s="38"/>
    </row>
    <row r="115" spans="1:27" x14ac:dyDescent="0.2">
      <c r="A115" s="92">
        <v>110</v>
      </c>
      <c r="B115" s="92" t="s">
        <v>226</v>
      </c>
      <c r="C115" s="92" t="s">
        <v>227</v>
      </c>
      <c r="D115" s="105" t="str">
        <f t="shared" si="1"/>
        <v/>
      </c>
      <c r="E115" s="96">
        <f>IF(Options!$D$24 = 1, MAX(F115, G115),
IF(Options!$D$25 = 1, AVERAGE(F115,G115),
IF(Options!$D$26 = 1, IFERROR(GEOMEAN(F115, G115), MAX(F115, G115)))))</f>
        <v>5.2417155845172223</v>
      </c>
      <c r="F115" s="96" cm="1">
        <f t="array" ref="F115">IF(Options!$D$18=1, IFERROR(MAX(IF($I$199:$R$199=1,(I115:R115),"")),
     MAX(IF($I$199:$R$199=2,(I115:R115),""))),
IF(Options!$D$19=1, IFERROR(AVERAGE(IF($I$199:$R$199=1,(I115:R115),"")),
     AVERAGE(IF($I$199:$R$199=2,(I115:R115),""))),
IF(Options!$D$20=1, IFERROR(GEOMEAN(IF($I$199:$R$199=1,(I115:R115)+0.0001,"")),
     GEOMEAN(IF($I$199:$R$199=2,(I115:R115)+0.0001,""))))))</f>
        <v>5.25619834710744</v>
      </c>
      <c r="G115" s="96" cm="1">
        <f t="array" ref="G115">IF(Options!$D$18=1, IFERROR(MAX(IF($I$200:$R$200=1,(I115:R115),"")),
     MAX(IF($I$200:$R$200=2,(I115:R115),""))),
IF(Options!$D$19=1, IFERROR(AVERAGE(IF($I$200:$R$200=1,(I115:R115),"")),
     AVERAGE(IF($I$200:$R$200=2,(I115:R115),""))),
IF(Options!$D$20=1, IFERROR(GEOMEAN(IF($I$200:$R$200=1,(I115:R115)+0.0001,"")),
     GEOMEAN(IF($I$200:$R$200=2,(I115:R115)+0.0001,""))))))</f>
        <v>5.2272727272727302</v>
      </c>
      <c r="H115" s="151" t="s">
        <v>227</v>
      </c>
      <c r="I115" s="96">
        <v>5.2272727272727302</v>
      </c>
      <c r="J115" s="96">
        <v>5.25619834710744</v>
      </c>
      <c r="K115" s="96"/>
      <c r="L115" s="96"/>
      <c r="M115" s="96"/>
      <c r="N115" s="150"/>
      <c r="O115" s="150"/>
      <c r="P115" s="150"/>
      <c r="Q115" s="172"/>
      <c r="R115" s="172"/>
      <c r="S115" s="38"/>
      <c r="T115" s="38"/>
      <c r="U115" s="38"/>
      <c r="V115" s="38"/>
      <c r="W115" s="38"/>
      <c r="X115" s="38"/>
      <c r="Y115" s="38"/>
      <c r="Z115" s="38"/>
      <c r="AA115" s="38"/>
    </row>
    <row r="116" spans="1:27" x14ac:dyDescent="0.2">
      <c r="A116" s="92">
        <v>111</v>
      </c>
      <c r="B116" s="92" t="s">
        <v>228</v>
      </c>
      <c r="C116" s="92" t="s">
        <v>229</v>
      </c>
      <c r="D116" s="105" t="str">
        <f t="shared" si="1"/>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t="s">
        <v>505</v>
      </c>
      <c r="J116" s="96" t="s">
        <v>505</v>
      </c>
      <c r="K116" s="96"/>
      <c r="L116" s="96"/>
      <c r="M116" s="96"/>
      <c r="N116" s="150"/>
      <c r="O116" s="150"/>
      <c r="P116" s="150"/>
      <c r="Q116" s="172"/>
      <c r="R116" s="172"/>
      <c r="S116" s="38"/>
      <c r="T116" s="38"/>
      <c r="U116" s="38"/>
      <c r="V116" s="38"/>
      <c r="W116" s="38"/>
      <c r="X116" s="38"/>
      <c r="Y116" s="38"/>
      <c r="Z116" s="38"/>
      <c r="AA116" s="38"/>
    </row>
    <row r="117" spans="1:27" x14ac:dyDescent="0.2">
      <c r="A117" s="92">
        <v>112</v>
      </c>
      <c r="B117" s="92" t="s">
        <v>230</v>
      </c>
      <c r="C117" s="92" t="s">
        <v>231</v>
      </c>
      <c r="D117" s="105" t="str">
        <f t="shared" si="1"/>
        <v/>
      </c>
      <c r="E117" s="96">
        <f>IF(Options!$D$24 = 1, MAX(F117, G117),
IF(Options!$D$25 = 1, AVERAGE(F117,G117),
IF(Options!$D$26 = 1, IFERROR(GEOMEAN(F117, G117), MAX(F117, G117)))))</f>
        <v>4.9372470786108833</v>
      </c>
      <c r="F117" s="96" cm="1">
        <f t="array" ref="F117">IF(Options!$D$18=1, IFERROR(MAX(IF($I$199:$R$199=1,(I117:R117),"")),
     MAX(IF($I$199:$R$199=2,(I117:R117),""))),
IF(Options!$D$19=1, IFERROR(AVERAGE(IF($I$199:$R$199=1,(I117:R117),"")),
     AVERAGE(IF($I$199:$R$199=2,(I117:R117),""))),
IF(Options!$D$20=1, IFERROR(GEOMEAN(IF($I$199:$R$199=1,(I117:R117)+0.0001,"")),
     GEOMEAN(IF($I$199:$R$199=2,(I117:R117)+0.0001,""))))))</f>
        <v>5.1074380165289304</v>
      </c>
      <c r="G117" s="96" cm="1">
        <f t="array" ref="G117">IF(Options!$D$18=1, IFERROR(MAX(IF($I$200:$R$200=1,(I117:R117),"")),
     MAX(IF($I$200:$R$200=2,(I117:R117),""))),
IF(Options!$D$19=1, IFERROR(AVERAGE(IF($I$200:$R$200=1,(I117:R117),"")),
     AVERAGE(IF($I$200:$R$200=2,(I117:R117),""))),
IF(Options!$D$20=1, IFERROR(GEOMEAN(IF($I$200:$R$200=1,(I117:R117)+0.0001,"")),
     GEOMEAN(IF($I$200:$R$200=2,(I117:R117)+0.0001,""))))))</f>
        <v>4.7727272727272698</v>
      </c>
      <c r="H117" s="151" t="s">
        <v>231</v>
      </c>
      <c r="I117" s="96">
        <v>4.7727272727272698</v>
      </c>
      <c r="J117" s="96">
        <v>5.1074380165289304</v>
      </c>
      <c r="K117" s="96"/>
      <c r="L117" s="96"/>
      <c r="M117" s="96"/>
      <c r="N117" s="150"/>
      <c r="O117" s="150"/>
      <c r="P117" s="150"/>
      <c r="Q117" s="172"/>
      <c r="R117" s="172"/>
      <c r="S117" s="38"/>
      <c r="T117" s="38"/>
      <c r="U117" s="38"/>
      <c r="V117" s="38"/>
      <c r="W117" s="38"/>
      <c r="X117" s="38"/>
      <c r="Y117" s="38"/>
      <c r="Z117" s="38"/>
      <c r="AA117" s="38"/>
    </row>
    <row r="118" spans="1:27" x14ac:dyDescent="0.2">
      <c r="A118" s="92">
        <v>113</v>
      </c>
      <c r="B118" s="92" t="s">
        <v>232</v>
      </c>
      <c r="C118" s="92" t="s">
        <v>233</v>
      </c>
      <c r="D118" s="105" t="str">
        <f t="shared" si="1"/>
        <v/>
      </c>
      <c r="E118" s="96">
        <f>IF(Options!$D$24 = 1, MAX(F118, G118),
IF(Options!$D$25 = 1, AVERAGE(F118,G118),
IF(Options!$D$26 = 1, IFERROR(GEOMEAN(F118, G118), MAX(F118, G118)))))</f>
        <v>6.9478036787121695</v>
      </c>
      <c r="F118" s="96" cm="1">
        <f t="array" ref="F118">IF(Options!$D$18=1, IFERROR(MAX(IF($I$199:$R$199=1,(I118:R118),"")),
     MAX(IF($I$199:$R$199=2,(I118:R118),""))),
IF(Options!$D$19=1, IFERROR(AVERAGE(IF($I$199:$R$199=1,(I118:R118),"")),
     AVERAGE(IF($I$199:$R$199=2,(I118:R118),""))),
IF(Options!$D$20=1, IFERROR(GEOMEAN(IF($I$199:$R$199=1,(I118:R118)+0.0001,"")),
     GEOMEAN(IF($I$199:$R$199=2,(I118:R118)+0.0001,""))))))</f>
        <v>8.4958677685950406</v>
      </c>
      <c r="G118" s="96" cm="1">
        <f t="array" ref="G118">IF(Options!$D$18=1, IFERROR(MAX(IF($I$200:$R$200=1,(I118:R118),"")),
     MAX(IF($I$200:$R$200=2,(I118:R118),""))),
IF(Options!$D$19=1, IFERROR(AVERAGE(IF($I$200:$R$200=1,(I118:R118),"")),
     AVERAGE(IF($I$200:$R$200=2,(I118:R118),""))),
IF(Options!$D$20=1, IFERROR(GEOMEAN(IF($I$200:$R$200=1,(I118:R118)+0.0001,"")),
     GEOMEAN(IF($I$200:$R$200=2,(I118:R118)+0.0001,""))))))</f>
        <v>5.6818181818181799</v>
      </c>
      <c r="H118" s="151" t="s">
        <v>233</v>
      </c>
      <c r="I118" s="96">
        <v>5.6818181818181799</v>
      </c>
      <c r="J118" s="96">
        <v>8.4958677685950406</v>
      </c>
      <c r="K118" s="96"/>
      <c r="L118" s="96"/>
      <c r="M118" s="96"/>
      <c r="N118" s="150"/>
      <c r="O118" s="150"/>
      <c r="P118" s="150"/>
      <c r="Q118" s="172"/>
      <c r="R118" s="172"/>
      <c r="S118" s="38"/>
      <c r="T118" s="38"/>
      <c r="U118" s="38"/>
      <c r="V118" s="38"/>
      <c r="W118" s="38"/>
      <c r="X118" s="38"/>
      <c r="Y118" s="38"/>
      <c r="Z118" s="38"/>
      <c r="AA118" s="38"/>
    </row>
    <row r="119" spans="1:27" x14ac:dyDescent="0.2">
      <c r="A119" s="92">
        <v>114</v>
      </c>
      <c r="B119" s="92" t="s">
        <v>234</v>
      </c>
      <c r="C119" s="92" t="s">
        <v>235</v>
      </c>
      <c r="D119" s="105" t="str">
        <f t="shared" si="1"/>
        <v/>
      </c>
      <c r="E119" s="96">
        <f>IF(Options!$D$24 = 1, MAX(F119, G119),
IF(Options!$D$25 = 1, AVERAGE(F119,G119),
IF(Options!$D$26 = 1, IFERROR(GEOMEAN(F119, G119), MAX(F119, G119)))))</f>
        <v>3.5685831747742309</v>
      </c>
      <c r="F119" s="96" cm="1">
        <f t="array" ref="F119">IF(Options!$D$18=1, IFERROR(MAX(IF($I$199:$R$199=1,(I119:R119),"")),
     MAX(IF($I$199:$R$199=2,(I119:R119),""))),
IF(Options!$D$19=1, IFERROR(AVERAGE(IF($I$199:$R$199=1,(I119:R119),"")),
     AVERAGE(IF($I$199:$R$199=2,(I119:R119),""))),
IF(Options!$D$20=1, IFERROR(GEOMEAN(IF($I$199:$R$199=1,(I119:R119)+0.0001,"")),
     GEOMEAN(IF($I$199:$R$199=2,(I119:R119)+0.0001,""))))))</f>
        <v>1.8677685950413201</v>
      </c>
      <c r="G119" s="96" cm="1">
        <f t="array" ref="G119">IF(Options!$D$18=1, IFERROR(MAX(IF($I$200:$R$200=1,(I119:R119),"")),
     MAX(IF($I$200:$R$200=2,(I119:R119),""))),
IF(Options!$D$19=1, IFERROR(AVERAGE(IF($I$200:$R$200=1,(I119:R119),"")),
     AVERAGE(IF($I$200:$R$200=2,(I119:R119),""))),
IF(Options!$D$20=1, IFERROR(GEOMEAN(IF($I$200:$R$200=1,(I119:R119)+0.0001,"")),
     GEOMEAN(IF($I$200:$R$200=2,(I119:R119)+0.0001,""))))))</f>
        <v>6.8181818181818201</v>
      </c>
      <c r="H119" s="151" t="s">
        <v>235</v>
      </c>
      <c r="I119" s="96">
        <v>6.8181818181818201</v>
      </c>
      <c r="J119" s="96">
        <v>1.8677685950413201</v>
      </c>
      <c r="K119" s="96"/>
      <c r="L119" s="96"/>
      <c r="M119" s="96"/>
      <c r="N119" s="150"/>
      <c r="O119" s="150"/>
      <c r="P119" s="150"/>
      <c r="Q119" s="172"/>
      <c r="R119" s="172"/>
      <c r="S119" s="38"/>
      <c r="T119" s="38"/>
      <c r="U119" s="38"/>
      <c r="V119" s="38"/>
      <c r="W119" s="38"/>
      <c r="X119" s="38"/>
      <c r="Y119" s="38"/>
      <c r="Z119" s="38"/>
      <c r="AA119" s="38"/>
    </row>
    <row r="120" spans="1:27" x14ac:dyDescent="0.2">
      <c r="A120" s="92">
        <v>115</v>
      </c>
      <c r="B120" s="92" t="s">
        <v>236</v>
      </c>
      <c r="C120" s="92" t="s">
        <v>237</v>
      </c>
      <c r="D120" s="105" t="str">
        <f t="shared" si="1"/>
        <v/>
      </c>
      <c r="E120" s="96">
        <f>IF(Options!$D$24 = 1, MAX(F120, G120),
IF(Options!$D$25 = 1, AVERAGE(F120,G120),
IF(Options!$D$26 = 1, IFERROR(GEOMEAN(F120, G120), MAX(F120, G120)))))</f>
        <v>7.2286889822916587</v>
      </c>
      <c r="F120" s="96" cm="1">
        <f t="array" ref="F120">IF(Options!$D$18=1, IFERROR(MAX(IF($I$199:$R$199=1,(I120:R120),"")),
     MAX(IF($I$199:$R$199=2,(I120:R120),""))),
IF(Options!$D$19=1, IFERROR(AVERAGE(IF($I$199:$R$199=1,(I120:R120),"")),
     AVERAGE(IF($I$199:$R$199=2,(I120:R120),""))),
IF(Options!$D$20=1, IFERROR(GEOMEAN(IF($I$199:$R$199=1,(I120:R120)+0.0001,"")),
     GEOMEAN(IF($I$199:$R$199=2,(I120:R120)+0.0001,""))))))</f>
        <v>8.8429752066115697</v>
      </c>
      <c r="G120" s="96" cm="1">
        <f t="array" ref="G120">IF(Options!$D$18=1, IFERROR(MAX(IF($I$200:$R$200=1,(I120:R120),"")),
     MAX(IF($I$200:$R$200=2,(I120:R120),""))),
IF(Options!$D$19=1, IFERROR(AVERAGE(IF($I$200:$R$200=1,(I120:R120),"")),
     AVERAGE(IF($I$200:$R$200=2,(I120:R120),""))),
IF(Options!$D$20=1, IFERROR(GEOMEAN(IF($I$200:$R$200=1,(I120:R120)+0.0001,"")),
     GEOMEAN(IF($I$200:$R$200=2,(I120:R120)+0.0001,""))))))</f>
        <v>5.9090909090909198</v>
      </c>
      <c r="H120" s="151" t="s">
        <v>237</v>
      </c>
      <c r="I120" s="96">
        <v>5.9090909090909198</v>
      </c>
      <c r="J120" s="96">
        <v>8.8429752066115697</v>
      </c>
      <c r="K120" s="96"/>
      <c r="L120" s="96"/>
      <c r="M120" s="96"/>
      <c r="N120" s="150"/>
      <c r="O120" s="150"/>
      <c r="P120" s="150"/>
      <c r="Q120" s="172"/>
      <c r="R120" s="172"/>
      <c r="S120" s="38"/>
      <c r="T120" s="38"/>
      <c r="U120" s="38"/>
      <c r="V120" s="38"/>
      <c r="W120" s="38"/>
      <c r="X120" s="38"/>
      <c r="Y120" s="38"/>
      <c r="Z120" s="38"/>
      <c r="AA120" s="38"/>
    </row>
    <row r="121" spans="1:27" x14ac:dyDescent="0.2">
      <c r="A121" s="92">
        <v>116</v>
      </c>
      <c r="B121" s="92" t="s">
        <v>238</v>
      </c>
      <c r="C121" s="92" t="s">
        <v>239</v>
      </c>
      <c r="D121" s="105" t="str">
        <f t="shared" si="1"/>
        <v/>
      </c>
      <c r="E121" s="96">
        <f>IF(Options!$D$24 = 1, MAX(F121, G121),
IF(Options!$D$25 = 1, AVERAGE(F121,G121),
IF(Options!$D$26 = 1, IFERROR(GEOMEAN(F121, G121), MAX(F121, G121)))))</f>
        <v>6.6171464088792815</v>
      </c>
      <c r="F121" s="96" cm="1">
        <f t="array" ref="F121">IF(Options!$D$18=1, IFERROR(MAX(IF($I$199:$R$199=1,(I121:R121),"")),
     MAX(IF($I$199:$R$199=2,(I121:R121),""))),
IF(Options!$D$19=1, IFERROR(AVERAGE(IF($I$199:$R$199=1,(I121:R121),"")),
     AVERAGE(IF($I$199:$R$199=2,(I121:R121),""))),
IF(Options!$D$20=1, IFERROR(GEOMEAN(IF($I$199:$R$199=1,(I121:R121)+0.0001,"")),
     GEOMEAN(IF($I$199:$R$199=2,(I121:R121)+0.0001,""))))))</f>
        <v>6.2148760330578501</v>
      </c>
      <c r="G121" s="96" cm="1">
        <f t="array" ref="G121">IF(Options!$D$18=1, IFERROR(MAX(IF($I$200:$R$200=1,(I121:R121),"")),
     MAX(IF($I$200:$R$200=2,(I121:R121),""))),
IF(Options!$D$19=1, IFERROR(AVERAGE(IF($I$200:$R$200=1,(I121:R121),"")),
     AVERAGE(IF($I$200:$R$200=2,(I121:R121),""))),
IF(Options!$D$20=1, IFERROR(GEOMEAN(IF($I$200:$R$200=1,(I121:R121)+0.0001,"")),
     GEOMEAN(IF($I$200:$R$200=2,(I121:R121)+0.0001,""))))))</f>
        <v>7.0454545454545503</v>
      </c>
      <c r="H121" s="151" t="s">
        <v>239</v>
      </c>
      <c r="I121" s="96">
        <v>7.0454545454545503</v>
      </c>
      <c r="J121" s="96">
        <v>6.2148760330578501</v>
      </c>
      <c r="K121" s="96"/>
      <c r="L121" s="96"/>
      <c r="M121" s="96"/>
      <c r="N121" s="150"/>
      <c r="O121" s="150"/>
      <c r="P121" s="150"/>
      <c r="Q121" s="172"/>
      <c r="R121" s="172"/>
      <c r="S121" s="38"/>
      <c r="T121" s="38"/>
      <c r="U121" s="38"/>
      <c r="V121" s="38"/>
      <c r="W121" s="38"/>
      <c r="X121" s="38"/>
      <c r="Y121" s="38"/>
      <c r="Z121" s="38"/>
      <c r="AA121" s="38"/>
    </row>
    <row r="122" spans="1:27" x14ac:dyDescent="0.2">
      <c r="A122" s="92">
        <v>117</v>
      </c>
      <c r="B122" s="92" t="s">
        <v>240</v>
      </c>
      <c r="C122" s="92" t="s">
        <v>241</v>
      </c>
      <c r="D122" s="105" t="str">
        <f t="shared" si="1"/>
        <v/>
      </c>
      <c r="E122" s="96">
        <f>IF(Options!$D$24 = 1, MAX(F122, G122),
IF(Options!$D$25 = 1, AVERAGE(F122,G122),
IF(Options!$D$26 = 1, IFERROR(GEOMEAN(F122, G122), MAX(F122, G122)))))</f>
        <v>2.5931192545020152</v>
      </c>
      <c r="F122" s="96" cm="1">
        <f t="array" ref="F122">IF(Options!$D$18=1, IFERROR(MAX(IF($I$199:$R$199=1,(I122:R122),"")),
     MAX(IF($I$199:$R$199=2,(I122:R122),""))),
IF(Options!$D$19=1, IFERROR(AVERAGE(IF($I$199:$R$199=1,(I122:R122),"")),
     AVERAGE(IF($I$199:$R$199=2,(I122:R122),""))),
IF(Options!$D$20=1, IFERROR(GEOMEAN(IF($I$199:$R$199=1,(I122:R122)+0.0001,"")),
     GEOMEAN(IF($I$199:$R$199=2,(I122:R122)+0.0001,""))))))</f>
        <v>5.9173553719008298</v>
      </c>
      <c r="G122" s="96" cm="1">
        <f t="array" ref="G122">IF(Options!$D$18=1, IFERROR(MAX(IF($I$200:$R$200=1,(I122:R122),"")),
     MAX(IF($I$200:$R$200=2,(I122:R122),""))),
IF(Options!$D$19=1, IFERROR(AVERAGE(IF($I$200:$R$200=1,(I122:R122),"")),
     AVERAGE(IF($I$200:$R$200=2,(I122:R122),""))),
IF(Options!$D$20=1, IFERROR(GEOMEAN(IF($I$200:$R$200=1,(I122:R122)+0.0001,"")),
     GEOMEAN(IF($I$200:$R$200=2,(I122:R122)+0.0001,""))))))</f>
        <v>1.13636363636363</v>
      </c>
      <c r="H122" s="151" t="s">
        <v>241</v>
      </c>
      <c r="I122" s="96">
        <v>1.13636363636363</v>
      </c>
      <c r="J122" s="96">
        <v>5.9173553719008298</v>
      </c>
      <c r="K122" s="96"/>
      <c r="L122" s="96"/>
      <c r="M122" s="96"/>
      <c r="N122" s="150"/>
      <c r="O122" s="150"/>
      <c r="P122" s="150"/>
      <c r="Q122" s="172"/>
      <c r="R122" s="172"/>
      <c r="S122" s="38"/>
      <c r="T122" s="38"/>
      <c r="U122" s="38"/>
      <c r="V122" s="38"/>
      <c r="W122" s="38"/>
      <c r="X122" s="38"/>
      <c r="Y122" s="38"/>
      <c r="Z122" s="38"/>
      <c r="AA122" s="38"/>
    </row>
    <row r="123" spans="1:27" x14ac:dyDescent="0.2">
      <c r="A123" s="92">
        <v>118</v>
      </c>
      <c r="B123" s="92" t="s">
        <v>242</v>
      </c>
      <c r="C123" s="92" t="s">
        <v>243</v>
      </c>
      <c r="D123" s="105" t="str">
        <f t="shared" si="1"/>
        <v/>
      </c>
      <c r="E123" s="96">
        <f>IF(Options!$D$24 = 1, MAX(F123, G123),
IF(Options!$D$25 = 1, AVERAGE(F123,G123),
IF(Options!$D$26 = 1, IFERROR(GEOMEAN(F123, G123), MAX(F123, G123)))))</f>
        <v>6.3960214906683124</v>
      </c>
      <c r="F123" s="96" cm="1">
        <f t="array" ref="F123">IF(Options!$D$18=1, IFERROR(MAX(IF($I$199:$R$199=1,(I123:R123),"")),
     MAX(IF($I$199:$R$199=2,(I123:R123),""))),
IF(Options!$D$19=1, IFERROR(AVERAGE(IF($I$199:$R$199=1,(I123:R123),"")),
     AVERAGE(IF($I$199:$R$199=2,(I123:R123),""))),
IF(Options!$D$20=1, IFERROR(GEOMEAN(IF($I$199:$R$199=1,(I123:R123)+0.0001,"")),
     GEOMEAN(IF($I$199:$R$199=2,(I123:R123)+0.0001,""))))))</f>
        <v>8.1818181818181799</v>
      </c>
      <c r="G123" s="96" cm="1">
        <f t="array" ref="G123">IF(Options!$D$18=1, IFERROR(MAX(IF($I$200:$R$200=1,(I123:R123),"")),
     MAX(IF($I$200:$R$200=2,(I123:R123),""))),
IF(Options!$D$19=1, IFERROR(AVERAGE(IF($I$200:$R$200=1,(I123:R123),"")),
     AVERAGE(IF($I$200:$R$200=2,(I123:R123),""))),
IF(Options!$D$20=1, IFERROR(GEOMEAN(IF($I$200:$R$200=1,(I123:R123)+0.0001,"")),
     GEOMEAN(IF($I$200:$R$200=2,(I123:R123)+0.0001,""))))))</f>
        <v>5</v>
      </c>
      <c r="H123" s="151" t="s">
        <v>243</v>
      </c>
      <c r="I123" s="96">
        <v>5</v>
      </c>
      <c r="J123" s="96">
        <v>8.1818181818181799</v>
      </c>
      <c r="K123" s="96"/>
      <c r="L123" s="96"/>
      <c r="M123" s="96"/>
      <c r="N123" s="150"/>
      <c r="O123" s="150"/>
      <c r="P123" s="150"/>
      <c r="Q123" s="172"/>
      <c r="R123" s="172"/>
      <c r="S123" s="38"/>
      <c r="T123" s="38"/>
      <c r="U123" s="38"/>
      <c r="V123" s="38"/>
      <c r="W123" s="38"/>
      <c r="X123" s="38"/>
      <c r="Y123" s="38"/>
      <c r="Z123" s="38"/>
      <c r="AA123" s="38"/>
    </row>
    <row r="124" spans="1:27" x14ac:dyDescent="0.2">
      <c r="A124" s="92">
        <v>119</v>
      </c>
      <c r="B124" s="92" t="s">
        <v>244</v>
      </c>
      <c r="C124" s="92" t="s">
        <v>245</v>
      </c>
      <c r="D124" s="105" t="str">
        <f t="shared" si="1"/>
        <v/>
      </c>
      <c r="E124" s="96">
        <f>IF(Options!$D$24 = 1, MAX(F124, G124),
IF(Options!$D$25 = 1, AVERAGE(F124,G124),
IF(Options!$D$26 = 1, IFERROR(GEOMEAN(F124, G124), MAX(F124, G124)))))</f>
        <v>1.9459256400345599</v>
      </c>
      <c r="F124" s="96" cm="1">
        <f t="array" ref="F124">IF(Options!$D$18=1, IFERROR(MAX(IF($I$199:$R$199=1,(I124:R124),"")),
     MAX(IF($I$199:$R$199=2,(I124:R124),""))),
IF(Options!$D$19=1, IFERROR(AVERAGE(IF($I$199:$R$199=1,(I124:R124),"")),
     AVERAGE(IF($I$199:$R$199=2,(I124:R124),""))),
IF(Options!$D$20=1, IFERROR(GEOMEAN(IF($I$199:$R$199=1,(I124:R124)+0.0001,"")),
     GEOMEAN(IF($I$199:$R$199=2,(I124:R124)+0.0001,""))))))</f>
        <v>8.3305785123966896</v>
      </c>
      <c r="G124" s="96" cm="1">
        <f t="array" ref="G124">IF(Options!$D$18=1, IFERROR(MAX(IF($I$200:$R$200=1,(I124:R124),"")),
     MAX(IF($I$200:$R$200=2,(I124:R124),""))),
IF(Options!$D$19=1, IFERROR(AVERAGE(IF($I$200:$R$200=1,(I124:R124),"")),
     AVERAGE(IF($I$200:$R$200=2,(I124:R124),""))),
IF(Options!$D$20=1, IFERROR(GEOMEAN(IF($I$200:$R$200=1,(I124:R124)+0.0001,"")),
     GEOMEAN(IF($I$200:$R$200=2,(I124:R124)+0.0001,""))))))</f>
        <v>0.45454545454544998</v>
      </c>
      <c r="H124" s="151" t="s">
        <v>245</v>
      </c>
      <c r="I124" s="96">
        <v>0.45454545454544998</v>
      </c>
      <c r="J124" s="96">
        <v>8.3305785123966896</v>
      </c>
      <c r="K124" s="96"/>
      <c r="L124" s="96"/>
      <c r="M124" s="96"/>
      <c r="N124" s="150"/>
      <c r="O124" s="150"/>
      <c r="P124" s="150"/>
      <c r="Q124" s="172"/>
      <c r="R124" s="172"/>
      <c r="S124" s="38"/>
      <c r="T124" s="38"/>
      <c r="U124" s="38"/>
      <c r="V124" s="38"/>
      <c r="W124" s="38"/>
      <c r="X124" s="38"/>
      <c r="Y124" s="38"/>
      <c r="Z124" s="38"/>
      <c r="AA124" s="38"/>
    </row>
    <row r="125" spans="1:27" x14ac:dyDescent="0.2">
      <c r="A125" s="92">
        <v>120</v>
      </c>
      <c r="B125" s="92" t="s">
        <v>246</v>
      </c>
      <c r="C125" s="92" t="s">
        <v>247</v>
      </c>
      <c r="D125" s="105" t="str">
        <f t="shared" si="1"/>
        <v/>
      </c>
      <c r="E125" s="96">
        <f>IF(Options!$D$24 = 1, MAX(F125, G125),
IF(Options!$D$25 = 1, AVERAGE(F125,G125),
IF(Options!$D$26 = 1, IFERROR(GEOMEAN(F125, G125), MAX(F125, G125)))))</f>
        <v>3.9607389516130649</v>
      </c>
      <c r="F125" s="96" cm="1">
        <f t="array" ref="F125">IF(Options!$D$18=1, IFERROR(MAX(IF($I$199:$R$199=1,(I125:R125),"")),
     MAX(IF($I$199:$R$199=2,(I125:R125),""))),
IF(Options!$D$19=1, IFERROR(AVERAGE(IF($I$199:$R$199=1,(I125:R125),"")),
     AVERAGE(IF($I$199:$R$199=2,(I125:R125),""))),
IF(Options!$D$20=1, IFERROR(GEOMEAN(IF($I$199:$R$199=1,(I125:R125)+0.0001,"")),
     GEOMEAN(IF($I$199:$R$199=2,(I125:R125)+0.0001,""))))))</f>
        <v>2.8760330578512399</v>
      </c>
      <c r="G125" s="96" cm="1">
        <f t="array" ref="G125">IF(Options!$D$18=1, IFERROR(MAX(IF($I$200:$R$200=1,(I125:R125),"")),
     MAX(IF($I$200:$R$200=2,(I125:R125),""))),
IF(Options!$D$19=1, IFERROR(AVERAGE(IF($I$200:$R$200=1,(I125:R125),"")),
     AVERAGE(IF($I$200:$R$200=2,(I125:R125),""))),
IF(Options!$D$20=1, IFERROR(GEOMEAN(IF($I$200:$R$200=1,(I125:R125)+0.0001,"")),
     GEOMEAN(IF($I$200:$R$200=2,(I125:R125)+0.0001,""))))))</f>
        <v>5.4545454545454604</v>
      </c>
      <c r="H125" s="151" t="s">
        <v>247</v>
      </c>
      <c r="I125" s="96">
        <v>5.4545454545454604</v>
      </c>
      <c r="J125" s="96">
        <v>2.8760330578512399</v>
      </c>
      <c r="K125" s="96"/>
      <c r="L125" s="96"/>
      <c r="M125" s="96"/>
      <c r="N125" s="150"/>
      <c r="O125" s="150"/>
      <c r="P125" s="150"/>
      <c r="Q125" s="172"/>
      <c r="R125" s="172"/>
      <c r="S125" s="38"/>
      <c r="T125" s="38"/>
      <c r="U125" s="38"/>
      <c r="V125" s="38"/>
      <c r="W125" s="38"/>
      <c r="X125" s="38"/>
      <c r="Y125" s="38"/>
      <c r="Z125" s="38"/>
      <c r="AA125" s="38"/>
    </row>
    <row r="126" spans="1:27" x14ac:dyDescent="0.2">
      <c r="A126" s="92">
        <v>121</v>
      </c>
      <c r="B126" s="92" t="s">
        <v>248</v>
      </c>
      <c r="C126" s="92" t="s">
        <v>249</v>
      </c>
      <c r="D126" s="105" t="str">
        <f t="shared" si="1"/>
        <v/>
      </c>
      <c r="E126" s="96">
        <f>IF(Options!$D$24 = 1, MAX(F126, G126),
IF(Options!$D$25 = 1, AVERAGE(F126,G126),
IF(Options!$D$26 = 1, IFERROR(GEOMEAN(F126, G126), MAX(F126, G126)))))</f>
        <v>6.0426731935308835</v>
      </c>
      <c r="F126" s="96" cm="1">
        <f t="array" ref="F126">IF(Options!$D$18=1, IFERROR(MAX(IF($I$199:$R$199=1,(I126:R126),"")),
     MAX(IF($I$199:$R$199=2,(I126:R126),""))),
IF(Options!$D$19=1, IFERROR(AVERAGE(IF($I$199:$R$199=1,(I126:R126),"")),
     AVERAGE(IF($I$199:$R$199=2,(I126:R126),""))),
IF(Options!$D$20=1, IFERROR(GEOMEAN(IF($I$199:$R$199=1,(I126:R126)+0.0001,"")),
     GEOMEAN(IF($I$199:$R$199=2,(I126:R126)+0.0001,""))))))</f>
        <v>8.0330578512396702</v>
      </c>
      <c r="G126" s="96" cm="1">
        <f t="array" ref="G126">IF(Options!$D$18=1, IFERROR(MAX(IF($I$200:$R$200=1,(I126:R126),"")),
     MAX(IF($I$200:$R$200=2,(I126:R126),""))),
IF(Options!$D$19=1, IFERROR(AVERAGE(IF($I$200:$R$200=1,(I126:R126),"")),
     AVERAGE(IF($I$200:$R$200=2,(I126:R126),""))),
IF(Options!$D$20=1, IFERROR(GEOMEAN(IF($I$200:$R$200=1,(I126:R126)+0.0001,"")),
     GEOMEAN(IF($I$200:$R$200=2,(I126:R126)+0.0001,""))))))</f>
        <v>4.5454545454545503</v>
      </c>
      <c r="H126" s="151" t="s">
        <v>249</v>
      </c>
      <c r="I126" s="96">
        <v>4.5454545454545503</v>
      </c>
      <c r="J126" s="96">
        <v>8.0330578512396702</v>
      </c>
      <c r="K126" s="96"/>
      <c r="L126" s="96"/>
      <c r="M126" s="96"/>
      <c r="N126" s="150"/>
      <c r="O126" s="150"/>
      <c r="P126" s="150"/>
      <c r="Q126" s="172"/>
      <c r="R126" s="172"/>
      <c r="S126" s="38"/>
      <c r="T126" s="38"/>
      <c r="U126" s="38"/>
      <c r="V126" s="38"/>
      <c r="W126" s="38"/>
      <c r="X126" s="38"/>
      <c r="Y126" s="38"/>
      <c r="Z126" s="38"/>
      <c r="AA126" s="38"/>
    </row>
    <row r="127" spans="1:27" x14ac:dyDescent="0.2">
      <c r="A127" s="92">
        <v>122</v>
      </c>
      <c r="B127" s="92" t="s">
        <v>250</v>
      </c>
      <c r="C127" s="92" t="s">
        <v>251</v>
      </c>
      <c r="D127" s="105" t="str">
        <f t="shared" si="1"/>
        <v/>
      </c>
      <c r="E127" s="96">
        <f>IF(Options!$D$24 = 1, MAX(F127, G127),
IF(Options!$D$25 = 1, AVERAGE(F127,G127),
IF(Options!$D$26 = 1, IFERROR(GEOMEAN(F127, G127), MAX(F127, G127)))))</f>
        <v>2.1080861100374522</v>
      </c>
      <c r="F127" s="96" cm="1">
        <f t="array" ref="F127">IF(Options!$D$18=1, IFERROR(MAX(IF($I$199:$R$199=1,(I127:R127),"")),
     MAX(IF($I$199:$R$199=2,(I127:R127),""))),
IF(Options!$D$19=1, IFERROR(AVERAGE(IF($I$199:$R$199=1,(I127:R127),"")),
     AVERAGE(IF($I$199:$R$199=2,(I127:R127),""))),
IF(Options!$D$20=1, IFERROR(GEOMEAN(IF($I$199:$R$199=1,(I127:R127)+0.0001,"")),
     GEOMEAN(IF($I$199:$R$199=2,(I127:R127)+0.0001,""))))))</f>
        <v>2.7933884297520701</v>
      </c>
      <c r="G127" s="96" cm="1">
        <f t="array" ref="G127">IF(Options!$D$18=1, IFERROR(MAX(IF($I$200:$R$200=1,(I127:R127),"")),
     MAX(IF($I$200:$R$200=2,(I127:R127),""))),
IF(Options!$D$19=1, IFERROR(AVERAGE(IF($I$200:$R$200=1,(I127:R127),"")),
     AVERAGE(IF($I$200:$R$200=2,(I127:R127),""))),
IF(Options!$D$20=1, IFERROR(GEOMEAN(IF($I$200:$R$200=1,(I127:R127)+0.0001,"")),
     GEOMEAN(IF($I$200:$R$200=2,(I127:R127)+0.0001,""))))))</f>
        <v>1.5909090909090899</v>
      </c>
      <c r="H127" s="151" t="s">
        <v>251</v>
      </c>
      <c r="I127" s="96">
        <v>1.5909090909090899</v>
      </c>
      <c r="J127" s="96">
        <v>2.7933884297520701</v>
      </c>
      <c r="K127" s="96"/>
      <c r="L127" s="96"/>
      <c r="M127" s="96"/>
      <c r="N127" s="150"/>
      <c r="O127" s="150"/>
      <c r="P127" s="150"/>
      <c r="Q127" s="172"/>
      <c r="R127" s="172"/>
      <c r="S127" s="38"/>
      <c r="T127" s="38"/>
      <c r="U127" s="38"/>
      <c r="V127" s="38"/>
      <c r="W127" s="38"/>
      <c r="X127" s="38"/>
      <c r="Y127" s="38"/>
      <c r="Z127" s="38"/>
      <c r="AA127" s="38"/>
    </row>
    <row r="128" spans="1:27" x14ac:dyDescent="0.2">
      <c r="A128" s="92">
        <v>123</v>
      </c>
      <c r="B128" s="92" t="s">
        <v>252</v>
      </c>
      <c r="C128" s="92" t="s">
        <v>253</v>
      </c>
      <c r="D128" s="105" t="str">
        <f t="shared" si="1"/>
        <v/>
      </c>
      <c r="E128" s="96">
        <f>IF(Options!$D$24 = 1, MAX(F128, G128),
IF(Options!$D$25 = 1, AVERAGE(F128,G128),
IF(Options!$D$26 = 1, IFERROR(GEOMEAN(F128, G128), MAX(F128, G128)))))</f>
        <v>4.7396532095668356</v>
      </c>
      <c r="F128" s="96" cm="1">
        <f t="array" ref="F128">IF(Options!$D$18=1, IFERROR(MAX(IF($I$199:$R$199=1,(I128:R128),"")),
     MAX(IF($I$199:$R$199=2,(I128:R128),""))),
IF(Options!$D$19=1, IFERROR(AVERAGE(IF($I$199:$R$199=1,(I128:R128),"")),
     AVERAGE(IF($I$199:$R$199=2,(I128:R128),""))),
IF(Options!$D$20=1, IFERROR(GEOMEAN(IF($I$199:$R$199=1,(I128:R128)+0.0001,"")),
     GEOMEAN(IF($I$199:$R$199=2,(I128:R128)+0.0001,""))))))</f>
        <v>4.9421487603305803</v>
      </c>
      <c r="G128" s="96" cm="1">
        <f t="array" ref="G128">IF(Options!$D$18=1, IFERROR(MAX(IF($I$200:$R$200=1,(I128:R128),"")),
     MAX(IF($I$200:$R$200=2,(I128:R128),""))),
IF(Options!$D$19=1, IFERROR(AVERAGE(IF($I$200:$R$200=1,(I128:R128),"")),
     AVERAGE(IF($I$200:$R$200=2,(I128:R128),""))),
IF(Options!$D$20=1, IFERROR(GEOMEAN(IF($I$200:$R$200=1,(I128:R128)+0.0001,"")),
     GEOMEAN(IF($I$200:$R$200=2,(I128:R128)+0.0001,""))))))</f>
        <v>4.5454545454545503</v>
      </c>
      <c r="H128" s="151" t="s">
        <v>253</v>
      </c>
      <c r="I128" s="96">
        <v>4.5454545454545503</v>
      </c>
      <c r="J128" s="96">
        <v>4.9421487603305803</v>
      </c>
      <c r="K128" s="96"/>
      <c r="L128" s="96"/>
      <c r="M128" s="96"/>
      <c r="N128" s="150"/>
      <c r="O128" s="150"/>
      <c r="P128" s="150"/>
      <c r="Q128" s="172"/>
      <c r="R128" s="172"/>
      <c r="S128" s="38"/>
      <c r="T128" s="38"/>
      <c r="U128" s="38"/>
      <c r="V128" s="38"/>
      <c r="W128" s="38"/>
      <c r="X128" s="38"/>
      <c r="Y128" s="38"/>
      <c r="Z128" s="38"/>
      <c r="AA128" s="38"/>
    </row>
    <row r="129" spans="1:27" x14ac:dyDescent="0.2">
      <c r="A129" s="92">
        <v>124</v>
      </c>
      <c r="B129" s="92" t="s">
        <v>254</v>
      </c>
      <c r="C129" s="92" t="s">
        <v>255</v>
      </c>
      <c r="D129" s="105" t="str">
        <f t="shared" si="1"/>
        <v/>
      </c>
      <c r="E129" s="96">
        <f>IF(Options!$D$24 = 1, MAX(F129, G129),
IF(Options!$D$25 = 1, AVERAGE(F129,G129),
IF(Options!$D$26 = 1, IFERROR(GEOMEAN(F129, G129), MAX(F129, G129)))))</f>
        <v>9.0909090909090899</v>
      </c>
      <c r="F129" s="96" cm="1">
        <f t="array" ref="F129">IF(Options!$D$18=1, IFERROR(MAX(IF($I$199:$R$199=1,(I129:R129),"")),
     MAX(IF($I$199:$R$199=2,(I129:R129),""))),
IF(Options!$D$19=1, IFERROR(AVERAGE(IF($I$199:$R$199=1,(I129:R129),"")),
     AVERAGE(IF($I$199:$R$199=2,(I129:R129),""))),
IF(Options!$D$20=1, IFERROR(GEOMEAN(IF($I$199:$R$199=1,(I129:R129)+0.0001,"")),
     GEOMEAN(IF($I$199:$R$199=2,(I129:R129)+0.0001,""))))))</f>
        <v>9.0909090909090899</v>
      </c>
      <c r="G129" s="96" cm="1">
        <f t="array" ref="G129">IF(Options!$D$18=1, IFERROR(MAX(IF($I$200:$R$200=1,(I129:R129),"")),
     MAX(IF($I$200:$R$200=2,(I129:R129),""))),
IF(Options!$D$19=1, IFERROR(AVERAGE(IF($I$200:$R$200=1,(I129:R129),"")),
     AVERAGE(IF($I$200:$R$200=2,(I129:R129),""))),
IF(Options!$D$20=1, IFERROR(GEOMEAN(IF($I$200:$R$200=1,(I129:R129)+0.0001,"")),
     GEOMEAN(IF($I$200:$R$200=2,(I129:R129)+0.0001,""))))))</f>
        <v>0</v>
      </c>
      <c r="H129" s="151" t="s">
        <v>255</v>
      </c>
      <c r="I129" s="96">
        <v>0</v>
      </c>
      <c r="J129" s="96">
        <v>9.0909090909090899</v>
      </c>
      <c r="K129" s="96"/>
      <c r="L129" s="96"/>
      <c r="M129" s="96"/>
      <c r="N129" s="150"/>
      <c r="O129" s="150"/>
      <c r="P129" s="150"/>
      <c r="Q129" s="172"/>
      <c r="R129" s="172"/>
      <c r="S129" s="38"/>
      <c r="T129" s="38"/>
      <c r="U129" s="38"/>
      <c r="V129" s="38"/>
      <c r="W129" s="38"/>
      <c r="X129" s="38"/>
      <c r="Y129" s="38"/>
      <c r="Z129" s="38"/>
      <c r="AA129" s="38"/>
    </row>
    <row r="130" spans="1:27" x14ac:dyDescent="0.2">
      <c r="A130" s="92">
        <v>125</v>
      </c>
      <c r="B130" s="92" t="s">
        <v>256</v>
      </c>
      <c r="C130" s="92" t="s">
        <v>257</v>
      </c>
      <c r="D130" s="105" t="str">
        <f t="shared" si="1"/>
        <v/>
      </c>
      <c r="E130" s="96">
        <f>IF(Options!$D$24 = 1, MAX(F130, G130),
IF(Options!$D$25 = 1, AVERAGE(F130,G130),
IF(Options!$D$26 = 1, IFERROR(GEOMEAN(F130, G130), MAX(F130, G130)))))</f>
        <v>7.2375180772733252</v>
      </c>
      <c r="F130" s="96" cm="1">
        <f t="array" ref="F130">IF(Options!$D$18=1, IFERROR(MAX(IF($I$199:$R$199=1,(I130:R130),"")),
     MAX(IF($I$199:$R$199=2,(I130:R130),""))),
IF(Options!$D$19=1, IFERROR(AVERAGE(IF($I$199:$R$199=1,(I130:R130),"")),
     AVERAGE(IF($I$199:$R$199=2,(I130:R130),""))),
IF(Options!$D$20=1, IFERROR(GEOMEAN(IF($I$199:$R$199=1,(I130:R130)+0.0001,"")),
     GEOMEAN(IF($I$199:$R$199=2,(I130:R130)+0.0001,""))))))</f>
        <v>9.60330578512397</v>
      </c>
      <c r="G130" s="96" cm="1">
        <f t="array" ref="G130">IF(Options!$D$18=1, IFERROR(MAX(IF($I$200:$R$200=1,(I130:R130),"")),
     MAX(IF($I$200:$R$200=2,(I130:R130),""))),
IF(Options!$D$19=1, IFERROR(AVERAGE(IF($I$200:$R$200=1,(I130:R130),"")),
     AVERAGE(IF($I$200:$R$200=2,(I130:R130),""))),
IF(Options!$D$20=1, IFERROR(GEOMEAN(IF($I$200:$R$200=1,(I130:R130)+0.0001,"")),
     GEOMEAN(IF($I$200:$R$200=2,(I130:R130)+0.0001,""))))))</f>
        <v>5.4545454545454701</v>
      </c>
      <c r="H130" s="151" t="s">
        <v>257</v>
      </c>
      <c r="I130" s="96">
        <v>5.4545454545454701</v>
      </c>
      <c r="J130" s="96">
        <v>9.60330578512397</v>
      </c>
      <c r="K130" s="96"/>
      <c r="L130" s="96"/>
      <c r="M130" s="96"/>
      <c r="N130" s="150"/>
      <c r="O130" s="150"/>
      <c r="P130" s="150"/>
      <c r="Q130" s="172"/>
      <c r="R130" s="172"/>
      <c r="S130" s="38"/>
      <c r="T130" s="38"/>
      <c r="U130" s="38"/>
      <c r="V130" s="38"/>
      <c r="W130" s="38"/>
      <c r="X130" s="38"/>
      <c r="Y130" s="38"/>
      <c r="Z130" s="38"/>
      <c r="AA130" s="38"/>
    </row>
    <row r="131" spans="1:27" x14ac:dyDescent="0.2">
      <c r="A131" s="92">
        <v>126</v>
      </c>
      <c r="B131" s="92" t="s">
        <v>258</v>
      </c>
      <c r="C131" s="92" t="s">
        <v>259</v>
      </c>
      <c r="D131" s="105" t="str">
        <f t="shared" si="1"/>
        <v/>
      </c>
      <c r="E131" s="96">
        <f>IF(Options!$D$24 = 1, MAX(F131, G131),
IF(Options!$D$25 = 1, AVERAGE(F131,G131),
IF(Options!$D$26 = 1, IFERROR(GEOMEAN(F131, G131), MAX(F131, G131)))))</f>
        <v>6.8872534405901709</v>
      </c>
      <c r="F131" s="96" cm="1">
        <f t="array" ref="F131">IF(Options!$D$18=1, IFERROR(MAX(IF($I$199:$R$199=1,(I131:R131),"")),
     MAX(IF($I$199:$R$199=2,(I131:R131),""))),
IF(Options!$D$19=1, IFERROR(AVERAGE(IF($I$199:$R$199=1,(I131:R131),"")),
     AVERAGE(IF($I$199:$R$199=2,(I131:R131),""))),
IF(Options!$D$20=1, IFERROR(GEOMEAN(IF($I$199:$R$199=1,(I131:R131)+0.0001,"")),
     GEOMEAN(IF($I$199:$R$199=2,(I131:R131)+0.0001,""))))))</f>
        <v>9.0743801652892593</v>
      </c>
      <c r="G131" s="96" cm="1">
        <f t="array" ref="G131">IF(Options!$D$18=1, IFERROR(MAX(IF($I$200:$R$200=1,(I131:R131),"")),
     MAX(IF($I$200:$R$200=2,(I131:R131),""))),
IF(Options!$D$19=1, IFERROR(AVERAGE(IF($I$200:$R$200=1,(I131:R131),"")),
     AVERAGE(IF($I$200:$R$200=2,(I131:R131),""))),
IF(Options!$D$20=1, IFERROR(GEOMEAN(IF($I$200:$R$200=1,(I131:R131)+0.0001,"")),
     GEOMEAN(IF($I$200:$R$200=2,(I131:R131)+0.0001,""))))))</f>
        <v>5.2272727272727302</v>
      </c>
      <c r="H131" s="151" t="s">
        <v>259</v>
      </c>
      <c r="I131" s="96">
        <v>5.2272727272727302</v>
      </c>
      <c r="J131" s="96">
        <v>9.0743801652892593</v>
      </c>
      <c r="K131" s="96"/>
      <c r="L131" s="96"/>
      <c r="M131" s="96"/>
      <c r="N131" s="150"/>
      <c r="O131" s="150"/>
      <c r="P131" s="150"/>
      <c r="Q131" s="172"/>
      <c r="R131" s="172"/>
      <c r="S131" s="38"/>
      <c r="T131" s="38"/>
      <c r="U131" s="38"/>
      <c r="V131" s="38"/>
      <c r="W131" s="38"/>
      <c r="X131" s="38"/>
      <c r="Y131" s="38"/>
      <c r="Z131" s="38"/>
      <c r="AA131" s="38"/>
    </row>
    <row r="132" spans="1:27" x14ac:dyDescent="0.2">
      <c r="A132" s="92">
        <v>127</v>
      </c>
      <c r="B132" s="92" t="s">
        <v>260</v>
      </c>
      <c r="C132" s="92" t="s">
        <v>261</v>
      </c>
      <c r="D132" s="105" t="str">
        <f t="shared" si="1"/>
        <v/>
      </c>
      <c r="E132" s="96">
        <f>IF(Options!$D$24 = 1, MAX(F132, G132),
IF(Options!$D$25 = 1, AVERAGE(F132,G132),
IF(Options!$D$26 = 1, IFERROR(GEOMEAN(F132, G132), MAX(F132, G132)))))</f>
        <v>2.1859465075188895</v>
      </c>
      <c r="F132" s="96" cm="1">
        <f t="array" ref="F132">IF(Options!$D$18=1, IFERROR(MAX(IF($I$199:$R$199=1,(I132:R132),"")),
     MAX(IF($I$199:$R$199=2,(I132:R132),""))),
IF(Options!$D$19=1, IFERROR(AVERAGE(IF($I$199:$R$199=1,(I132:R132),"")),
     AVERAGE(IF($I$199:$R$199=2,(I132:R132),""))),
IF(Options!$D$20=1, IFERROR(GEOMEAN(IF($I$199:$R$199=1,(I132:R132)+0.0001,"")),
     GEOMEAN(IF($I$199:$R$199=2,(I132:R132)+0.0001,""))))))</f>
        <v>0.87603305785123797</v>
      </c>
      <c r="G132" s="96" cm="1">
        <f t="array" ref="G132">IF(Options!$D$18=1, IFERROR(MAX(IF($I$200:$R$200=1,(I132:R132),"")),
     MAX(IF($I$200:$R$200=2,(I132:R132),""))),
IF(Options!$D$19=1, IFERROR(AVERAGE(IF($I$200:$R$200=1,(I132:R132),"")),
     AVERAGE(IF($I$200:$R$200=2,(I132:R132),""))),
IF(Options!$D$20=1, IFERROR(GEOMEAN(IF($I$200:$R$200=1,(I132:R132)+0.0001,"")),
     GEOMEAN(IF($I$200:$R$200=2,(I132:R132)+0.0001,""))))))</f>
        <v>5.4545454545454604</v>
      </c>
      <c r="H132" s="151" t="s">
        <v>261</v>
      </c>
      <c r="I132" s="96">
        <v>5.4545454545454604</v>
      </c>
      <c r="J132" s="96">
        <v>0.87603305785123797</v>
      </c>
      <c r="K132" s="96"/>
      <c r="L132" s="96"/>
      <c r="M132" s="96"/>
      <c r="N132" s="150"/>
      <c r="O132" s="150"/>
      <c r="P132" s="150"/>
      <c r="Q132" s="172"/>
      <c r="R132" s="172"/>
      <c r="S132" s="38"/>
      <c r="T132" s="38"/>
      <c r="U132" s="38"/>
      <c r="V132" s="38"/>
      <c r="W132" s="38"/>
      <c r="X132" s="38"/>
      <c r="Y132" s="38"/>
      <c r="Z132" s="38"/>
      <c r="AA132" s="38"/>
    </row>
    <row r="133" spans="1:27" x14ac:dyDescent="0.2">
      <c r="A133" s="92">
        <v>128</v>
      </c>
      <c r="B133" s="92" t="s">
        <v>262</v>
      </c>
      <c r="C133" s="92" t="s">
        <v>263</v>
      </c>
      <c r="D133" s="105" t="str">
        <f t="shared" si="1"/>
        <v/>
      </c>
      <c r="E133" s="96">
        <f>IF(Options!$D$24 = 1, MAX(F133, G133),
IF(Options!$D$25 = 1, AVERAGE(F133,G133),
IF(Options!$D$26 = 1, IFERROR(GEOMEAN(F133, G133), MAX(F133, G133)))))</f>
        <v>1.2972837600230442</v>
      </c>
      <c r="F133" s="96" cm="1">
        <f t="array" ref="F133">IF(Options!$D$18=1, IFERROR(MAX(IF($I$199:$R$199=1,(I133:R133),"")),
     MAX(IF($I$199:$R$199=2,(I133:R133),""))),
IF(Options!$D$19=1, IFERROR(AVERAGE(IF($I$199:$R$199=1,(I133:R133),"")),
     AVERAGE(IF($I$199:$R$199=2,(I133:R133),""))),
IF(Options!$D$20=1, IFERROR(GEOMEAN(IF($I$199:$R$199=1,(I133:R133)+0.0001,"")),
     GEOMEAN(IF($I$199:$R$199=2,(I133:R133)+0.0001,""))))))</f>
        <v>0.26446280991735399</v>
      </c>
      <c r="G133" s="96" cm="1">
        <f t="array" ref="G133">IF(Options!$D$18=1, IFERROR(MAX(IF($I$200:$R$200=1,(I133:R133),"")),
     MAX(IF($I$200:$R$200=2,(I133:R133),""))),
IF(Options!$D$19=1, IFERROR(AVERAGE(IF($I$200:$R$200=1,(I133:R133),"")),
     AVERAGE(IF($I$200:$R$200=2,(I133:R133),""))),
IF(Options!$D$20=1, IFERROR(GEOMEAN(IF($I$200:$R$200=1,(I133:R133)+0.0001,"")),
     GEOMEAN(IF($I$200:$R$200=2,(I133:R133)+0.0001,""))))))</f>
        <v>6.3636363636363704</v>
      </c>
      <c r="H133" s="151" t="s">
        <v>263</v>
      </c>
      <c r="I133" s="96">
        <v>6.3636363636363704</v>
      </c>
      <c r="J133" s="96">
        <v>0.26446280991735399</v>
      </c>
      <c r="K133" s="96"/>
      <c r="L133" s="96"/>
      <c r="M133" s="96"/>
      <c r="N133" s="150"/>
      <c r="O133" s="150"/>
      <c r="P133" s="150"/>
      <c r="Q133" s="172"/>
      <c r="R133" s="172"/>
      <c r="S133" s="38"/>
      <c r="T133" s="38"/>
      <c r="U133" s="38"/>
      <c r="V133" s="38"/>
      <c r="W133" s="38"/>
      <c r="X133" s="38"/>
      <c r="Y133" s="38"/>
      <c r="Z133" s="38"/>
      <c r="AA133" s="38"/>
    </row>
    <row r="134" spans="1:27" x14ac:dyDescent="0.2">
      <c r="A134" s="92">
        <v>129</v>
      </c>
      <c r="B134" s="92" t="s">
        <v>264</v>
      </c>
      <c r="C134" s="92" t="s">
        <v>265</v>
      </c>
      <c r="D134" s="105" t="str">
        <f t="shared" si="1"/>
        <v/>
      </c>
      <c r="E134" s="96">
        <f>IF(Options!$D$24 = 1, MAX(F134, G134),
IF(Options!$D$25 = 1, AVERAGE(F134,G134),
IF(Options!$D$26 = 1, IFERROR(GEOMEAN(F134, G134), MAX(F134, G134)))))</f>
        <v>6.0810948438891907</v>
      </c>
      <c r="F134" s="96" cm="1">
        <f t="array" ref="F134">IF(Options!$D$18=1, IFERROR(MAX(IF($I$199:$R$199=1,(I134:R134),"")),
     MAX(IF($I$199:$R$199=2,(I134:R134),""))),
IF(Options!$D$19=1, IFERROR(AVERAGE(IF($I$199:$R$199=1,(I134:R134),"")),
     AVERAGE(IF($I$199:$R$199=2,(I134:R134),""))),
IF(Options!$D$20=1, IFERROR(GEOMEAN(IF($I$199:$R$199=1,(I134:R134)+0.0001,"")),
     GEOMEAN(IF($I$199:$R$199=2,(I134:R134)+0.0001,""))))))</f>
        <v>7.0743801652892602</v>
      </c>
      <c r="G134" s="96" cm="1">
        <f t="array" ref="G134">IF(Options!$D$18=1, IFERROR(MAX(IF($I$200:$R$200=1,(I134:R134),"")),
     MAX(IF($I$200:$R$200=2,(I134:R134),""))),
IF(Options!$D$19=1, IFERROR(AVERAGE(IF($I$200:$R$200=1,(I134:R134),"")),
     AVERAGE(IF($I$200:$R$200=2,(I134:R134),""))),
IF(Options!$D$20=1, IFERROR(GEOMEAN(IF($I$200:$R$200=1,(I134:R134)+0.0001,"")),
     GEOMEAN(IF($I$200:$R$200=2,(I134:R134)+0.0001,""))))))</f>
        <v>5.2272727272727302</v>
      </c>
      <c r="H134" s="151" t="s">
        <v>265</v>
      </c>
      <c r="I134" s="96">
        <v>5.2272727272727302</v>
      </c>
      <c r="J134" s="96">
        <v>7.0743801652892602</v>
      </c>
      <c r="K134" s="96"/>
      <c r="L134" s="96"/>
      <c r="M134" s="96"/>
      <c r="N134" s="150"/>
      <c r="O134" s="150"/>
      <c r="P134" s="150"/>
      <c r="Q134" s="172"/>
      <c r="R134" s="172"/>
      <c r="S134" s="38"/>
      <c r="T134" s="38"/>
      <c r="U134" s="38"/>
      <c r="V134" s="38"/>
      <c r="W134" s="38"/>
      <c r="X134" s="38"/>
      <c r="Y134" s="38"/>
      <c r="Z134" s="38"/>
      <c r="AA134" s="38"/>
    </row>
    <row r="135" spans="1:27"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t="s">
        <v>505</v>
      </c>
      <c r="J135" s="96" t="s">
        <v>505</v>
      </c>
      <c r="K135" s="96"/>
      <c r="L135" s="96"/>
      <c r="M135" s="96"/>
      <c r="N135" s="150"/>
      <c r="O135" s="150"/>
      <c r="P135" s="150"/>
      <c r="Q135" s="172"/>
      <c r="R135" s="172"/>
      <c r="S135" s="38"/>
      <c r="T135" s="38"/>
      <c r="U135" s="38"/>
      <c r="V135" s="38"/>
      <c r="W135" s="38"/>
      <c r="X135" s="38"/>
      <c r="Y135" s="38"/>
      <c r="Z135" s="38"/>
      <c r="AA135" s="38"/>
    </row>
    <row r="136" spans="1:27" x14ac:dyDescent="0.2">
      <c r="A136" s="92">
        <v>131</v>
      </c>
      <c r="B136" s="92" t="s">
        <v>268</v>
      </c>
      <c r="C136" s="92" t="s">
        <v>269</v>
      </c>
      <c r="D136" s="105" t="str">
        <f t="shared" si="2"/>
        <v/>
      </c>
      <c r="E136" s="96">
        <f>IF(Options!$D$24 = 1, MAX(F136, G136),
IF(Options!$D$25 = 1, AVERAGE(F136,G136),
IF(Options!$D$26 = 1, IFERROR(GEOMEAN(F136, G136), MAX(F136, G136)))))</f>
        <v>0.36363636363636298</v>
      </c>
      <c r="F136" s="96" cm="1">
        <f t="array" ref="F136">IF(Options!$D$18=1, IFERROR(MAX(IF($I$199:$R$199=1,(I136:R136),"")),
     MAX(IF($I$199:$R$199=2,(I136:R136),""))),
IF(Options!$D$19=1, IFERROR(AVERAGE(IF($I$199:$R$199=1,(I136:R136),"")),
     AVERAGE(IF($I$199:$R$199=2,(I136:R136),""))),
IF(Options!$D$20=1, IFERROR(GEOMEAN(IF($I$199:$R$199=1,(I136:R136)+0.0001,"")),
     GEOMEAN(IF($I$199:$R$199=2,(I136:R136)+0.0001,""))))))</f>
        <v>0.36363636363636298</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0</v>
      </c>
      <c r="J136" s="96">
        <v>0.36363636363636298</v>
      </c>
      <c r="K136" s="96"/>
      <c r="L136" s="96"/>
      <c r="M136" s="96"/>
      <c r="N136" s="150"/>
      <c r="O136" s="150"/>
      <c r="P136" s="150"/>
      <c r="Q136" s="172"/>
      <c r="R136" s="172"/>
      <c r="S136" s="38"/>
      <c r="T136" s="38"/>
      <c r="U136" s="38"/>
      <c r="V136" s="38"/>
      <c r="W136" s="38"/>
      <c r="X136" s="38"/>
      <c r="Y136" s="38"/>
      <c r="Z136" s="38"/>
      <c r="AA136" s="38"/>
    </row>
    <row r="137" spans="1:27" x14ac:dyDescent="0.2">
      <c r="A137" s="92">
        <v>132</v>
      </c>
      <c r="B137" s="92" t="s">
        <v>270</v>
      </c>
      <c r="C137" s="92" t="s">
        <v>271</v>
      </c>
      <c r="D137" s="105" t="str">
        <f t="shared" si="2"/>
        <v/>
      </c>
      <c r="E137" s="96">
        <f>IF(Options!$D$24 = 1, MAX(F137, G137),
IF(Options!$D$25 = 1, AVERAGE(F137,G137),
IF(Options!$D$26 = 1, IFERROR(GEOMEAN(F137, G137), MAX(F137, G137)))))</f>
        <v>6.0804770661821106</v>
      </c>
      <c r="F137" s="96" cm="1">
        <f t="array" ref="F137">IF(Options!$D$18=1, IFERROR(MAX(IF($I$199:$R$199=1,(I137:R137),"")),
     MAX(IF($I$199:$R$199=2,(I137:R137),""))),
IF(Options!$D$19=1, IFERROR(AVERAGE(IF($I$199:$R$199=1,(I137:R137),"")),
     AVERAGE(IF($I$199:$R$199=2,(I137:R137),""))),
IF(Options!$D$20=1, IFERROR(GEOMEAN(IF($I$199:$R$199=1,(I137:R137)+0.0001,"")),
     GEOMEAN(IF($I$199:$R$199=2,(I137:R137)+0.0001,""))))))</f>
        <v>4.2809917355371896</v>
      </c>
      <c r="G137" s="96" cm="1">
        <f t="array" ref="G137">IF(Options!$D$18=1, IFERROR(MAX(IF($I$200:$R$200=1,(I137:R137),"")),
     MAX(IF($I$200:$R$200=2,(I137:R137),""))),
IF(Options!$D$19=1, IFERROR(AVERAGE(IF($I$200:$R$200=1,(I137:R137),"")),
     AVERAGE(IF($I$200:$R$200=2,(I137:R137),""))),
IF(Options!$D$20=1, IFERROR(GEOMEAN(IF($I$200:$R$200=1,(I137:R137)+0.0001,"")),
     GEOMEAN(IF($I$200:$R$200=2,(I137:R137)+0.0001,""))))))</f>
        <v>8.6363636363636296</v>
      </c>
      <c r="H137" s="151" t="s">
        <v>271</v>
      </c>
      <c r="I137" s="96">
        <v>8.6363636363636296</v>
      </c>
      <c r="J137" s="96">
        <v>4.2809917355371896</v>
      </c>
      <c r="K137" s="96"/>
      <c r="L137" s="96"/>
      <c r="M137" s="96"/>
      <c r="N137" s="150"/>
      <c r="O137" s="150"/>
      <c r="P137" s="150"/>
      <c r="Q137" s="172"/>
      <c r="R137" s="172"/>
      <c r="S137" s="38"/>
      <c r="T137" s="38"/>
      <c r="U137" s="38"/>
      <c r="V137" s="38"/>
      <c r="W137" s="38"/>
      <c r="X137" s="38"/>
      <c r="Y137" s="38"/>
      <c r="Z137" s="38"/>
      <c r="AA137" s="38"/>
    </row>
    <row r="138" spans="1:27" x14ac:dyDescent="0.2">
      <c r="A138" s="92">
        <v>133</v>
      </c>
      <c r="B138" s="92" t="s">
        <v>272</v>
      </c>
      <c r="C138" s="92" t="s">
        <v>273</v>
      </c>
      <c r="D138" s="105" t="str">
        <f t="shared" si="2"/>
        <v/>
      </c>
      <c r="E138" s="96">
        <f>IF(Options!$D$24 = 1, MAX(F138, G138),
IF(Options!$D$25 = 1, AVERAGE(F138,G138),
IF(Options!$D$26 = 1, IFERROR(GEOMEAN(F138, G138), MAX(F138, G138)))))</f>
        <v>2.0290897242213708</v>
      </c>
      <c r="F138" s="96" cm="1">
        <f t="array" ref="F138">IF(Options!$D$18=1, IFERROR(MAX(IF($I$199:$R$199=1,(I138:R138),"")),
     MAX(IF($I$199:$R$199=2,(I138:R138),""))),
IF(Options!$D$19=1, IFERROR(AVERAGE(IF($I$199:$R$199=1,(I138:R138),"")),
     AVERAGE(IF($I$199:$R$199=2,(I138:R138),""))),
IF(Options!$D$20=1, IFERROR(GEOMEAN(IF($I$199:$R$199=1,(I138:R138)+0.0001,"")),
     GEOMEAN(IF($I$199:$R$199=2,(I138:R138)+0.0001,""))))))</f>
        <v>9.0578512396694197</v>
      </c>
      <c r="G138" s="96" cm="1">
        <f t="array" ref="G138">IF(Options!$D$18=1, IFERROR(MAX(IF($I$200:$R$200=1,(I138:R138),"")),
     MAX(IF($I$200:$R$200=2,(I138:R138),""))),
IF(Options!$D$19=1, IFERROR(AVERAGE(IF($I$200:$R$200=1,(I138:R138),"")),
     AVERAGE(IF($I$200:$R$200=2,(I138:R138),""))),
IF(Options!$D$20=1, IFERROR(GEOMEAN(IF($I$200:$R$200=1,(I138:R138)+0.0001,"")),
     GEOMEAN(IF($I$200:$R$200=2,(I138:R138)+0.0001,""))))))</f>
        <v>0.45454545454546702</v>
      </c>
      <c r="H138" s="151" t="s">
        <v>273</v>
      </c>
      <c r="I138" s="96">
        <v>0.45454545454546702</v>
      </c>
      <c r="J138" s="96">
        <v>9.0578512396694197</v>
      </c>
      <c r="K138" s="96"/>
      <c r="L138" s="96"/>
      <c r="M138" s="96"/>
      <c r="N138" s="150"/>
      <c r="O138" s="150"/>
      <c r="P138" s="150"/>
      <c r="Q138" s="172"/>
      <c r="R138" s="172"/>
      <c r="S138" s="38"/>
      <c r="T138" s="38"/>
      <c r="U138" s="38"/>
      <c r="V138" s="38"/>
      <c r="W138" s="38"/>
      <c r="X138" s="38"/>
      <c r="Y138" s="38"/>
      <c r="Z138" s="38"/>
      <c r="AA138" s="38"/>
    </row>
    <row r="139" spans="1:27" x14ac:dyDescent="0.2">
      <c r="A139" s="92">
        <v>134</v>
      </c>
      <c r="B139" s="92" t="s">
        <v>274</v>
      </c>
      <c r="C139" s="92" t="s">
        <v>275</v>
      </c>
      <c r="D139" s="105" t="str">
        <f t="shared" si="2"/>
        <v/>
      </c>
      <c r="E139" s="96">
        <f>IF(Options!$D$24 = 1, MAX(F139, G139),
IF(Options!$D$25 = 1, AVERAGE(F139,G139),
IF(Options!$D$26 = 1, IFERROR(GEOMEAN(F139, G139), MAX(F139, G139)))))</f>
        <v>4.1652892561983501</v>
      </c>
      <c r="F139" s="96" cm="1">
        <f t="array" ref="F139">IF(Options!$D$18=1, IFERROR(MAX(IF($I$199:$R$199=1,(I139:R139),"")),
     MAX(IF($I$199:$R$199=2,(I139:R139),""))),
IF(Options!$D$19=1, IFERROR(AVERAGE(IF($I$199:$R$199=1,(I139:R139),"")),
     AVERAGE(IF($I$199:$R$199=2,(I139:R139),""))),
IF(Options!$D$20=1, IFERROR(GEOMEAN(IF($I$199:$R$199=1,(I139:R139)+0.0001,"")),
     GEOMEAN(IF($I$199:$R$199=2,(I139:R139)+0.0001,""))))))</f>
        <v>4.1652892561983501</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0</v>
      </c>
      <c r="J139" s="96">
        <v>4.1652892561983501</v>
      </c>
      <c r="K139" s="96"/>
      <c r="L139" s="96"/>
      <c r="M139" s="96"/>
      <c r="N139" s="150"/>
      <c r="O139" s="150"/>
      <c r="P139" s="150"/>
      <c r="Q139" s="172"/>
      <c r="R139" s="172"/>
      <c r="S139" s="38"/>
      <c r="T139" s="38"/>
      <c r="U139" s="38"/>
      <c r="V139" s="38"/>
      <c r="W139" s="38"/>
      <c r="X139" s="38"/>
      <c r="Y139" s="38"/>
      <c r="Z139" s="38"/>
      <c r="AA139" s="38"/>
    </row>
    <row r="140" spans="1:27" x14ac:dyDescent="0.2">
      <c r="A140" s="92">
        <v>135</v>
      </c>
      <c r="B140" s="92" t="s">
        <v>276</v>
      </c>
      <c r="C140" s="92" t="s">
        <v>277</v>
      </c>
      <c r="D140" s="105" t="str">
        <f t="shared" si="2"/>
        <v/>
      </c>
      <c r="E140" s="96">
        <f>IF(Options!$D$24 = 1, MAX(F140, G140),
IF(Options!$D$25 = 1, AVERAGE(F140,G140),
IF(Options!$D$26 = 1, IFERROR(GEOMEAN(F140, G140), MAX(F140, G140)))))</f>
        <v>1.9765720236531312</v>
      </c>
      <c r="F140" s="96" cm="1">
        <f t="array" ref="F140">IF(Options!$D$18=1, IFERROR(MAX(IF($I$199:$R$199=1,(I140:R140),"")),
     MAX(IF($I$199:$R$199=2,(I140:R140),""))),
IF(Options!$D$19=1, IFERROR(AVERAGE(IF($I$199:$R$199=1,(I140:R140),"")),
     AVERAGE(IF($I$199:$R$199=2,(I140:R140),""))),
IF(Options!$D$20=1, IFERROR(GEOMEAN(IF($I$199:$R$199=1,(I140:R140)+0.0001,"")),
     GEOMEAN(IF($I$199:$R$199=2,(I140:R140)+0.0001,""))))))</f>
        <v>4.2975206611570202</v>
      </c>
      <c r="G140" s="96" cm="1">
        <f t="array" ref="G140">IF(Options!$D$18=1, IFERROR(MAX(IF($I$200:$R$200=1,(I140:R140),"")),
     MAX(IF($I$200:$R$200=2,(I140:R140),""))),
IF(Options!$D$19=1, IFERROR(AVERAGE(IF($I$200:$R$200=1,(I140:R140),"")),
     AVERAGE(IF($I$200:$R$200=2,(I140:R140),""))),
IF(Options!$D$20=1, IFERROR(GEOMEAN(IF($I$200:$R$200=1,(I140:R140)+0.0001,"")),
     GEOMEAN(IF($I$200:$R$200=2,(I140:R140)+0.0001,""))))))</f>
        <v>0.90909090909091705</v>
      </c>
      <c r="H140" s="151" t="s">
        <v>277</v>
      </c>
      <c r="I140" s="96">
        <v>0.90909090909091705</v>
      </c>
      <c r="J140" s="96">
        <v>4.2975206611570202</v>
      </c>
      <c r="K140" s="96"/>
      <c r="L140" s="96"/>
      <c r="M140" s="96"/>
      <c r="N140" s="150"/>
      <c r="O140" s="150"/>
      <c r="P140" s="150"/>
      <c r="Q140" s="172"/>
      <c r="R140" s="172"/>
      <c r="S140" s="38"/>
      <c r="T140" s="38"/>
      <c r="U140" s="38"/>
      <c r="V140" s="38"/>
      <c r="W140" s="38"/>
      <c r="X140" s="38"/>
      <c r="Y140" s="38"/>
      <c r="Z140" s="38"/>
      <c r="AA140" s="38"/>
    </row>
    <row r="141" spans="1:27" x14ac:dyDescent="0.2">
      <c r="A141" s="92">
        <v>136</v>
      </c>
      <c r="B141" s="92" t="s">
        <v>278</v>
      </c>
      <c r="C141" s="92" t="s">
        <v>279</v>
      </c>
      <c r="D141" s="105" t="str">
        <f t="shared" si="2"/>
        <v/>
      </c>
      <c r="E141" s="96">
        <f>IF(Options!$D$24 = 1, MAX(F141, G141),
IF(Options!$D$25 = 1, AVERAGE(F141,G141),
IF(Options!$D$26 = 1, IFERROR(GEOMEAN(F141, G141), MAX(F141, G141)))))</f>
        <v>4.3864760401818437</v>
      </c>
      <c r="F141" s="96" cm="1">
        <f t="array" ref="F141">IF(Options!$D$18=1, IFERROR(MAX(IF($I$199:$R$199=1,(I141:R141),"")),
     MAX(IF($I$199:$R$199=2,(I141:R141),""))),
IF(Options!$D$19=1, IFERROR(AVERAGE(IF($I$199:$R$199=1,(I141:R141),"")),
     AVERAGE(IF($I$199:$R$199=2,(I141:R141),""))),
IF(Options!$D$20=1, IFERROR(GEOMEAN(IF($I$199:$R$199=1,(I141:R141)+0.0001,"")),
     GEOMEAN(IF($I$199:$R$199=2,(I141:R141)+0.0001,""))))))</f>
        <v>6.5123966942148801</v>
      </c>
      <c r="G141" s="96" cm="1">
        <f t="array" ref="G141">IF(Options!$D$18=1, IFERROR(MAX(IF($I$200:$R$200=1,(I141:R141),"")),
     MAX(IF($I$200:$R$200=2,(I141:R141),""))),
IF(Options!$D$19=1, IFERROR(AVERAGE(IF($I$200:$R$200=1,(I141:R141),"")),
     AVERAGE(IF($I$200:$R$200=2,(I141:R141),""))),
IF(Options!$D$20=1, IFERROR(GEOMEAN(IF($I$200:$R$200=1,(I141:R141)+0.0001,"")),
     GEOMEAN(IF($I$200:$R$200=2,(I141:R141)+0.0001,""))))))</f>
        <v>2.9545454545454501</v>
      </c>
      <c r="H141" s="151" t="s">
        <v>279</v>
      </c>
      <c r="I141" s="96">
        <v>2.9545454545454501</v>
      </c>
      <c r="J141" s="96">
        <v>6.5123966942148801</v>
      </c>
      <c r="K141" s="96"/>
      <c r="L141" s="96"/>
      <c r="M141" s="96"/>
      <c r="N141" s="150"/>
      <c r="O141" s="150"/>
      <c r="P141" s="150"/>
      <c r="Q141" s="172"/>
      <c r="R141" s="172"/>
      <c r="S141" s="38"/>
      <c r="T141" s="38"/>
      <c r="U141" s="38"/>
      <c r="V141" s="38"/>
      <c r="W141" s="38"/>
      <c r="X141" s="38"/>
      <c r="Y141" s="38"/>
      <c r="Z141" s="38"/>
      <c r="AA141" s="38"/>
    </row>
    <row r="142" spans="1:27" x14ac:dyDescent="0.2">
      <c r="A142" s="92">
        <v>137</v>
      </c>
      <c r="B142" s="92" t="s">
        <v>280</v>
      </c>
      <c r="C142" s="92" t="s">
        <v>281</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t="s">
        <v>505</v>
      </c>
      <c r="J142" s="96" t="s">
        <v>505</v>
      </c>
      <c r="K142" s="96"/>
      <c r="L142" s="96"/>
      <c r="M142" s="96"/>
      <c r="N142" s="150"/>
      <c r="O142" s="150"/>
      <c r="P142" s="150"/>
      <c r="Q142" s="172"/>
      <c r="R142" s="172"/>
      <c r="S142" s="38"/>
      <c r="T142" s="38"/>
      <c r="U142" s="38"/>
      <c r="V142" s="38"/>
      <c r="W142" s="38"/>
      <c r="X142" s="38"/>
      <c r="Y142" s="38"/>
      <c r="Z142" s="38"/>
      <c r="AA142" s="38"/>
    </row>
    <row r="143" spans="1:27" x14ac:dyDescent="0.2">
      <c r="A143" s="92">
        <v>138</v>
      </c>
      <c r="B143" s="92" t="s">
        <v>282</v>
      </c>
      <c r="C143" s="92" t="s">
        <v>283</v>
      </c>
      <c r="D143" s="105" t="str">
        <f t="shared" si="2"/>
        <v/>
      </c>
      <c r="E143" s="96">
        <f>IF(Options!$D$24 = 1, MAX(F143, G143),
IF(Options!$D$25 = 1, AVERAGE(F143,G143),
IF(Options!$D$26 = 1, IFERROR(GEOMEAN(F143, G143), MAX(F143, G143)))))</f>
        <v>7.4603887600304617</v>
      </c>
      <c r="F143" s="96" cm="1">
        <f t="array" ref="F143">IF(Options!$D$18=1, IFERROR(MAX(IF($I$199:$R$199=1,(I143:R143),"")),
     MAX(IF($I$199:$R$199=2,(I143:R143),""))),
IF(Options!$D$19=1, IFERROR(AVERAGE(IF($I$199:$R$199=1,(I143:R143),"")),
     AVERAGE(IF($I$199:$R$199=2,(I143:R143),""))),
IF(Options!$D$20=1, IFERROR(GEOMEAN(IF($I$199:$R$199=1,(I143:R143)+0.0001,"")),
     GEOMEAN(IF($I$199:$R$199=2,(I143:R143)+0.0001,""))))))</f>
        <v>7.65289256198347</v>
      </c>
      <c r="G143" s="96" cm="1">
        <f t="array" ref="G143">IF(Options!$D$18=1, IFERROR(MAX(IF($I$200:$R$200=1,(I143:R143),"")),
     MAX(IF($I$200:$R$200=2,(I143:R143),""))),
IF(Options!$D$19=1, IFERROR(AVERAGE(IF($I$200:$R$200=1,(I143:R143),"")),
     AVERAGE(IF($I$200:$R$200=2,(I143:R143),""))),
IF(Options!$D$20=1, IFERROR(GEOMEAN(IF($I$200:$R$200=1,(I143:R143)+0.0001,"")),
     GEOMEAN(IF($I$200:$R$200=2,(I143:R143)+0.0001,""))))))</f>
        <v>7.2727272727272698</v>
      </c>
      <c r="H143" s="151" t="s">
        <v>283</v>
      </c>
      <c r="I143" s="96">
        <v>7.2727272727272698</v>
      </c>
      <c r="J143" s="96">
        <v>7.65289256198347</v>
      </c>
      <c r="K143" s="96"/>
      <c r="L143" s="96"/>
      <c r="M143" s="96"/>
      <c r="N143" s="150"/>
      <c r="O143" s="150"/>
      <c r="P143" s="150"/>
      <c r="Q143" s="172"/>
      <c r="R143" s="172"/>
      <c r="S143" s="38"/>
      <c r="T143" s="38"/>
      <c r="U143" s="38"/>
      <c r="V143" s="38"/>
      <c r="W143" s="38"/>
      <c r="X143" s="38"/>
      <c r="Y143" s="38"/>
      <c r="Z143" s="38"/>
      <c r="AA143" s="38"/>
    </row>
    <row r="144" spans="1:27" x14ac:dyDescent="0.2">
      <c r="A144" s="92">
        <v>139</v>
      </c>
      <c r="B144" s="92" t="s">
        <v>284</v>
      </c>
      <c r="C144" s="92" t="s">
        <v>285</v>
      </c>
      <c r="D144" s="105" t="str">
        <f t="shared" si="2"/>
        <v/>
      </c>
      <c r="E144" s="96">
        <f>IF(Options!$D$24 = 1, MAX(F144, G144),
IF(Options!$D$25 = 1, AVERAGE(F144,G144),
IF(Options!$D$26 = 1, IFERROR(GEOMEAN(F144, G144), MAX(F144, G144)))))</f>
        <v>3.30578512396694</v>
      </c>
      <c r="F144" s="96" cm="1">
        <f t="array" ref="F144">IF(Options!$D$18=1, IFERROR(MAX(IF($I$199:$R$199=1,(I144:R144),"")),
     MAX(IF($I$199:$R$199=2,(I144:R144),""))),
IF(Options!$D$19=1, IFERROR(AVERAGE(IF($I$199:$R$199=1,(I144:R144),"")),
     AVERAGE(IF($I$199:$R$199=2,(I144:R144),""))),
IF(Options!$D$20=1, IFERROR(GEOMEAN(IF($I$199:$R$199=1,(I144:R144)+0.0001,"")),
     GEOMEAN(IF($I$199:$R$199=2,(I144:R144)+0.0001,""))))))</f>
        <v>3.30578512396694</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v>
      </c>
      <c r="J144" s="96">
        <v>3.30578512396694</v>
      </c>
      <c r="K144" s="96"/>
      <c r="L144" s="96"/>
      <c r="M144" s="96"/>
      <c r="N144" s="150"/>
      <c r="O144" s="150"/>
      <c r="P144" s="150"/>
      <c r="Q144" s="172"/>
      <c r="R144" s="172"/>
      <c r="S144" s="38"/>
      <c r="T144" s="38"/>
      <c r="U144" s="38"/>
      <c r="V144" s="38"/>
      <c r="W144" s="38"/>
      <c r="X144" s="38"/>
      <c r="Y144" s="38"/>
      <c r="Z144" s="38"/>
      <c r="AA144" s="38"/>
    </row>
    <row r="145" spans="1:27" x14ac:dyDescent="0.2">
      <c r="A145" s="92">
        <v>140</v>
      </c>
      <c r="B145" s="92" t="s">
        <v>286</v>
      </c>
      <c r="C145" s="92" t="s">
        <v>287</v>
      </c>
      <c r="D145" s="105" t="str">
        <f t="shared" si="2"/>
        <v/>
      </c>
      <c r="E145" s="96">
        <f>IF(Options!$D$24 = 1, MAX(F145, G145),
IF(Options!$D$25 = 1, AVERAGE(F145,G145),
IF(Options!$D$26 = 1, IFERROR(GEOMEAN(F145, G145), MAX(F145, G145)))))</f>
        <v>6.7419986246324095</v>
      </c>
      <c r="F145" s="96" cm="1">
        <f t="array" ref="F145">IF(Options!$D$18=1, IFERROR(MAX(IF($I$199:$R$199=1,(I145:R145),"")),
     MAX(IF($I$199:$R$199=2,(I145:R145),""))),
IF(Options!$D$19=1, IFERROR(AVERAGE(IF($I$199:$R$199=1,(I145:R145),"")),
     AVERAGE(IF($I$199:$R$199=2,(I145:R145),""))),
IF(Options!$D$20=1, IFERROR(GEOMEAN(IF($I$199:$R$199=1,(I145:R145)+0.0001,"")),
     GEOMEAN(IF($I$199:$R$199=2,(I145:R145)+0.0001,""))))))</f>
        <v>10</v>
      </c>
      <c r="G145" s="96" cm="1">
        <f t="array" ref="G145">IF(Options!$D$18=1, IFERROR(MAX(IF($I$200:$R$200=1,(I145:R145),"")),
     MAX(IF($I$200:$R$200=2,(I145:R145),""))),
IF(Options!$D$19=1, IFERROR(AVERAGE(IF($I$200:$R$200=1,(I145:R145),"")),
     AVERAGE(IF($I$200:$R$200=2,(I145:R145),""))),
IF(Options!$D$20=1, IFERROR(GEOMEAN(IF($I$200:$R$200=1,(I145:R145)+0.0001,"")),
     GEOMEAN(IF($I$200:$R$200=2,(I145:R145)+0.0001,""))))))</f>
        <v>4.5454545454545299</v>
      </c>
      <c r="H145" s="151" t="s">
        <v>287</v>
      </c>
      <c r="I145" s="96">
        <v>4.5454545454545299</v>
      </c>
      <c r="J145" s="96">
        <v>10</v>
      </c>
      <c r="K145" s="96"/>
      <c r="L145" s="96"/>
      <c r="M145" s="96"/>
      <c r="N145" s="150"/>
      <c r="O145" s="150"/>
      <c r="P145" s="150"/>
      <c r="Q145" s="172"/>
      <c r="R145" s="172"/>
      <c r="S145" s="38"/>
      <c r="T145" s="38"/>
      <c r="U145" s="38"/>
      <c r="V145" s="38"/>
      <c r="W145" s="38"/>
      <c r="X145" s="38"/>
      <c r="Y145" s="38"/>
      <c r="Z145" s="38"/>
      <c r="AA145" s="38"/>
    </row>
    <row r="146" spans="1:27" x14ac:dyDescent="0.2">
      <c r="A146" s="92">
        <v>141</v>
      </c>
      <c r="B146" s="92" t="s">
        <v>288</v>
      </c>
      <c r="C146" s="92" t="s">
        <v>289</v>
      </c>
      <c r="D146" s="105" t="str">
        <f t="shared" si="2"/>
        <v/>
      </c>
      <c r="E146" s="96">
        <f>IF(Options!$D$24 = 1, MAX(F146, G146),
IF(Options!$D$25 = 1, AVERAGE(F146,G146),
IF(Options!$D$26 = 1, IFERROR(GEOMEAN(F146, G146), MAX(F146, G146)))))</f>
        <v>4.4205992774113794</v>
      </c>
      <c r="F146" s="96" cm="1">
        <f t="array" ref="F146">IF(Options!$D$18=1, IFERROR(MAX(IF($I$199:$R$199=1,(I146:R146),"")),
     MAX(IF($I$199:$R$199=2,(I146:R146),""))),
IF(Options!$D$19=1, IFERROR(AVERAGE(IF($I$199:$R$199=1,(I146:R146),"")),
     AVERAGE(IF($I$199:$R$199=2,(I146:R146),""))),
IF(Options!$D$20=1, IFERROR(GEOMEAN(IF($I$199:$R$199=1,(I146:R146)+0.0001,"")),
     GEOMEAN(IF($I$199:$R$199=2,(I146:R146)+0.0001,""))))))</f>
        <v>2.5289256198347099</v>
      </c>
      <c r="G146" s="96" cm="1">
        <f t="array" ref="G146">IF(Options!$D$18=1, IFERROR(MAX(IF($I$200:$R$200=1,(I146:R146),"")),
     MAX(IF($I$200:$R$200=2,(I146:R146),""))),
IF(Options!$D$19=1, IFERROR(AVERAGE(IF($I$200:$R$200=1,(I146:R146),"")),
     AVERAGE(IF($I$200:$R$200=2,(I146:R146),""))),
IF(Options!$D$20=1, IFERROR(GEOMEAN(IF($I$200:$R$200=1,(I146:R146)+0.0001,"")),
     GEOMEAN(IF($I$200:$R$200=2,(I146:R146)+0.0001,""))))))</f>
        <v>7.7272727272727204</v>
      </c>
      <c r="H146" s="151" t="s">
        <v>289</v>
      </c>
      <c r="I146" s="96">
        <v>7.7272727272727204</v>
      </c>
      <c r="J146" s="96">
        <v>2.5289256198347099</v>
      </c>
      <c r="K146" s="96"/>
      <c r="L146" s="96"/>
      <c r="M146" s="96"/>
      <c r="N146" s="150"/>
      <c r="O146" s="150"/>
      <c r="P146" s="150"/>
      <c r="Q146" s="172"/>
      <c r="R146" s="172"/>
      <c r="S146" s="38"/>
      <c r="T146" s="38"/>
      <c r="U146" s="38"/>
      <c r="V146" s="38"/>
      <c r="W146" s="38"/>
      <c r="X146" s="38"/>
      <c r="Y146" s="38"/>
      <c r="Z146" s="38"/>
      <c r="AA146" s="38"/>
    </row>
    <row r="147" spans="1:27" x14ac:dyDescent="0.2">
      <c r="A147" s="92">
        <v>142</v>
      </c>
      <c r="B147" s="92" t="s">
        <v>290</v>
      </c>
      <c r="C147" s="92" t="s">
        <v>291</v>
      </c>
      <c r="D147" s="105" t="str">
        <f t="shared" si="2"/>
        <v/>
      </c>
      <c r="E147" s="96">
        <f>IF(Options!$D$24 = 1, MAX(F147, G147),
IF(Options!$D$25 = 1, AVERAGE(F147,G147),
IF(Options!$D$26 = 1, IFERROR(GEOMEAN(F147, G147), MAX(F147, G147)))))</f>
        <v>6.1306217396852496</v>
      </c>
      <c r="F147" s="96" cm="1">
        <f t="array" ref="F147">IF(Options!$D$18=1, IFERROR(MAX(IF($I$199:$R$199=1,(I147:R147),"")),
     MAX(IF($I$199:$R$199=2,(I147:R147),""))),
IF(Options!$D$19=1, IFERROR(AVERAGE(IF($I$199:$R$199=1,(I147:R147),"")),
     AVERAGE(IF($I$199:$R$199=2,(I147:R147),""))),
IF(Options!$D$20=1, IFERROR(GEOMEAN(IF($I$199:$R$199=1,(I147:R147)+0.0001,"")),
     GEOMEAN(IF($I$199:$R$199=2,(I147:R147)+0.0001,""))))))</f>
        <v>5.7024793388429798</v>
      </c>
      <c r="G147" s="96" cm="1">
        <f t="array" ref="G147">IF(Options!$D$18=1, IFERROR(MAX(IF($I$200:$R$200=1,(I147:R147),"")),
     MAX(IF($I$200:$R$200=2,(I147:R147),""))),
IF(Options!$D$19=1, IFERROR(AVERAGE(IF($I$200:$R$200=1,(I147:R147),"")),
     AVERAGE(IF($I$200:$R$200=2,(I147:R147),""))),
IF(Options!$D$20=1, IFERROR(GEOMEAN(IF($I$200:$R$200=1,(I147:R147)+0.0001,"")),
     GEOMEAN(IF($I$200:$R$200=2,(I147:R147)+0.0001,""))))))</f>
        <v>6.5909090909090802</v>
      </c>
      <c r="H147" s="151" t="s">
        <v>291</v>
      </c>
      <c r="I147" s="96">
        <v>6.5909090909090802</v>
      </c>
      <c r="J147" s="96">
        <v>5.7024793388429798</v>
      </c>
      <c r="K147" s="96"/>
      <c r="L147" s="96"/>
      <c r="M147" s="96"/>
      <c r="N147" s="150"/>
      <c r="O147" s="150"/>
      <c r="P147" s="150"/>
      <c r="Q147" s="172"/>
      <c r="R147" s="172"/>
      <c r="S147" s="38"/>
      <c r="T147" s="38"/>
      <c r="U147" s="38"/>
      <c r="V147" s="38"/>
      <c r="W147" s="38"/>
      <c r="X147" s="38"/>
      <c r="Y147" s="38"/>
      <c r="Z147" s="38"/>
      <c r="AA147" s="38"/>
    </row>
    <row r="148" spans="1:27" x14ac:dyDescent="0.2">
      <c r="A148" s="92">
        <v>143</v>
      </c>
      <c r="B148" s="92" t="s">
        <v>292</v>
      </c>
      <c r="C148" s="92" t="s">
        <v>293</v>
      </c>
      <c r="D148" s="105" t="str">
        <f t="shared" si="2"/>
        <v/>
      </c>
      <c r="E148" s="96">
        <f>IF(Options!$D$24 = 1, MAX(F148, G148),
IF(Options!$D$25 = 1, AVERAGE(F148,G148),
IF(Options!$D$26 = 1, IFERROR(GEOMEAN(F148, G148), MAX(F148, G148)))))</f>
        <v>3.5041322314049599</v>
      </c>
      <c r="F148" s="96" cm="1">
        <f t="array" ref="F148">IF(Options!$D$18=1, IFERROR(MAX(IF($I$199:$R$199=1,(I148:R148),"")),
     MAX(IF($I$199:$R$199=2,(I148:R148),""))),
IF(Options!$D$19=1, IFERROR(AVERAGE(IF($I$199:$R$199=1,(I148:R148),"")),
     AVERAGE(IF($I$199:$R$199=2,(I148:R148),""))),
IF(Options!$D$20=1, IFERROR(GEOMEAN(IF($I$199:$R$199=1,(I148:R148)+0.0001,"")),
     GEOMEAN(IF($I$199:$R$199=2,(I148:R148)+0.0001,""))))))</f>
        <v>3.5041322314049599</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3.5041322314049599</v>
      </c>
      <c r="K148" s="96"/>
      <c r="L148" s="96"/>
      <c r="M148" s="96"/>
      <c r="N148" s="150"/>
      <c r="O148" s="150"/>
      <c r="P148" s="150"/>
      <c r="Q148" s="172"/>
      <c r="R148" s="172"/>
      <c r="S148" s="38"/>
      <c r="T148" s="38"/>
      <c r="U148" s="38"/>
      <c r="V148" s="38"/>
      <c r="W148" s="38"/>
      <c r="X148" s="38"/>
      <c r="Y148" s="38"/>
      <c r="Z148" s="38"/>
      <c r="AA148" s="38"/>
    </row>
    <row r="149" spans="1:27" x14ac:dyDescent="0.2">
      <c r="A149" s="92">
        <v>144</v>
      </c>
      <c r="B149" s="92" t="s">
        <v>294</v>
      </c>
      <c r="C149" s="92" t="s">
        <v>295</v>
      </c>
      <c r="D149" s="105" t="str">
        <f t="shared" si="2"/>
        <v/>
      </c>
      <c r="E149" s="96">
        <f>IF(Options!$D$24 = 1, MAX(F149, G149),
IF(Options!$D$25 = 1, AVERAGE(F149,G149),
IF(Options!$D$26 = 1, IFERROR(GEOMEAN(F149, G149), MAX(F149, G149)))))</f>
        <v>3.7241470465924289</v>
      </c>
      <c r="F149" s="96" cm="1">
        <f t="array" ref="F149">IF(Options!$D$18=1, IFERROR(MAX(IF($I$199:$R$199=1,(I149:R149),"")),
     MAX(IF($I$199:$R$199=2,(I149:R149),""))),
IF(Options!$D$19=1, IFERROR(AVERAGE(IF($I$199:$R$199=1,(I149:R149),"")),
     AVERAGE(IF($I$199:$R$199=2,(I149:R149),""))),
IF(Options!$D$20=1, IFERROR(GEOMEAN(IF($I$199:$R$199=1,(I149:R149)+0.0001,"")),
     GEOMEAN(IF($I$199:$R$199=2,(I149:R149)+0.0001,""))))))</f>
        <v>4.69421487603306</v>
      </c>
      <c r="G149" s="96" cm="1">
        <f t="array" ref="G149">IF(Options!$D$18=1, IFERROR(MAX(IF($I$200:$R$200=1,(I149:R149),"")),
     MAX(IF($I$200:$R$200=2,(I149:R149),""))),
IF(Options!$D$19=1, IFERROR(AVERAGE(IF($I$200:$R$200=1,(I149:R149),"")),
     AVERAGE(IF($I$200:$R$200=2,(I149:R149),""))),
IF(Options!$D$20=1, IFERROR(GEOMEAN(IF($I$200:$R$200=1,(I149:R149)+0.0001,"")),
     GEOMEAN(IF($I$200:$R$200=2,(I149:R149)+0.0001,""))))))</f>
        <v>2.9545454545454501</v>
      </c>
      <c r="H149" s="151" t="s">
        <v>295</v>
      </c>
      <c r="I149" s="96">
        <v>2.9545454545454501</v>
      </c>
      <c r="J149" s="96">
        <v>4.69421487603306</v>
      </c>
      <c r="K149" s="96"/>
      <c r="L149" s="96"/>
      <c r="M149" s="96"/>
      <c r="N149" s="150"/>
      <c r="O149" s="150"/>
      <c r="P149" s="150"/>
      <c r="Q149" s="172"/>
      <c r="R149" s="172"/>
      <c r="S149" s="38"/>
      <c r="T149" s="38"/>
      <c r="U149" s="38"/>
      <c r="V149" s="38"/>
      <c r="W149" s="38"/>
      <c r="X149" s="38"/>
      <c r="Y149" s="38"/>
      <c r="Z149" s="38"/>
      <c r="AA149" s="38"/>
    </row>
    <row r="150" spans="1:27" x14ac:dyDescent="0.2">
      <c r="A150" s="92">
        <v>145</v>
      </c>
      <c r="B150" s="92" t="s">
        <v>296</v>
      </c>
      <c r="C150" s="92" t="s">
        <v>297</v>
      </c>
      <c r="D150" s="105" t="str">
        <f t="shared" si="2"/>
        <v/>
      </c>
      <c r="E150" s="96">
        <f>IF(Options!$D$24 = 1, MAX(F150, G150),
IF(Options!$D$25 = 1, AVERAGE(F150,G150),
IF(Options!$D$26 = 1, IFERROR(GEOMEAN(F150, G150), MAX(F150, G150)))))</f>
        <v>3.8172962373237596</v>
      </c>
      <c r="F150" s="96" cm="1">
        <f t="array" ref="F150">IF(Options!$D$18=1, IFERROR(MAX(IF($I$199:$R$199=1,(I150:R150),"")),
     MAX(IF($I$199:$R$199=2,(I150:R150),""))),
IF(Options!$D$19=1, IFERROR(AVERAGE(IF($I$199:$R$199=1,(I150:R150),"")),
     AVERAGE(IF($I$199:$R$199=2,(I150:R150),""))),
IF(Options!$D$20=1, IFERROR(GEOMEAN(IF($I$199:$R$199=1,(I150:R150)+0.0001,"")),
     GEOMEAN(IF($I$199:$R$199=2,(I150:R150)+0.0001,""))))))</f>
        <v>7.1239669421487601</v>
      </c>
      <c r="G150" s="96" cm="1">
        <f t="array" ref="G150">IF(Options!$D$18=1, IFERROR(MAX(IF($I$200:$R$200=1,(I150:R150),"")),
     MAX(IF($I$200:$R$200=2,(I150:R150),""))),
IF(Options!$D$19=1, IFERROR(AVERAGE(IF($I$200:$R$200=1,(I150:R150),"")),
     AVERAGE(IF($I$200:$R$200=2,(I150:R150),""))),
IF(Options!$D$20=1, IFERROR(GEOMEAN(IF($I$200:$R$200=1,(I150:R150)+0.0001,"")),
     GEOMEAN(IF($I$200:$R$200=2,(I150:R150)+0.0001,""))))))</f>
        <v>2.0454545454545499</v>
      </c>
      <c r="H150" s="151" t="s">
        <v>297</v>
      </c>
      <c r="I150" s="96">
        <v>2.0454545454545499</v>
      </c>
      <c r="J150" s="96">
        <v>7.1239669421487601</v>
      </c>
      <c r="K150" s="96"/>
      <c r="L150" s="96"/>
      <c r="M150" s="96"/>
      <c r="N150" s="150"/>
      <c r="O150" s="150"/>
      <c r="P150" s="150"/>
      <c r="Q150" s="172"/>
      <c r="R150" s="172"/>
      <c r="S150" s="38"/>
      <c r="T150" s="38"/>
      <c r="U150" s="38"/>
      <c r="V150" s="38"/>
      <c r="W150" s="38"/>
      <c r="X150" s="38"/>
      <c r="Y150" s="38"/>
      <c r="Z150" s="38"/>
      <c r="AA150" s="38"/>
    </row>
    <row r="151" spans="1:27" x14ac:dyDescent="0.2">
      <c r="A151" s="92">
        <v>146</v>
      </c>
      <c r="B151" s="92" t="s">
        <v>298</v>
      </c>
      <c r="C151" s="92" t="s">
        <v>299</v>
      </c>
      <c r="D151" s="105" t="str">
        <f t="shared" si="2"/>
        <v/>
      </c>
      <c r="E151" s="96">
        <f>IF(Options!$D$24 = 1, MAX(F151, G151),
IF(Options!$D$25 = 1, AVERAGE(F151,G151),
IF(Options!$D$26 = 1, IFERROR(GEOMEAN(F151, G151), MAX(F151, G151)))))</f>
        <v>7.4842685000751557</v>
      </c>
      <c r="F151" s="96" cm="1">
        <f t="array" ref="F151">IF(Options!$D$18=1, IFERROR(MAX(IF($I$199:$R$199=1,(I151:R151),"")),
     MAX(IF($I$199:$R$199=2,(I151:R151),""))),
IF(Options!$D$19=1, IFERROR(AVERAGE(IF($I$199:$R$199=1,(I151:R151),"")),
     AVERAGE(IF($I$199:$R$199=2,(I151:R151),""))),
IF(Options!$D$20=1, IFERROR(GEOMEAN(IF($I$199:$R$199=1,(I151:R151)+0.0001,"")),
     GEOMEAN(IF($I$199:$R$199=2,(I151:R151)+0.0001,""))))))</f>
        <v>6.6611570247933898</v>
      </c>
      <c r="G151" s="96" cm="1">
        <f t="array" ref="G151">IF(Options!$D$18=1, IFERROR(MAX(IF($I$200:$R$200=1,(I151:R151),"")),
     MAX(IF($I$200:$R$200=2,(I151:R151),""))),
IF(Options!$D$19=1, IFERROR(AVERAGE(IF($I$200:$R$200=1,(I151:R151),"")),
     AVERAGE(IF($I$200:$R$200=2,(I151:R151),""))),
IF(Options!$D$20=1, IFERROR(GEOMEAN(IF($I$200:$R$200=1,(I151:R151)+0.0001,"")),
     GEOMEAN(IF($I$200:$R$200=2,(I151:R151)+0.0001,""))))))</f>
        <v>8.4090909090909207</v>
      </c>
      <c r="H151" s="151" t="s">
        <v>299</v>
      </c>
      <c r="I151" s="96">
        <v>8.4090909090909207</v>
      </c>
      <c r="J151" s="96">
        <v>6.6611570247933898</v>
      </c>
      <c r="K151" s="96"/>
      <c r="L151" s="96"/>
      <c r="M151" s="96"/>
      <c r="N151" s="150"/>
      <c r="O151" s="150"/>
      <c r="P151" s="150"/>
      <c r="Q151" s="172"/>
      <c r="R151" s="172"/>
      <c r="S151" s="38"/>
      <c r="T151" s="38"/>
      <c r="U151" s="38"/>
      <c r="V151" s="38"/>
      <c r="W151" s="38"/>
      <c r="X151" s="38"/>
      <c r="Y151" s="38"/>
      <c r="Z151" s="38"/>
      <c r="AA151" s="38"/>
    </row>
    <row r="152" spans="1:27" x14ac:dyDescent="0.2">
      <c r="A152" s="92">
        <v>147</v>
      </c>
      <c r="B152" s="92" t="s">
        <v>300</v>
      </c>
      <c r="C152" s="92" t="s">
        <v>301</v>
      </c>
      <c r="D152" s="105" t="str">
        <f t="shared" si="2"/>
        <v/>
      </c>
      <c r="E152" s="96">
        <f>IF(Options!$D$24 = 1, MAX(F152, G152),
IF(Options!$D$25 = 1, AVERAGE(F152,G152),
IF(Options!$D$26 = 1, IFERROR(GEOMEAN(F152, G152), MAX(F152, G152)))))</f>
        <v>4.3916114285241044</v>
      </c>
      <c r="F152" s="96" cm="1">
        <f t="array" ref="F152">IF(Options!$D$18=1, IFERROR(MAX(IF($I$199:$R$199=1,(I152:R152),"")),
     MAX(IF($I$199:$R$199=2,(I152:R152),""))),
IF(Options!$D$19=1, IFERROR(AVERAGE(IF($I$199:$R$199=1,(I152:R152),"")),
     AVERAGE(IF($I$199:$R$199=2,(I152:R152),""))),
IF(Options!$D$20=1, IFERROR(GEOMEAN(IF($I$199:$R$199=1,(I152:R152)+0.0001,"")),
     GEOMEAN(IF($I$199:$R$199=2,(I152:R152)+0.0001,""))))))</f>
        <v>4.9917355371900802</v>
      </c>
      <c r="G152" s="96" cm="1">
        <f t="array" ref="G152">IF(Options!$D$18=1, IFERROR(MAX(IF($I$200:$R$200=1,(I152:R152),"")),
     MAX(IF($I$200:$R$200=2,(I152:R152),""))),
IF(Options!$D$19=1, IFERROR(AVERAGE(IF($I$200:$R$200=1,(I152:R152),"")),
     AVERAGE(IF($I$200:$R$200=2,(I152:R152),""))),
IF(Options!$D$20=1, IFERROR(GEOMEAN(IF($I$200:$R$200=1,(I152:R152)+0.0001,"")),
     GEOMEAN(IF($I$200:$R$200=2,(I152:R152)+0.0001,""))))))</f>
        <v>3.86363636363637</v>
      </c>
      <c r="H152" s="151" t="s">
        <v>301</v>
      </c>
      <c r="I152" s="96">
        <v>3.86363636363637</v>
      </c>
      <c r="J152" s="96">
        <v>4.9917355371900802</v>
      </c>
      <c r="K152" s="96"/>
      <c r="L152" s="96"/>
      <c r="M152" s="96"/>
      <c r="N152" s="150"/>
      <c r="O152" s="150"/>
      <c r="P152" s="150"/>
      <c r="Q152" s="172"/>
      <c r="R152" s="172"/>
      <c r="S152" s="38"/>
      <c r="T152" s="38"/>
      <c r="U152" s="38"/>
      <c r="V152" s="38"/>
      <c r="W152" s="38"/>
      <c r="X152" s="38"/>
      <c r="Y152" s="38"/>
      <c r="Z152" s="38"/>
      <c r="AA152" s="38"/>
    </row>
    <row r="153" spans="1:27" x14ac:dyDescent="0.2">
      <c r="A153" s="92">
        <v>148</v>
      </c>
      <c r="B153" s="92" t="s">
        <v>302</v>
      </c>
      <c r="C153" s="92" t="s">
        <v>303</v>
      </c>
      <c r="D153" s="105" t="str">
        <f t="shared" si="2"/>
        <v/>
      </c>
      <c r="E153" s="96">
        <f>IF(Options!$D$24 = 1, MAX(F153, G153),
IF(Options!$D$25 = 1, AVERAGE(F153,G153),
IF(Options!$D$26 = 1, IFERROR(GEOMEAN(F153, G153), MAX(F153, G153)))))</f>
        <v>8.6602540378443873</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7.5</v>
      </c>
      <c r="H153" s="151" t="s">
        <v>303</v>
      </c>
      <c r="I153" s="96">
        <v>7.5</v>
      </c>
      <c r="J153" s="96">
        <v>10</v>
      </c>
      <c r="K153" s="96"/>
      <c r="L153" s="96"/>
      <c r="M153" s="96"/>
      <c r="N153" s="150"/>
      <c r="O153" s="150"/>
      <c r="P153" s="150"/>
      <c r="Q153" s="172"/>
      <c r="R153" s="172"/>
      <c r="S153" s="38"/>
      <c r="T153" s="38"/>
      <c r="U153" s="38"/>
      <c r="V153" s="38"/>
      <c r="W153" s="38"/>
      <c r="X153" s="38"/>
      <c r="Y153" s="38"/>
      <c r="Z153" s="38"/>
      <c r="AA153" s="38"/>
    </row>
    <row r="154" spans="1:27" x14ac:dyDescent="0.2">
      <c r="A154" s="92">
        <v>149</v>
      </c>
      <c r="B154" s="92" t="s">
        <v>304</v>
      </c>
      <c r="C154" s="92" t="s">
        <v>305</v>
      </c>
      <c r="D154" s="105" t="str">
        <f t="shared" si="2"/>
        <v/>
      </c>
      <c r="E154" s="96">
        <f>IF(Options!$D$24 = 1, MAX(F154, G154),
IF(Options!$D$25 = 1, AVERAGE(F154,G154),
IF(Options!$D$26 = 1, IFERROR(GEOMEAN(F154, G154), MAX(F154, G154)))))</f>
        <v>4.6334458490158958</v>
      </c>
      <c r="F154" s="96" cm="1">
        <f t="array" ref="F154">IF(Options!$D$18=1, IFERROR(MAX(IF($I$199:$R$199=1,(I154:R154),"")),
     MAX(IF($I$199:$R$199=2,(I154:R154),""))),
IF(Options!$D$19=1, IFERROR(AVERAGE(IF($I$199:$R$199=1,(I154:R154),"")),
     AVERAGE(IF($I$199:$R$199=2,(I154:R154),""))),
IF(Options!$D$20=1, IFERROR(GEOMEAN(IF($I$199:$R$199=1,(I154:R154)+0.0001,"")),
     GEOMEAN(IF($I$199:$R$199=2,(I154:R154)+0.0001,""))))))</f>
        <v>6.2975206611570202</v>
      </c>
      <c r="G154" s="96" cm="1">
        <f t="array" ref="G154">IF(Options!$D$18=1, IFERROR(MAX(IF($I$200:$R$200=1,(I154:R154),"")),
     MAX(IF($I$200:$R$200=2,(I154:R154),""))),
IF(Options!$D$19=1, IFERROR(AVERAGE(IF($I$200:$R$200=1,(I154:R154),"")),
     AVERAGE(IF($I$200:$R$200=2,(I154:R154),""))),
IF(Options!$D$20=1, IFERROR(GEOMEAN(IF($I$200:$R$200=1,(I154:R154)+0.0001,"")),
     GEOMEAN(IF($I$200:$R$200=2,(I154:R154)+0.0001,""))))))</f>
        <v>3.4090909090909198</v>
      </c>
      <c r="H154" s="151" t="s">
        <v>305</v>
      </c>
      <c r="I154" s="96">
        <v>3.4090909090909198</v>
      </c>
      <c r="J154" s="96">
        <v>6.2975206611570202</v>
      </c>
      <c r="K154" s="96"/>
      <c r="L154" s="96"/>
      <c r="M154" s="96"/>
      <c r="N154" s="150"/>
      <c r="O154" s="150"/>
      <c r="P154" s="150"/>
      <c r="Q154" s="172"/>
      <c r="R154" s="172"/>
      <c r="S154" s="38"/>
      <c r="T154" s="38"/>
      <c r="U154" s="38"/>
      <c r="V154" s="38"/>
      <c r="W154" s="38"/>
      <c r="X154" s="38"/>
      <c r="Y154" s="38"/>
      <c r="Z154" s="38"/>
      <c r="AA154" s="38"/>
    </row>
    <row r="155" spans="1:27" x14ac:dyDescent="0.2">
      <c r="A155" s="92">
        <v>150</v>
      </c>
      <c r="B155" s="92" t="s">
        <v>306</v>
      </c>
      <c r="C155" s="92" t="s">
        <v>307</v>
      </c>
      <c r="D155" s="105" t="str">
        <f t="shared" si="2"/>
        <v/>
      </c>
      <c r="E155" s="96">
        <f>IF(Options!$D$24 = 1, MAX(F155, G155),
IF(Options!$D$25 = 1, AVERAGE(F155,G155),
IF(Options!$D$26 = 1, IFERROR(GEOMEAN(F155, G155), MAX(F155, G155)))))</f>
        <v>1.36363636363636</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1.36363636363636</v>
      </c>
      <c r="H155" s="151" t="s">
        <v>307</v>
      </c>
      <c r="I155" s="96">
        <v>1.36363636363636</v>
      </c>
      <c r="J155" s="96">
        <v>0</v>
      </c>
      <c r="K155" s="96"/>
      <c r="L155" s="96"/>
      <c r="M155" s="96"/>
      <c r="N155" s="150"/>
      <c r="O155" s="150"/>
      <c r="P155" s="150"/>
      <c r="Q155" s="172"/>
      <c r="R155" s="172"/>
      <c r="S155" s="38"/>
      <c r="T155" s="38"/>
      <c r="U155" s="38"/>
      <c r="V155" s="38"/>
      <c r="W155" s="38"/>
      <c r="X155" s="38"/>
      <c r="Y155" s="38"/>
      <c r="Z155" s="38"/>
      <c r="AA155" s="38"/>
    </row>
    <row r="156" spans="1:27" x14ac:dyDescent="0.2">
      <c r="A156" s="92">
        <v>151</v>
      </c>
      <c r="B156" s="92" t="s">
        <v>308</v>
      </c>
      <c r="C156" s="92" t="s">
        <v>309</v>
      </c>
      <c r="D156" s="105" t="str">
        <f t="shared" si="2"/>
        <v/>
      </c>
      <c r="E156" s="96">
        <f>IF(Options!$D$24 = 1, MAX(F156, G156),
IF(Options!$D$25 = 1, AVERAGE(F156,G156),
IF(Options!$D$26 = 1, IFERROR(GEOMEAN(F156, G156), MAX(F156, G156)))))</f>
        <v>0</v>
      </c>
      <c r="F156" s="96" cm="1">
        <f t="array" ref="F156">IF(Options!$D$18=1, IFERROR(MAX(IF($I$199:$R$199=1,(I156:R156),"")),
     MAX(IF($I$199:$R$199=2,(I156:R156),""))),
IF(Options!$D$19=1, IFERROR(AVERAGE(IF($I$199:$R$199=1,(I156:R156),"")),
     AVERAGE(IF($I$199:$R$199=2,(I156:R156),""))),
IF(Options!$D$20=1, IFERROR(GEOMEAN(IF($I$199:$R$199=1,(I156:R156)+0.0001,"")),
     GEOMEAN(IF($I$199:$R$199=2,(I156:R156)+0.0001,""))))))</f>
        <v>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t="s">
        <v>505</v>
      </c>
      <c r="J156" s="96" t="s">
        <v>505</v>
      </c>
      <c r="K156" s="96"/>
      <c r="L156" s="96"/>
      <c r="M156" s="96"/>
      <c r="N156" s="150"/>
      <c r="O156" s="150"/>
      <c r="P156" s="150"/>
      <c r="Q156" s="172"/>
      <c r="R156" s="172"/>
      <c r="S156" s="38"/>
      <c r="T156" s="38"/>
      <c r="U156" s="38"/>
      <c r="V156" s="38"/>
      <c r="W156" s="38"/>
      <c r="X156" s="38"/>
      <c r="Y156" s="38"/>
      <c r="Z156" s="38"/>
      <c r="AA156" s="38"/>
    </row>
    <row r="157" spans="1:27" x14ac:dyDescent="0.2">
      <c r="A157" s="92">
        <v>152</v>
      </c>
      <c r="B157" s="92" t="s">
        <v>310</v>
      </c>
      <c r="C157" s="92" t="s">
        <v>311</v>
      </c>
      <c r="D157" s="105" t="str">
        <f t="shared" si="2"/>
        <v/>
      </c>
      <c r="E157" s="96">
        <f>IF(Options!$D$24 = 1, MAX(F157, G157),
IF(Options!$D$25 = 1, AVERAGE(F157,G157),
IF(Options!$D$26 = 1, IFERROR(GEOMEAN(F157, G157), MAX(F157, G157)))))</f>
        <v>3.6223905087312112</v>
      </c>
      <c r="F157" s="96" cm="1">
        <f t="array" ref="F157">IF(Options!$D$18=1, IFERROR(MAX(IF($I$199:$R$199=1,(I157:R157),"")),
     MAX(IF($I$199:$R$199=2,(I157:R157),""))),
IF(Options!$D$19=1, IFERROR(AVERAGE(IF($I$199:$R$199=1,(I157:R157),"")),
     AVERAGE(IF($I$199:$R$199=2,(I157:R157),""))),
IF(Options!$D$20=1, IFERROR(GEOMEAN(IF($I$199:$R$199=1,(I157:R157)+0.0001,"")),
     GEOMEAN(IF($I$199:$R$199=2,(I157:R157)+0.0001,""))))))</f>
        <v>8.2479338842975203</v>
      </c>
      <c r="G157" s="96" cm="1">
        <f t="array" ref="G157">IF(Options!$D$18=1, IFERROR(MAX(IF($I$200:$R$200=1,(I157:R157),"")),
     MAX(IF($I$200:$R$200=2,(I157:R157),""))),
IF(Options!$D$19=1, IFERROR(AVERAGE(IF($I$200:$R$200=1,(I157:R157),"")),
     AVERAGE(IF($I$200:$R$200=2,(I157:R157),""))),
IF(Options!$D$20=1, IFERROR(GEOMEAN(IF($I$200:$R$200=1,(I157:R157)+0.0001,"")),
     GEOMEAN(IF($I$200:$R$200=2,(I157:R157)+0.0001,""))))))</f>
        <v>1.5909090909090799</v>
      </c>
      <c r="H157" s="151" t="s">
        <v>311</v>
      </c>
      <c r="I157" s="96">
        <v>1.5909090909090799</v>
      </c>
      <c r="J157" s="96">
        <v>8.2479338842975203</v>
      </c>
      <c r="K157" s="96"/>
      <c r="L157" s="96"/>
      <c r="M157" s="96"/>
      <c r="N157" s="150"/>
      <c r="O157" s="150"/>
      <c r="P157" s="150"/>
      <c r="Q157" s="172"/>
      <c r="R157" s="172"/>
      <c r="S157" s="38"/>
      <c r="T157" s="38"/>
      <c r="U157" s="38"/>
      <c r="V157" s="38"/>
      <c r="W157" s="38"/>
      <c r="X157" s="38"/>
      <c r="Y157" s="38"/>
      <c r="Z157" s="38"/>
      <c r="AA157" s="38"/>
    </row>
    <row r="158" spans="1:27" x14ac:dyDescent="0.2">
      <c r="A158" s="92">
        <v>153</v>
      </c>
      <c r="B158" s="92" t="s">
        <v>312</v>
      </c>
      <c r="C158" s="92" t="s">
        <v>313</v>
      </c>
      <c r="D158" s="105" t="str">
        <f t="shared" si="2"/>
        <v/>
      </c>
      <c r="E158" s="96">
        <f>IF(Options!$D$24 = 1, MAX(F158, G158),
IF(Options!$D$25 = 1, AVERAGE(F158,G158),
IF(Options!$D$26 = 1, IFERROR(GEOMEAN(F158, G158), MAX(F158, G158)))))</f>
        <v>1.9196872397404336</v>
      </c>
      <c r="F158" s="96" cm="1">
        <f t="array" ref="F158">IF(Options!$D$18=1, IFERROR(MAX(IF($I$199:$R$199=1,(I158:R158),"")),
     MAX(IF($I$199:$R$199=2,(I158:R158),""))),
IF(Options!$D$19=1, IFERROR(AVERAGE(IF($I$199:$R$199=1,(I158:R158),"")),
     AVERAGE(IF($I$199:$R$199=2,(I158:R158),""))),
IF(Options!$D$20=1, IFERROR(GEOMEAN(IF($I$199:$R$199=1,(I158:R158)+0.0001,"")),
     GEOMEAN(IF($I$199:$R$199=2,(I158:R158)+0.0001,""))))))</f>
        <v>5.4049586776859497</v>
      </c>
      <c r="G158" s="96" cm="1">
        <f t="array" ref="G158">IF(Options!$D$18=1, IFERROR(MAX(IF($I$200:$R$200=1,(I158:R158),"")),
     MAX(IF($I$200:$R$200=2,(I158:R158),""))),
IF(Options!$D$19=1, IFERROR(AVERAGE(IF($I$200:$R$200=1,(I158:R158),"")),
     AVERAGE(IF($I$200:$R$200=2,(I158:R158),""))),
IF(Options!$D$20=1, IFERROR(GEOMEAN(IF($I$200:$R$200=1,(I158:R158)+0.0001,"")),
     GEOMEAN(IF($I$200:$R$200=2,(I158:R158)+0.0001,""))))))</f>
        <v>0.68181818181818299</v>
      </c>
      <c r="H158" s="151" t="s">
        <v>313</v>
      </c>
      <c r="I158" s="96">
        <v>0.68181818181818299</v>
      </c>
      <c r="J158" s="96">
        <v>5.4049586776859497</v>
      </c>
      <c r="K158" s="96"/>
      <c r="L158" s="96"/>
      <c r="M158" s="96"/>
      <c r="N158" s="150"/>
      <c r="O158" s="150"/>
      <c r="P158" s="150"/>
      <c r="Q158" s="172"/>
      <c r="R158" s="172"/>
      <c r="S158" s="38"/>
      <c r="T158" s="38"/>
      <c r="U158" s="38"/>
      <c r="V158" s="38"/>
      <c r="W158" s="38"/>
      <c r="X158" s="38"/>
      <c r="Y158" s="38"/>
      <c r="Z158" s="38"/>
      <c r="AA158" s="38"/>
    </row>
    <row r="159" spans="1:27" x14ac:dyDescent="0.2">
      <c r="A159" s="92">
        <v>154</v>
      </c>
      <c r="B159" s="92" t="s">
        <v>314</v>
      </c>
      <c r="C159" s="92" t="s">
        <v>315</v>
      </c>
      <c r="D159" s="105" t="str">
        <f t="shared" si="2"/>
        <v/>
      </c>
      <c r="E159" s="96">
        <f>IF(Options!$D$24 = 1, MAX(F159, G159),
IF(Options!$D$25 = 1, AVERAGE(F159,G159),
IF(Options!$D$26 = 1, IFERROR(GEOMEAN(F159, G159), MAX(F159, G159)))))</f>
        <v>8.3937205966451671</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7.0454545454545299</v>
      </c>
      <c r="H159" s="151" t="s">
        <v>315</v>
      </c>
      <c r="I159" s="96">
        <v>7.0454545454545299</v>
      </c>
      <c r="J159" s="96">
        <v>10</v>
      </c>
      <c r="K159" s="96"/>
      <c r="L159" s="96"/>
      <c r="M159" s="96"/>
      <c r="N159" s="150"/>
      <c r="O159" s="150"/>
      <c r="P159" s="150"/>
      <c r="Q159" s="172"/>
      <c r="R159" s="172"/>
      <c r="S159" s="38"/>
      <c r="T159" s="38"/>
      <c r="U159" s="38"/>
      <c r="V159" s="38"/>
      <c r="W159" s="38"/>
      <c r="X159" s="38"/>
      <c r="Y159" s="38"/>
      <c r="Z159" s="38"/>
      <c r="AA159" s="38"/>
    </row>
    <row r="160" spans="1:27" x14ac:dyDescent="0.2">
      <c r="A160" s="92">
        <v>155</v>
      </c>
      <c r="B160" s="92" t="s">
        <v>316</v>
      </c>
      <c r="C160" s="92" t="s">
        <v>317</v>
      </c>
      <c r="D160" s="105" t="str">
        <f t="shared" si="2"/>
        <v/>
      </c>
      <c r="E160" s="96">
        <f>IF(Options!$D$24 = 1, MAX(F160, G160),
IF(Options!$D$25 = 1, AVERAGE(F160,G160),
IF(Options!$D$26 = 1, IFERROR(GEOMEAN(F160, G160), MAX(F160, G160)))))</f>
        <v>3.6415252622922751</v>
      </c>
      <c r="F160" s="96" cm="1">
        <f t="array" ref="F160">IF(Options!$D$18=1, IFERROR(MAX(IF($I$199:$R$199=1,(I160:R160),"")),
     MAX(IF($I$199:$R$199=2,(I160:R160),""))),
IF(Options!$D$19=1, IFERROR(AVERAGE(IF($I$199:$R$199=1,(I160:R160),"")),
     AVERAGE(IF($I$199:$R$199=2,(I160:R160),""))),
IF(Options!$D$20=1, IFERROR(GEOMEAN(IF($I$199:$R$199=1,(I160:R160)+0.0001,"")),
     GEOMEAN(IF($I$199:$R$199=2,(I160:R160)+0.0001,""))))))</f>
        <v>5.8347107438016499</v>
      </c>
      <c r="G160" s="96" cm="1">
        <f t="array" ref="G160">IF(Options!$D$18=1, IFERROR(MAX(IF($I$200:$R$200=1,(I160:R160),"")),
     MAX(IF($I$200:$R$200=2,(I160:R160),""))),
IF(Options!$D$19=1, IFERROR(AVERAGE(IF($I$200:$R$200=1,(I160:R160),"")),
     AVERAGE(IF($I$200:$R$200=2,(I160:R160),""))),
IF(Options!$D$20=1, IFERROR(GEOMEAN(IF($I$200:$R$200=1,(I160:R160)+0.0001,"")),
     GEOMEAN(IF($I$200:$R$200=2,(I160:R160)+0.0001,""))))))</f>
        <v>2.2727272727272698</v>
      </c>
      <c r="H160" s="151" t="s">
        <v>317</v>
      </c>
      <c r="I160" s="96">
        <v>2.2727272727272698</v>
      </c>
      <c r="J160" s="96">
        <v>5.8347107438016499</v>
      </c>
      <c r="K160" s="96"/>
      <c r="L160" s="96"/>
      <c r="M160" s="96"/>
      <c r="N160" s="150"/>
      <c r="O160" s="150"/>
      <c r="P160" s="150"/>
      <c r="Q160" s="172"/>
      <c r="R160" s="172"/>
      <c r="S160" s="38"/>
      <c r="T160" s="38"/>
      <c r="U160" s="38"/>
      <c r="V160" s="38"/>
      <c r="W160" s="38"/>
      <c r="X160" s="38"/>
      <c r="Y160" s="38"/>
      <c r="Z160" s="38"/>
      <c r="AA160" s="38"/>
    </row>
    <row r="161" spans="1:27" x14ac:dyDescent="0.2">
      <c r="A161" s="92">
        <v>156</v>
      </c>
      <c r="B161" s="92" t="s">
        <v>318</v>
      </c>
      <c r="C161" s="92" t="s">
        <v>319</v>
      </c>
      <c r="D161" s="105" t="str">
        <f t="shared" si="2"/>
        <v/>
      </c>
      <c r="E161" s="96">
        <f>IF(Options!$D$24 = 1, MAX(F161, G161),
IF(Options!$D$25 = 1, AVERAGE(F161,G161),
IF(Options!$D$26 = 1, IFERROR(GEOMEAN(F161, G161), MAX(F161, G161)))))</f>
        <v>0</v>
      </c>
      <c r="F161" s="96" cm="1">
        <f t="array" ref="F161">IF(Options!$D$18=1, IFERROR(MAX(IF($I$199:$R$199=1,(I161:R161),"")),
     MAX(IF($I$199:$R$199=2,(I161:R161),""))),
IF(Options!$D$19=1, IFERROR(AVERAGE(IF($I$199:$R$199=1,(I161:R161),"")),
     AVERAGE(IF($I$199:$R$199=2,(I161:R161),""))),
IF(Options!$D$20=1, IFERROR(GEOMEAN(IF($I$199:$R$199=1,(I161:R161)+0.0001,"")),
     GEOMEAN(IF($I$199:$R$199=2,(I161:R161)+0.0001,""))))))</f>
        <v>0</v>
      </c>
      <c r="G161" s="96" cm="1">
        <f t="array" ref="G161">IF(Options!$D$18=1, IFERROR(MAX(IF($I$200:$R$200=1,(I161:R161),"")),
     MAX(IF($I$200:$R$200=2,(I161:R161),""))),
IF(Options!$D$19=1, IFERROR(AVERAGE(IF($I$200:$R$200=1,(I161:R161),"")),
     AVERAGE(IF($I$200:$R$200=2,(I161:R161),""))),
IF(Options!$D$20=1, IFERROR(GEOMEAN(IF($I$200:$R$200=1,(I161:R161)+0.0001,"")),
     GEOMEAN(IF($I$200:$R$200=2,(I161:R161)+0.0001,""))))))</f>
        <v>0</v>
      </c>
      <c r="H161" s="151" t="s">
        <v>319</v>
      </c>
      <c r="I161" s="96" t="s">
        <v>505</v>
      </c>
      <c r="J161" s="96" t="s">
        <v>505</v>
      </c>
      <c r="K161" s="96"/>
      <c r="L161" s="96"/>
      <c r="M161" s="96"/>
      <c r="N161" s="150"/>
      <c r="O161" s="150"/>
      <c r="P161" s="150"/>
      <c r="Q161" s="172"/>
      <c r="R161" s="172"/>
      <c r="S161" s="38"/>
      <c r="T161" s="38"/>
      <c r="U161" s="38"/>
      <c r="V161" s="38"/>
      <c r="W161" s="38"/>
      <c r="X161" s="38"/>
      <c r="Y161" s="38"/>
      <c r="Z161" s="38"/>
      <c r="AA161" s="38"/>
    </row>
    <row r="162" spans="1:27" x14ac:dyDescent="0.2">
      <c r="A162" s="92">
        <v>157</v>
      </c>
      <c r="B162" s="92" t="s">
        <v>320</v>
      </c>
      <c r="C162" s="92" t="s">
        <v>321</v>
      </c>
      <c r="D162" s="105" t="str">
        <f t="shared" si="2"/>
        <v/>
      </c>
      <c r="E162" s="96">
        <f>IF(Options!$D$24 = 1, MAX(F162, G162),
IF(Options!$D$25 = 1, AVERAGE(F162,G162),
IF(Options!$D$26 = 1, IFERROR(GEOMEAN(F162, G162), MAX(F162, G162)))))</f>
        <v>3.4590010413929537</v>
      </c>
      <c r="F162" s="96" cm="1">
        <f t="array" ref="F162">IF(Options!$D$18=1, IFERROR(MAX(IF($I$199:$R$199=1,(I162:R162),"")),
     MAX(IF($I$199:$R$199=2,(I162:R162),""))),
IF(Options!$D$19=1, IFERROR(AVERAGE(IF($I$199:$R$199=1,(I162:R162),"")),
     AVERAGE(IF($I$199:$R$199=2,(I162:R162),""))),
IF(Options!$D$20=1, IFERROR(GEOMEAN(IF($I$199:$R$199=1,(I162:R162)+0.0001,"")),
     GEOMEAN(IF($I$199:$R$199=2,(I162:R162)+0.0001,""))))))</f>
        <v>7.5206611570247901</v>
      </c>
      <c r="G162" s="96" cm="1">
        <f t="array" ref="G162">IF(Options!$D$18=1, IFERROR(MAX(IF($I$200:$R$200=1,(I162:R162),"")),
     MAX(IF($I$200:$R$200=2,(I162:R162),""))),
IF(Options!$D$19=1, IFERROR(AVERAGE(IF($I$200:$R$200=1,(I162:R162),"")),
     AVERAGE(IF($I$200:$R$200=2,(I162:R162),""))),
IF(Options!$D$20=1, IFERROR(GEOMEAN(IF($I$200:$R$200=1,(I162:R162)+0.0001,"")),
     GEOMEAN(IF($I$200:$R$200=2,(I162:R162)+0.0001,""))))))</f>
        <v>1.5909090909090799</v>
      </c>
      <c r="H162" s="151" t="s">
        <v>321</v>
      </c>
      <c r="I162" s="96">
        <v>1.5909090909090799</v>
      </c>
      <c r="J162" s="96">
        <v>7.5206611570247901</v>
      </c>
      <c r="K162" s="96"/>
      <c r="L162" s="96"/>
      <c r="M162" s="96"/>
      <c r="N162" s="150"/>
      <c r="O162" s="150"/>
      <c r="P162" s="150"/>
      <c r="Q162" s="172"/>
      <c r="R162" s="172"/>
      <c r="S162" s="38"/>
      <c r="T162" s="38"/>
      <c r="U162" s="38"/>
      <c r="V162" s="38"/>
      <c r="W162" s="38"/>
      <c r="X162" s="38"/>
      <c r="Y162" s="38"/>
      <c r="Z162" s="38"/>
      <c r="AA162" s="38"/>
    </row>
    <row r="163" spans="1:27" x14ac:dyDescent="0.2">
      <c r="A163" s="92">
        <v>158</v>
      </c>
      <c r="B163" s="92" t="s">
        <v>322</v>
      </c>
      <c r="C163" s="92" t="s">
        <v>323</v>
      </c>
      <c r="D163" s="105" t="str">
        <f t="shared" si="2"/>
        <v/>
      </c>
      <c r="E163" s="96">
        <f>IF(Options!$D$24 = 1, MAX(F163, G163),
IF(Options!$D$25 = 1, AVERAGE(F163,G163),
IF(Options!$D$26 = 1, IFERROR(GEOMEAN(F163, G163), MAX(F163, G163)))))</f>
        <v>3.7682687984059542</v>
      </c>
      <c r="F163" s="96" cm="1">
        <f t="array" ref="F163">IF(Options!$D$18=1, IFERROR(MAX(IF($I$199:$R$199=1,(I163:R163),"")),
     MAX(IF($I$199:$R$199=2,(I163:R163),""))),
IF(Options!$D$19=1, IFERROR(AVERAGE(IF($I$199:$R$199=1,(I163:R163),"")),
     AVERAGE(IF($I$199:$R$199=2,(I163:R163),""))),
IF(Options!$D$20=1, IFERROR(GEOMEAN(IF($I$199:$R$199=1,(I163:R163)+0.0001,"")),
     GEOMEAN(IF($I$199:$R$199=2,(I163:R163)+0.0001,""))))))</f>
        <v>6.9421487603305803</v>
      </c>
      <c r="G163" s="96" cm="1">
        <f t="array" ref="G163">IF(Options!$D$18=1, IFERROR(MAX(IF($I$200:$R$200=1,(I163:R163),"")),
     MAX(IF($I$200:$R$200=2,(I163:R163),""))),
IF(Options!$D$19=1, IFERROR(AVERAGE(IF($I$200:$R$200=1,(I163:R163),"")),
     AVERAGE(IF($I$200:$R$200=2,(I163:R163),""))),
IF(Options!$D$20=1, IFERROR(GEOMEAN(IF($I$200:$R$200=1,(I163:R163)+0.0001,"")),
     GEOMEAN(IF($I$200:$R$200=2,(I163:R163)+0.0001,""))))))</f>
        <v>2.0454545454545499</v>
      </c>
      <c r="H163" s="151" t="s">
        <v>323</v>
      </c>
      <c r="I163" s="96">
        <v>2.0454545454545499</v>
      </c>
      <c r="J163" s="96">
        <v>6.9421487603305803</v>
      </c>
      <c r="K163" s="96"/>
      <c r="L163" s="96"/>
      <c r="M163" s="96"/>
      <c r="N163" s="150"/>
      <c r="O163" s="150"/>
      <c r="P163" s="150"/>
      <c r="Q163" s="172"/>
      <c r="R163" s="172"/>
      <c r="S163" s="38"/>
      <c r="T163" s="38"/>
      <c r="U163" s="38"/>
      <c r="V163" s="38"/>
      <c r="W163" s="38"/>
      <c r="X163" s="38"/>
      <c r="Y163" s="38"/>
      <c r="Z163" s="38"/>
      <c r="AA163" s="38"/>
    </row>
    <row r="164" spans="1:27" x14ac:dyDescent="0.2">
      <c r="A164" s="92">
        <v>159</v>
      </c>
      <c r="B164" s="92" t="s">
        <v>324</v>
      </c>
      <c r="C164" s="92" t="s">
        <v>325</v>
      </c>
      <c r="D164" s="105" t="str">
        <f t="shared" si="2"/>
        <v/>
      </c>
      <c r="E164" s="96">
        <f>IF(Options!$D$24 = 1, MAX(F164, G164),
IF(Options!$D$25 = 1, AVERAGE(F164,G164),
IF(Options!$D$26 = 1, IFERROR(GEOMEAN(F164, G164), MAX(F164, G164)))))</f>
        <v>4.8740716043681482</v>
      </c>
      <c r="F164" s="96" cm="1">
        <f t="array" ref="F164">IF(Options!$D$18=1, IFERROR(MAX(IF($I$199:$R$199=1,(I164:R164),"")),
     MAX(IF($I$199:$R$199=2,(I164:R164),""))),
IF(Options!$D$19=1, IFERROR(AVERAGE(IF($I$199:$R$199=1,(I164:R164),"")),
     AVERAGE(IF($I$199:$R$199=2,(I164:R164),""))),
IF(Options!$D$20=1, IFERROR(GEOMEAN(IF($I$199:$R$199=1,(I164:R164)+0.0001,"")),
     GEOMEAN(IF($I$199:$R$199=2,(I164:R164)+0.0001,""))))))</f>
        <v>3.0743801652892602</v>
      </c>
      <c r="G164" s="96" cm="1">
        <f t="array" ref="G164">IF(Options!$D$18=1, IFERROR(MAX(IF($I$200:$R$200=1,(I164:R164),"")),
     MAX(IF($I$200:$R$200=2,(I164:R164),""))),
IF(Options!$D$19=1, IFERROR(AVERAGE(IF($I$200:$R$200=1,(I164:R164),"")),
     AVERAGE(IF($I$200:$R$200=2,(I164:R164),""))),
IF(Options!$D$20=1, IFERROR(GEOMEAN(IF($I$200:$R$200=1,(I164:R164)+0.0001,"")),
     GEOMEAN(IF($I$200:$R$200=2,(I164:R164)+0.0001,""))))))</f>
        <v>7.7272727272727204</v>
      </c>
      <c r="H164" s="151" t="s">
        <v>325</v>
      </c>
      <c r="I164" s="96">
        <v>7.7272727272727204</v>
      </c>
      <c r="J164" s="96">
        <v>3.0743801652892602</v>
      </c>
      <c r="K164" s="96"/>
      <c r="L164" s="96"/>
      <c r="M164" s="96"/>
      <c r="N164" s="150"/>
      <c r="O164" s="150"/>
      <c r="P164" s="150"/>
      <c r="Q164" s="172"/>
      <c r="R164" s="172"/>
      <c r="S164" s="38"/>
      <c r="T164" s="38"/>
      <c r="U164" s="38"/>
      <c r="V164" s="38"/>
      <c r="W164" s="38"/>
      <c r="X164" s="38"/>
      <c r="Y164" s="38"/>
      <c r="Z164" s="38"/>
      <c r="AA164" s="38"/>
    </row>
    <row r="165" spans="1:27" x14ac:dyDescent="0.2">
      <c r="A165" s="92">
        <v>160</v>
      </c>
      <c r="B165" s="92" t="s">
        <v>326</v>
      </c>
      <c r="C165" s="92" t="s">
        <v>327</v>
      </c>
      <c r="D165" s="105" t="str">
        <f t="shared" si="2"/>
        <v/>
      </c>
      <c r="E165" s="96">
        <f>IF(Options!$D$24 = 1, MAX(F165, G165),
IF(Options!$D$25 = 1, AVERAGE(F165,G165),
IF(Options!$D$26 = 1, IFERROR(GEOMEAN(F165, G165), MAX(F165, G165)))))</f>
        <v>2.2314049586776901</v>
      </c>
      <c r="F165" s="96" cm="1">
        <f t="array" ref="F165">IF(Options!$D$18=1, IFERROR(MAX(IF($I$199:$R$199=1,(I165:R165),"")),
     MAX(IF($I$199:$R$199=2,(I165:R165),""))),
IF(Options!$D$19=1, IFERROR(AVERAGE(IF($I$199:$R$199=1,(I165:R165),"")),
     AVERAGE(IF($I$199:$R$199=2,(I165:R165),""))),
IF(Options!$D$20=1, IFERROR(GEOMEAN(IF($I$199:$R$199=1,(I165:R165)+0.0001,"")),
     GEOMEAN(IF($I$199:$R$199=2,(I165:R165)+0.0001,""))))))</f>
        <v>2.2314049586776901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v>
      </c>
      <c r="J165" s="96">
        <v>2.2314049586776901</v>
      </c>
      <c r="K165" s="96"/>
      <c r="L165" s="96"/>
      <c r="M165" s="96"/>
      <c r="N165" s="150"/>
      <c r="O165" s="150"/>
      <c r="P165" s="150"/>
      <c r="Q165" s="172"/>
      <c r="R165" s="172"/>
      <c r="S165" s="38"/>
      <c r="T165" s="38"/>
      <c r="U165" s="38"/>
      <c r="V165" s="38"/>
      <c r="W165" s="38"/>
      <c r="X165" s="38"/>
      <c r="Y165" s="38"/>
      <c r="Z165" s="38"/>
      <c r="AA165" s="38"/>
    </row>
    <row r="166" spans="1:27" x14ac:dyDescent="0.2">
      <c r="A166" s="92">
        <v>161</v>
      </c>
      <c r="B166" s="92" t="s">
        <v>328</v>
      </c>
      <c r="C166" s="92" t="s">
        <v>329</v>
      </c>
      <c r="D166" s="105" t="str">
        <f t="shared" si="2"/>
        <v/>
      </c>
      <c r="E166" s="96">
        <f>IF(Options!$D$24 = 1, MAX(F166, G166),
IF(Options!$D$25 = 1, AVERAGE(F166,G166),
IF(Options!$D$26 = 1, IFERROR(GEOMEAN(F166, G166), MAX(F166, G166)))))</f>
        <v>0.8667841720414482</v>
      </c>
      <c r="F166" s="96" cm="1">
        <f t="array" ref="F166">IF(Options!$D$18=1, IFERROR(MAX(IF($I$199:$R$199=1,(I166:R166),"")),
     MAX(IF($I$199:$R$199=2,(I166:R166),""))),
IF(Options!$D$19=1, IFERROR(AVERAGE(IF($I$199:$R$199=1,(I166:R166),"")),
     AVERAGE(IF($I$199:$R$199=2,(I166:R166),""))),
IF(Options!$D$20=1, IFERROR(GEOMEAN(IF($I$199:$R$199=1,(I166:R166)+0.0001,"")),
     GEOMEAN(IF($I$199:$R$199=2,(I166:R166)+0.0001,""))))))</f>
        <v>0.413223140495868</v>
      </c>
      <c r="G166" s="96" cm="1">
        <f t="array" ref="G166">IF(Options!$D$18=1, IFERROR(MAX(IF($I$200:$R$200=1,(I166:R166),"")),
     MAX(IF($I$200:$R$200=2,(I166:R166),""))),
IF(Options!$D$19=1, IFERROR(AVERAGE(IF($I$200:$R$200=1,(I166:R166),"")),
     AVERAGE(IF($I$200:$R$200=2,(I166:R166),""))),
IF(Options!$D$20=1, IFERROR(GEOMEAN(IF($I$200:$R$200=1,(I166:R166)+0.0001,"")),
     GEOMEAN(IF($I$200:$R$200=2,(I166:R166)+0.0001,""))))))</f>
        <v>1.8181818181818199</v>
      </c>
      <c r="H166" s="151" t="s">
        <v>329</v>
      </c>
      <c r="I166" s="96">
        <v>1.8181818181818199</v>
      </c>
      <c r="J166" s="96">
        <v>0.413223140495868</v>
      </c>
      <c r="K166" s="96"/>
      <c r="L166" s="96"/>
      <c r="M166" s="96"/>
      <c r="N166" s="150"/>
      <c r="O166" s="150"/>
      <c r="P166" s="150"/>
      <c r="Q166" s="172"/>
      <c r="R166" s="172"/>
      <c r="S166" s="38"/>
      <c r="T166" s="38"/>
      <c r="U166" s="38"/>
      <c r="V166" s="38"/>
      <c r="W166" s="38"/>
      <c r="X166" s="38"/>
      <c r="Y166" s="38"/>
      <c r="Z166" s="38"/>
      <c r="AA166" s="38"/>
    </row>
    <row r="167" spans="1:27" x14ac:dyDescent="0.2">
      <c r="A167" s="92">
        <v>162</v>
      </c>
      <c r="B167" s="92" t="s">
        <v>330</v>
      </c>
      <c r="C167" s="92" t="s">
        <v>331</v>
      </c>
      <c r="D167" s="105" t="str">
        <f t="shared" si="2"/>
        <v/>
      </c>
      <c r="E167" s="96">
        <f>IF(Options!$D$24 = 1, MAX(F167, G167),
IF(Options!$D$25 = 1, AVERAGE(F167,G167),
IF(Options!$D$26 = 1, IFERROR(GEOMEAN(F167, G167), MAX(F167, G167)))))</f>
        <v>1.8140448803568439</v>
      </c>
      <c r="F167" s="96" cm="1">
        <f t="array" ref="F167">IF(Options!$D$18=1, IFERROR(MAX(IF($I$199:$R$199=1,(I167:R167),"")),
     MAX(IF($I$199:$R$199=2,(I167:R167),""))),
IF(Options!$D$19=1, IFERROR(AVERAGE(IF($I$199:$R$199=1,(I167:R167),"")),
     AVERAGE(IF($I$199:$R$199=2,(I167:R167),""))),
IF(Options!$D$20=1, IFERROR(GEOMEAN(IF($I$199:$R$199=1,(I167:R167)+0.0001,"")),
     GEOMEAN(IF($I$199:$R$199=2,(I167:R167)+0.0001,""))))))</f>
        <v>7.2396694214875996</v>
      </c>
      <c r="G167" s="96" cm="1">
        <f t="array" ref="G167">IF(Options!$D$18=1, IFERROR(MAX(IF($I$200:$R$200=1,(I167:R167),"")),
     MAX(IF($I$200:$R$200=2,(I167:R167),""))),
IF(Options!$D$19=1, IFERROR(AVERAGE(IF($I$200:$R$200=1,(I167:R167),"")),
     AVERAGE(IF($I$200:$R$200=2,(I167:R167),""))),
IF(Options!$D$20=1, IFERROR(GEOMEAN(IF($I$200:$R$200=1,(I167:R167)+0.0001,"")),
     GEOMEAN(IF($I$200:$R$200=2,(I167:R167)+0.0001,""))))))</f>
        <v>0.45454545454544998</v>
      </c>
      <c r="H167" s="151" t="s">
        <v>331</v>
      </c>
      <c r="I167" s="96">
        <v>0.45454545454544998</v>
      </c>
      <c r="J167" s="96">
        <v>7.2396694214875996</v>
      </c>
      <c r="K167" s="96"/>
      <c r="L167" s="96"/>
      <c r="M167" s="96"/>
      <c r="N167" s="150"/>
      <c r="O167" s="150"/>
      <c r="P167" s="150"/>
      <c r="Q167" s="172"/>
      <c r="R167" s="172"/>
      <c r="S167" s="38"/>
      <c r="T167" s="38"/>
      <c r="U167" s="38"/>
      <c r="V167" s="38"/>
      <c r="W167" s="38"/>
      <c r="X167" s="38"/>
      <c r="Y167" s="38"/>
      <c r="Z167" s="38"/>
      <c r="AA167" s="38"/>
    </row>
    <row r="168" spans="1:27" x14ac:dyDescent="0.2">
      <c r="A168" s="92">
        <v>163</v>
      </c>
      <c r="B168" s="92" t="s">
        <v>332</v>
      </c>
      <c r="C168" s="92" t="s">
        <v>333</v>
      </c>
      <c r="D168" s="105" t="str">
        <f t="shared" si="2"/>
        <v/>
      </c>
      <c r="E168" s="96">
        <f>IF(Options!$D$24 = 1, MAX(F168, G168),
IF(Options!$D$25 = 1, AVERAGE(F168,G168),
IF(Options!$D$26 = 1, IFERROR(GEOMEAN(F168, G168), MAX(F168, G168)))))</f>
        <v>2.5433875905497656</v>
      </c>
      <c r="F168" s="96" cm="1">
        <f t="array" ref="F168">IF(Options!$D$18=1, IFERROR(MAX(IF($I$199:$R$199=1,(I168:R168),"")),
     MAX(IF($I$199:$R$199=2,(I168:R168),""))),
IF(Options!$D$19=1, IFERROR(AVERAGE(IF($I$199:$R$199=1,(I168:R168),"")),
     AVERAGE(IF($I$199:$R$199=2,(I168:R168),""))),
IF(Options!$D$20=1, IFERROR(GEOMEAN(IF($I$199:$R$199=1,(I168:R168)+0.0001,"")),
     GEOMEAN(IF($I$199:$R$199=2,(I168:R168)+0.0001,""))))))</f>
        <v>4.0661157024793404</v>
      </c>
      <c r="G168" s="96" cm="1">
        <f t="array" ref="G168">IF(Options!$D$18=1, IFERROR(MAX(IF($I$200:$R$200=1,(I168:R168),"")),
     MAX(IF($I$200:$R$200=2,(I168:R168),""))),
IF(Options!$D$19=1, IFERROR(AVERAGE(IF($I$200:$R$200=1,(I168:R168),"")),
     AVERAGE(IF($I$200:$R$200=2,(I168:R168),""))),
IF(Options!$D$20=1, IFERROR(GEOMEAN(IF($I$200:$R$200=1,(I168:R168)+0.0001,"")),
     GEOMEAN(IF($I$200:$R$200=2,(I168:R168)+0.0001,""))))))</f>
        <v>1.5909090909090799</v>
      </c>
      <c r="H168" s="151" t="s">
        <v>333</v>
      </c>
      <c r="I168" s="96">
        <v>1.5909090909090799</v>
      </c>
      <c r="J168" s="96">
        <v>4.0661157024793404</v>
      </c>
      <c r="K168" s="96"/>
      <c r="L168" s="96"/>
      <c r="M168" s="96"/>
      <c r="N168" s="150"/>
      <c r="O168" s="150"/>
      <c r="P168" s="150"/>
      <c r="Q168" s="172"/>
      <c r="R168" s="172"/>
      <c r="S168" s="38"/>
      <c r="T168" s="38"/>
      <c r="U168" s="38"/>
      <c r="V168" s="38"/>
      <c r="W168" s="38"/>
      <c r="X168" s="38"/>
      <c r="Y168" s="38"/>
      <c r="Z168" s="38"/>
      <c r="AA168" s="38"/>
    </row>
    <row r="169" spans="1:27" x14ac:dyDescent="0.2">
      <c r="A169" s="92">
        <v>164</v>
      </c>
      <c r="B169" s="92" t="s">
        <v>334</v>
      </c>
      <c r="C169" s="92" t="s">
        <v>335</v>
      </c>
      <c r="D169" s="105" t="str">
        <f t="shared" si="2"/>
        <v/>
      </c>
      <c r="E169" s="96">
        <f>IF(Options!$D$24 = 1, MAX(F169, G169),
IF(Options!$D$25 = 1, AVERAGE(F169,G169),
IF(Options!$D$26 = 1, IFERROR(GEOMEAN(F169, G169), MAX(F169, G169)))))</f>
        <v>6.7419986246324095</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4.5454545454545299</v>
      </c>
      <c r="H169" s="151" t="s">
        <v>335</v>
      </c>
      <c r="I169" s="96">
        <v>4.5454545454545299</v>
      </c>
      <c r="J169" s="96">
        <v>10</v>
      </c>
      <c r="K169" s="96"/>
      <c r="L169" s="96"/>
      <c r="M169" s="96"/>
      <c r="N169" s="150"/>
      <c r="O169" s="150"/>
      <c r="P169" s="150"/>
      <c r="Q169" s="172"/>
      <c r="R169" s="172"/>
      <c r="S169" s="38"/>
      <c r="T169" s="38"/>
      <c r="U169" s="38"/>
      <c r="V169" s="38"/>
      <c r="W169" s="38"/>
      <c r="X169" s="38"/>
      <c r="Y169" s="38"/>
      <c r="Z169" s="38"/>
      <c r="AA169" s="38"/>
    </row>
    <row r="170" spans="1:27" x14ac:dyDescent="0.2">
      <c r="A170" s="92">
        <v>165</v>
      </c>
      <c r="B170" s="92" t="s">
        <v>336</v>
      </c>
      <c r="C170" s="92" t="s">
        <v>337</v>
      </c>
      <c r="D170" s="105" t="str">
        <f t="shared" si="2"/>
        <v/>
      </c>
      <c r="E170" s="96">
        <f>IF(Options!$D$24 = 1, MAX(F170, G170),
IF(Options!$D$25 = 1, AVERAGE(F170,G170),
IF(Options!$D$26 = 1, IFERROR(GEOMEAN(F170, G170), MAX(F170, G170)))))</f>
        <v>6.527696296024585</v>
      </c>
      <c r="F170" s="96" cm="1">
        <f t="array" ref="F170">IF(Options!$D$18=1, IFERROR(MAX(IF($I$199:$R$199=1,(I170:R170),"")),
     MAX(IF($I$199:$R$199=2,(I170:R170),""))),
IF(Options!$D$19=1, IFERROR(AVERAGE(IF($I$199:$R$199=1,(I170:R170),"")),
     AVERAGE(IF($I$199:$R$199=2,(I170:R170),""))),
IF(Options!$D$20=1, IFERROR(GEOMEAN(IF($I$199:$R$199=1,(I170:R170)+0.0001,"")),
     GEOMEAN(IF($I$199:$R$199=2,(I170:R170)+0.0001,""))))))</f>
        <v>9.8677685950413192</v>
      </c>
      <c r="G170" s="96" cm="1">
        <f t="array" ref="G170">IF(Options!$D$18=1, IFERROR(MAX(IF($I$200:$R$200=1,(I170:R170),"")),
     MAX(IF($I$200:$R$200=2,(I170:R170),""))),
IF(Options!$D$19=1, IFERROR(AVERAGE(IF($I$200:$R$200=1,(I170:R170),"")),
     AVERAGE(IF($I$200:$R$200=2,(I170:R170),""))),
IF(Options!$D$20=1, IFERROR(GEOMEAN(IF($I$200:$R$200=1,(I170:R170)+0.0001,"")),
     GEOMEAN(IF($I$200:$R$200=2,(I170:R170)+0.0001,""))))))</f>
        <v>4.3181818181818299</v>
      </c>
      <c r="H170" s="151" t="s">
        <v>337</v>
      </c>
      <c r="I170" s="96">
        <v>4.3181818181818299</v>
      </c>
      <c r="J170" s="96">
        <v>9.8677685950413192</v>
      </c>
      <c r="K170" s="96"/>
      <c r="L170" s="96"/>
      <c r="M170" s="96"/>
      <c r="N170" s="150"/>
      <c r="O170" s="150"/>
      <c r="P170" s="150"/>
      <c r="Q170" s="172"/>
      <c r="R170" s="172"/>
      <c r="S170" s="38"/>
      <c r="T170" s="38"/>
      <c r="U170" s="38"/>
      <c r="V170" s="38"/>
      <c r="W170" s="38"/>
      <c r="X170" s="38"/>
      <c r="Y170" s="38"/>
      <c r="Z170" s="38"/>
      <c r="AA170" s="38"/>
    </row>
    <row r="171" spans="1:27" x14ac:dyDescent="0.2">
      <c r="A171" s="92">
        <v>166</v>
      </c>
      <c r="B171" s="92" t="s">
        <v>338</v>
      </c>
      <c r="C171" s="92" t="s">
        <v>339</v>
      </c>
      <c r="D171" s="105" t="str">
        <f t="shared" si="2"/>
        <v/>
      </c>
      <c r="E171" s="96">
        <f>IF(Options!$D$24 = 1, MAX(F171, G171),
IF(Options!$D$25 = 1, AVERAGE(F171,G171),
IF(Options!$D$26 = 1, IFERROR(GEOMEAN(F171, G171), MAX(F171, G171)))))</f>
        <v>6.3860290786166676</v>
      </c>
      <c r="F171" s="96" cm="1">
        <f t="array" ref="F171">IF(Options!$D$18=1, IFERROR(MAX(IF($I$199:$R$199=1,(I171:R171),"")),
     MAX(IF($I$199:$R$199=2,(I171:R171),""))),
IF(Options!$D$19=1, IFERROR(AVERAGE(IF($I$199:$R$199=1,(I171:R171),"")),
     AVERAGE(IF($I$199:$R$199=2,(I171:R171),""))),
IF(Options!$D$20=1, IFERROR(GEOMEAN(IF($I$199:$R$199=1,(I171:R171)+0.0001,"")),
     GEOMEAN(IF($I$199:$R$199=2,(I171:R171)+0.0001,""))))))</f>
        <v>7.8016528925619797</v>
      </c>
      <c r="G171" s="96" cm="1">
        <f t="array" ref="G171">IF(Options!$D$18=1, IFERROR(MAX(IF($I$200:$R$200=1,(I171:R171),"")),
     MAX(IF($I$200:$R$200=2,(I171:R171),""))),
IF(Options!$D$19=1, IFERROR(AVERAGE(IF($I$200:$R$200=1,(I171:R171),"")),
     AVERAGE(IF($I$200:$R$200=2,(I171:R171),""))),
IF(Options!$D$20=1, IFERROR(GEOMEAN(IF($I$200:$R$200=1,(I171:R171)+0.0001,"")),
     GEOMEAN(IF($I$200:$R$200=2,(I171:R171)+0.0001,""))))))</f>
        <v>5.2272727272727302</v>
      </c>
      <c r="H171" s="151" t="s">
        <v>339</v>
      </c>
      <c r="I171" s="96">
        <v>5.2272727272727302</v>
      </c>
      <c r="J171" s="96">
        <v>7.8016528925619797</v>
      </c>
      <c r="K171" s="96"/>
      <c r="L171" s="96"/>
      <c r="M171" s="96"/>
      <c r="N171" s="150"/>
      <c r="O171" s="150"/>
      <c r="P171" s="150"/>
      <c r="Q171" s="172"/>
      <c r="R171" s="172"/>
      <c r="S171" s="38"/>
      <c r="T171" s="38"/>
      <c r="U171" s="38"/>
      <c r="V171" s="38"/>
      <c r="W171" s="38"/>
      <c r="X171" s="38"/>
      <c r="Y171" s="38"/>
      <c r="Z171" s="38"/>
      <c r="AA171" s="38"/>
    </row>
    <row r="172" spans="1:27" x14ac:dyDescent="0.2">
      <c r="A172" s="92">
        <v>167</v>
      </c>
      <c r="B172" s="92" t="s">
        <v>340</v>
      </c>
      <c r="C172" s="92" t="s">
        <v>341</v>
      </c>
      <c r="D172" s="105" t="str">
        <f t="shared" si="2"/>
        <v/>
      </c>
      <c r="E172" s="96">
        <f>IF(Options!$D$24 = 1, MAX(F172, G172),
IF(Options!$D$25 = 1, AVERAGE(F172,G172),
IF(Options!$D$26 = 1, IFERROR(GEOMEAN(F172, G172), MAX(F172, G172)))))</f>
        <v>3.6528551660327326</v>
      </c>
      <c r="F172" s="96" cm="1">
        <f t="array" ref="F172">IF(Options!$D$18=1, IFERROR(MAX(IF($I$199:$R$199=1,(I172:R172),"")),
     MAX(IF($I$199:$R$199=2,(I172:R172),""))),
IF(Options!$D$19=1, IFERROR(AVERAGE(IF($I$199:$R$199=1,(I172:R172),"")),
     AVERAGE(IF($I$199:$R$199=2,(I172:R172),""))),
IF(Options!$D$20=1, IFERROR(GEOMEAN(IF($I$199:$R$199=1,(I172:R172)+0.0001,"")),
     GEOMEAN(IF($I$199:$R$199=2,(I172:R172)+0.0001,""))))))</f>
        <v>4.8925619834710696</v>
      </c>
      <c r="G172" s="96" cm="1">
        <f t="array" ref="G172">IF(Options!$D$18=1, IFERROR(MAX(IF($I$200:$R$200=1,(I172:R172),"")),
     MAX(IF($I$200:$R$200=2,(I172:R172),""))),
IF(Options!$D$19=1, IFERROR(AVERAGE(IF($I$200:$R$200=1,(I172:R172),"")),
     AVERAGE(IF($I$200:$R$200=2,(I172:R172),""))),
IF(Options!$D$20=1, IFERROR(GEOMEAN(IF($I$200:$R$200=1,(I172:R172)+0.0001,"")),
     GEOMEAN(IF($I$200:$R$200=2,(I172:R172)+0.0001,""))))))</f>
        <v>2.7272727272727302</v>
      </c>
      <c r="H172" s="151" t="s">
        <v>341</v>
      </c>
      <c r="I172" s="96">
        <v>2.7272727272727302</v>
      </c>
      <c r="J172" s="96">
        <v>4.8925619834710696</v>
      </c>
      <c r="K172" s="96"/>
      <c r="L172" s="96"/>
      <c r="M172" s="96"/>
      <c r="N172" s="150"/>
      <c r="O172" s="150"/>
      <c r="P172" s="150"/>
      <c r="Q172" s="172"/>
      <c r="R172" s="172"/>
      <c r="S172" s="38"/>
      <c r="T172" s="38"/>
      <c r="U172" s="38"/>
      <c r="V172" s="38"/>
      <c r="W172" s="38"/>
      <c r="X172" s="38"/>
      <c r="Y172" s="38"/>
      <c r="Z172" s="38"/>
      <c r="AA172" s="38"/>
    </row>
    <row r="173" spans="1:27" x14ac:dyDescent="0.2">
      <c r="A173" s="92">
        <v>168</v>
      </c>
      <c r="B173" s="92" t="s">
        <v>342</v>
      </c>
      <c r="C173" s="92" t="s">
        <v>343</v>
      </c>
      <c r="D173" s="105" t="str">
        <f t="shared" si="2"/>
        <v/>
      </c>
      <c r="E173" s="96">
        <f>IF(Options!$D$24 = 1, MAX(F173, G173),
IF(Options!$D$25 = 1, AVERAGE(F173,G173),
IF(Options!$D$26 = 1, IFERROR(GEOMEAN(F173, G173), MAX(F173, G173)))))</f>
        <v>4.7673129462279586</v>
      </c>
      <c r="F173" s="96" cm="1">
        <f t="array" ref="F173">IF(Options!$D$18=1, IFERROR(MAX(IF($I$199:$R$199=1,(I173:R173),"")),
     MAX(IF($I$199:$R$199=2,(I173:R173),""))),
IF(Options!$D$19=1, IFERROR(AVERAGE(IF($I$199:$R$199=1,(I173:R173),"")),
     AVERAGE(IF($I$199:$R$199=2,(I173:R173),""))),
IF(Options!$D$20=1, IFERROR(GEOMEAN(IF($I$199:$R$199=1,(I173:R173)+0.0001,"")),
     GEOMEAN(IF($I$199:$R$199=2,(I173:R173)+0.0001,""))))))</f>
        <v>10</v>
      </c>
      <c r="G173" s="96" cm="1">
        <f t="array" ref="G173">IF(Options!$D$18=1, IFERROR(MAX(IF($I$200:$R$200=1,(I173:R173),"")),
     MAX(IF($I$200:$R$200=2,(I173:R173),""))),
IF(Options!$D$19=1, IFERROR(AVERAGE(IF($I$200:$R$200=1,(I173:R173),"")),
     AVERAGE(IF($I$200:$R$200=2,(I173:R173),""))),
IF(Options!$D$20=1, IFERROR(GEOMEAN(IF($I$200:$R$200=1,(I173:R173)+0.0001,"")),
     GEOMEAN(IF($I$200:$R$200=2,(I173:R173)+0.0001,""))))))</f>
        <v>2.2727272727272698</v>
      </c>
      <c r="H173" s="151" t="s">
        <v>343</v>
      </c>
      <c r="I173" s="96">
        <v>2.2727272727272698</v>
      </c>
      <c r="J173" s="96">
        <v>10</v>
      </c>
      <c r="K173" s="96"/>
      <c r="L173" s="96"/>
      <c r="M173" s="96"/>
      <c r="N173" s="150"/>
      <c r="O173" s="150"/>
      <c r="P173" s="150"/>
      <c r="Q173" s="172"/>
      <c r="R173" s="172"/>
      <c r="S173" s="38"/>
      <c r="T173" s="38"/>
      <c r="U173" s="38"/>
      <c r="V173" s="38"/>
      <c r="W173" s="38"/>
      <c r="X173" s="38"/>
      <c r="Y173" s="38"/>
      <c r="Z173" s="38"/>
      <c r="AA173" s="38"/>
    </row>
    <row r="174" spans="1:27" x14ac:dyDescent="0.2">
      <c r="A174" s="92">
        <v>169</v>
      </c>
      <c r="B174" s="92" t="s">
        <v>344</v>
      </c>
      <c r="C174" s="92" t="s">
        <v>345</v>
      </c>
      <c r="D174" s="105" t="str">
        <f t="shared" si="2"/>
        <v/>
      </c>
      <c r="E174" s="96">
        <f>IF(Options!$D$24 = 1, MAX(F174, G174),
IF(Options!$D$25 = 1, AVERAGE(F174,G174),
IF(Options!$D$26 = 1, IFERROR(GEOMEAN(F174, G174), MAX(F174, G174)))))</f>
        <v>10</v>
      </c>
      <c r="F174" s="96" cm="1">
        <f t="array" ref="F174">IF(Options!$D$18=1, IFERROR(MAX(IF($I$199:$R$199=1,(I174:R174),"")),
     MAX(IF($I$199:$R$199=2,(I174:R174),""))),
IF(Options!$D$19=1, IFERROR(AVERAGE(IF($I$199:$R$199=1,(I174:R174),"")),
     AVERAGE(IF($I$199:$R$199=2,(I174:R174),""))),
IF(Options!$D$20=1, IFERROR(GEOMEAN(IF($I$199:$R$199=1,(I174:R174)+0.0001,"")),
     GEOMEAN(IF($I$199:$R$199=2,(I174:R174)+0.0001,""))))))</f>
        <v>10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0</v>
      </c>
      <c r="J174" s="96">
        <v>10</v>
      </c>
      <c r="K174" s="96"/>
      <c r="L174" s="96"/>
      <c r="M174" s="96"/>
      <c r="N174" s="150"/>
      <c r="O174" s="150"/>
      <c r="P174" s="150"/>
      <c r="Q174" s="172"/>
      <c r="R174" s="172"/>
      <c r="S174" s="38"/>
      <c r="T174" s="38"/>
      <c r="U174" s="38"/>
      <c r="V174" s="38"/>
      <c r="W174" s="38"/>
      <c r="X174" s="38"/>
      <c r="Y174" s="38"/>
      <c r="Z174" s="38"/>
      <c r="AA174" s="38"/>
    </row>
    <row r="175" spans="1:27" x14ac:dyDescent="0.2">
      <c r="A175" s="92">
        <v>170</v>
      </c>
      <c r="B175" s="92" t="s">
        <v>346</v>
      </c>
      <c r="C175" s="92" t="s">
        <v>347</v>
      </c>
      <c r="D175" s="105" t="str">
        <f t="shared" si="2"/>
        <v/>
      </c>
      <c r="E175" s="96">
        <f>IF(Options!$D$24 = 1, MAX(F175, G175),
IF(Options!$D$25 = 1, AVERAGE(F175,G175),
IF(Options!$D$26 = 1, IFERROR(GEOMEAN(F175, G175), MAX(F175, G175)))))</f>
        <v>3.6682486399026004</v>
      </c>
      <c r="F175" s="96" cm="1">
        <f t="array" ref="F175">IF(Options!$D$18=1, IFERROR(MAX(IF($I$199:$R$199=1,(I175:R175),"")),
     MAX(IF($I$199:$R$199=2,(I175:R175),""))),
IF(Options!$D$19=1, IFERROR(AVERAGE(IF($I$199:$R$199=1,(I175:R175),"")),
     AVERAGE(IF($I$199:$R$199=2,(I175:R175),""))),
IF(Options!$D$20=1, IFERROR(GEOMEAN(IF($I$199:$R$199=1,(I175:R175)+0.0001,"")),
     GEOMEAN(IF($I$199:$R$199=2,(I175:R175)+0.0001,""))))))</f>
        <v>6.5785123966942098</v>
      </c>
      <c r="G175" s="96" cm="1">
        <f t="array" ref="G175">IF(Options!$D$18=1, IFERROR(MAX(IF($I$200:$R$200=1,(I175:R175),"")),
     MAX(IF($I$200:$R$200=2,(I175:R175),""))),
IF(Options!$D$19=1, IFERROR(AVERAGE(IF($I$200:$R$200=1,(I175:R175),"")),
     AVERAGE(IF($I$200:$R$200=2,(I175:R175),""))),
IF(Options!$D$20=1, IFERROR(GEOMEAN(IF($I$200:$R$200=1,(I175:R175)+0.0001,"")),
     GEOMEAN(IF($I$200:$R$200=2,(I175:R175)+0.0001,""))))))</f>
        <v>2.0454545454545499</v>
      </c>
      <c r="H175" s="151" t="s">
        <v>347</v>
      </c>
      <c r="I175" s="96">
        <v>2.0454545454545499</v>
      </c>
      <c r="J175" s="96">
        <v>6.5785123966942098</v>
      </c>
      <c r="K175" s="96"/>
      <c r="L175" s="96"/>
      <c r="M175" s="96"/>
      <c r="N175" s="150"/>
      <c r="O175" s="150"/>
      <c r="P175" s="150"/>
      <c r="Q175" s="172"/>
      <c r="R175" s="172"/>
      <c r="S175" s="38"/>
      <c r="T175" s="38"/>
      <c r="U175" s="38"/>
      <c r="V175" s="38"/>
      <c r="W175" s="38"/>
      <c r="X175" s="38"/>
      <c r="Y175" s="38"/>
      <c r="Z175" s="38"/>
      <c r="AA175" s="38"/>
    </row>
    <row r="176" spans="1:27" x14ac:dyDescent="0.2">
      <c r="A176" s="92">
        <v>171</v>
      </c>
      <c r="B176" s="92" t="s">
        <v>348</v>
      </c>
      <c r="C176" s="92" t="s">
        <v>349</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t="s">
        <v>505</v>
      </c>
      <c r="J176" s="96" t="s">
        <v>505</v>
      </c>
      <c r="K176" s="96"/>
      <c r="L176" s="96"/>
      <c r="M176" s="96"/>
      <c r="N176" s="150"/>
      <c r="O176" s="150"/>
      <c r="P176" s="150"/>
      <c r="Q176" s="172"/>
      <c r="R176" s="172"/>
      <c r="S176" s="38"/>
      <c r="T176" s="38"/>
      <c r="U176" s="38"/>
      <c r="V176" s="38"/>
      <c r="W176" s="38"/>
      <c r="X176" s="38"/>
      <c r="Y176" s="38"/>
      <c r="Z176" s="38"/>
      <c r="AA176" s="38"/>
    </row>
    <row r="177" spans="1:27" x14ac:dyDescent="0.2">
      <c r="A177" s="92">
        <v>172</v>
      </c>
      <c r="B177" s="92" t="s">
        <v>350</v>
      </c>
      <c r="C177" s="92" t="s">
        <v>351</v>
      </c>
      <c r="D177" s="105" t="str">
        <f t="shared" si="2"/>
        <v/>
      </c>
      <c r="E177" s="96">
        <f>IF(Options!$D$24 = 1, MAX(F177, G177),
IF(Options!$D$25 = 1, AVERAGE(F177,G177),
IF(Options!$D$26 = 1, IFERROR(GEOMEAN(F177, G177), MAX(F177, G177)))))</f>
        <v>2.702365605310165</v>
      </c>
      <c r="F177" s="96" cm="1">
        <f t="array" ref="F177">IF(Options!$D$18=1, IFERROR(MAX(IF($I$199:$R$199=1,(I177:R177),"")),
     MAX(IF($I$199:$R$199=2,(I177:R177),""))),
IF(Options!$D$19=1, IFERROR(AVERAGE(IF($I$199:$R$199=1,(I177:R177),"")),
     AVERAGE(IF($I$199:$R$199=2,(I177:R177),""))),
IF(Options!$D$20=1, IFERROR(GEOMEAN(IF($I$199:$R$199=1,(I177:R177)+0.0001,"")),
     GEOMEAN(IF($I$199:$R$199=2,(I177:R177)+0.0001,""))))))</f>
        <v>5.3553719008264498</v>
      </c>
      <c r="G177" s="96" cm="1">
        <f t="array" ref="G177">IF(Options!$D$18=1, IFERROR(MAX(IF($I$200:$R$200=1,(I177:R177),"")),
     MAX(IF($I$200:$R$200=2,(I177:R177),""))),
IF(Options!$D$19=1, IFERROR(AVERAGE(IF($I$200:$R$200=1,(I177:R177),"")),
     AVERAGE(IF($I$200:$R$200=2,(I177:R177),""))),
IF(Options!$D$20=1, IFERROR(GEOMEAN(IF($I$200:$R$200=1,(I177:R177)+0.0001,"")),
     GEOMEAN(IF($I$200:$R$200=2,(I177:R177)+0.0001,""))))))</f>
        <v>1.36363636363637</v>
      </c>
      <c r="H177" s="151" t="s">
        <v>351</v>
      </c>
      <c r="I177" s="96">
        <v>1.36363636363637</v>
      </c>
      <c r="J177" s="96">
        <v>5.3553719008264498</v>
      </c>
      <c r="K177" s="96"/>
      <c r="L177" s="96"/>
      <c r="M177" s="96"/>
      <c r="N177" s="150"/>
      <c r="O177" s="150"/>
      <c r="P177" s="150"/>
      <c r="Q177" s="172"/>
      <c r="R177" s="172"/>
      <c r="S177" s="38"/>
      <c r="T177" s="38"/>
      <c r="U177" s="38"/>
      <c r="V177" s="38"/>
      <c r="W177" s="38"/>
      <c r="X177" s="38"/>
      <c r="Y177" s="38"/>
      <c r="Z177" s="38"/>
      <c r="AA177" s="38"/>
    </row>
    <row r="178" spans="1:27" x14ac:dyDescent="0.2">
      <c r="A178" s="92">
        <v>173</v>
      </c>
      <c r="B178" s="92" t="s">
        <v>352</v>
      </c>
      <c r="C178" s="92" t="s">
        <v>353</v>
      </c>
      <c r="D178" s="105" t="str">
        <f t="shared" si="2"/>
        <v/>
      </c>
      <c r="E178" s="96">
        <f>IF(Options!$D$24 = 1, MAX(F178, G178),
IF(Options!$D$25 = 1, AVERAGE(F178,G178),
IF(Options!$D$26 = 1, IFERROR(GEOMEAN(F178, G178), MAX(F178, G178)))))</f>
        <v>5.6732993989938132</v>
      </c>
      <c r="F178" s="96" cm="1">
        <f t="array" ref="F178">IF(Options!$D$18=1, IFERROR(MAX(IF($I$199:$R$199=1,(I178:R178),"")),
     MAX(IF($I$199:$R$199=2,(I178:R178),""))),
IF(Options!$D$19=1, IFERROR(AVERAGE(IF($I$199:$R$199=1,(I178:R178),"")),
     AVERAGE(IF($I$199:$R$199=2,(I178:R178),""))),
IF(Options!$D$20=1, IFERROR(GEOMEAN(IF($I$199:$R$199=1,(I178:R178)+0.0001,"")),
     GEOMEAN(IF($I$199:$R$199=2,(I178:R178)+0.0001,""))))))</f>
        <v>6.74380165289256</v>
      </c>
      <c r="G178" s="96" cm="1">
        <f t="array" ref="G178">IF(Options!$D$18=1, IFERROR(MAX(IF($I$200:$R$200=1,(I178:R178),"")),
     MAX(IF($I$200:$R$200=2,(I178:R178),""))),
IF(Options!$D$19=1, IFERROR(AVERAGE(IF($I$200:$R$200=1,(I178:R178),"")),
     AVERAGE(IF($I$200:$R$200=2,(I178:R178),""))),
IF(Options!$D$20=1, IFERROR(GEOMEAN(IF($I$200:$R$200=1,(I178:R178)+0.0001,"")),
     GEOMEAN(IF($I$200:$R$200=2,(I178:R178)+0.0001,""))))))</f>
        <v>4.7727272727272698</v>
      </c>
      <c r="H178" s="151" t="s">
        <v>353</v>
      </c>
      <c r="I178" s="96">
        <v>4.7727272727272698</v>
      </c>
      <c r="J178" s="96">
        <v>6.74380165289256</v>
      </c>
      <c r="K178" s="96"/>
      <c r="L178" s="96"/>
      <c r="M178" s="96"/>
      <c r="N178" s="150"/>
      <c r="O178" s="150"/>
      <c r="P178" s="150"/>
      <c r="Q178" s="172"/>
      <c r="R178" s="172"/>
      <c r="S178" s="38"/>
      <c r="T178" s="38"/>
      <c r="U178" s="38"/>
      <c r="V178" s="38"/>
      <c r="W178" s="38"/>
      <c r="X178" s="38"/>
      <c r="Y178" s="38"/>
      <c r="Z178" s="38"/>
      <c r="AA178" s="38"/>
    </row>
    <row r="179" spans="1:27" x14ac:dyDescent="0.2">
      <c r="A179" s="92">
        <v>174</v>
      </c>
      <c r="B179" s="92" t="s">
        <v>354</v>
      </c>
      <c r="C179" s="92" t="s">
        <v>355</v>
      </c>
      <c r="D179" s="105" t="str">
        <f t="shared" si="2"/>
        <v/>
      </c>
      <c r="E179" s="96">
        <f>IF(Options!$D$24 = 1, MAX(F179, G179),
IF(Options!$D$25 = 1, AVERAGE(F179,G179),
IF(Options!$D$26 = 1, IFERROR(GEOMEAN(F179, G179), MAX(F179, G179)))))</f>
        <v>6.7564700327004994</v>
      </c>
      <c r="F179" s="96" cm="1">
        <f t="array" ref="F179">IF(Options!$D$18=1, IFERROR(MAX(IF($I$199:$R$199=1,(I179:R179),"")),
     MAX(IF($I$199:$R$199=2,(I179:R179),""))),
IF(Options!$D$19=1, IFERROR(AVERAGE(IF($I$199:$R$199=1,(I179:R179),"")),
     AVERAGE(IF($I$199:$R$199=2,(I179:R179),""))),
IF(Options!$D$20=1, IFERROR(GEOMEAN(IF($I$199:$R$199=1,(I179:R179)+0.0001,"")),
     GEOMEAN(IF($I$199:$R$199=2,(I179:R179)+0.0001,""))))))</f>
        <v>7.1735537190082601</v>
      </c>
      <c r="G179" s="96" cm="1">
        <f t="array" ref="G179">IF(Options!$D$18=1, IFERROR(MAX(IF($I$200:$R$200=1,(I179:R179),"")),
     MAX(IF($I$200:$R$200=2,(I179:R179),""))),
IF(Options!$D$19=1, IFERROR(AVERAGE(IF($I$200:$R$200=1,(I179:R179),"")),
     AVERAGE(IF($I$200:$R$200=2,(I179:R179),""))),
IF(Options!$D$20=1, IFERROR(GEOMEAN(IF($I$200:$R$200=1,(I179:R179)+0.0001,"")),
     GEOMEAN(IF($I$200:$R$200=2,(I179:R179)+0.0001,""))))))</f>
        <v>6.3636363636363704</v>
      </c>
      <c r="H179" s="151" t="s">
        <v>355</v>
      </c>
      <c r="I179" s="96">
        <v>6.3636363636363704</v>
      </c>
      <c r="J179" s="96">
        <v>7.1735537190082601</v>
      </c>
      <c r="K179" s="96"/>
      <c r="L179" s="96"/>
      <c r="M179" s="96"/>
      <c r="N179" s="150"/>
      <c r="O179" s="150"/>
      <c r="P179" s="150"/>
      <c r="Q179" s="172"/>
      <c r="R179" s="172"/>
      <c r="S179" s="38"/>
      <c r="T179" s="38"/>
      <c r="U179" s="38"/>
      <c r="V179" s="38"/>
      <c r="W179" s="38"/>
      <c r="X179" s="38"/>
      <c r="Y179" s="38"/>
      <c r="Z179" s="38"/>
      <c r="AA179" s="38"/>
    </row>
    <row r="180" spans="1:27" x14ac:dyDescent="0.2">
      <c r="A180" s="92">
        <v>175</v>
      </c>
      <c r="B180" s="92" t="s">
        <v>356</v>
      </c>
      <c r="C180" s="92" t="s">
        <v>357</v>
      </c>
      <c r="D180" s="105" t="str">
        <f t="shared" si="2"/>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t="s">
        <v>505</v>
      </c>
      <c r="J180" s="96" t="s">
        <v>505</v>
      </c>
      <c r="K180" s="96"/>
      <c r="L180" s="96"/>
      <c r="M180" s="96"/>
      <c r="N180" s="150"/>
      <c r="O180" s="150"/>
      <c r="P180" s="150"/>
      <c r="Q180" s="172"/>
      <c r="R180" s="172"/>
      <c r="S180" s="38"/>
      <c r="T180" s="38"/>
      <c r="U180" s="38"/>
      <c r="V180" s="38"/>
      <c r="W180" s="38"/>
      <c r="X180" s="38"/>
      <c r="Y180" s="38"/>
      <c r="Z180" s="38"/>
      <c r="AA180" s="38"/>
    </row>
    <row r="181" spans="1:27" x14ac:dyDescent="0.2">
      <c r="A181" s="92">
        <v>176</v>
      </c>
      <c r="B181" s="92" t="s">
        <v>358</v>
      </c>
      <c r="C181" s="92" t="s">
        <v>359</v>
      </c>
      <c r="D181" s="105" t="str">
        <f t="shared" si="2"/>
        <v/>
      </c>
      <c r="E181" s="96">
        <f>IF(Options!$D$24 = 1, MAX(F181, G181),
IF(Options!$D$25 = 1, AVERAGE(F181,G181),
IF(Options!$D$26 = 1, IFERROR(GEOMEAN(F181, G181), MAX(F181, G181)))))</f>
        <v>6.0426731935308835</v>
      </c>
      <c r="F181" s="96" cm="1">
        <f t="array" ref="F181">IF(Options!$D$18=1, IFERROR(MAX(IF($I$199:$R$199=1,(I181:R181),"")),
     MAX(IF($I$199:$R$199=2,(I181:R181),""))),
IF(Options!$D$19=1, IFERROR(AVERAGE(IF($I$199:$R$199=1,(I181:R181),"")),
     AVERAGE(IF($I$199:$R$199=2,(I181:R181),""))),
IF(Options!$D$20=1, IFERROR(GEOMEAN(IF($I$199:$R$199=1,(I181:R181)+0.0001,"")),
     GEOMEAN(IF($I$199:$R$199=2,(I181:R181)+0.0001,""))))))</f>
        <v>8.0330578512396702</v>
      </c>
      <c r="G181" s="96" cm="1">
        <f t="array" ref="G181">IF(Options!$D$18=1, IFERROR(MAX(IF($I$200:$R$200=1,(I181:R181),"")),
     MAX(IF($I$200:$R$200=2,(I181:R181),""))),
IF(Options!$D$19=1, IFERROR(AVERAGE(IF($I$200:$R$200=1,(I181:R181),"")),
     AVERAGE(IF($I$200:$R$200=2,(I181:R181),""))),
IF(Options!$D$20=1, IFERROR(GEOMEAN(IF($I$200:$R$200=1,(I181:R181)+0.0001,"")),
     GEOMEAN(IF($I$200:$R$200=2,(I181:R181)+0.0001,""))))))</f>
        <v>4.5454545454545503</v>
      </c>
      <c r="H181" s="151" t="s">
        <v>359</v>
      </c>
      <c r="I181" s="96">
        <v>4.5454545454545503</v>
      </c>
      <c r="J181" s="96">
        <v>8.0330578512396702</v>
      </c>
      <c r="K181" s="96"/>
      <c r="L181" s="96"/>
      <c r="M181" s="96"/>
      <c r="N181" s="150"/>
      <c r="O181" s="150"/>
      <c r="P181" s="150"/>
      <c r="Q181" s="172"/>
      <c r="R181" s="172"/>
      <c r="S181" s="38"/>
      <c r="T181" s="38"/>
      <c r="U181" s="38"/>
      <c r="V181" s="38"/>
      <c r="W181" s="38"/>
      <c r="X181" s="38"/>
      <c r="Y181" s="38"/>
      <c r="Z181" s="38"/>
      <c r="AA181" s="38"/>
    </row>
    <row r="182" spans="1:27" x14ac:dyDescent="0.2">
      <c r="A182" s="92">
        <v>177</v>
      </c>
      <c r="B182" s="92" t="s">
        <v>360</v>
      </c>
      <c r="C182" s="92" t="s">
        <v>361</v>
      </c>
      <c r="D182" s="105" t="str">
        <f t="shared" si="2"/>
        <v/>
      </c>
      <c r="E182" s="96">
        <f>IF(Options!$D$24 = 1, MAX(F182, G182),
IF(Options!$D$25 = 1, AVERAGE(F182,G182),
IF(Options!$D$26 = 1, IFERROR(GEOMEAN(F182, G182), MAX(F182, G182)))))</f>
        <v>7.4374425857534332</v>
      </c>
      <c r="F182" s="96" cm="1">
        <f t="array" ref="F182">IF(Options!$D$18=1, IFERROR(MAX(IF($I$199:$R$199=1,(I182:R182),"")),
     MAX(IF($I$199:$R$199=2,(I182:R182),""))),
IF(Options!$D$19=1, IFERROR(AVERAGE(IF($I$199:$R$199=1,(I182:R182),"")),
     AVERAGE(IF($I$199:$R$199=2,(I182:R182),""))),
IF(Options!$D$20=1, IFERROR(GEOMEAN(IF($I$199:$R$199=1,(I182:R182)+0.0001,"")),
     GEOMEAN(IF($I$199:$R$199=2,(I182:R182)+0.0001,""))))))</f>
        <v>7.8512396694214903</v>
      </c>
      <c r="G182" s="96" cm="1">
        <f t="array" ref="G182">IF(Options!$D$18=1, IFERROR(MAX(IF($I$200:$R$200=1,(I182:R182),"")),
     MAX(IF($I$200:$R$200=2,(I182:R182),""))),
IF(Options!$D$19=1, IFERROR(AVERAGE(IF($I$200:$R$200=1,(I182:R182),"")),
     AVERAGE(IF($I$200:$R$200=2,(I182:R182),""))),
IF(Options!$D$20=1, IFERROR(GEOMEAN(IF($I$200:$R$200=1,(I182:R182)+0.0001,"")),
     GEOMEAN(IF($I$200:$R$200=2,(I182:R182)+0.0001,""))))))</f>
        <v>7.0454545454545503</v>
      </c>
      <c r="H182" s="151" t="s">
        <v>361</v>
      </c>
      <c r="I182" s="96">
        <v>7.0454545454545503</v>
      </c>
      <c r="J182" s="96">
        <v>7.8512396694214903</v>
      </c>
      <c r="K182" s="96"/>
      <c r="L182" s="96"/>
      <c r="M182" s="96"/>
      <c r="N182" s="150"/>
      <c r="O182" s="150"/>
      <c r="P182" s="150"/>
      <c r="Q182" s="172"/>
      <c r="R182" s="172"/>
      <c r="S182" s="38"/>
      <c r="T182" s="38"/>
      <c r="U182" s="38"/>
      <c r="V182" s="38"/>
      <c r="W182" s="38"/>
      <c r="X182" s="38"/>
      <c r="Y182" s="38"/>
      <c r="Z182" s="38"/>
      <c r="AA182" s="38"/>
    </row>
    <row r="183" spans="1:27" x14ac:dyDescent="0.2">
      <c r="A183" s="92">
        <v>178</v>
      </c>
      <c r="B183" s="92" t="s">
        <v>362</v>
      </c>
      <c r="C183" s="92" t="s">
        <v>363</v>
      </c>
      <c r="D183" s="105" t="str">
        <f t="shared" si="2"/>
        <v/>
      </c>
      <c r="E183" s="96">
        <f>IF(Options!$D$24 = 1, MAX(F183, G183),
IF(Options!$D$25 = 1, AVERAGE(F183,G183),
IF(Options!$D$26 = 1, IFERROR(GEOMEAN(F183, G183), MAX(F183, G183)))))</f>
        <v>5.8724227846249555</v>
      </c>
      <c r="F183" s="96" cm="1">
        <f t="array" ref="F183">IF(Options!$D$18=1, IFERROR(MAX(IF($I$199:$R$199=1,(I183:R183),"")),
     MAX(IF($I$199:$R$199=2,(I183:R183),""))),
IF(Options!$D$19=1, IFERROR(AVERAGE(IF($I$199:$R$199=1,(I183:R183),"")),
     AVERAGE(IF($I$199:$R$199=2,(I183:R183),""))),
IF(Options!$D$20=1, IFERROR(GEOMEAN(IF($I$199:$R$199=1,(I183:R183)+0.0001,"")),
     GEOMEAN(IF($I$199:$R$199=2,(I183:R183)+0.0001,""))))))</f>
        <v>8.4297520661157002</v>
      </c>
      <c r="G183" s="96" cm="1">
        <f t="array" ref="G183">IF(Options!$D$18=1, IFERROR(MAX(IF($I$200:$R$200=1,(I183:R183),"")),
     MAX(IF($I$200:$R$200=2,(I183:R183),""))),
IF(Options!$D$19=1, IFERROR(AVERAGE(IF($I$200:$R$200=1,(I183:R183),"")),
     AVERAGE(IF($I$200:$R$200=2,(I183:R183),""))),
IF(Options!$D$20=1, IFERROR(GEOMEAN(IF($I$200:$R$200=1,(I183:R183)+0.0001,"")),
     GEOMEAN(IF($I$200:$R$200=2,(I183:R183)+0.0001,""))))))</f>
        <v>4.0909090909090802</v>
      </c>
      <c r="H183" s="151" t="s">
        <v>363</v>
      </c>
      <c r="I183" s="96">
        <v>4.0909090909090802</v>
      </c>
      <c r="J183" s="96">
        <v>8.4297520661157002</v>
      </c>
      <c r="K183" s="96"/>
      <c r="L183" s="96"/>
      <c r="M183" s="96"/>
      <c r="N183" s="150"/>
      <c r="O183" s="150"/>
      <c r="P183" s="150"/>
      <c r="Q183" s="172"/>
      <c r="R183" s="172"/>
      <c r="S183" s="38"/>
      <c r="T183" s="38"/>
      <c r="U183" s="38"/>
      <c r="V183" s="38"/>
      <c r="W183" s="38"/>
      <c r="X183" s="38"/>
      <c r="Y183" s="38"/>
      <c r="Z183" s="38"/>
      <c r="AA183" s="38"/>
    </row>
    <row r="184" spans="1:27" x14ac:dyDescent="0.2">
      <c r="A184" s="92">
        <v>179</v>
      </c>
      <c r="B184" s="92" t="s">
        <v>364</v>
      </c>
      <c r="C184" s="92" t="s">
        <v>365</v>
      </c>
      <c r="D184" s="105" t="str">
        <f t="shared" si="2"/>
        <v/>
      </c>
      <c r="E184" s="96">
        <f>IF(Options!$D$24 = 1, MAX(F184, G184),
IF(Options!$D$25 = 1, AVERAGE(F184,G184),
IF(Options!$D$26 = 1, IFERROR(GEOMEAN(F184, G184), MAX(F184, G184)))))</f>
        <v>2.7086138578254126</v>
      </c>
      <c r="F184" s="96" cm="1">
        <f t="array" ref="F184">IF(Options!$D$18=1, IFERROR(MAX(IF($I$199:$R$199=1,(I184:R184),"")),
     MAX(IF($I$199:$R$199=2,(I184:R184),""))),
IF(Options!$D$19=1, IFERROR(AVERAGE(IF($I$199:$R$199=1,(I184:R184),"")),
     AVERAGE(IF($I$199:$R$199=2,(I184:R184),""))),
IF(Options!$D$20=1, IFERROR(GEOMEAN(IF($I$199:$R$199=1,(I184:R184)+0.0001,"")),
     GEOMEAN(IF($I$199:$R$199=2,(I184:R184)+0.0001,""))))))</f>
        <v>4.6115702479338898</v>
      </c>
      <c r="G184" s="96" cm="1">
        <f t="array" ref="G184">IF(Options!$D$18=1, IFERROR(MAX(IF($I$200:$R$200=1,(I184:R184),"")),
     MAX(IF($I$200:$R$200=2,(I184:R184),""))),
IF(Options!$D$19=1, IFERROR(AVERAGE(IF($I$200:$R$200=1,(I184:R184),"")),
     AVERAGE(IF($I$200:$R$200=2,(I184:R184),""))),
IF(Options!$D$20=1, IFERROR(GEOMEAN(IF($I$200:$R$200=1,(I184:R184)+0.0001,"")),
     GEOMEAN(IF($I$200:$R$200=2,(I184:R184)+0.0001,""))))))</f>
        <v>1.5909090909090799</v>
      </c>
      <c r="H184" s="151" t="s">
        <v>365</v>
      </c>
      <c r="I184" s="96">
        <v>1.5909090909090799</v>
      </c>
      <c r="J184" s="96">
        <v>4.6115702479338898</v>
      </c>
      <c r="K184" s="96"/>
      <c r="L184" s="96"/>
      <c r="M184" s="96"/>
      <c r="N184" s="150"/>
      <c r="O184" s="150"/>
      <c r="P184" s="150"/>
      <c r="Q184" s="172"/>
      <c r="R184" s="172"/>
      <c r="S184" s="38"/>
      <c r="T184" s="38"/>
      <c r="U184" s="38"/>
      <c r="V184" s="38"/>
      <c r="W184" s="38"/>
      <c r="X184" s="38"/>
      <c r="Y184" s="38"/>
      <c r="Z184" s="38"/>
      <c r="AA184" s="38"/>
    </row>
    <row r="185" spans="1:27" x14ac:dyDescent="0.2">
      <c r="A185" s="92">
        <v>180</v>
      </c>
      <c r="B185" s="92" t="s">
        <v>366</v>
      </c>
      <c r="C185" s="92" t="s">
        <v>367</v>
      </c>
      <c r="D185" s="105" t="str">
        <f t="shared" si="2"/>
        <v/>
      </c>
      <c r="E185" s="96">
        <f>IF(Options!$D$24 = 1, MAX(F185, G185),
IF(Options!$D$25 = 1, AVERAGE(F185,G185),
IF(Options!$D$26 = 1, IFERROR(GEOMEAN(F185, G185), MAX(F185, G185)))))</f>
        <v>1.8130091709487857</v>
      </c>
      <c r="F185" s="96" cm="1">
        <f t="array" ref="F185">IF(Options!$D$18=1, IFERROR(MAX(IF($I$199:$R$199=1,(I185:R185),"")),
     MAX(IF($I$199:$R$199=2,(I185:R185),""))),
IF(Options!$D$19=1, IFERROR(AVERAGE(IF($I$199:$R$199=1,(I185:R185),"")),
     AVERAGE(IF($I$199:$R$199=2,(I185:R185),""))),
IF(Options!$D$20=1, IFERROR(GEOMEAN(IF($I$199:$R$199=1,(I185:R185)+0.0001,"")),
     GEOMEAN(IF($I$199:$R$199=2,(I185:R185)+0.0001,""))))))</f>
        <v>2.06611570247934</v>
      </c>
      <c r="G185" s="96" cm="1">
        <f t="array" ref="G185">IF(Options!$D$18=1, IFERROR(MAX(IF($I$200:$R$200=1,(I185:R185),"")),
     MAX(IF($I$200:$R$200=2,(I185:R185),""))),
IF(Options!$D$19=1, IFERROR(AVERAGE(IF($I$200:$R$200=1,(I185:R185),"")),
     AVERAGE(IF($I$200:$R$200=2,(I185:R185),""))),
IF(Options!$D$20=1, IFERROR(GEOMEAN(IF($I$200:$R$200=1,(I185:R185)+0.0001,"")),
     GEOMEAN(IF($I$200:$R$200=2,(I185:R185)+0.0001,""))))))</f>
        <v>1.5909090909090899</v>
      </c>
      <c r="H185" s="151" t="s">
        <v>367</v>
      </c>
      <c r="I185" s="96">
        <v>1.5909090909090899</v>
      </c>
      <c r="J185" s="96">
        <v>2.06611570247934</v>
      </c>
      <c r="K185" s="96"/>
      <c r="L185" s="96"/>
      <c r="M185" s="96"/>
      <c r="N185" s="150"/>
      <c r="O185" s="150"/>
      <c r="P185" s="150"/>
      <c r="Q185" s="172"/>
      <c r="R185" s="172"/>
      <c r="S185" s="38"/>
      <c r="T185" s="38"/>
      <c r="U185" s="38"/>
      <c r="V185" s="38"/>
      <c r="W185" s="38"/>
      <c r="X185" s="38"/>
      <c r="Y185" s="38"/>
      <c r="Z185" s="38"/>
      <c r="AA185" s="38"/>
    </row>
    <row r="186" spans="1:27" x14ac:dyDescent="0.2">
      <c r="A186" s="92">
        <v>181</v>
      </c>
      <c r="B186" s="92" t="s">
        <v>368</v>
      </c>
      <c r="C186" s="92" t="s">
        <v>369</v>
      </c>
      <c r="D186" s="105" t="str">
        <f t="shared" si="2"/>
        <v/>
      </c>
      <c r="E186" s="96">
        <f>IF(Options!$D$24 = 1, MAX(F186, G186),
IF(Options!$D$25 = 1, AVERAGE(F186,G186),
IF(Options!$D$26 = 1, IFERROR(GEOMEAN(F186, G186), MAX(F186, G186)))))</f>
        <v>6.3001556275722637</v>
      </c>
      <c r="F186" s="96" cm="1">
        <f t="array" ref="F186">IF(Options!$D$18=1, IFERROR(MAX(IF($I$199:$R$199=1,(I186:R186),"")),
     MAX(IF($I$199:$R$199=2,(I186:R186),""))),
IF(Options!$D$19=1, IFERROR(AVERAGE(IF($I$199:$R$199=1,(I186:R186),"")),
     AVERAGE(IF($I$199:$R$199=2,(I186:R186),""))),
IF(Options!$D$20=1, IFERROR(GEOMEAN(IF($I$199:$R$199=1,(I186:R186)+0.0001,"")),
     GEOMEAN(IF($I$199:$R$199=2,(I186:R186)+0.0001,""))))))</f>
        <v>9.7024793388429806</v>
      </c>
      <c r="G186" s="96" cm="1">
        <f t="array" ref="G186">IF(Options!$D$18=1, IFERROR(MAX(IF($I$200:$R$200=1,(I186:R186),"")),
     MAX(IF($I$200:$R$200=2,(I186:R186),""))),
IF(Options!$D$19=1, IFERROR(AVERAGE(IF($I$200:$R$200=1,(I186:R186),"")),
     AVERAGE(IF($I$200:$R$200=2,(I186:R186),""))),
IF(Options!$D$20=1, IFERROR(GEOMEAN(IF($I$200:$R$200=1,(I186:R186)+0.0001,"")),
     GEOMEAN(IF($I$200:$R$200=2,(I186:R186)+0.0001,""))))))</f>
        <v>4.0909090909090997</v>
      </c>
      <c r="H186" s="151" t="s">
        <v>369</v>
      </c>
      <c r="I186" s="96">
        <v>4.0909090909090997</v>
      </c>
      <c r="J186" s="96">
        <v>9.7024793388429806</v>
      </c>
      <c r="K186" s="96"/>
      <c r="L186" s="96"/>
      <c r="M186" s="96"/>
      <c r="N186" s="150"/>
      <c r="O186" s="150"/>
      <c r="P186" s="150"/>
      <c r="Q186" s="172"/>
      <c r="R186" s="172"/>
      <c r="S186" s="38"/>
      <c r="T186" s="38"/>
      <c r="U186" s="38"/>
      <c r="V186" s="38"/>
      <c r="W186" s="38"/>
      <c r="X186" s="38"/>
      <c r="Y186" s="38"/>
      <c r="Z186" s="38"/>
      <c r="AA186" s="38"/>
    </row>
    <row r="187" spans="1:27" x14ac:dyDescent="0.2">
      <c r="A187" s="92">
        <v>182</v>
      </c>
      <c r="B187" s="92" t="s">
        <v>370</v>
      </c>
      <c r="C187" s="92" t="s">
        <v>371</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t="s">
        <v>505</v>
      </c>
      <c r="J187" s="96" t="s">
        <v>505</v>
      </c>
      <c r="K187" s="96"/>
      <c r="L187" s="96"/>
      <c r="M187" s="96"/>
      <c r="N187" s="150"/>
      <c r="O187" s="150"/>
      <c r="P187" s="150"/>
      <c r="Q187" s="172"/>
      <c r="R187" s="172"/>
      <c r="S187" s="38"/>
      <c r="T187" s="38"/>
      <c r="U187" s="38"/>
      <c r="V187" s="38"/>
      <c r="W187" s="38"/>
      <c r="X187" s="38"/>
      <c r="Y187" s="38"/>
      <c r="Z187" s="38"/>
      <c r="AA187" s="38"/>
    </row>
    <row r="188" spans="1:27" x14ac:dyDescent="0.2">
      <c r="A188" s="92">
        <v>183</v>
      </c>
      <c r="B188" s="92" t="s">
        <v>372</v>
      </c>
      <c r="C188" s="92" t="s">
        <v>373</v>
      </c>
      <c r="D188" s="105" t="str">
        <f t="shared" si="2"/>
        <v/>
      </c>
      <c r="E188" s="96">
        <f>IF(Options!$D$24 = 1, MAX(F188, G188),
IF(Options!$D$25 = 1, AVERAGE(F188,G188),
IF(Options!$D$26 = 1, IFERROR(GEOMEAN(F188, G188), MAX(F188, G188)))))</f>
        <v>7.0710678118654755</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5</v>
      </c>
      <c r="H188" s="151" t="s">
        <v>373</v>
      </c>
      <c r="I188" s="96">
        <v>5</v>
      </c>
      <c r="J188" s="96">
        <v>10</v>
      </c>
      <c r="K188" s="96"/>
      <c r="L188" s="96"/>
      <c r="M188" s="96"/>
      <c r="N188" s="150"/>
      <c r="O188" s="150"/>
      <c r="P188" s="150"/>
      <c r="Q188" s="172"/>
      <c r="R188" s="172"/>
      <c r="S188" s="38"/>
      <c r="T188" s="38"/>
      <c r="U188" s="38"/>
      <c r="V188" s="38"/>
      <c r="W188" s="38"/>
      <c r="X188" s="38"/>
      <c r="Y188" s="38"/>
      <c r="Z188" s="38"/>
      <c r="AA188" s="38"/>
    </row>
    <row r="189" spans="1:27" x14ac:dyDescent="0.2">
      <c r="A189" s="92">
        <v>184</v>
      </c>
      <c r="B189" s="92" t="s">
        <v>374</v>
      </c>
      <c r="C189" s="92" t="s">
        <v>375</v>
      </c>
      <c r="D189" s="105" t="str">
        <f t="shared" si="2"/>
        <v/>
      </c>
      <c r="E189" s="96">
        <f>IF(Options!$D$24 = 1, MAX(F189, G189),
IF(Options!$D$25 = 1, AVERAGE(F189,G189),
IF(Options!$D$26 = 1, IFERROR(GEOMEAN(F189, G189), MAX(F189, G189)))))</f>
        <v>5.5926054001272671</v>
      </c>
      <c r="F189" s="96" cm="1">
        <f t="array" ref="F189">IF(Options!$D$18=1, IFERROR(MAX(IF($I$199:$R$199=1,(I189:R189),"")),
     MAX(IF($I$199:$R$199=2,(I189:R189),""))),
IF(Options!$D$19=1, IFERROR(AVERAGE(IF($I$199:$R$199=1,(I189:R189),"")),
     AVERAGE(IF($I$199:$R$199=2,(I189:R189),""))),
IF(Options!$D$20=1, IFERROR(GEOMEAN(IF($I$199:$R$199=1,(I189:R189)+0.0001,"")),
     GEOMEAN(IF($I$199:$R$199=2,(I189:R189)+0.0001,""))))))</f>
        <v>5.9834710743801596</v>
      </c>
      <c r="G189" s="96" cm="1">
        <f t="array" ref="G189">IF(Options!$D$18=1, IFERROR(MAX(IF($I$200:$R$200=1,(I189:R189),"")),
     MAX(IF($I$200:$R$200=2,(I189:R189),""))),
IF(Options!$D$19=1, IFERROR(AVERAGE(IF($I$200:$R$200=1,(I189:R189),"")),
     AVERAGE(IF($I$200:$R$200=2,(I189:R189),""))),
IF(Options!$D$20=1, IFERROR(GEOMEAN(IF($I$200:$R$200=1,(I189:R189)+0.0001,"")),
     GEOMEAN(IF($I$200:$R$200=2,(I189:R189)+0.0001,""))))))</f>
        <v>5.2272727272727302</v>
      </c>
      <c r="H189" s="151" t="s">
        <v>375</v>
      </c>
      <c r="I189" s="96">
        <v>5.2272727272727302</v>
      </c>
      <c r="J189" s="96">
        <v>5.9834710743801596</v>
      </c>
      <c r="K189" s="96"/>
      <c r="L189" s="96"/>
      <c r="M189" s="96"/>
      <c r="N189" s="150"/>
      <c r="O189" s="150"/>
      <c r="P189" s="150"/>
      <c r="Q189" s="172"/>
      <c r="R189" s="172"/>
      <c r="S189" s="38"/>
      <c r="T189" s="38"/>
      <c r="U189" s="38"/>
      <c r="V189" s="38"/>
      <c r="W189" s="38"/>
      <c r="X189" s="38"/>
      <c r="Y189" s="38"/>
      <c r="Z189" s="38"/>
      <c r="AA189" s="38"/>
    </row>
    <row r="190" spans="1:27" x14ac:dyDescent="0.2">
      <c r="A190" s="92">
        <v>185</v>
      </c>
      <c r="B190" s="92" t="s">
        <v>376</v>
      </c>
      <c r="C190" s="92" t="s">
        <v>377</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t="s">
        <v>505</v>
      </c>
      <c r="J190" s="96" t="s">
        <v>505</v>
      </c>
      <c r="K190" s="96"/>
      <c r="L190" s="96"/>
      <c r="M190" s="96"/>
      <c r="N190" s="150"/>
      <c r="O190" s="150"/>
      <c r="P190" s="150"/>
      <c r="Q190" s="172"/>
      <c r="R190" s="172"/>
      <c r="S190" s="38"/>
      <c r="T190" s="38"/>
      <c r="U190" s="38"/>
      <c r="V190" s="38"/>
      <c r="W190" s="38"/>
      <c r="X190" s="38"/>
      <c r="Y190" s="38"/>
      <c r="Z190" s="38"/>
      <c r="AA190" s="38"/>
    </row>
    <row r="191" spans="1:27" x14ac:dyDescent="0.2">
      <c r="A191" s="92">
        <v>186</v>
      </c>
      <c r="B191" s="92" t="s">
        <v>378</v>
      </c>
      <c r="C191" s="92" t="s">
        <v>379</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t="s">
        <v>505</v>
      </c>
      <c r="J191" s="96" t="s">
        <v>505</v>
      </c>
      <c r="K191" s="96"/>
      <c r="L191" s="96"/>
      <c r="M191" s="96"/>
      <c r="N191" s="150"/>
      <c r="O191" s="150"/>
      <c r="P191" s="150"/>
      <c r="Q191" s="172"/>
      <c r="R191" s="172"/>
      <c r="S191" s="38"/>
      <c r="T191" s="38"/>
      <c r="U191" s="38"/>
      <c r="V191" s="38"/>
      <c r="W191" s="38"/>
      <c r="X191" s="38"/>
      <c r="Y191" s="38"/>
      <c r="Z191" s="38"/>
      <c r="AA191" s="38"/>
    </row>
    <row r="192" spans="1:27" x14ac:dyDescent="0.2">
      <c r="A192" s="92">
        <v>187</v>
      </c>
      <c r="B192" s="92" t="s">
        <v>380</v>
      </c>
      <c r="C192" s="92" t="s">
        <v>381</v>
      </c>
      <c r="D192" s="105" t="str">
        <f t="shared" si="2"/>
        <v/>
      </c>
      <c r="E192" s="96">
        <f>IF(Options!$D$24 = 1, MAX(F192, G192),
IF(Options!$D$25 = 1, AVERAGE(F192,G192),
IF(Options!$D$26 = 1, IFERROR(GEOMEAN(F192, G192), MAX(F192, G192)))))</f>
        <v>8.3937205966451671</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7.0454545454545299</v>
      </c>
      <c r="H192" s="151" t="s">
        <v>381</v>
      </c>
      <c r="I192" s="96">
        <v>7.0454545454545299</v>
      </c>
      <c r="J192" s="96">
        <v>10</v>
      </c>
      <c r="K192" s="96"/>
      <c r="L192" s="96"/>
      <c r="M192" s="96"/>
      <c r="N192" s="150"/>
      <c r="O192" s="150"/>
      <c r="P192" s="150"/>
      <c r="Q192" s="172"/>
      <c r="R192" s="172"/>
      <c r="S192" s="38"/>
      <c r="T192" s="38"/>
      <c r="U192" s="38"/>
      <c r="V192" s="38"/>
      <c r="W192" s="38"/>
      <c r="X192" s="38"/>
      <c r="Y192" s="38"/>
      <c r="Z192" s="38"/>
      <c r="AA192" s="38"/>
    </row>
    <row r="193" spans="1:27" x14ac:dyDescent="0.2">
      <c r="A193" s="92">
        <v>188</v>
      </c>
      <c r="B193" s="92" t="s">
        <v>382</v>
      </c>
      <c r="C193" s="92" t="s">
        <v>383</v>
      </c>
      <c r="D193" s="105" t="str">
        <f t="shared" si="2"/>
        <v/>
      </c>
      <c r="E193" s="96">
        <f>IF(Options!$D$24 = 1, MAX(F193, G193),
IF(Options!$D$25 = 1, AVERAGE(F193,G193),
IF(Options!$D$26 = 1, IFERROR(GEOMEAN(F193, G193), MAX(F193, G193)))))</f>
        <v>5.1502591241441671</v>
      </c>
      <c r="F193" s="96" cm="1">
        <f t="array" ref="F193">IF(Options!$D$18=1, IFERROR(MAX(IF($I$199:$R$199=1,(I193:R193),"")),
     MAX(IF($I$199:$R$199=2,(I193:R193),""))),
IF(Options!$D$19=1, IFERROR(AVERAGE(IF($I$199:$R$199=1,(I193:R193),"")),
     AVERAGE(IF($I$199:$R$199=2,(I193:R193),""))),
IF(Options!$D$20=1, IFERROR(GEOMEAN(IF($I$199:$R$199=1,(I193:R193)+0.0001,"")),
     GEOMEAN(IF($I$199:$R$199=2,(I193:R193)+0.0001,""))))))</f>
        <v>5.0743801652892602</v>
      </c>
      <c r="G193" s="96" cm="1">
        <f t="array" ref="G193">IF(Options!$D$18=1, IFERROR(MAX(IF($I$200:$R$200=1,(I193:R193),"")),
     MAX(IF($I$200:$R$200=2,(I193:R193),""))),
IF(Options!$D$19=1, IFERROR(AVERAGE(IF($I$200:$R$200=1,(I193:R193),"")),
     AVERAGE(IF($I$200:$R$200=2,(I193:R193),""))),
IF(Options!$D$20=1, IFERROR(GEOMEAN(IF($I$200:$R$200=1,(I193:R193)+0.0001,"")),
     GEOMEAN(IF($I$200:$R$200=2,(I193:R193)+0.0001,""))))))</f>
        <v>5.2272727272727302</v>
      </c>
      <c r="H193" s="151" t="s">
        <v>383</v>
      </c>
      <c r="I193" s="96">
        <v>5.2272727272727302</v>
      </c>
      <c r="J193" s="96">
        <v>5.0743801652892602</v>
      </c>
      <c r="K193" s="96"/>
      <c r="L193" s="96"/>
      <c r="M193" s="96"/>
      <c r="N193" s="150"/>
      <c r="O193" s="150"/>
      <c r="P193" s="150"/>
      <c r="Q193" s="172"/>
      <c r="R193" s="172"/>
      <c r="S193" s="38"/>
      <c r="T193" s="38"/>
      <c r="U193" s="38"/>
      <c r="V193" s="38"/>
      <c r="W193" s="38"/>
      <c r="X193" s="38"/>
      <c r="Y193" s="38"/>
      <c r="Z193" s="38"/>
      <c r="AA193" s="38"/>
    </row>
    <row r="194" spans="1:27" x14ac:dyDescent="0.2">
      <c r="A194" s="92">
        <v>189</v>
      </c>
      <c r="B194" s="92" t="s">
        <v>384</v>
      </c>
      <c r="C194" s="92" t="s">
        <v>385</v>
      </c>
      <c r="D194" s="105" t="str">
        <f t="shared" si="2"/>
        <v/>
      </c>
      <c r="E194" s="96">
        <f>IF(Options!$D$24 = 1, MAX(F194, G194),
IF(Options!$D$25 = 1, AVERAGE(F194,G194),
IF(Options!$D$26 = 1, IFERROR(GEOMEAN(F194, G194), MAX(F194, G194)))))</f>
        <v>8.4641374539860799</v>
      </c>
      <c r="F194" s="96" cm="1">
        <f t="array" ref="F194">IF(Options!$D$18=1, IFERROR(MAX(IF($I$199:$R$199=1,(I194:R194),"")),
     MAX(IF($I$199:$R$199=2,(I194:R194),""))),
IF(Options!$D$19=1, IFERROR(AVERAGE(IF($I$199:$R$199=1,(I194:R194),"")),
     AVERAGE(IF($I$199:$R$199=2,(I194:R194),""))),
IF(Options!$D$20=1, IFERROR(GEOMEAN(IF($I$199:$R$199=1,(I194:R194)+0.0001,"")),
     GEOMEAN(IF($I$199:$R$199=2,(I194:R194)+0.0001,""))))))</f>
        <v>8.0826446280991693</v>
      </c>
      <c r="G194" s="96" cm="1">
        <f t="array" ref="G194">IF(Options!$D$18=1, IFERROR(MAX(IF($I$200:$R$200=1,(I194:R194),"")),
     MAX(IF($I$200:$R$200=2,(I194:R194),""))),
IF(Options!$D$19=1, IFERROR(AVERAGE(IF($I$200:$R$200=1,(I194:R194),"")),
     AVERAGE(IF($I$200:$R$200=2,(I194:R194),""))),
IF(Options!$D$20=1, IFERROR(GEOMEAN(IF($I$200:$R$200=1,(I194:R194)+0.0001,"")),
     GEOMEAN(IF($I$200:$R$200=2,(I194:R194)+0.0001,""))))))</f>
        <v>8.8636363636363704</v>
      </c>
      <c r="H194" s="151" t="s">
        <v>385</v>
      </c>
      <c r="I194" s="96">
        <v>8.8636363636363704</v>
      </c>
      <c r="J194" s="96">
        <v>8.0826446280991693</v>
      </c>
      <c r="K194" s="96"/>
      <c r="L194" s="96"/>
      <c r="M194" s="96"/>
      <c r="N194" s="150"/>
      <c r="O194" s="150"/>
      <c r="P194" s="150"/>
      <c r="Q194" s="172"/>
      <c r="R194" s="172"/>
      <c r="S194" s="38"/>
      <c r="T194" s="38"/>
      <c r="U194" s="38"/>
      <c r="V194" s="38"/>
      <c r="W194" s="38"/>
      <c r="X194" s="38"/>
      <c r="Y194" s="38"/>
      <c r="Z194" s="38"/>
      <c r="AA194" s="38"/>
    </row>
    <row r="195" spans="1:27" x14ac:dyDescent="0.2">
      <c r="A195" s="92">
        <v>190</v>
      </c>
      <c r="B195" s="92" t="s">
        <v>386</v>
      </c>
      <c r="C195" s="92" t="s">
        <v>387</v>
      </c>
      <c r="D195" s="105" t="str">
        <f t="shared" si="2"/>
        <v/>
      </c>
      <c r="E195" s="96">
        <f>IF(Options!$D$24 = 1, MAX(F195, G195),
IF(Options!$D$25 = 1, AVERAGE(F195,G195),
IF(Options!$D$26 = 1, IFERROR(GEOMEAN(F195, G195), MAX(F195, G195)))))</f>
        <v>7.0710678118654755</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5</v>
      </c>
      <c r="H195" s="151" t="s">
        <v>387</v>
      </c>
      <c r="I195" s="96">
        <v>5</v>
      </c>
      <c r="J195" s="96">
        <v>10</v>
      </c>
      <c r="K195" s="96"/>
      <c r="L195" s="96"/>
      <c r="M195" s="96"/>
      <c r="N195" s="150"/>
      <c r="O195" s="150"/>
      <c r="P195" s="150"/>
      <c r="Q195" s="172"/>
      <c r="R195" s="172"/>
      <c r="S195" s="38"/>
      <c r="T195" s="38"/>
      <c r="U195" s="38"/>
      <c r="V195" s="38"/>
      <c r="W195" s="38"/>
      <c r="X195" s="38"/>
      <c r="Y195" s="38"/>
      <c r="Z195" s="38"/>
      <c r="AA195" s="38"/>
    </row>
    <row r="196" spans="1:27" x14ac:dyDescent="0.2">
      <c r="A196" s="92"/>
      <c r="B196" s="92"/>
      <c r="C196" s="92"/>
      <c r="D196" s="93"/>
      <c r="E196" s="96"/>
      <c r="F196" s="96"/>
      <c r="G196" s="96"/>
      <c r="H196" s="151"/>
      <c r="I196" s="96"/>
      <c r="J196" s="96"/>
      <c r="K196" s="96"/>
      <c r="L196" s="96"/>
      <c r="M196" s="96"/>
      <c r="N196" s="150"/>
      <c r="O196" s="150"/>
      <c r="P196" s="150"/>
      <c r="Q196" s="150"/>
      <c r="R196" s="150"/>
      <c r="S196" s="38"/>
      <c r="T196" s="38"/>
      <c r="U196" s="38"/>
      <c r="V196" s="38"/>
      <c r="W196" s="38"/>
      <c r="X196" s="38"/>
      <c r="Y196" s="38"/>
      <c r="Z196" s="38"/>
      <c r="AA196" s="38"/>
    </row>
    <row r="197" spans="1:27"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row>
    <row r="198" spans="1:27"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row>
    <row r="199" spans="1:27" x14ac:dyDescent="0.2">
      <c r="A199" s="92"/>
      <c r="B199" s="92"/>
      <c r="C199" s="92"/>
      <c r="D199" s="93"/>
      <c r="E199" s="96"/>
      <c r="F199" s="96"/>
      <c r="G199" s="96" t="s">
        <v>559</v>
      </c>
      <c r="H199" s="151"/>
      <c r="I199" s="96">
        <f>IFERROR(INDEX('Data Dictionary'!$H$8:$H$40,MATCH(I5,'Data Dictionary'!$J$8:$J$40,0)),"")</f>
        <v>0</v>
      </c>
      <c r="J199" s="96">
        <f>IFERROR(INDEX('Data Dictionary'!$H$8:$H$40,MATCH(J5,'Data Dictionary'!$J$8:$J$40,0)),"")</f>
        <v>1</v>
      </c>
      <c r="K199" s="96" t="str">
        <f>IFERROR(INDEX('Data Dictionary'!$H$8:$H$40,MATCH(K5,'Data Dictionary'!$J$8:$J$40,0)),"")</f>
        <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96" t="str">
        <f>IFERROR(INDEX('Data Dictionary'!$H$8:$H$40,MATCH(Q5,'Data Dictionary'!$J$8:$J$40,0)),"")</f>
        <v/>
      </c>
      <c r="R199" s="96"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151"/>
      <c r="I200" s="96">
        <f>IFERROR(INDEX('Data Dictionary'!$I$8:$I$40,MATCH(I5,'Data Dictionary'!$J$8:$J$40,0)),"")</f>
        <v>1</v>
      </c>
      <c r="J200" s="96">
        <f>IFERROR(INDEX('Data Dictionary'!$I$8:$I$40,MATCH(J5,'Data Dictionary'!$J$8:$J$40,0)),"")</f>
        <v>0</v>
      </c>
      <c r="K200" s="96" t="str">
        <f>IFERROR(INDEX('Data Dictionary'!$I$8:$I$40,MATCH(K5,'Data Dictionary'!$J$8:$J$40,0)),"")</f>
        <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96" t="str">
        <f>IFERROR(INDEX('Data Dictionary'!$I$8:$I$40,MATCH(Q5,'Data Dictionary'!$J$8:$J$40,0)),"")</f>
        <v/>
      </c>
      <c r="R200" s="96"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row>
    <row r="202" spans="1:27"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151" t="str">
        <v/>
      </c>
      <c r="I203" s="96" t="str">
        <v/>
      </c>
      <c r="J203" s="96" t="str">
        <v/>
      </c>
      <c r="K203" s="96" t="str">
        <v/>
      </c>
      <c r="L203" s="96" t="str">
        <v/>
      </c>
      <c r="M203" s="96" t="str">
        <v/>
      </c>
      <c r="N203" s="96" t="str">
        <v/>
      </c>
      <c r="O203" s="96" t="str">
        <v/>
      </c>
      <c r="P203" s="96"/>
      <c r="Q203" s="96"/>
      <c r="R203" s="96"/>
      <c r="S203" s="93"/>
      <c r="T203" s="93"/>
      <c r="U203" s="93"/>
      <c r="V203" s="93"/>
      <c r="W203" s="93"/>
      <c r="X203" s="93"/>
      <c r="Y203" s="93"/>
      <c r="Z203" s="93"/>
      <c r="AA203" s="93"/>
    </row>
  </sheetData>
  <mergeCells count="1">
    <mergeCell ref="I2:J2"/>
  </mergeCells>
  <conditionalFormatting sqref="E1:E3 E6:E195">
    <cfRule type="expression" dxfId="89" priority="35" stopIfTrue="1">
      <formula>E1=""</formula>
    </cfRule>
    <cfRule type="cellIs" dxfId="88" priority="38" stopIfTrue="1" operator="greaterThanOrEqual">
      <formula>0</formula>
    </cfRule>
  </conditionalFormatting>
  <conditionalFormatting sqref="F1:F3">
    <cfRule type="expression" dxfId="87" priority="31" stopIfTrue="1">
      <formula>F1=""</formula>
    </cfRule>
    <cfRule type="cellIs" dxfId="86" priority="43" operator="between">
      <formula>0</formula>
      <formula>6.999</formula>
    </cfRule>
    <cfRule type="cellIs" dxfId="85" priority="44" operator="between">
      <formula>7</formula>
      <formula>9.99</formula>
    </cfRule>
    <cfRule type="expression" dxfId="84" priority="45">
      <formula>F1=10</formula>
    </cfRule>
  </conditionalFormatting>
  <conditionalFormatting sqref="G1:G3">
    <cfRule type="expression" dxfId="83" priority="27">
      <formula>G1=""</formula>
    </cfRule>
    <cfRule type="cellIs" dxfId="82" priority="28" operator="between">
      <formula>0</formula>
      <formula>6.999</formula>
    </cfRule>
    <cfRule type="cellIs" dxfId="81" priority="29" operator="between">
      <formula>7</formula>
      <formula>9.99</formula>
    </cfRule>
    <cfRule type="expression" dxfId="80" priority="30">
      <formula>G1=10</formula>
    </cfRule>
    <cfRule type="expression" dxfId="79" priority="39">
      <formula>G1=""</formula>
    </cfRule>
    <cfRule type="cellIs" dxfId="78" priority="40" operator="between">
      <formula>0</formula>
      <formula>6.999</formula>
    </cfRule>
    <cfRule type="cellIs" dxfId="77" priority="41" operator="between">
      <formula>7</formula>
      <formula>9.99</formula>
    </cfRule>
    <cfRule type="expression" dxfId="76" priority="42">
      <formula>G1=10</formula>
    </cfRule>
  </conditionalFormatting>
  <conditionalFormatting sqref="G6:G195">
    <cfRule type="expression" dxfId="75" priority="1">
      <formula>G6=""</formula>
    </cfRule>
    <cfRule type="cellIs" dxfId="74" priority="4" stopIfTrue="1" operator="greaterThanOrEqual">
      <formula>0</formula>
    </cfRule>
  </conditionalFormatting>
  <conditionalFormatting sqref="F6:F195">
    <cfRule type="expression" dxfId="73" priority="5" stopIfTrue="1">
      <formula>F6=""</formula>
    </cfRule>
    <cfRule type="cellIs" dxfId="72" priority="9" operator="between">
      <formula>0</formula>
      <formula>6.999</formula>
    </cfRule>
    <cfRule type="cellIs" dxfId="71" priority="10" operator="between">
      <formula>7</formula>
      <formula>9.99</formula>
    </cfRule>
    <cfRule type="expression" dxfId="7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262F1D65-3281-DE42-993E-9427C5A03582}">
            <xm:f>Options!$D$41</xm:f>
            <x14:dxf>
              <font>
                <sz val="12"/>
                <color rgb="FF000000"/>
                <name val="Arial"/>
              </font>
              <fill>
                <patternFill patternType="solid">
                  <bgColor rgb="FFE35A3A"/>
                </patternFill>
              </fill>
            </x14:dxf>
          </x14:cfRule>
          <x14:cfRule type="cellIs" priority="37" stopIfTrue="1" operator="greaterThanOrEqual" id="{C4B02517-14EF-D64F-93EE-E497C218EE1D}">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D4EC793-C2CB-A54B-8339-0B224694457E}">
            <xm:f>Options!$D$37</xm:f>
            <x14:dxf>
              <font>
                <sz val="12"/>
                <color rgb="FF000000"/>
                <name val="Arial"/>
              </font>
              <fill>
                <patternFill patternType="solid">
                  <bgColor rgb="FFF2676B"/>
                </patternFill>
              </fill>
            </x14:dxf>
          </x14:cfRule>
          <x14:cfRule type="cellIs" priority="33" stopIfTrue="1" operator="greaterThanOrEqual" id="{0CCA4632-D7E8-284C-A141-EAB5EBB0DA6B}">
            <xm:f>Options!$D$38</xm:f>
            <x14:dxf>
              <font>
                <sz val="12"/>
                <color rgb="FF000000"/>
                <name val="Arial"/>
              </font>
              <fill>
                <patternFill patternType="solid">
                  <bgColor rgb="FFF7A9AC"/>
                </patternFill>
              </fill>
            </x14:dxf>
          </x14:cfRule>
          <x14:cfRule type="cellIs" priority="34" stopIfTrue="1" operator="between" id="{2BD14F26-B4E2-7446-A11D-583F3DA0479F}">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354962EB-DEEC-1E47-8C0C-B21B023AAF51}">
            <xm:f>Options!$D$41</xm:f>
            <x14:dxf>
              <font>
                <sz val="12"/>
                <color rgb="FF000000"/>
                <name val="Arial"/>
              </font>
              <fill>
                <patternFill patternType="solid">
                  <bgColor rgb="FFE06C25"/>
                </patternFill>
              </fill>
            </x14:dxf>
          </x14:cfRule>
          <x14:cfRule type="cellIs" priority="3" stopIfTrue="1" operator="greaterThanOrEqual" id="{2A466547-1F81-2C49-B058-C18098EDEA53}">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CB848A53-6B6A-374E-B3C8-C25E90DA55FD}">
            <xm:f>Options!$D$37</xm:f>
            <x14:dxf>
              <font>
                <sz val="12"/>
                <color rgb="FF000000"/>
                <name val="Arial"/>
              </font>
              <fill>
                <patternFill patternType="solid">
                  <bgColor rgb="FFF2676B"/>
                </patternFill>
              </fill>
            </x14:dxf>
          </x14:cfRule>
          <x14:cfRule type="cellIs" priority="7" stopIfTrue="1" operator="greaterThanOrEqual" id="{754FE5CA-E442-864B-AACE-51B1E4F32877}">
            <xm:f>Options!$D$38</xm:f>
            <x14:dxf>
              <font>
                <sz val="12"/>
                <color rgb="FF000000"/>
                <name val="Arial"/>
              </font>
              <fill>
                <patternFill patternType="solid">
                  <bgColor rgb="FFF7A9AC"/>
                </patternFill>
              </fill>
            </x14:dxf>
          </x14:cfRule>
          <x14:cfRule type="cellIs" priority="8" stopIfTrue="1" operator="between" id="{A1B45616-209E-C54A-BF1E-A9483783CAB0}">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A203"/>
  <sheetViews>
    <sheetView zoomScale="82" workbookViewId="0">
      <selection activeCell="I199" sqref="I199"/>
    </sheetView>
    <sheetView topLeftCell="A152" workbookViewId="1">
      <selection activeCell="N10" sqref="N10"/>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1" width="9.7109375" style="98" customWidth="1"/>
    <col min="12" max="17" width="8.7109375" style="98" customWidth="1"/>
    <col min="18" max="18" width="8.7109375" style="98"/>
    <col min="19" max="16384" width="8.7109375" style="94"/>
  </cols>
  <sheetData>
    <row r="1" spans="1:27" x14ac:dyDescent="0.2">
      <c r="A1" s="92"/>
      <c r="B1" s="160"/>
      <c r="C1" s="160"/>
      <c r="D1" s="161"/>
      <c r="E1" s="150"/>
      <c r="F1" s="150"/>
      <c r="G1" s="150"/>
      <c r="H1" s="173"/>
      <c r="I1" s="163"/>
      <c r="J1" s="164"/>
      <c r="K1" s="164"/>
      <c r="L1" s="164"/>
      <c r="M1" s="164"/>
      <c r="N1" s="164"/>
      <c r="O1" s="164"/>
      <c r="P1" s="164"/>
      <c r="Q1" s="164"/>
      <c r="R1" s="232"/>
      <c r="S1" s="228"/>
      <c r="T1" s="228"/>
      <c r="U1" s="228"/>
      <c r="V1" s="93"/>
      <c r="W1" s="93"/>
      <c r="X1" s="93"/>
      <c r="Y1" s="93"/>
      <c r="Z1" s="93"/>
      <c r="AA1" s="93"/>
    </row>
    <row r="2" spans="1:27" x14ac:dyDescent="0.2">
      <c r="A2" s="156"/>
      <c r="B2" s="241" t="s">
        <v>581</v>
      </c>
      <c r="C2" s="165"/>
      <c r="D2" s="166"/>
      <c r="E2" s="167"/>
      <c r="F2" s="167"/>
      <c r="G2" s="167"/>
      <c r="H2" s="174"/>
      <c r="I2" s="210" t="s">
        <v>561</v>
      </c>
      <c r="J2" s="210"/>
      <c r="K2" s="210"/>
      <c r="L2" s="235"/>
      <c r="M2" s="235"/>
      <c r="N2" s="235"/>
      <c r="O2" s="235"/>
      <c r="P2" s="235"/>
      <c r="Q2" s="235"/>
      <c r="R2" s="218"/>
      <c r="S2" s="217"/>
      <c r="T2" s="217"/>
      <c r="U2" s="217"/>
      <c r="V2" s="157"/>
      <c r="W2" s="157"/>
      <c r="X2" s="157"/>
      <c r="Y2" s="157"/>
      <c r="Z2" s="157"/>
      <c r="AA2" s="157"/>
    </row>
    <row r="3" spans="1:27" ht="28" x14ac:dyDescent="0.2">
      <c r="A3" s="156"/>
      <c r="B3" s="8" t="s">
        <v>392</v>
      </c>
      <c r="C3" s="165"/>
      <c r="D3" s="166"/>
      <c r="E3" s="167"/>
      <c r="F3" s="167"/>
      <c r="G3" s="167"/>
      <c r="H3" s="174"/>
      <c r="I3" s="169"/>
      <c r="J3" s="169"/>
      <c r="K3" s="169"/>
      <c r="L3" s="169"/>
      <c r="M3" s="169"/>
      <c r="N3" s="169"/>
      <c r="O3" s="169"/>
      <c r="P3" s="169"/>
      <c r="Q3" s="169"/>
      <c r="R3" s="164"/>
      <c r="S3" s="166"/>
      <c r="T3" s="166"/>
      <c r="U3" s="166"/>
      <c r="V3" s="170"/>
      <c r="W3" s="170"/>
      <c r="X3" s="170"/>
      <c r="Y3" s="170"/>
      <c r="Z3" s="170"/>
      <c r="AA3" s="170"/>
    </row>
    <row r="4" spans="1:27" ht="57" x14ac:dyDescent="0.2">
      <c r="A4" s="95" t="s">
        <v>0</v>
      </c>
      <c r="B4" s="95" t="s">
        <v>1</v>
      </c>
      <c r="C4" s="103" t="s">
        <v>2</v>
      </c>
      <c r="D4" s="106" t="s">
        <v>3</v>
      </c>
      <c r="E4" s="104" t="s">
        <v>4</v>
      </c>
      <c r="F4" s="97" t="s">
        <v>5</v>
      </c>
      <c r="G4" s="102" t="s">
        <v>6</v>
      </c>
      <c r="H4" s="175"/>
      <c r="I4" s="97" t="str">
        <f>IFERROR(INDEX('Data Dictionary'!$D$8:$D$40,MATCH(I5,'Data Dictionary'!$J$8:$J$40,0)),"")</f>
        <v>GDACS Live Hazard Tracker</v>
      </c>
      <c r="J4" s="97" t="str">
        <f>IFERROR(INDEX('Data Dictionary'!$D$8:$D$40,MATCH(J5,'Data Dictionary'!$J$8:$J$40,0)),"")</f>
        <v>INFORM Severity</v>
      </c>
      <c r="K4" s="102" t="str">
        <f>IFERROR(INDEX('Data Dictionary'!$D$8:$D$40,MATCH(K5,'Data Dictionary'!$J$8:$J$40,0)),"")</f>
        <v>ThinkHazard! Natural Hazard Risks</v>
      </c>
      <c r="L4" s="220"/>
      <c r="M4" s="220"/>
      <c r="N4" s="221"/>
      <c r="O4" s="221"/>
      <c r="P4" s="221"/>
      <c r="Q4" s="221"/>
      <c r="R4" s="221"/>
      <c r="S4" s="222"/>
      <c r="T4" s="222"/>
      <c r="U4" s="222"/>
      <c r="V4" s="38"/>
      <c r="W4" s="38"/>
      <c r="X4" s="38"/>
      <c r="Y4" s="38"/>
      <c r="Z4" s="38"/>
      <c r="AA4" s="38"/>
    </row>
    <row r="5" spans="1:27" s="101" customFormat="1" ht="43" x14ac:dyDescent="0.2">
      <c r="A5" s="99"/>
      <c r="B5" s="99"/>
      <c r="C5" s="99"/>
      <c r="D5" s="107"/>
      <c r="E5" s="100"/>
      <c r="F5" s="100"/>
      <c r="G5" s="100"/>
      <c r="H5" s="175" t="s">
        <v>2</v>
      </c>
      <c r="I5" s="100" t="s">
        <v>462</v>
      </c>
      <c r="J5" s="100" t="s">
        <v>461</v>
      </c>
      <c r="K5" s="100" t="s">
        <v>437</v>
      </c>
      <c r="L5" s="223"/>
      <c r="M5" s="223"/>
      <c r="N5" s="224"/>
      <c r="O5" s="224"/>
      <c r="P5" s="224"/>
      <c r="Q5" s="224"/>
      <c r="R5" s="224"/>
      <c r="S5" s="225"/>
      <c r="T5" s="225"/>
      <c r="U5" s="225"/>
      <c r="V5" s="171"/>
      <c r="W5" s="171"/>
      <c r="X5" s="171"/>
      <c r="Y5" s="171"/>
      <c r="Z5" s="171"/>
      <c r="AA5" s="171"/>
    </row>
    <row r="6" spans="1:27" x14ac:dyDescent="0.2">
      <c r="A6" s="92">
        <v>1</v>
      </c>
      <c r="B6" s="92" t="s">
        <v>8</v>
      </c>
      <c r="C6" s="92" t="s">
        <v>9</v>
      </c>
      <c r="D6" s="105" t="str">
        <f>IF(H6 &lt;&gt; C6, "Countries don't match", "")</f>
        <v/>
      </c>
      <c r="E6" s="96">
        <f>IF(Options!$D$24 = 1, MAX(F6, G6),
IF(Options!$D$25 = 1, AVERAGE(F6,G6),
IF(Options!$D$26 = 1, IFERROR(GEOMEAN(F6, G6), MAX(F6, G6)))))</f>
        <v>9.75</v>
      </c>
      <c r="F6" s="96" cm="1">
        <f t="array" ref="F6">IF(Options!$D$18=1, IFERROR(MAX(IF($I$199:$R$199=1,(I6:R6),"")),
     MAX(IF($I$199:$R$199=2,(I6:R6),""))),
IF(Options!$D$19=1, IFERROR(AVERAGE(IF($I$199:$R$199=1,(I6:R6),"")),
     AVERAGE(IF($I$199:$R$199=2,(I6:R6),""))),
IF(Options!$D$20=1, IFERROR(GEOMEAN(IF($I$199:$R$199=1,(I6:R6)+0.0001,"")),
     GEOMEAN(IF($I$199:$R$199=2,(I6:R6)+0.0001,""))))))</f>
        <v>9.75</v>
      </c>
      <c r="G6" s="96" cm="1">
        <f t="array" ref="G6">IF(Options!$D$18=1, IFERROR(MAX(IF($I$200:$R$200=1,(I6:R6),"")),
     MAX(IF($I$200:$R$200=2,(I6:R6),""))),
IF(Options!$D$19=1, IFERROR(AVERAGE(IF($I$200:$R$200=1,(I6:R6),"")),
     AVERAGE(IF($I$200:$R$200=2,(I6:R6),""))),
IF(Options!$D$20=1, IFERROR(GEOMEAN(IF($I$200:$R$200=1,(I6:R6)+0.0001,"")),
     GEOMEAN(IF($I$200:$R$200=2,(I6:R6)+0.0001,""))))))</f>
        <v>0</v>
      </c>
      <c r="H6" s="151" t="s">
        <v>9</v>
      </c>
      <c r="I6" s="96" t="s">
        <v>505</v>
      </c>
      <c r="J6" s="96">
        <v>0</v>
      </c>
      <c r="K6" s="96">
        <v>9.75</v>
      </c>
      <c r="L6" s="233"/>
      <c r="M6" s="233"/>
      <c r="N6" s="234"/>
      <c r="O6" s="234"/>
      <c r="P6" s="234"/>
      <c r="Q6" s="172"/>
      <c r="R6" s="172"/>
      <c r="S6" s="38"/>
      <c r="T6" s="38"/>
      <c r="U6" s="38"/>
      <c r="V6" s="38"/>
      <c r="W6" s="38"/>
      <c r="X6" s="38"/>
      <c r="Y6" s="38"/>
      <c r="Z6" s="38"/>
      <c r="AA6" s="38"/>
    </row>
    <row r="7" spans="1:27" x14ac:dyDescent="0.2">
      <c r="A7" s="92">
        <v>2</v>
      </c>
      <c r="B7" s="92" t="s">
        <v>10</v>
      </c>
      <c r="C7" s="92" t="s">
        <v>11</v>
      </c>
      <c r="D7" s="105" t="str">
        <f t="shared" ref="D7:D70" si="0">IF(H7 &lt;&gt; C7, "Countries don't match", "")</f>
        <v/>
      </c>
      <c r="E7" s="96">
        <f>IF(Options!$D$24 = 1, MAX(F7, G7),
IF(Options!$D$25 = 1, AVERAGE(F7,G7),
IF(Options!$D$26 = 1, IFERROR(GEOMEAN(F7, G7), MAX(F7, G7)))))</f>
        <v>3.25</v>
      </c>
      <c r="F7" s="96" cm="1">
        <f t="array" ref="F7">IF(Options!$D$18=1, IFERROR(MAX(IF($I$199:$R$199=1,(I7:R7),"")),
     MAX(IF($I$199:$R$199=2,(I7:R7),""))),
IF(Options!$D$19=1, IFERROR(AVERAGE(IF($I$199:$R$199=1,(I7:R7),"")),
     AVERAGE(IF($I$199:$R$199=2,(I7:R7),""))),
IF(Options!$D$20=1, IFERROR(GEOMEAN(IF($I$199:$R$199=1,(I7:R7)+0.0001,"")),
     GEOMEAN(IF($I$199:$R$199=2,(I7:R7)+0.0001,""))))))</f>
        <v>3.25</v>
      </c>
      <c r="G7" s="96" cm="1">
        <f t="array" ref="G7">IF(Options!$D$18=1, IFERROR(MAX(IF($I$200:$R$200=1,(I7:R7),"")),
     MAX(IF($I$200:$R$200=2,(I7:R7),""))),
IF(Options!$D$19=1, IFERROR(AVERAGE(IF($I$200:$R$200=1,(I7:R7),"")),
     AVERAGE(IF($I$200:$R$200=2,(I7:R7),""))),
IF(Options!$D$20=1, IFERROR(GEOMEAN(IF($I$200:$R$200=1,(I7:R7)+0.0001,"")),
     GEOMEAN(IF($I$200:$R$200=2,(I7:R7)+0.0001,""))))))</f>
        <v>0</v>
      </c>
      <c r="H7" s="151" t="s">
        <v>11</v>
      </c>
      <c r="I7" s="96" t="s">
        <v>505</v>
      </c>
      <c r="J7" s="96" t="s">
        <v>505</v>
      </c>
      <c r="K7" s="96">
        <v>3.25</v>
      </c>
      <c r="L7" s="96"/>
      <c r="M7" s="96"/>
      <c r="N7" s="150"/>
      <c r="O7" s="150"/>
      <c r="P7" s="150"/>
      <c r="Q7" s="172"/>
      <c r="R7" s="172"/>
      <c r="S7" s="38"/>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3.875</v>
      </c>
      <c r="F8" s="96" cm="1">
        <f t="array" ref="F8">IF(Options!$D$18=1, IFERROR(MAX(IF($I$199:$R$199=1,(I8:R8),"")),
     MAX(IF($I$199:$R$199=2,(I8:R8),""))),
IF(Options!$D$19=1, IFERROR(AVERAGE(IF($I$199:$R$199=1,(I8:R8),"")),
     AVERAGE(IF($I$199:$R$199=2,(I8:R8),""))),
IF(Options!$D$20=1, IFERROR(GEOMEAN(IF($I$199:$R$199=1,(I8:R8)+0.0001,"")),
     GEOMEAN(IF($I$199:$R$199=2,(I8:R8)+0.0001,""))))))</f>
        <v>3.875</v>
      </c>
      <c r="G8" s="96" cm="1">
        <f t="array" ref="G8">IF(Options!$D$18=1, IFERROR(MAX(IF($I$200:$R$200=1,(I8:R8),"")),
     MAX(IF($I$200:$R$200=2,(I8:R8),""))),
IF(Options!$D$19=1, IFERROR(AVERAGE(IF($I$200:$R$200=1,(I8:R8),"")),
     AVERAGE(IF($I$200:$R$200=2,(I8:R8),""))),
IF(Options!$D$20=1, IFERROR(GEOMEAN(IF($I$200:$R$200=1,(I8:R8)+0.0001,"")),
     GEOMEAN(IF($I$200:$R$200=2,(I8:R8)+0.0001,""))))))</f>
        <v>0</v>
      </c>
      <c r="H8" s="151" t="s">
        <v>13</v>
      </c>
      <c r="I8" s="96" t="s">
        <v>505</v>
      </c>
      <c r="J8" s="96" t="s">
        <v>505</v>
      </c>
      <c r="K8" s="96">
        <v>3.875</v>
      </c>
      <c r="L8" s="96"/>
      <c r="M8" s="96"/>
      <c r="N8" s="150"/>
      <c r="O8" s="150"/>
      <c r="P8" s="150"/>
      <c r="Q8" s="172"/>
      <c r="R8" s="172"/>
      <c r="S8" s="38"/>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1.625</v>
      </c>
      <c r="F9" s="96" cm="1">
        <f t="array" ref="F9">IF(Options!$D$18=1, IFERROR(MAX(IF($I$199:$R$199=1,(I9:R9),"")),
     MAX(IF($I$199:$R$199=2,(I9:R9),""))),
IF(Options!$D$19=1, IFERROR(AVERAGE(IF($I$199:$R$199=1,(I9:R9),"")),
     AVERAGE(IF($I$199:$R$199=2,(I9:R9),""))),
IF(Options!$D$20=1, IFERROR(GEOMEAN(IF($I$199:$R$199=1,(I9:R9)+0.0001,"")),
     GEOMEAN(IF($I$199:$R$199=2,(I9:R9)+0.0001,""))))))</f>
        <v>1.625</v>
      </c>
      <c r="G9" s="96" cm="1">
        <f t="array" ref="G9">IF(Options!$D$18=1, IFERROR(MAX(IF($I$200:$R$200=1,(I9:R9),"")),
     MAX(IF($I$200:$R$200=2,(I9:R9),""))),
IF(Options!$D$19=1, IFERROR(AVERAGE(IF($I$200:$R$200=1,(I9:R9),"")),
     AVERAGE(IF($I$200:$R$200=2,(I9:R9),""))),
IF(Options!$D$20=1, IFERROR(GEOMEAN(IF($I$200:$R$200=1,(I9:R9)+0.0001,"")),
     GEOMEAN(IF($I$200:$R$200=2,(I9:R9)+0.0001,""))))))</f>
        <v>0</v>
      </c>
      <c r="H9" s="151" t="s">
        <v>15</v>
      </c>
      <c r="I9" s="96" t="s">
        <v>505</v>
      </c>
      <c r="J9" s="96" t="s">
        <v>505</v>
      </c>
      <c r="K9" s="96">
        <v>1.625</v>
      </c>
      <c r="L9" s="96"/>
      <c r="M9" s="96"/>
      <c r="N9" s="150"/>
      <c r="O9" s="150"/>
      <c r="P9" s="150"/>
      <c r="Q9" s="172"/>
      <c r="R9" s="172"/>
      <c r="S9" s="38"/>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2.125</v>
      </c>
      <c r="F10" s="96" cm="1">
        <f t="array" ref="F10">IF(Options!$D$18=1, IFERROR(MAX(IF($I$199:$R$199=1,(I10:R10),"")),
     MAX(IF($I$199:$R$199=2,(I10:R10),""))),
IF(Options!$D$19=1, IFERROR(AVERAGE(IF($I$199:$R$199=1,(I10:R10),"")),
     AVERAGE(IF($I$199:$R$199=2,(I10:R10),""))),
IF(Options!$D$20=1, IFERROR(GEOMEAN(IF($I$199:$R$199=1,(I10:R10)+0.0001,"")),
     GEOMEAN(IF($I$199:$R$199=2,(I10:R10)+0.0001,""))))))</f>
        <v>2.125</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0</v>
      </c>
      <c r="J10" s="96" t="s">
        <v>505</v>
      </c>
      <c r="K10" s="96">
        <v>2.125</v>
      </c>
      <c r="L10" s="96"/>
      <c r="M10" s="96"/>
      <c r="N10" s="150"/>
      <c r="O10" s="150"/>
      <c r="P10" s="150"/>
      <c r="Q10" s="172"/>
      <c r="R10" s="172"/>
      <c r="S10" s="38"/>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2.625</v>
      </c>
      <c r="F11" s="96" cm="1">
        <f t="array" ref="F11">IF(Options!$D$18=1, IFERROR(MAX(IF($I$199:$R$199=1,(I11:R11),"")),
     MAX(IF($I$199:$R$199=2,(I11:R11),""))),
IF(Options!$D$19=1, IFERROR(AVERAGE(IF($I$199:$R$199=1,(I11:R11),"")),
     AVERAGE(IF($I$199:$R$199=2,(I11:R11),""))),
IF(Options!$D$20=1, IFERROR(GEOMEAN(IF($I$199:$R$199=1,(I11:R11)+0.0001,"")),
     GEOMEAN(IF($I$199:$R$199=2,(I11:R11)+0.0001,""))))))</f>
        <v>2.625</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t="s">
        <v>505</v>
      </c>
      <c r="J11" s="96" t="s">
        <v>505</v>
      </c>
      <c r="K11" s="96">
        <v>2.625</v>
      </c>
      <c r="L11" s="96"/>
      <c r="M11" s="96"/>
      <c r="N11" s="150"/>
      <c r="O11" s="150"/>
      <c r="P11" s="150"/>
      <c r="Q11" s="172"/>
      <c r="R11" s="172"/>
      <c r="S11" s="38"/>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1.25</v>
      </c>
      <c r="F12" s="96" cm="1">
        <f t="array" ref="F12">IF(Options!$D$18=1, IFERROR(MAX(IF($I$199:$R$199=1,(I12:R12),"")),
     MAX(IF($I$199:$R$199=2,(I12:R12),""))),
IF(Options!$D$19=1, IFERROR(AVERAGE(IF($I$199:$R$199=1,(I12:R12),"")),
     AVERAGE(IF($I$199:$R$199=2,(I12:R12),""))),
IF(Options!$D$20=1, IFERROR(GEOMEAN(IF($I$199:$R$199=1,(I12:R12)+0.0001,"")),
     GEOMEAN(IF($I$199:$R$199=2,(I12:R12)+0.0001,""))))))</f>
        <v>1.25</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t="s">
        <v>505</v>
      </c>
      <c r="J12" s="96" t="s">
        <v>505</v>
      </c>
      <c r="K12" s="96">
        <v>1.25</v>
      </c>
      <c r="L12" s="96"/>
      <c r="M12" s="96"/>
      <c r="N12" s="150"/>
      <c r="O12" s="150"/>
      <c r="P12" s="150"/>
      <c r="Q12" s="172"/>
      <c r="R12" s="172"/>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2.25</v>
      </c>
      <c r="F13" s="96" cm="1">
        <f t="array" ref="F13">IF(Options!$D$18=1, IFERROR(MAX(IF($I$199:$R$199=1,(I13:R13),"")),
     MAX(IF($I$199:$R$199=2,(I13:R13),""))),
IF(Options!$D$19=1, IFERROR(AVERAGE(IF($I$199:$R$199=1,(I13:R13),"")),
     AVERAGE(IF($I$199:$R$199=2,(I13:R13),""))),
IF(Options!$D$20=1, IFERROR(GEOMEAN(IF($I$199:$R$199=1,(I13:R13)+0.0001,"")),
     GEOMEAN(IF($I$199:$R$199=2,(I13:R13)+0.0001,""))))))</f>
        <v>2.25</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v>
      </c>
      <c r="J13" s="96" t="s">
        <v>505</v>
      </c>
      <c r="K13" s="96">
        <v>2.25</v>
      </c>
      <c r="L13" s="96"/>
      <c r="M13" s="96"/>
      <c r="N13" s="150"/>
      <c r="O13" s="150"/>
      <c r="P13" s="150"/>
      <c r="Q13" s="172"/>
      <c r="R13" s="172"/>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0.25</v>
      </c>
      <c r="F14" s="96" cm="1">
        <f t="array" ref="F14">IF(Options!$D$18=1, IFERROR(MAX(IF($I$199:$R$199=1,(I14:R14),"")),
     MAX(IF($I$199:$R$199=2,(I14:R14),""))),
IF(Options!$D$19=1, IFERROR(AVERAGE(IF($I$199:$R$199=1,(I14:R14),"")),
     AVERAGE(IF($I$199:$R$199=2,(I14:R14),""))),
IF(Options!$D$20=1, IFERROR(GEOMEAN(IF($I$199:$R$199=1,(I14:R14)+0.0001,"")),
     GEOMEAN(IF($I$199:$R$199=2,(I14:R14)+0.0001,""))))))</f>
        <v>0.25</v>
      </c>
      <c r="G14" s="96" cm="1">
        <f t="array" ref="G14">IF(Options!$D$18=1, IFERROR(MAX(IF($I$200:$R$200=1,(I14:R14),"")),
     MAX(IF($I$200:$R$200=2,(I14:R14),""))),
IF(Options!$D$19=1, IFERROR(AVERAGE(IF($I$200:$R$200=1,(I14:R14),"")),
     AVERAGE(IF($I$200:$R$200=2,(I14:R14),""))),
IF(Options!$D$20=1, IFERROR(GEOMEAN(IF($I$200:$R$200=1,(I14:R14)+0.0001,"")),
     GEOMEAN(IF($I$200:$R$200=2,(I14:R14)+0.0001,""))))))</f>
        <v>0</v>
      </c>
      <c r="H14" s="151" t="s">
        <v>25</v>
      </c>
      <c r="I14" s="96" t="s">
        <v>505</v>
      </c>
      <c r="J14" s="96" t="s">
        <v>505</v>
      </c>
      <c r="K14" s="96">
        <v>0.25</v>
      </c>
      <c r="L14" s="96"/>
      <c r="M14" s="96"/>
      <c r="N14" s="150"/>
      <c r="O14" s="150"/>
      <c r="P14" s="150"/>
      <c r="Q14" s="172"/>
      <c r="R14" s="172"/>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4.375</v>
      </c>
      <c r="F15" s="96" cm="1">
        <f t="array" ref="F15">IF(Options!$D$18=1, IFERROR(MAX(IF($I$199:$R$199=1,(I15:R15),"")),
     MAX(IF($I$199:$R$199=2,(I15:R15),""))),
IF(Options!$D$19=1, IFERROR(AVERAGE(IF($I$199:$R$199=1,(I15:R15),"")),
     AVERAGE(IF($I$199:$R$199=2,(I15:R15),""))),
IF(Options!$D$20=1, IFERROR(GEOMEAN(IF($I$199:$R$199=1,(I15:R15)+0.0001,"")),
     GEOMEAN(IF($I$199:$R$199=2,(I15:R15)+0.0001,""))))))</f>
        <v>4.375</v>
      </c>
      <c r="G15" s="96" cm="1">
        <f t="array" ref="G15">IF(Options!$D$18=1, IFERROR(MAX(IF($I$200:$R$200=1,(I15:R15),"")),
     MAX(IF($I$200:$R$200=2,(I15:R15),""))),
IF(Options!$D$19=1, IFERROR(AVERAGE(IF($I$200:$R$200=1,(I15:R15),"")),
     AVERAGE(IF($I$200:$R$200=2,(I15:R15),""))),
IF(Options!$D$20=1, IFERROR(GEOMEAN(IF($I$200:$R$200=1,(I15:R15)+0.0001,"")),
     GEOMEAN(IF($I$200:$R$200=2,(I15:R15)+0.0001,""))))))</f>
        <v>0</v>
      </c>
      <c r="H15" s="151" t="s">
        <v>27</v>
      </c>
      <c r="I15" s="96" t="s">
        <v>505</v>
      </c>
      <c r="J15" s="96" t="s">
        <v>505</v>
      </c>
      <c r="K15" s="96">
        <v>4.375</v>
      </c>
      <c r="L15" s="96"/>
      <c r="M15" s="96"/>
      <c r="N15" s="150"/>
      <c r="O15" s="150"/>
      <c r="P15" s="150"/>
      <c r="Q15" s="172"/>
      <c r="R15" s="172"/>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4.875</v>
      </c>
      <c r="F16" s="96" cm="1">
        <f t="array" ref="F16">IF(Options!$D$18=1, IFERROR(MAX(IF($I$199:$R$199=1,(I16:R16),"")),
     MAX(IF($I$199:$R$199=2,(I16:R16),""))),
IF(Options!$D$19=1, IFERROR(AVERAGE(IF($I$199:$R$199=1,(I16:R16),"")),
     AVERAGE(IF($I$199:$R$199=2,(I16:R16),""))),
IF(Options!$D$20=1, IFERROR(GEOMEAN(IF($I$199:$R$199=1,(I16:R16)+0.0001,"")),
     GEOMEAN(IF($I$199:$R$199=2,(I16:R16)+0.0001,""))))))</f>
        <v>4.875</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t="s">
        <v>505</v>
      </c>
      <c r="J16" s="96" t="s">
        <v>505</v>
      </c>
      <c r="K16" s="96">
        <v>4.875</v>
      </c>
      <c r="L16" s="96"/>
      <c r="M16" s="96"/>
      <c r="N16" s="150"/>
      <c r="O16" s="150"/>
      <c r="P16" s="150"/>
      <c r="Q16" s="172"/>
      <c r="R16" s="172"/>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1.25</v>
      </c>
      <c r="F17" s="96" cm="1">
        <f t="array" ref="F17">IF(Options!$D$18=1, IFERROR(MAX(IF($I$199:$R$199=1,(I17:R17),"")),
     MAX(IF($I$199:$R$199=2,(I17:R17),""))),
IF(Options!$D$19=1, IFERROR(AVERAGE(IF($I$199:$R$199=1,(I17:R17),"")),
     AVERAGE(IF($I$199:$R$199=2,(I17:R17),""))),
IF(Options!$D$20=1, IFERROR(GEOMEAN(IF($I$199:$R$199=1,(I17:R17)+0.0001,"")),
     GEOMEAN(IF($I$199:$R$199=2,(I17:R17)+0.0001,""))))))</f>
        <v>1.25</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t="s">
        <v>505</v>
      </c>
      <c r="J17" s="96" t="s">
        <v>505</v>
      </c>
      <c r="K17" s="96">
        <v>1.25</v>
      </c>
      <c r="L17" s="96"/>
      <c r="M17" s="96"/>
      <c r="N17" s="150"/>
      <c r="O17" s="150"/>
      <c r="P17" s="150"/>
      <c r="Q17" s="172"/>
      <c r="R17" s="172"/>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1.5</v>
      </c>
      <c r="F18" s="96" cm="1">
        <f t="array" ref="F18">IF(Options!$D$18=1, IFERROR(MAX(IF($I$199:$R$199=1,(I18:R18),"")),
     MAX(IF($I$199:$R$199=2,(I18:R18),""))),
IF(Options!$D$19=1, IFERROR(AVERAGE(IF($I$199:$R$199=1,(I18:R18),"")),
     AVERAGE(IF($I$199:$R$199=2,(I18:R18),""))),
IF(Options!$D$20=1, IFERROR(GEOMEAN(IF($I$199:$R$199=1,(I18:R18)+0.0001,"")),
     GEOMEAN(IF($I$199:$R$199=2,(I18:R18)+0.0001,""))))))</f>
        <v>1.5</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t="s">
        <v>505</v>
      </c>
      <c r="J18" s="96" t="s">
        <v>505</v>
      </c>
      <c r="K18" s="96">
        <v>1.5</v>
      </c>
      <c r="L18" s="96"/>
      <c r="M18" s="96"/>
      <c r="N18" s="150"/>
      <c r="O18" s="150"/>
      <c r="P18" s="150"/>
      <c r="Q18" s="172"/>
      <c r="R18" s="172"/>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5.75</v>
      </c>
      <c r="F19" s="96" cm="1">
        <f t="array" ref="F19">IF(Options!$D$18=1, IFERROR(MAX(IF($I$199:$R$199=1,(I19:R19),"")),
     MAX(IF($I$199:$R$199=2,(I19:R19),""))),
IF(Options!$D$19=1, IFERROR(AVERAGE(IF($I$199:$R$199=1,(I19:R19),"")),
     AVERAGE(IF($I$199:$R$199=2,(I19:R19),""))),
IF(Options!$D$20=1, IFERROR(GEOMEAN(IF($I$199:$R$199=1,(I19:R19)+0.0001,"")),
     GEOMEAN(IF($I$199:$R$199=2,(I19:R19)+0.0001,""))))))</f>
        <v>5.75</v>
      </c>
      <c r="G19" s="96" cm="1">
        <f t="array" ref="G19">IF(Options!$D$18=1, IFERROR(MAX(IF($I$200:$R$200=1,(I19:R19),"")),
     MAX(IF($I$200:$R$200=2,(I19:R19),""))),
IF(Options!$D$19=1, IFERROR(AVERAGE(IF($I$200:$R$200=1,(I19:R19),"")),
     AVERAGE(IF($I$200:$R$200=2,(I19:R19),""))),
IF(Options!$D$20=1, IFERROR(GEOMEAN(IF($I$200:$R$200=1,(I19:R19)+0.0001,"")),
     GEOMEAN(IF($I$200:$R$200=2,(I19:R19)+0.0001,""))))))</f>
        <v>0</v>
      </c>
      <c r="H19" s="151" t="s">
        <v>35</v>
      </c>
      <c r="I19" s="96" t="s">
        <v>505</v>
      </c>
      <c r="J19" s="96">
        <v>0</v>
      </c>
      <c r="K19" s="96">
        <v>5.75</v>
      </c>
      <c r="L19" s="96"/>
      <c r="M19" s="96"/>
      <c r="N19" s="150"/>
      <c r="O19" s="150"/>
      <c r="P19" s="150"/>
      <c r="Q19" s="172"/>
      <c r="R19" s="172"/>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8</v>
      </c>
      <c r="F20" s="96" cm="1">
        <f t="array" ref="F20">IF(Options!$D$18=1, IFERROR(MAX(IF($I$199:$R$199=1,(I20:R20),"")),
     MAX(IF($I$199:$R$199=2,(I20:R20),""))),
IF(Options!$D$19=1, IFERROR(AVERAGE(IF($I$199:$R$199=1,(I20:R20),"")),
     AVERAGE(IF($I$199:$R$199=2,(I20:R20),""))),
IF(Options!$D$20=1, IFERROR(GEOMEAN(IF($I$199:$R$199=1,(I20:R20)+0.0001,"")),
     GEOMEAN(IF($I$199:$R$199=2,(I20:R20)+0.0001,""))))))</f>
        <v>8</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t="s">
        <v>505</v>
      </c>
      <c r="J20" s="96">
        <v>0</v>
      </c>
      <c r="K20" s="96">
        <v>8</v>
      </c>
      <c r="L20" s="96"/>
      <c r="M20" s="96"/>
      <c r="N20" s="150"/>
      <c r="O20" s="150"/>
      <c r="P20" s="150"/>
      <c r="Q20" s="172"/>
      <c r="R20" s="172"/>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1.25</v>
      </c>
      <c r="F21" s="96" cm="1">
        <f t="array" ref="F21">IF(Options!$D$18=1, IFERROR(MAX(IF($I$199:$R$199=1,(I21:R21),"")),
     MAX(IF($I$199:$R$199=2,(I21:R21),""))),
IF(Options!$D$19=1, IFERROR(AVERAGE(IF($I$199:$R$199=1,(I21:R21),"")),
     AVERAGE(IF($I$199:$R$199=2,(I21:R21),""))),
IF(Options!$D$20=1, IFERROR(GEOMEAN(IF($I$199:$R$199=1,(I21:R21)+0.0001,"")),
     GEOMEAN(IF($I$199:$R$199=2,(I21:R21)+0.0001,""))))))</f>
        <v>1.25</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t="s">
        <v>505</v>
      </c>
      <c r="J21" s="96" t="s">
        <v>505</v>
      </c>
      <c r="K21" s="96">
        <v>1.25</v>
      </c>
      <c r="L21" s="96"/>
      <c r="M21" s="96"/>
      <c r="N21" s="150"/>
      <c r="O21" s="150"/>
      <c r="P21" s="150"/>
      <c r="Q21" s="172"/>
      <c r="R21" s="172"/>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0</v>
      </c>
      <c r="F22" s="96" cm="1">
        <f t="array" ref="F22">IF(Options!$D$18=1, IFERROR(MAX(IF($I$199:$R$199=1,(I22:R22),"")),
     MAX(IF($I$199:$R$199=2,(I22:R22),""))),
IF(Options!$D$19=1, IFERROR(AVERAGE(IF($I$199:$R$199=1,(I22:R22),"")),
     AVERAGE(IF($I$199:$R$199=2,(I22:R22),""))),
IF(Options!$D$20=1, IFERROR(GEOMEAN(IF($I$199:$R$199=1,(I22:R22)+0.0001,"")),
     GEOMEAN(IF($I$199:$R$199=2,(I22:R22)+0.0001,""))))))</f>
        <v>0</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t="s">
        <v>505</v>
      </c>
      <c r="J22" s="96" t="s">
        <v>505</v>
      </c>
      <c r="K22" s="96">
        <v>0</v>
      </c>
      <c r="L22" s="96"/>
      <c r="M22" s="96"/>
      <c r="N22" s="150"/>
      <c r="O22" s="150"/>
      <c r="P22" s="150"/>
      <c r="Q22" s="172"/>
      <c r="R22" s="172"/>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1.125</v>
      </c>
      <c r="F23" s="96" cm="1">
        <f t="array" ref="F23">IF(Options!$D$18=1, IFERROR(MAX(IF($I$199:$R$199=1,(I23:R23),"")),
     MAX(IF($I$199:$R$199=2,(I23:R23),""))),
IF(Options!$D$19=1, IFERROR(AVERAGE(IF($I$199:$R$199=1,(I23:R23),"")),
     AVERAGE(IF($I$199:$R$199=2,(I23:R23),""))),
IF(Options!$D$20=1, IFERROR(GEOMEAN(IF($I$199:$R$199=1,(I23:R23)+0.0001,"")),
     GEOMEAN(IF($I$199:$R$199=2,(I23:R23)+0.0001,""))))))</f>
        <v>1.125</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t="s">
        <v>505</v>
      </c>
      <c r="J23" s="96" t="s">
        <v>505</v>
      </c>
      <c r="K23" s="96">
        <v>1.125</v>
      </c>
      <c r="L23" s="96"/>
      <c r="M23" s="96"/>
      <c r="N23" s="150"/>
      <c r="O23" s="150"/>
      <c r="P23" s="150"/>
      <c r="Q23" s="172"/>
      <c r="R23" s="172"/>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2.5</v>
      </c>
      <c r="F24" s="96" cm="1">
        <f t="array" ref="F24">IF(Options!$D$18=1, IFERROR(MAX(IF($I$199:$R$199=1,(I24:R24),"")),
     MAX(IF($I$199:$R$199=2,(I24:R24),""))),
IF(Options!$D$19=1, IFERROR(AVERAGE(IF($I$199:$R$199=1,(I24:R24),"")),
     AVERAGE(IF($I$199:$R$199=2,(I24:R24),""))),
IF(Options!$D$20=1, IFERROR(GEOMEAN(IF($I$199:$R$199=1,(I24:R24)+0.0001,"")),
     GEOMEAN(IF($I$199:$R$199=2,(I24:R24)+0.0001,""))))))</f>
        <v>2.5</v>
      </c>
      <c r="G24" s="96" cm="1">
        <f t="array" ref="G24">IF(Options!$D$18=1, IFERROR(MAX(IF($I$200:$R$200=1,(I24:R24),"")),
     MAX(IF($I$200:$R$200=2,(I24:R24),""))),
IF(Options!$D$19=1, IFERROR(AVERAGE(IF($I$200:$R$200=1,(I24:R24),"")),
     AVERAGE(IF($I$200:$R$200=2,(I24:R24),""))),
IF(Options!$D$20=1, IFERROR(GEOMEAN(IF($I$200:$R$200=1,(I24:R24)+0.0001,"")),
     GEOMEAN(IF($I$200:$R$200=2,(I24:R24)+0.0001,""))))))</f>
        <v>0</v>
      </c>
      <c r="H24" s="151" t="s">
        <v>45</v>
      </c>
      <c r="I24" s="96" t="s">
        <v>505</v>
      </c>
      <c r="J24" s="96" t="s">
        <v>505</v>
      </c>
      <c r="K24" s="96">
        <v>2.5</v>
      </c>
      <c r="L24" s="96"/>
      <c r="M24" s="96"/>
      <c r="N24" s="150"/>
      <c r="O24" s="150"/>
      <c r="P24" s="150"/>
      <c r="Q24" s="172"/>
      <c r="R24" s="172"/>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1</v>
      </c>
      <c r="F25" s="96" cm="1">
        <f t="array" ref="F25">IF(Options!$D$18=1, IFERROR(MAX(IF($I$199:$R$199=1,(I25:R25),"")),
     MAX(IF($I$199:$R$199=2,(I25:R25),""))),
IF(Options!$D$19=1, IFERROR(AVERAGE(IF($I$199:$R$199=1,(I25:R25),"")),
     AVERAGE(IF($I$199:$R$199=2,(I25:R25),""))),
IF(Options!$D$20=1, IFERROR(GEOMEAN(IF($I$199:$R$199=1,(I25:R25)+0.0001,"")),
     GEOMEAN(IF($I$199:$R$199=2,(I25:R25)+0.0001,""))))))</f>
        <v>1</v>
      </c>
      <c r="G25" s="96" cm="1">
        <f t="array" ref="G25">IF(Options!$D$18=1, IFERROR(MAX(IF($I$200:$R$200=1,(I25:R25),"")),
     MAX(IF($I$200:$R$200=2,(I25:R25),""))),
IF(Options!$D$19=1, IFERROR(AVERAGE(IF($I$200:$R$200=1,(I25:R25),"")),
     AVERAGE(IF($I$200:$R$200=2,(I25:R25),""))),
IF(Options!$D$20=1, IFERROR(GEOMEAN(IF($I$200:$R$200=1,(I25:R25)+0.0001,"")),
     GEOMEAN(IF($I$200:$R$200=2,(I25:R25)+0.0001,""))))))</f>
        <v>0</v>
      </c>
      <c r="H25" s="151" t="s">
        <v>47</v>
      </c>
      <c r="I25" s="96" t="s">
        <v>505</v>
      </c>
      <c r="J25" s="96" t="s">
        <v>505</v>
      </c>
      <c r="K25" s="96">
        <v>1</v>
      </c>
      <c r="L25" s="96"/>
      <c r="M25" s="96"/>
      <c r="N25" s="150"/>
      <c r="O25" s="150"/>
      <c r="P25" s="150"/>
      <c r="Q25" s="172"/>
      <c r="R25" s="172"/>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2.75</v>
      </c>
      <c r="F26" s="96" cm="1">
        <f t="array" ref="F26">IF(Options!$D$18=1, IFERROR(MAX(IF($I$199:$R$199=1,(I26:R26),"")),
     MAX(IF($I$199:$R$199=2,(I26:R26),""))),
IF(Options!$D$19=1, IFERROR(AVERAGE(IF($I$199:$R$199=1,(I26:R26),"")),
     AVERAGE(IF($I$199:$R$199=2,(I26:R26),""))),
IF(Options!$D$20=1, IFERROR(GEOMEAN(IF($I$199:$R$199=1,(I26:R26)+0.0001,"")),
     GEOMEAN(IF($I$199:$R$199=2,(I26:R26)+0.0001,""))))))</f>
        <v>2.75</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t="s">
        <v>505</v>
      </c>
      <c r="J26" s="96" t="s">
        <v>505</v>
      </c>
      <c r="K26" s="96">
        <v>2.75</v>
      </c>
      <c r="L26" s="96"/>
      <c r="M26" s="96"/>
      <c r="N26" s="150"/>
      <c r="O26" s="150"/>
      <c r="P26" s="150"/>
      <c r="Q26" s="172"/>
      <c r="R26" s="172"/>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3.875</v>
      </c>
      <c r="F27" s="96" cm="1">
        <f t="array" ref="F27">IF(Options!$D$18=1, IFERROR(MAX(IF($I$199:$R$199=1,(I27:R27),"")),
     MAX(IF($I$199:$R$199=2,(I27:R27),""))),
IF(Options!$D$19=1, IFERROR(AVERAGE(IF($I$199:$R$199=1,(I27:R27),"")),
     AVERAGE(IF($I$199:$R$199=2,(I27:R27),""))),
IF(Options!$D$20=1, IFERROR(GEOMEAN(IF($I$199:$R$199=1,(I27:R27)+0.0001,"")),
     GEOMEAN(IF($I$199:$R$199=2,(I27:R27)+0.0001,""))))))</f>
        <v>3.875</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t="s">
        <v>505</v>
      </c>
      <c r="J27" s="96" t="s">
        <v>505</v>
      </c>
      <c r="K27" s="96">
        <v>3.875</v>
      </c>
      <c r="L27" s="96"/>
      <c r="M27" s="96"/>
      <c r="N27" s="150"/>
      <c r="O27" s="150"/>
      <c r="P27" s="150"/>
      <c r="Q27" s="172"/>
      <c r="R27" s="172"/>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7.75</v>
      </c>
      <c r="F28" s="96" cm="1">
        <f t="array" ref="F28">IF(Options!$D$18=1, IFERROR(MAX(IF($I$199:$R$199=1,(I28:R28),"")),
     MAX(IF($I$199:$R$199=2,(I28:R28),""))),
IF(Options!$D$19=1, IFERROR(AVERAGE(IF($I$199:$R$199=1,(I28:R28),"")),
     AVERAGE(IF($I$199:$R$199=2,(I28:R28),""))),
IF(Options!$D$20=1, IFERROR(GEOMEAN(IF($I$199:$R$199=1,(I28:R28)+0.0001,"")),
     GEOMEAN(IF($I$199:$R$199=2,(I28:R28)+0.0001,""))))))</f>
        <v>7.75</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0</v>
      </c>
      <c r="K28" s="96">
        <v>7.75</v>
      </c>
      <c r="L28" s="96"/>
      <c r="M28" s="96"/>
      <c r="N28" s="150"/>
      <c r="O28" s="150"/>
      <c r="P28" s="150"/>
      <c r="Q28" s="172"/>
      <c r="R28" s="172"/>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1.375</v>
      </c>
      <c r="F29" s="96" cm="1">
        <f t="array" ref="F29">IF(Options!$D$18=1, IFERROR(MAX(IF($I$199:$R$199=1,(I29:R29),"")),
     MAX(IF($I$199:$R$199=2,(I29:R29),""))),
IF(Options!$D$19=1, IFERROR(AVERAGE(IF($I$199:$R$199=1,(I29:R29),"")),
     AVERAGE(IF($I$199:$R$199=2,(I29:R29),""))),
IF(Options!$D$20=1, IFERROR(GEOMEAN(IF($I$199:$R$199=1,(I29:R29)+0.0001,"")),
     GEOMEAN(IF($I$199:$R$199=2,(I29:R29)+0.0001,""))))))</f>
        <v>1.375</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t="s">
        <v>505</v>
      </c>
      <c r="J29" s="96" t="s">
        <v>505</v>
      </c>
      <c r="K29" s="96">
        <v>1.375</v>
      </c>
      <c r="L29" s="96"/>
      <c r="M29" s="96"/>
      <c r="N29" s="150"/>
      <c r="O29" s="150"/>
      <c r="P29" s="150"/>
      <c r="Q29" s="172"/>
      <c r="R29" s="172"/>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0.5</v>
      </c>
      <c r="F30" s="96" cm="1">
        <f t="array" ref="F30">IF(Options!$D$18=1, IFERROR(MAX(IF($I$199:$R$199=1,(I30:R30),"")),
     MAX(IF($I$199:$R$199=2,(I30:R30),""))),
IF(Options!$D$19=1, IFERROR(AVERAGE(IF($I$199:$R$199=1,(I30:R30),"")),
     AVERAGE(IF($I$199:$R$199=2,(I30:R30),""))),
IF(Options!$D$20=1, IFERROR(GEOMEAN(IF($I$199:$R$199=1,(I30:R30)+0.0001,"")),
     GEOMEAN(IF($I$199:$R$199=2,(I30:R30)+0.0001,""))))))</f>
        <v>0.5</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t="s">
        <v>505</v>
      </c>
      <c r="J30" s="96" t="s">
        <v>505</v>
      </c>
      <c r="K30" s="96">
        <v>0.5</v>
      </c>
      <c r="L30" s="96"/>
      <c r="M30" s="96"/>
      <c r="N30" s="150"/>
      <c r="O30" s="150"/>
      <c r="P30" s="150"/>
      <c r="Q30" s="172"/>
      <c r="R30" s="172"/>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1.25</v>
      </c>
      <c r="F31" s="96" cm="1">
        <f t="array" ref="F31">IF(Options!$D$18=1, IFERROR(MAX(IF($I$199:$R$199=1,(I31:R31),"")),
     MAX(IF($I$199:$R$199=2,(I31:R31),""))),
IF(Options!$D$19=1, IFERROR(AVERAGE(IF($I$199:$R$199=1,(I31:R31),"")),
     AVERAGE(IF($I$199:$R$199=2,(I31:R31),""))),
IF(Options!$D$20=1, IFERROR(GEOMEAN(IF($I$199:$R$199=1,(I31:R31)+0.0001,"")),
     GEOMEAN(IF($I$199:$R$199=2,(I31:R31)+0.0001,""))))))</f>
        <v>1.25</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t="s">
        <v>505</v>
      </c>
      <c r="J31" s="96" t="s">
        <v>505</v>
      </c>
      <c r="K31" s="96">
        <v>1.25</v>
      </c>
      <c r="L31" s="96"/>
      <c r="M31" s="96"/>
      <c r="N31" s="150"/>
      <c r="O31" s="150"/>
      <c r="P31" s="150"/>
      <c r="Q31" s="172"/>
      <c r="R31" s="172"/>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0.875</v>
      </c>
      <c r="F32" s="96" cm="1">
        <f t="array" ref="F32">IF(Options!$D$18=1, IFERROR(MAX(IF($I$199:$R$199=1,(I32:R32),"")),
     MAX(IF($I$199:$R$199=2,(I32:R32),""))),
IF(Options!$D$19=1, IFERROR(AVERAGE(IF($I$199:$R$199=1,(I32:R32),"")),
     AVERAGE(IF($I$199:$R$199=2,(I32:R32),""))),
IF(Options!$D$20=1, IFERROR(GEOMEAN(IF($I$199:$R$199=1,(I32:R32)+0.0001,"")),
     GEOMEAN(IF($I$199:$R$199=2,(I32:R32)+0.0001,""))))))</f>
        <v>0.875</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t="s">
        <v>505</v>
      </c>
      <c r="J32" s="96" t="s">
        <v>505</v>
      </c>
      <c r="K32" s="96">
        <v>0.875</v>
      </c>
      <c r="L32" s="96"/>
      <c r="M32" s="96"/>
      <c r="N32" s="150"/>
      <c r="O32" s="150"/>
      <c r="P32" s="150"/>
      <c r="Q32" s="172"/>
      <c r="R32" s="172"/>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6.375</v>
      </c>
      <c r="F33" s="96" cm="1">
        <f t="array" ref="F33">IF(Options!$D$18=1, IFERROR(MAX(IF($I$199:$R$199=1,(I33:R33),"")),
     MAX(IF($I$199:$R$199=2,(I33:R33),""))),
IF(Options!$D$19=1, IFERROR(AVERAGE(IF($I$199:$R$199=1,(I33:R33),"")),
     AVERAGE(IF($I$199:$R$199=2,(I33:R33),""))),
IF(Options!$D$20=1, IFERROR(GEOMEAN(IF($I$199:$R$199=1,(I33:R33)+0.0001,"")),
     GEOMEAN(IF($I$199:$R$199=2,(I33:R33)+0.0001,""))))))</f>
        <v>6.375</v>
      </c>
      <c r="G33" s="96" cm="1">
        <f t="array" ref="G33">IF(Options!$D$18=1, IFERROR(MAX(IF($I$200:$R$200=1,(I33:R33),"")),
     MAX(IF($I$200:$R$200=2,(I33:R33),""))),
IF(Options!$D$19=1, IFERROR(AVERAGE(IF($I$200:$R$200=1,(I33:R33),"")),
     AVERAGE(IF($I$200:$R$200=2,(I33:R33),""))),
IF(Options!$D$20=1, IFERROR(GEOMEAN(IF($I$200:$R$200=1,(I33:R33)+0.0001,"")),
     GEOMEAN(IF($I$200:$R$200=2,(I33:R33)+0.0001,""))))))</f>
        <v>0</v>
      </c>
      <c r="H33" s="151" t="s">
        <v>63</v>
      </c>
      <c r="I33" s="96" t="s">
        <v>505</v>
      </c>
      <c r="J33" s="96">
        <v>0</v>
      </c>
      <c r="K33" s="96">
        <v>6.375</v>
      </c>
      <c r="L33" s="96"/>
      <c r="M33" s="96"/>
      <c r="N33" s="150"/>
      <c r="O33" s="150"/>
      <c r="P33" s="150"/>
      <c r="Q33" s="172"/>
      <c r="R33" s="172"/>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2</v>
      </c>
      <c r="F34" s="96" cm="1">
        <f t="array" ref="F34">IF(Options!$D$18=1, IFERROR(MAX(IF($I$199:$R$199=1,(I34:R34),"")),
     MAX(IF($I$199:$R$199=2,(I34:R34),""))),
IF(Options!$D$19=1, IFERROR(AVERAGE(IF($I$199:$R$199=1,(I34:R34),"")),
     AVERAGE(IF($I$199:$R$199=2,(I34:R34),""))),
IF(Options!$D$20=1, IFERROR(GEOMEAN(IF($I$199:$R$199=1,(I34:R34)+0.0001,"")),
     GEOMEAN(IF($I$199:$R$199=2,(I34:R34)+0.0001,""))))))</f>
        <v>2</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t="s">
        <v>505</v>
      </c>
      <c r="J34" s="96" t="s">
        <v>505</v>
      </c>
      <c r="K34" s="96">
        <v>2</v>
      </c>
      <c r="L34" s="96"/>
      <c r="M34" s="96"/>
      <c r="N34" s="150"/>
      <c r="O34" s="150"/>
      <c r="P34" s="150"/>
      <c r="Q34" s="172"/>
      <c r="R34" s="172"/>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0.25</v>
      </c>
      <c r="F35" s="96" cm="1">
        <f t="array" ref="F35">IF(Options!$D$18=1, IFERROR(MAX(IF($I$199:$R$199=1,(I35:R35),"")),
     MAX(IF($I$199:$R$199=2,(I35:R35),""))),
IF(Options!$D$19=1, IFERROR(AVERAGE(IF($I$199:$R$199=1,(I35:R35),"")),
     AVERAGE(IF($I$199:$R$199=2,(I35:R35),""))),
IF(Options!$D$20=1, IFERROR(GEOMEAN(IF($I$199:$R$199=1,(I35:R35)+0.0001,"")),
     GEOMEAN(IF($I$199:$R$199=2,(I35:R35)+0.0001,""))))))</f>
        <v>0.25</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t="s">
        <v>505</v>
      </c>
      <c r="J35" s="96" t="s">
        <v>505</v>
      </c>
      <c r="K35" s="96">
        <v>0.25</v>
      </c>
      <c r="L35" s="96"/>
      <c r="M35" s="96"/>
      <c r="N35" s="150"/>
      <c r="O35" s="150"/>
      <c r="P35" s="150"/>
      <c r="Q35" s="172"/>
      <c r="R35" s="172"/>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4.125</v>
      </c>
      <c r="F36" s="96" cm="1">
        <f t="array" ref="F36">IF(Options!$D$18=1, IFERROR(MAX(IF($I$199:$R$199=1,(I36:R36),"")),
     MAX(IF($I$199:$R$199=2,(I36:R36),""))),
IF(Options!$D$19=1, IFERROR(AVERAGE(IF($I$199:$R$199=1,(I36:R36),"")),
     AVERAGE(IF($I$199:$R$199=2,(I36:R36),""))),
IF(Options!$D$20=1, IFERROR(GEOMEAN(IF($I$199:$R$199=1,(I36:R36)+0.0001,"")),
     GEOMEAN(IF($I$199:$R$199=2,(I36:R36)+0.0001,""))))))</f>
        <v>4.125</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0</v>
      </c>
      <c r="J36" s="96" t="s">
        <v>505</v>
      </c>
      <c r="K36" s="96">
        <v>4.125</v>
      </c>
      <c r="L36" s="96"/>
      <c r="M36" s="96"/>
      <c r="N36" s="150"/>
      <c r="O36" s="150"/>
      <c r="P36" s="150"/>
      <c r="Q36" s="172"/>
      <c r="R36" s="172"/>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7.5</v>
      </c>
      <c r="F37" s="96" cm="1">
        <f t="array" ref="F37">IF(Options!$D$18=1, IFERROR(MAX(IF($I$199:$R$199=1,(I37:R37),"")),
     MAX(IF($I$199:$R$199=2,(I37:R37),""))),
IF(Options!$D$19=1, IFERROR(AVERAGE(IF($I$199:$R$199=1,(I37:R37),"")),
     AVERAGE(IF($I$199:$R$199=2,(I37:R37),""))),
IF(Options!$D$20=1, IFERROR(GEOMEAN(IF($I$199:$R$199=1,(I37:R37)+0.0001,"")),
     GEOMEAN(IF($I$199:$R$199=2,(I37:R37)+0.0001,""))))))</f>
        <v>7.5</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t="s">
        <v>505</v>
      </c>
      <c r="J37" s="96" t="s">
        <v>505</v>
      </c>
      <c r="K37" s="96">
        <v>7.5</v>
      </c>
      <c r="L37" s="96"/>
      <c r="M37" s="96"/>
      <c r="N37" s="150"/>
      <c r="O37" s="150"/>
      <c r="P37" s="150"/>
      <c r="Q37" s="172"/>
      <c r="R37" s="172"/>
      <c r="S37" s="38"/>
      <c r="T37" s="38"/>
      <c r="U37" s="38"/>
      <c r="V37" s="38"/>
      <c r="W37" s="38"/>
      <c r="X37" s="38"/>
      <c r="Y37" s="38"/>
      <c r="Z37" s="38"/>
      <c r="AA37" s="38"/>
    </row>
    <row r="38" spans="1:27" x14ac:dyDescent="0.2">
      <c r="A38" s="92">
        <v>33</v>
      </c>
      <c r="B38" s="92" t="s">
        <v>72</v>
      </c>
      <c r="C38" s="92" t="s">
        <v>73</v>
      </c>
      <c r="D38" s="105" t="str">
        <f t="shared" si="0"/>
        <v/>
      </c>
      <c r="E38" s="96">
        <f>IF(Options!$D$24 = 1, MAX(F38, G38),
IF(Options!$D$25 = 1, AVERAGE(F38,G38),
IF(Options!$D$26 = 1, IFERROR(GEOMEAN(F38, G38), MAX(F38, G38)))))</f>
        <v>5.125</v>
      </c>
      <c r="F38" s="96" cm="1">
        <f t="array" ref="F38">IF(Options!$D$18=1, IFERROR(MAX(IF($I$199:$R$199=1,(I38:R38),"")),
     MAX(IF($I$199:$R$199=2,(I38:R38),""))),
IF(Options!$D$19=1, IFERROR(AVERAGE(IF($I$199:$R$199=1,(I38:R38),"")),
     AVERAGE(IF($I$199:$R$199=2,(I38:R38),""))),
IF(Options!$D$20=1, IFERROR(GEOMEAN(IF($I$199:$R$199=1,(I38:R38)+0.0001,"")),
     GEOMEAN(IF($I$199:$R$199=2,(I38:R38)+0.0001,""))))))</f>
        <v>5.125</v>
      </c>
      <c r="G38" s="96" cm="1">
        <f t="array" ref="G38">IF(Options!$D$18=1, IFERROR(MAX(IF($I$200:$R$200=1,(I38:R38),"")),
     MAX(IF($I$200:$R$200=2,(I38:R38),""))),
IF(Options!$D$19=1, IFERROR(AVERAGE(IF($I$200:$R$200=1,(I38:R38),"")),
     AVERAGE(IF($I$200:$R$200=2,(I38:R38),""))),
IF(Options!$D$20=1, IFERROR(GEOMEAN(IF($I$200:$R$200=1,(I38:R38)+0.0001,"")),
     GEOMEAN(IF($I$200:$R$200=2,(I38:R38)+0.0001,""))))))</f>
        <v>0</v>
      </c>
      <c r="H38" s="151" t="s">
        <v>73</v>
      </c>
      <c r="I38" s="96" t="s">
        <v>505</v>
      </c>
      <c r="J38" s="96" t="s">
        <v>505</v>
      </c>
      <c r="K38" s="96">
        <v>5.125</v>
      </c>
      <c r="L38" s="96"/>
      <c r="M38" s="96"/>
      <c r="N38" s="150"/>
      <c r="O38" s="150"/>
      <c r="P38" s="150"/>
      <c r="Q38" s="172"/>
      <c r="R38" s="172"/>
      <c r="S38" s="38"/>
      <c r="T38" s="38"/>
      <c r="U38" s="38"/>
      <c r="V38" s="38"/>
      <c r="W38" s="38"/>
      <c r="X38" s="38"/>
      <c r="Y38" s="38"/>
      <c r="Z38" s="38"/>
      <c r="AA38" s="38"/>
    </row>
    <row r="39" spans="1:27" x14ac:dyDescent="0.2">
      <c r="A39" s="92">
        <v>34</v>
      </c>
      <c r="B39" s="92" t="s">
        <v>74</v>
      </c>
      <c r="C39" s="92" t="s">
        <v>75</v>
      </c>
      <c r="D39" s="105" t="str">
        <f t="shared" si="0"/>
        <v/>
      </c>
      <c r="E39" s="96">
        <f>IF(Options!$D$24 = 1, MAX(F39, G39),
IF(Options!$D$25 = 1, AVERAGE(F39,G39),
IF(Options!$D$26 = 1, IFERROR(GEOMEAN(F39, G39), MAX(F39, G39)))))</f>
        <v>7.625</v>
      </c>
      <c r="F39" s="96" cm="1">
        <f t="array" ref="F39">IF(Options!$D$18=1, IFERROR(MAX(IF($I$199:$R$199=1,(I39:R39),"")),
     MAX(IF($I$199:$R$199=2,(I39:R39),""))),
IF(Options!$D$19=1, IFERROR(AVERAGE(IF($I$199:$R$199=1,(I39:R39),"")),
     AVERAGE(IF($I$199:$R$199=2,(I39:R39),""))),
IF(Options!$D$20=1, IFERROR(GEOMEAN(IF($I$199:$R$199=1,(I39:R39)+0.0001,"")),
     GEOMEAN(IF($I$199:$R$199=2,(I39:R39)+0.0001,""))))))</f>
        <v>7.625</v>
      </c>
      <c r="G39" s="96" cm="1">
        <f t="array" ref="G39">IF(Options!$D$18=1, IFERROR(MAX(IF($I$200:$R$200=1,(I39:R39),"")),
     MAX(IF($I$200:$R$200=2,(I39:R39),""))),
IF(Options!$D$19=1, IFERROR(AVERAGE(IF($I$200:$R$200=1,(I39:R39),"")),
     AVERAGE(IF($I$200:$R$200=2,(I39:R39),""))),
IF(Options!$D$20=1, IFERROR(GEOMEAN(IF($I$200:$R$200=1,(I39:R39)+0.0001,"")),
     GEOMEAN(IF($I$200:$R$200=2,(I39:R39)+0.0001,""))))))</f>
        <v>0</v>
      </c>
      <c r="H39" s="151" t="s">
        <v>75</v>
      </c>
      <c r="I39" s="96" t="s">
        <v>505</v>
      </c>
      <c r="J39" s="96">
        <v>0</v>
      </c>
      <c r="K39" s="96">
        <v>7.625</v>
      </c>
      <c r="L39" s="96"/>
      <c r="M39" s="96"/>
      <c r="N39" s="150"/>
      <c r="O39" s="150"/>
      <c r="P39" s="150"/>
      <c r="Q39" s="172"/>
      <c r="R39" s="172"/>
      <c r="S39" s="38"/>
      <c r="T39" s="38"/>
      <c r="U39" s="38"/>
      <c r="V39" s="38"/>
      <c r="W39" s="38"/>
      <c r="X39" s="38"/>
      <c r="Y39" s="38"/>
      <c r="Z39" s="38"/>
      <c r="AA39" s="38"/>
    </row>
    <row r="40" spans="1:27" x14ac:dyDescent="0.2">
      <c r="A40" s="92">
        <v>35</v>
      </c>
      <c r="B40" s="92" t="s">
        <v>76</v>
      </c>
      <c r="C40" s="92" t="s">
        <v>77</v>
      </c>
      <c r="D40" s="105" t="str">
        <f t="shared" si="0"/>
        <v/>
      </c>
      <c r="E40" s="96">
        <f>IF(Options!$D$24 = 1, MAX(F40, G40),
IF(Options!$D$25 = 1, AVERAGE(F40,G40),
IF(Options!$D$26 = 1, IFERROR(GEOMEAN(F40, G40), MAX(F40, G40)))))</f>
        <v>8</v>
      </c>
      <c r="F40" s="96" cm="1">
        <f t="array" ref="F40">IF(Options!$D$18=1, IFERROR(MAX(IF($I$199:$R$199=1,(I40:R40),"")),
     MAX(IF($I$199:$R$199=2,(I40:R40),""))),
IF(Options!$D$19=1, IFERROR(AVERAGE(IF($I$199:$R$199=1,(I40:R40),"")),
     AVERAGE(IF($I$199:$R$199=2,(I40:R40),""))),
IF(Options!$D$20=1, IFERROR(GEOMEAN(IF($I$199:$R$199=1,(I40:R40)+0.0001,"")),
     GEOMEAN(IF($I$199:$R$199=2,(I40:R40)+0.0001,""))))))</f>
        <v>8</v>
      </c>
      <c r="G40" s="96" cm="1">
        <f t="array" ref="G40">IF(Options!$D$18=1, IFERROR(MAX(IF($I$200:$R$200=1,(I40:R40),"")),
     MAX(IF($I$200:$R$200=2,(I40:R40),""))),
IF(Options!$D$19=1, IFERROR(AVERAGE(IF($I$200:$R$200=1,(I40:R40),"")),
     AVERAGE(IF($I$200:$R$200=2,(I40:R40),""))),
IF(Options!$D$20=1, IFERROR(GEOMEAN(IF($I$200:$R$200=1,(I40:R40)+0.0001,"")),
     GEOMEAN(IF($I$200:$R$200=2,(I40:R40)+0.0001,""))))))</f>
        <v>0</v>
      </c>
      <c r="H40" s="151" t="s">
        <v>77</v>
      </c>
      <c r="I40" s="96">
        <v>0</v>
      </c>
      <c r="J40" s="96">
        <v>0</v>
      </c>
      <c r="K40" s="96">
        <v>8</v>
      </c>
      <c r="L40" s="96"/>
      <c r="M40" s="96"/>
      <c r="N40" s="150"/>
      <c r="O40" s="150"/>
      <c r="P40" s="150"/>
      <c r="Q40" s="172"/>
      <c r="R40" s="172"/>
      <c r="S40" s="38"/>
      <c r="T40" s="38"/>
      <c r="U40" s="38"/>
      <c r="V40" s="38"/>
      <c r="W40" s="38"/>
      <c r="X40" s="38"/>
      <c r="Y40" s="38"/>
      <c r="Z40" s="38"/>
      <c r="AA40" s="38"/>
    </row>
    <row r="41" spans="1:27" x14ac:dyDescent="0.2">
      <c r="A41" s="92">
        <v>36</v>
      </c>
      <c r="B41" s="92" t="s">
        <v>78</v>
      </c>
      <c r="C41" s="92" t="s">
        <v>79</v>
      </c>
      <c r="D41" s="105" t="str">
        <f t="shared" si="0"/>
        <v/>
      </c>
      <c r="E41" s="96">
        <f>IF(Options!$D$24 = 1, MAX(F41, G41),
IF(Options!$D$25 = 1, AVERAGE(F41,G41),
IF(Options!$D$26 = 1, IFERROR(GEOMEAN(F41, G41), MAX(F41, G41)))))</f>
        <v>2.5</v>
      </c>
      <c r="F41" s="96" cm="1">
        <f t="array" ref="F41">IF(Options!$D$18=1, IFERROR(MAX(IF($I$199:$R$199=1,(I41:R41),"")),
     MAX(IF($I$199:$R$199=2,(I41:R41),""))),
IF(Options!$D$19=1, IFERROR(AVERAGE(IF($I$199:$R$199=1,(I41:R41),"")),
     AVERAGE(IF($I$199:$R$199=2,(I41:R41),""))),
IF(Options!$D$20=1, IFERROR(GEOMEAN(IF($I$199:$R$199=1,(I41:R41)+0.0001,"")),
     GEOMEAN(IF($I$199:$R$199=2,(I41:R41)+0.0001,""))))))</f>
        <v>2.5</v>
      </c>
      <c r="G41" s="96" cm="1">
        <f t="array" ref="G41">IF(Options!$D$18=1, IFERROR(MAX(IF($I$200:$R$200=1,(I41:R41),"")),
     MAX(IF($I$200:$R$200=2,(I41:R41),""))),
IF(Options!$D$19=1, IFERROR(AVERAGE(IF($I$200:$R$200=1,(I41:R41),"")),
     AVERAGE(IF($I$200:$R$200=2,(I41:R41),""))),
IF(Options!$D$20=1, IFERROR(GEOMEAN(IF($I$200:$R$200=1,(I41:R41)+0.0001,"")),
     GEOMEAN(IF($I$200:$R$200=2,(I41:R41)+0.0001,""))))))</f>
        <v>0</v>
      </c>
      <c r="H41" s="151" t="s">
        <v>79</v>
      </c>
      <c r="I41" s="96" t="s">
        <v>505</v>
      </c>
      <c r="J41" s="96" t="s">
        <v>505</v>
      </c>
      <c r="K41" s="96">
        <v>2.5</v>
      </c>
      <c r="L41" s="96"/>
      <c r="M41" s="96"/>
      <c r="N41" s="150"/>
      <c r="O41" s="150"/>
      <c r="P41" s="150"/>
      <c r="Q41" s="172"/>
      <c r="R41" s="172"/>
      <c r="S41" s="38"/>
      <c r="T41" s="38"/>
      <c r="U41" s="38"/>
      <c r="V41" s="38"/>
      <c r="W41" s="38"/>
      <c r="X41" s="38"/>
      <c r="Y41" s="38"/>
      <c r="Z41" s="38"/>
      <c r="AA41" s="38"/>
    </row>
    <row r="42" spans="1:27" x14ac:dyDescent="0.2">
      <c r="A42" s="92">
        <v>37</v>
      </c>
      <c r="B42" s="92" t="s">
        <v>80</v>
      </c>
      <c r="C42" s="92" t="s">
        <v>81</v>
      </c>
      <c r="D42" s="105" t="str">
        <f t="shared" si="0"/>
        <v/>
      </c>
      <c r="E42" s="96">
        <f>IF(Options!$D$24 = 1, MAX(F42, G42),
IF(Options!$D$25 = 1, AVERAGE(F42,G42),
IF(Options!$D$26 = 1, IFERROR(GEOMEAN(F42, G42), MAX(F42, G42)))))</f>
        <v>7.375</v>
      </c>
      <c r="F42" s="96" cm="1">
        <f t="array" ref="F42">IF(Options!$D$18=1, IFERROR(MAX(IF($I$199:$R$199=1,(I42:R42),"")),
     MAX(IF($I$199:$R$199=2,(I42:R42),""))),
IF(Options!$D$19=1, IFERROR(AVERAGE(IF($I$199:$R$199=1,(I42:R42),"")),
     AVERAGE(IF($I$199:$R$199=2,(I42:R42),""))),
IF(Options!$D$20=1, IFERROR(GEOMEAN(IF($I$199:$R$199=1,(I42:R42)+0.0001,"")),
     GEOMEAN(IF($I$199:$R$199=2,(I42:R42)+0.0001,""))))))</f>
        <v>7.375</v>
      </c>
      <c r="G42" s="96" cm="1">
        <f t="array" ref="G42">IF(Options!$D$18=1, IFERROR(MAX(IF($I$200:$R$200=1,(I42:R42),"")),
     MAX(IF($I$200:$R$200=2,(I42:R42),""))),
IF(Options!$D$19=1, IFERROR(AVERAGE(IF($I$200:$R$200=1,(I42:R42),"")),
     AVERAGE(IF($I$200:$R$200=2,(I42:R42),""))),
IF(Options!$D$20=1, IFERROR(GEOMEAN(IF($I$200:$R$200=1,(I42:R42)+0.0001,"")),
     GEOMEAN(IF($I$200:$R$200=2,(I42:R42)+0.0001,""))))))</f>
        <v>0</v>
      </c>
      <c r="H42" s="151" t="s">
        <v>81</v>
      </c>
      <c r="I42" s="96" t="s">
        <v>505</v>
      </c>
      <c r="J42" s="96">
        <v>0</v>
      </c>
      <c r="K42" s="96">
        <v>7.375</v>
      </c>
      <c r="L42" s="96"/>
      <c r="M42" s="96"/>
      <c r="N42" s="150"/>
      <c r="O42" s="150"/>
      <c r="P42" s="150"/>
      <c r="Q42" s="172"/>
      <c r="R42" s="172"/>
      <c r="S42" s="38"/>
      <c r="T42" s="38"/>
      <c r="U42" s="38"/>
      <c r="V42" s="38"/>
      <c r="W42" s="38"/>
      <c r="X42" s="38"/>
      <c r="Y42" s="38"/>
      <c r="Z42" s="38"/>
      <c r="AA42" s="38"/>
    </row>
    <row r="43" spans="1:27" x14ac:dyDescent="0.2">
      <c r="A43" s="92">
        <v>38</v>
      </c>
      <c r="B43" s="92" t="s">
        <v>82</v>
      </c>
      <c r="C43" s="92" t="s">
        <v>83</v>
      </c>
      <c r="D43" s="105" t="str">
        <f t="shared" si="0"/>
        <v/>
      </c>
      <c r="E43" s="96">
        <f>IF(Options!$D$24 = 1, MAX(F43, G43),
IF(Options!$D$25 = 1, AVERAGE(F43,G43),
IF(Options!$D$26 = 1, IFERROR(GEOMEAN(F43, G43), MAX(F43, G43)))))</f>
        <v>0.75</v>
      </c>
      <c r="F43" s="96" cm="1">
        <f t="array" ref="F43">IF(Options!$D$18=1, IFERROR(MAX(IF($I$199:$R$199=1,(I43:R43),"")),
     MAX(IF($I$199:$R$199=2,(I43:R43),""))),
IF(Options!$D$19=1, IFERROR(AVERAGE(IF($I$199:$R$199=1,(I43:R43),"")),
     AVERAGE(IF($I$199:$R$199=2,(I43:R43),""))),
IF(Options!$D$20=1, IFERROR(GEOMEAN(IF($I$199:$R$199=1,(I43:R43)+0.0001,"")),
     GEOMEAN(IF($I$199:$R$199=2,(I43:R43)+0.0001,""))))))</f>
        <v>0.75</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t="s">
        <v>505</v>
      </c>
      <c r="J43" s="96" t="s">
        <v>505</v>
      </c>
      <c r="K43" s="96">
        <v>0.75</v>
      </c>
      <c r="L43" s="96"/>
      <c r="M43" s="96"/>
      <c r="N43" s="150"/>
      <c r="O43" s="150"/>
      <c r="P43" s="150"/>
      <c r="Q43" s="172"/>
      <c r="R43" s="172"/>
      <c r="S43" s="38"/>
      <c r="T43" s="38"/>
      <c r="U43" s="38"/>
      <c r="V43" s="38"/>
      <c r="W43" s="38"/>
      <c r="X43" s="38"/>
      <c r="Y43" s="38"/>
      <c r="Z43" s="38"/>
      <c r="AA43" s="38"/>
    </row>
    <row r="44" spans="1:27" x14ac:dyDescent="0.2">
      <c r="A44" s="92">
        <v>39</v>
      </c>
      <c r="B44" s="92" t="s">
        <v>84</v>
      </c>
      <c r="C44" s="92" t="s">
        <v>85</v>
      </c>
      <c r="D44" s="105" t="str">
        <f t="shared" si="0"/>
        <v/>
      </c>
      <c r="E44" s="96">
        <f>IF(Options!$D$24 = 1, MAX(F44, G44),
IF(Options!$D$25 = 1, AVERAGE(F44,G44),
IF(Options!$D$26 = 1, IFERROR(GEOMEAN(F44, G44), MAX(F44, G44)))))</f>
        <v>0.375</v>
      </c>
      <c r="F44" s="96" cm="1">
        <f t="array" ref="F44">IF(Options!$D$18=1, IFERROR(MAX(IF($I$199:$R$199=1,(I44:R44),"")),
     MAX(IF($I$199:$R$199=2,(I44:R44),""))),
IF(Options!$D$19=1, IFERROR(AVERAGE(IF($I$199:$R$199=1,(I44:R44),"")),
     AVERAGE(IF($I$199:$R$199=2,(I44:R44),""))),
IF(Options!$D$20=1, IFERROR(GEOMEAN(IF($I$199:$R$199=1,(I44:R44)+0.0001,"")),
     GEOMEAN(IF($I$199:$R$199=2,(I44:R44)+0.0001,""))))))</f>
        <v>0.375</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t="s">
        <v>505</v>
      </c>
      <c r="J44" s="96" t="s">
        <v>505</v>
      </c>
      <c r="K44" s="96">
        <v>0.375</v>
      </c>
      <c r="L44" s="96"/>
      <c r="M44" s="96"/>
      <c r="N44" s="150"/>
      <c r="O44" s="150"/>
      <c r="P44" s="150"/>
      <c r="Q44" s="172"/>
      <c r="R44" s="172"/>
      <c r="S44" s="38"/>
      <c r="T44" s="38"/>
      <c r="U44" s="38"/>
      <c r="V44" s="38"/>
      <c r="W44" s="38"/>
      <c r="X44" s="38"/>
      <c r="Y44" s="38"/>
      <c r="Z44" s="38"/>
      <c r="AA44" s="38"/>
    </row>
    <row r="45" spans="1:27" x14ac:dyDescent="0.2">
      <c r="A45" s="92">
        <v>40</v>
      </c>
      <c r="B45" s="92" t="s">
        <v>86</v>
      </c>
      <c r="C45" s="92" t="s">
        <v>87</v>
      </c>
      <c r="D45" s="105" t="str">
        <f t="shared" si="0"/>
        <v/>
      </c>
      <c r="E45" s="96">
        <f>IF(Options!$D$24 = 1, MAX(F45, G45),
IF(Options!$D$25 = 1, AVERAGE(F45,G45),
IF(Options!$D$26 = 1, IFERROR(GEOMEAN(F45, G45), MAX(F45, G45)))))</f>
        <v>3.25</v>
      </c>
      <c r="F45" s="96" cm="1">
        <f t="array" ref="F45">IF(Options!$D$18=1, IFERROR(MAX(IF($I$199:$R$199=1,(I45:R45),"")),
     MAX(IF($I$199:$R$199=2,(I45:R45),""))),
IF(Options!$D$19=1, IFERROR(AVERAGE(IF($I$199:$R$199=1,(I45:R45),"")),
     AVERAGE(IF($I$199:$R$199=2,(I45:R45),""))),
IF(Options!$D$20=1, IFERROR(GEOMEAN(IF($I$199:$R$199=1,(I45:R45)+0.0001,"")),
     GEOMEAN(IF($I$199:$R$199=2,(I45:R45)+0.0001,""))))))</f>
        <v>3.25</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t="s">
        <v>505</v>
      </c>
      <c r="J45" s="96" t="s">
        <v>505</v>
      </c>
      <c r="K45" s="96">
        <v>3.25</v>
      </c>
      <c r="L45" s="96"/>
      <c r="M45" s="96"/>
      <c r="N45" s="150"/>
      <c r="O45" s="150"/>
      <c r="P45" s="150"/>
      <c r="Q45" s="172"/>
      <c r="R45" s="172"/>
      <c r="S45" s="38"/>
      <c r="T45" s="38"/>
      <c r="U45" s="38"/>
      <c r="V45" s="38"/>
      <c r="W45" s="38"/>
      <c r="X45" s="38"/>
      <c r="Y45" s="38"/>
      <c r="Z45" s="38"/>
      <c r="AA45" s="38"/>
    </row>
    <row r="46" spans="1:27" x14ac:dyDescent="0.2">
      <c r="A46" s="92">
        <v>41</v>
      </c>
      <c r="B46" s="92" t="s">
        <v>88</v>
      </c>
      <c r="C46" s="92" t="s">
        <v>89</v>
      </c>
      <c r="D46" s="105" t="str">
        <f t="shared" si="0"/>
        <v/>
      </c>
      <c r="E46" s="96">
        <f>IF(Options!$D$24 = 1, MAX(F46, G46),
IF(Options!$D$25 = 1, AVERAGE(F46,G46),
IF(Options!$D$26 = 1, IFERROR(GEOMEAN(F46, G46), MAX(F46, G46)))))</f>
        <v>3.5</v>
      </c>
      <c r="F46" s="96" cm="1">
        <f t="array" ref="F46">IF(Options!$D$18=1, IFERROR(MAX(IF($I$199:$R$199=1,(I46:R46),"")),
     MAX(IF($I$199:$R$199=2,(I46:R46),""))),
IF(Options!$D$19=1, IFERROR(AVERAGE(IF($I$199:$R$199=1,(I46:R46),"")),
     AVERAGE(IF($I$199:$R$199=2,(I46:R46),""))),
IF(Options!$D$20=1, IFERROR(GEOMEAN(IF($I$199:$R$199=1,(I46:R46)+0.0001,"")),
     GEOMEAN(IF($I$199:$R$199=2,(I46:R46)+0.0001,""))))))</f>
        <v>3.5</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t="s">
        <v>505</v>
      </c>
      <c r="J46" s="96" t="s">
        <v>505</v>
      </c>
      <c r="K46" s="96">
        <v>3.5</v>
      </c>
      <c r="L46" s="96"/>
      <c r="M46" s="96"/>
      <c r="N46" s="150"/>
      <c r="O46" s="150"/>
      <c r="P46" s="150"/>
      <c r="Q46" s="172"/>
      <c r="R46" s="172"/>
      <c r="S46" s="38"/>
      <c r="T46" s="38"/>
      <c r="U46" s="38"/>
      <c r="V46" s="38"/>
      <c r="W46" s="38"/>
      <c r="X46" s="38"/>
      <c r="Y46" s="38"/>
      <c r="Z46" s="38"/>
      <c r="AA46" s="38"/>
    </row>
    <row r="47" spans="1:27" x14ac:dyDescent="0.2">
      <c r="A47" s="92">
        <v>42</v>
      </c>
      <c r="B47" s="92" t="s">
        <v>90</v>
      </c>
      <c r="C47" s="92" t="s">
        <v>91</v>
      </c>
      <c r="D47" s="105" t="str">
        <f t="shared" si="0"/>
        <v/>
      </c>
      <c r="E47" s="96">
        <f>IF(Options!$D$24 = 1, MAX(F47, G47),
IF(Options!$D$25 = 1, AVERAGE(F47,G47),
IF(Options!$D$26 = 1, IFERROR(GEOMEAN(F47, G47), MAX(F47, G47)))))</f>
        <v>1.875</v>
      </c>
      <c r="F47" s="96" cm="1">
        <f t="array" ref="F47">IF(Options!$D$18=1, IFERROR(MAX(IF($I$199:$R$199=1,(I47:R47),"")),
     MAX(IF($I$199:$R$199=2,(I47:R47),""))),
IF(Options!$D$19=1, IFERROR(AVERAGE(IF($I$199:$R$199=1,(I47:R47),"")),
     AVERAGE(IF($I$199:$R$199=2,(I47:R47),""))),
IF(Options!$D$20=1, IFERROR(GEOMEAN(IF($I$199:$R$199=1,(I47:R47)+0.0001,"")),
     GEOMEAN(IF($I$199:$R$199=2,(I47:R47)+0.0001,""))))))</f>
        <v>1.875</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t="s">
        <v>505</v>
      </c>
      <c r="J47" s="96" t="s">
        <v>505</v>
      </c>
      <c r="K47" s="96">
        <v>1.875</v>
      </c>
      <c r="L47" s="96"/>
      <c r="M47" s="96"/>
      <c r="N47" s="150"/>
      <c r="O47" s="150"/>
      <c r="P47" s="150"/>
      <c r="Q47" s="172"/>
      <c r="R47" s="172"/>
      <c r="S47" s="38"/>
      <c r="T47" s="38"/>
      <c r="U47" s="38"/>
      <c r="V47" s="38"/>
      <c r="W47" s="38"/>
      <c r="X47" s="38"/>
      <c r="Y47" s="38"/>
      <c r="Z47" s="38"/>
      <c r="AA47" s="38"/>
    </row>
    <row r="48" spans="1:27" x14ac:dyDescent="0.2">
      <c r="A48" s="92">
        <v>43</v>
      </c>
      <c r="B48" s="92" t="s">
        <v>92</v>
      </c>
      <c r="C48" s="92" t="s">
        <v>93</v>
      </c>
      <c r="D48" s="105" t="str">
        <f t="shared" si="0"/>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t="s">
        <v>505</v>
      </c>
      <c r="J48" s="96" t="s">
        <v>505</v>
      </c>
      <c r="K48" s="96">
        <v>0</v>
      </c>
      <c r="L48" s="96"/>
      <c r="M48" s="96"/>
      <c r="N48" s="150"/>
      <c r="O48" s="150"/>
      <c r="P48" s="150"/>
      <c r="Q48" s="172"/>
      <c r="R48" s="172"/>
      <c r="S48" s="38"/>
      <c r="T48" s="38"/>
      <c r="U48" s="38"/>
      <c r="V48" s="38"/>
      <c r="W48" s="38"/>
      <c r="X48" s="38"/>
      <c r="Y48" s="38"/>
      <c r="Z48" s="38"/>
      <c r="AA48" s="38"/>
    </row>
    <row r="49" spans="1:27" x14ac:dyDescent="0.2">
      <c r="A49" s="92">
        <v>44</v>
      </c>
      <c r="B49" s="92" t="s">
        <v>94</v>
      </c>
      <c r="C49" s="92" t="s">
        <v>95</v>
      </c>
      <c r="D49" s="105" t="str">
        <f t="shared" si="0"/>
        <v/>
      </c>
      <c r="E49" s="96">
        <f>IF(Options!$D$24 = 1, MAX(F49, G49),
IF(Options!$D$25 = 1, AVERAGE(F49,G49),
IF(Options!$D$26 = 1, IFERROR(GEOMEAN(F49, G49), MAX(F49, G49)))))</f>
        <v>0.375</v>
      </c>
      <c r="F49" s="96" cm="1">
        <f t="array" ref="F49">IF(Options!$D$18=1, IFERROR(MAX(IF($I$199:$R$199=1,(I49:R49),"")),
     MAX(IF($I$199:$R$199=2,(I49:R49),""))),
IF(Options!$D$19=1, IFERROR(AVERAGE(IF($I$199:$R$199=1,(I49:R49),"")),
     AVERAGE(IF($I$199:$R$199=2,(I49:R49),""))),
IF(Options!$D$20=1, IFERROR(GEOMEAN(IF($I$199:$R$199=1,(I49:R49)+0.0001,"")),
     GEOMEAN(IF($I$199:$R$199=2,(I49:R49)+0.0001,""))))))</f>
        <v>0.375</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t="s">
        <v>505</v>
      </c>
      <c r="J49" s="96" t="s">
        <v>505</v>
      </c>
      <c r="K49" s="96">
        <v>0.375</v>
      </c>
      <c r="L49" s="96"/>
      <c r="M49" s="96"/>
      <c r="N49" s="150"/>
      <c r="O49" s="150"/>
      <c r="P49" s="150"/>
      <c r="Q49" s="172"/>
      <c r="R49" s="172"/>
      <c r="S49" s="38"/>
      <c r="T49" s="38"/>
      <c r="U49" s="38"/>
      <c r="V49" s="38"/>
      <c r="W49" s="38"/>
      <c r="X49" s="38"/>
      <c r="Y49" s="38"/>
      <c r="Z49" s="38"/>
      <c r="AA49" s="38"/>
    </row>
    <row r="50" spans="1:27" x14ac:dyDescent="0.2">
      <c r="A50" s="92">
        <v>45</v>
      </c>
      <c r="B50" s="92" t="s">
        <v>96</v>
      </c>
      <c r="C50" s="92" t="s">
        <v>97</v>
      </c>
      <c r="D50" s="105" t="str">
        <f t="shared" si="0"/>
        <v/>
      </c>
      <c r="E50" s="96">
        <f>IF(Options!$D$24 = 1, MAX(F50, G50),
IF(Options!$D$25 = 1, AVERAGE(F50,G50),
IF(Options!$D$26 = 1, IFERROR(GEOMEAN(F50, G50), MAX(F50, G50)))))</f>
        <v>3.375</v>
      </c>
      <c r="F50" s="96" cm="1">
        <f t="array" ref="F50">IF(Options!$D$18=1, IFERROR(MAX(IF($I$199:$R$199=1,(I50:R50),"")),
     MAX(IF($I$199:$R$199=2,(I50:R50),""))),
IF(Options!$D$19=1, IFERROR(AVERAGE(IF($I$199:$R$199=1,(I50:R50),"")),
     AVERAGE(IF($I$199:$R$199=2,(I50:R50),""))),
IF(Options!$D$20=1, IFERROR(GEOMEAN(IF($I$199:$R$199=1,(I50:R50)+0.0001,"")),
     GEOMEAN(IF($I$199:$R$199=2,(I50:R50)+0.0001,""))))))</f>
        <v>3.375</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t="s">
        <v>505</v>
      </c>
      <c r="J50" s="96" t="s">
        <v>505</v>
      </c>
      <c r="K50" s="96">
        <v>3.375</v>
      </c>
      <c r="L50" s="96"/>
      <c r="M50" s="96"/>
      <c r="N50" s="150"/>
      <c r="O50" s="150"/>
      <c r="P50" s="150"/>
      <c r="Q50" s="172"/>
      <c r="R50" s="172"/>
      <c r="S50" s="38"/>
      <c r="T50" s="38"/>
      <c r="U50" s="38"/>
      <c r="V50" s="38"/>
      <c r="W50" s="38"/>
      <c r="X50" s="38"/>
      <c r="Y50" s="38"/>
      <c r="Z50" s="38"/>
      <c r="AA50" s="38"/>
    </row>
    <row r="51" spans="1:27" x14ac:dyDescent="0.2">
      <c r="A51" s="92">
        <v>46</v>
      </c>
      <c r="B51" s="92" t="s">
        <v>98</v>
      </c>
      <c r="C51" s="92" t="s">
        <v>99</v>
      </c>
      <c r="D51" s="105" t="str">
        <f t="shared" si="0"/>
        <v/>
      </c>
      <c r="E51" s="96">
        <f>IF(Options!$D$24 = 1, MAX(F51, G51),
IF(Options!$D$25 = 1, AVERAGE(F51,G51),
IF(Options!$D$26 = 1, IFERROR(GEOMEAN(F51, G51), MAX(F51, G51)))))</f>
        <v>2.25</v>
      </c>
      <c r="F51" s="96" cm="1">
        <f t="array" ref="F51">IF(Options!$D$18=1, IFERROR(MAX(IF($I$199:$R$199=1,(I51:R51),"")),
     MAX(IF($I$199:$R$199=2,(I51:R51),""))),
IF(Options!$D$19=1, IFERROR(AVERAGE(IF($I$199:$R$199=1,(I51:R51),"")),
     AVERAGE(IF($I$199:$R$199=2,(I51:R51),""))),
IF(Options!$D$20=1, IFERROR(GEOMEAN(IF($I$199:$R$199=1,(I51:R51)+0.0001,"")),
     GEOMEAN(IF($I$199:$R$199=2,(I51:R51)+0.0001,""))))))</f>
        <v>2.25</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t="s">
        <v>505</v>
      </c>
      <c r="J51" s="96" t="s">
        <v>505</v>
      </c>
      <c r="K51" s="96">
        <v>2.25</v>
      </c>
      <c r="L51" s="96"/>
      <c r="M51" s="96"/>
      <c r="N51" s="150"/>
      <c r="O51" s="150"/>
      <c r="P51" s="150"/>
      <c r="Q51" s="172"/>
      <c r="R51" s="172"/>
      <c r="S51" s="38"/>
      <c r="T51" s="38"/>
      <c r="U51" s="38"/>
      <c r="V51" s="38"/>
      <c r="W51" s="38"/>
      <c r="X51" s="38"/>
      <c r="Y51" s="38"/>
      <c r="Z51" s="38"/>
      <c r="AA51" s="38"/>
    </row>
    <row r="52" spans="1:27" x14ac:dyDescent="0.2">
      <c r="A52" s="92">
        <v>47</v>
      </c>
      <c r="B52" s="92" t="s">
        <v>100</v>
      </c>
      <c r="C52" s="92" t="s">
        <v>101</v>
      </c>
      <c r="D52" s="105" t="str">
        <f t="shared" si="0"/>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t="s">
        <v>505</v>
      </c>
      <c r="J52" s="96" t="s">
        <v>505</v>
      </c>
      <c r="K52" s="96">
        <v>0</v>
      </c>
      <c r="L52" s="96"/>
      <c r="M52" s="96"/>
      <c r="N52" s="150"/>
      <c r="O52" s="150"/>
      <c r="P52" s="150"/>
      <c r="Q52" s="172"/>
      <c r="R52" s="172"/>
      <c r="S52" s="38"/>
      <c r="T52" s="38"/>
      <c r="U52" s="38"/>
      <c r="V52" s="38"/>
      <c r="W52" s="38"/>
      <c r="X52" s="38"/>
      <c r="Y52" s="38"/>
      <c r="Z52" s="38"/>
      <c r="AA52" s="38"/>
    </row>
    <row r="53" spans="1:27" x14ac:dyDescent="0.2">
      <c r="A53" s="92">
        <v>48</v>
      </c>
      <c r="B53" s="92" t="s">
        <v>102</v>
      </c>
      <c r="C53" s="92" t="s">
        <v>103</v>
      </c>
      <c r="D53" s="105" t="str">
        <f t="shared" si="0"/>
        <v/>
      </c>
      <c r="E53" s="96">
        <f>IF(Options!$D$24 = 1, MAX(F53, G53),
IF(Options!$D$25 = 1, AVERAGE(F53,G53),
IF(Options!$D$26 = 1, IFERROR(GEOMEAN(F53, G53), MAX(F53, G53)))))</f>
        <v>4.75</v>
      </c>
      <c r="F53" s="96" cm="1">
        <f t="array" ref="F53">IF(Options!$D$18=1, IFERROR(MAX(IF($I$199:$R$199=1,(I53:R53),"")),
     MAX(IF($I$199:$R$199=2,(I53:R53),""))),
IF(Options!$D$19=1, IFERROR(AVERAGE(IF($I$199:$R$199=1,(I53:R53),"")),
     AVERAGE(IF($I$199:$R$199=2,(I53:R53),""))),
IF(Options!$D$20=1, IFERROR(GEOMEAN(IF($I$199:$R$199=1,(I53:R53)+0.0001,"")),
     GEOMEAN(IF($I$199:$R$199=2,(I53:R53)+0.0001,""))))))</f>
        <v>4.75</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t="s">
        <v>505</v>
      </c>
      <c r="J53" s="96" t="s">
        <v>505</v>
      </c>
      <c r="K53" s="96">
        <v>4.75</v>
      </c>
      <c r="L53" s="96"/>
      <c r="M53" s="96"/>
      <c r="N53" s="150"/>
      <c r="O53" s="150"/>
      <c r="P53" s="150"/>
      <c r="Q53" s="172"/>
      <c r="R53" s="172"/>
      <c r="S53" s="38"/>
      <c r="T53" s="38"/>
      <c r="U53" s="38"/>
      <c r="V53" s="38"/>
      <c r="W53" s="38"/>
      <c r="X53" s="38"/>
      <c r="Y53" s="38"/>
      <c r="Z53" s="38"/>
      <c r="AA53" s="38"/>
    </row>
    <row r="54" spans="1:27" x14ac:dyDescent="0.2">
      <c r="A54" s="92">
        <v>49</v>
      </c>
      <c r="B54" s="92" t="s">
        <v>104</v>
      </c>
      <c r="C54" s="92" t="s">
        <v>105</v>
      </c>
      <c r="D54" s="105" t="str">
        <f t="shared" si="0"/>
        <v/>
      </c>
      <c r="E54" s="96">
        <f>IF(Options!$D$24 = 1, MAX(F54, G54),
IF(Options!$D$25 = 1, AVERAGE(F54,G54),
IF(Options!$D$26 = 1, IFERROR(GEOMEAN(F54, G54), MAX(F54, G54)))))</f>
        <v>4.875</v>
      </c>
      <c r="F54" s="96" cm="1">
        <f t="array" ref="F54">IF(Options!$D$18=1, IFERROR(MAX(IF($I$199:$R$199=1,(I54:R54),"")),
     MAX(IF($I$199:$R$199=2,(I54:R54),""))),
IF(Options!$D$19=1, IFERROR(AVERAGE(IF($I$199:$R$199=1,(I54:R54),"")),
     AVERAGE(IF($I$199:$R$199=2,(I54:R54),""))),
IF(Options!$D$20=1, IFERROR(GEOMEAN(IF($I$199:$R$199=1,(I54:R54)+0.0001,"")),
     GEOMEAN(IF($I$199:$R$199=2,(I54:R54)+0.0001,""))))))</f>
        <v>4.875</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t="s">
        <v>505</v>
      </c>
      <c r="J54" s="96" t="s">
        <v>505</v>
      </c>
      <c r="K54" s="96">
        <v>4.875</v>
      </c>
      <c r="L54" s="96"/>
      <c r="M54" s="96"/>
      <c r="N54" s="150"/>
      <c r="O54" s="150"/>
      <c r="P54" s="150"/>
      <c r="Q54" s="172"/>
      <c r="R54" s="172"/>
      <c r="S54" s="38"/>
      <c r="T54" s="38"/>
      <c r="U54" s="38"/>
      <c r="V54" s="38"/>
      <c r="W54" s="38"/>
      <c r="X54" s="38"/>
      <c r="Y54" s="38"/>
      <c r="Z54" s="38"/>
      <c r="AA54" s="38"/>
    </row>
    <row r="55" spans="1:27" x14ac:dyDescent="0.2">
      <c r="A55" s="92">
        <v>50</v>
      </c>
      <c r="B55" s="92" t="s">
        <v>106</v>
      </c>
      <c r="C55" s="92" t="s">
        <v>107</v>
      </c>
      <c r="D55" s="105" t="str">
        <f t="shared" si="0"/>
        <v/>
      </c>
      <c r="E55" s="96">
        <f>IF(Options!$D$24 = 1, MAX(F55, G55),
IF(Options!$D$25 = 1, AVERAGE(F55,G55),
IF(Options!$D$26 = 1, IFERROR(GEOMEAN(F55, G55), MAX(F55, G55)))))</f>
        <v>4.5</v>
      </c>
      <c r="F55" s="96" cm="1">
        <f t="array" ref="F55">IF(Options!$D$18=1, IFERROR(MAX(IF($I$199:$R$199=1,(I55:R55),"")),
     MAX(IF($I$199:$R$199=2,(I55:R55),""))),
IF(Options!$D$19=1, IFERROR(AVERAGE(IF($I$199:$R$199=1,(I55:R55),"")),
     AVERAGE(IF($I$199:$R$199=2,(I55:R55),""))),
IF(Options!$D$20=1, IFERROR(GEOMEAN(IF($I$199:$R$199=1,(I55:R55)+0.0001,"")),
     GEOMEAN(IF($I$199:$R$199=2,(I55:R55)+0.0001,""))))))</f>
        <v>4.5</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0</v>
      </c>
      <c r="J55" s="96">
        <v>0</v>
      </c>
      <c r="K55" s="96">
        <v>4.5</v>
      </c>
      <c r="L55" s="96"/>
      <c r="M55" s="96"/>
      <c r="N55" s="150"/>
      <c r="O55" s="150"/>
      <c r="P55" s="150"/>
      <c r="Q55" s="172"/>
      <c r="R55" s="172"/>
      <c r="S55" s="38"/>
      <c r="T55" s="38"/>
      <c r="U55" s="38"/>
      <c r="V55" s="38"/>
      <c r="W55" s="38"/>
      <c r="X55" s="38"/>
      <c r="Y55" s="38"/>
      <c r="Z55" s="38"/>
      <c r="AA55" s="38"/>
    </row>
    <row r="56" spans="1:27" x14ac:dyDescent="0.2">
      <c r="A56" s="92">
        <v>51</v>
      </c>
      <c r="B56" s="92" t="s">
        <v>108</v>
      </c>
      <c r="C56" s="92" t="s">
        <v>109</v>
      </c>
      <c r="D56" s="105" t="str">
        <f t="shared" si="0"/>
        <v/>
      </c>
      <c r="E56" s="96">
        <f>IF(Options!$D$24 = 1, MAX(F56, G56),
IF(Options!$D$25 = 1, AVERAGE(F56,G56),
IF(Options!$D$26 = 1, IFERROR(GEOMEAN(F56, G56), MAX(F56, G56)))))</f>
        <v>8.125</v>
      </c>
      <c r="F56" s="96" cm="1">
        <f t="array" ref="F56">IF(Options!$D$18=1, IFERROR(MAX(IF($I$199:$R$199=1,(I56:R56),"")),
     MAX(IF($I$199:$R$199=2,(I56:R56),""))),
IF(Options!$D$19=1, IFERROR(AVERAGE(IF($I$199:$R$199=1,(I56:R56),"")),
     AVERAGE(IF($I$199:$R$199=2,(I56:R56),""))),
IF(Options!$D$20=1, IFERROR(GEOMEAN(IF($I$199:$R$199=1,(I56:R56)+0.0001,"")),
     GEOMEAN(IF($I$199:$R$199=2,(I56:R56)+0.0001,""))))))</f>
        <v>8.125</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t="s">
        <v>505</v>
      </c>
      <c r="J56" s="96">
        <v>0</v>
      </c>
      <c r="K56" s="96">
        <v>8.125</v>
      </c>
      <c r="L56" s="96"/>
      <c r="M56" s="96"/>
      <c r="N56" s="150"/>
      <c r="O56" s="150"/>
      <c r="P56" s="150"/>
      <c r="Q56" s="172"/>
      <c r="R56" s="172"/>
      <c r="S56" s="38"/>
      <c r="T56" s="38"/>
      <c r="U56" s="38"/>
      <c r="V56" s="38"/>
      <c r="W56" s="38"/>
      <c r="X56" s="38"/>
      <c r="Y56" s="38"/>
      <c r="Z56" s="38"/>
      <c r="AA56" s="38"/>
    </row>
    <row r="57" spans="1:27" x14ac:dyDescent="0.2">
      <c r="A57" s="92">
        <v>52</v>
      </c>
      <c r="B57" s="92" t="s">
        <v>110</v>
      </c>
      <c r="C57" s="92" t="s">
        <v>111</v>
      </c>
      <c r="D57" s="105" t="str">
        <f t="shared" si="0"/>
        <v/>
      </c>
      <c r="E57" s="96">
        <f>IF(Options!$D$24 = 1, MAX(F57, G57),
IF(Options!$D$25 = 1, AVERAGE(F57,G57),
IF(Options!$D$26 = 1, IFERROR(GEOMEAN(F57, G57), MAX(F57, G57)))))</f>
        <v>3</v>
      </c>
      <c r="F57" s="96" cm="1">
        <f t="array" ref="F57">IF(Options!$D$18=1, IFERROR(MAX(IF($I$199:$R$199=1,(I57:R57),"")),
     MAX(IF($I$199:$R$199=2,(I57:R57),""))),
IF(Options!$D$19=1, IFERROR(AVERAGE(IF($I$199:$R$199=1,(I57:R57),"")),
     AVERAGE(IF($I$199:$R$199=2,(I57:R57),""))),
IF(Options!$D$20=1, IFERROR(GEOMEAN(IF($I$199:$R$199=1,(I57:R57)+0.0001,"")),
     GEOMEAN(IF($I$199:$R$199=2,(I57:R57)+0.0001,""))))))</f>
        <v>3</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t="s">
        <v>505</v>
      </c>
      <c r="J57" s="96">
        <v>0</v>
      </c>
      <c r="K57" s="96">
        <v>3</v>
      </c>
      <c r="L57" s="96"/>
      <c r="M57" s="96"/>
      <c r="N57" s="150"/>
      <c r="O57" s="150"/>
      <c r="P57" s="150"/>
      <c r="Q57" s="172"/>
      <c r="R57" s="172"/>
      <c r="S57" s="38"/>
      <c r="T57" s="38"/>
      <c r="U57" s="38"/>
      <c r="V57" s="38"/>
      <c r="W57" s="38"/>
      <c r="X57" s="38"/>
      <c r="Y57" s="38"/>
      <c r="Z57" s="38"/>
      <c r="AA57" s="38"/>
    </row>
    <row r="58" spans="1:27" x14ac:dyDescent="0.2">
      <c r="A58" s="92">
        <v>53</v>
      </c>
      <c r="B58" s="92" t="s">
        <v>112</v>
      </c>
      <c r="C58" s="92" t="s">
        <v>113</v>
      </c>
      <c r="D58" s="105" t="str">
        <f t="shared" si="0"/>
        <v/>
      </c>
      <c r="E58" s="96">
        <f>IF(Options!$D$24 = 1, MAX(F58, G58),
IF(Options!$D$25 = 1, AVERAGE(F58,G58),
IF(Options!$D$26 = 1, IFERROR(GEOMEAN(F58, G58), MAX(F58, G58)))))</f>
        <v>1.75</v>
      </c>
      <c r="F58" s="96" cm="1">
        <f t="array" ref="F58">IF(Options!$D$18=1, IFERROR(MAX(IF($I$199:$R$199=1,(I58:R58),"")),
     MAX(IF($I$199:$R$199=2,(I58:R58),""))),
IF(Options!$D$19=1, IFERROR(AVERAGE(IF($I$199:$R$199=1,(I58:R58),"")),
     AVERAGE(IF($I$199:$R$199=2,(I58:R58),""))),
IF(Options!$D$20=1, IFERROR(GEOMEAN(IF($I$199:$R$199=1,(I58:R58)+0.0001,"")),
     GEOMEAN(IF($I$199:$R$199=2,(I58:R58)+0.0001,""))))))</f>
        <v>1.75</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t="s">
        <v>505</v>
      </c>
      <c r="J58" s="96" t="s">
        <v>505</v>
      </c>
      <c r="K58" s="96">
        <v>1.75</v>
      </c>
      <c r="L58" s="96"/>
      <c r="M58" s="96"/>
      <c r="N58" s="150"/>
      <c r="O58" s="150"/>
      <c r="P58" s="150"/>
      <c r="Q58" s="172"/>
      <c r="R58" s="172"/>
      <c r="S58" s="38"/>
      <c r="T58" s="38"/>
      <c r="U58" s="38"/>
      <c r="V58" s="38"/>
      <c r="W58" s="38"/>
      <c r="X58" s="38"/>
      <c r="Y58" s="38"/>
      <c r="Z58" s="38"/>
      <c r="AA58" s="38"/>
    </row>
    <row r="59" spans="1:27" x14ac:dyDescent="0.2">
      <c r="A59" s="92">
        <v>54</v>
      </c>
      <c r="B59" s="92" t="s">
        <v>114</v>
      </c>
      <c r="C59" s="92" t="s">
        <v>115</v>
      </c>
      <c r="D59" s="105" t="str">
        <f t="shared" si="0"/>
        <v/>
      </c>
      <c r="E59" s="96">
        <f>IF(Options!$D$24 = 1, MAX(F59, G59),
IF(Options!$D$25 = 1, AVERAGE(F59,G59),
IF(Options!$D$26 = 1, IFERROR(GEOMEAN(F59, G59), MAX(F59, G59)))))</f>
        <v>0</v>
      </c>
      <c r="F59" s="96" cm="1">
        <f t="array" ref="F59">IF(Options!$D$18=1, IFERROR(MAX(IF($I$199:$R$199=1,(I59:R59),"")),
     MAX(IF($I$199:$R$199=2,(I59:R59),""))),
IF(Options!$D$19=1, IFERROR(AVERAGE(IF($I$199:$R$199=1,(I59:R59),"")),
     AVERAGE(IF($I$199:$R$199=2,(I59:R59),""))),
IF(Options!$D$20=1, IFERROR(GEOMEAN(IF($I$199:$R$199=1,(I59:R59)+0.0001,"")),
     GEOMEAN(IF($I$199:$R$199=2,(I59:R59)+0.0001,""))))))</f>
        <v>0</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t="s">
        <v>505</v>
      </c>
      <c r="J59" s="96" t="s">
        <v>505</v>
      </c>
      <c r="K59" s="96">
        <v>0</v>
      </c>
      <c r="L59" s="96"/>
      <c r="M59" s="96"/>
      <c r="N59" s="150"/>
      <c r="O59" s="150"/>
      <c r="P59" s="150"/>
      <c r="Q59" s="172"/>
      <c r="R59" s="172"/>
      <c r="S59" s="38"/>
      <c r="T59" s="38"/>
      <c r="U59" s="38"/>
      <c r="V59" s="38"/>
      <c r="W59" s="38"/>
      <c r="X59" s="38"/>
      <c r="Y59" s="38"/>
      <c r="Z59" s="38"/>
      <c r="AA59" s="38"/>
    </row>
    <row r="60" spans="1:27" x14ac:dyDescent="0.2">
      <c r="A60" s="92">
        <v>55</v>
      </c>
      <c r="B60" s="92" t="s">
        <v>116</v>
      </c>
      <c r="C60" s="92" t="s">
        <v>117</v>
      </c>
      <c r="D60" s="105" t="str">
        <f t="shared" si="0"/>
        <v/>
      </c>
      <c r="E60" s="96">
        <f>IF(Options!$D$24 = 1, MAX(F60, G60),
IF(Options!$D$25 = 1, AVERAGE(F60,G60),
IF(Options!$D$26 = 1, IFERROR(GEOMEAN(F60, G60), MAX(F60, G60)))))</f>
        <v>5.875</v>
      </c>
      <c r="F60" s="96" cm="1">
        <f t="array" ref="F60">IF(Options!$D$18=1, IFERROR(MAX(IF($I$199:$R$199=1,(I60:R60),"")),
     MAX(IF($I$199:$R$199=2,(I60:R60),""))),
IF(Options!$D$19=1, IFERROR(AVERAGE(IF($I$199:$R$199=1,(I60:R60),"")),
     AVERAGE(IF($I$199:$R$199=2,(I60:R60),""))),
IF(Options!$D$20=1, IFERROR(GEOMEAN(IF($I$199:$R$199=1,(I60:R60)+0.0001,"")),
     GEOMEAN(IF($I$199:$R$199=2,(I60:R60)+0.0001,""))))))</f>
        <v>5.875</v>
      </c>
      <c r="G60" s="96" cm="1">
        <f t="array" ref="G60">IF(Options!$D$18=1, IFERROR(MAX(IF($I$200:$R$200=1,(I60:R60),"")),
     MAX(IF($I$200:$R$200=2,(I60:R60),""))),
IF(Options!$D$19=1, IFERROR(AVERAGE(IF($I$200:$R$200=1,(I60:R60),"")),
     AVERAGE(IF($I$200:$R$200=2,(I60:R60),""))),
IF(Options!$D$20=1, IFERROR(GEOMEAN(IF($I$200:$R$200=1,(I60:R60)+0.0001,"")),
     GEOMEAN(IF($I$200:$R$200=2,(I60:R60)+0.0001,""))))))</f>
        <v>0</v>
      </c>
      <c r="H60" s="151" t="s">
        <v>117</v>
      </c>
      <c r="I60" s="96" t="s">
        <v>505</v>
      </c>
      <c r="J60" s="96">
        <v>0</v>
      </c>
      <c r="K60" s="96">
        <v>5.875</v>
      </c>
      <c r="L60" s="96"/>
      <c r="M60" s="96"/>
      <c r="N60" s="150"/>
      <c r="O60" s="150"/>
      <c r="P60" s="150"/>
      <c r="Q60" s="172"/>
      <c r="R60" s="172"/>
      <c r="S60" s="38"/>
      <c r="T60" s="38"/>
      <c r="U60" s="38"/>
      <c r="V60" s="38"/>
      <c r="W60" s="38"/>
      <c r="X60" s="38"/>
      <c r="Y60" s="38"/>
      <c r="Z60" s="38"/>
      <c r="AA60" s="38"/>
    </row>
    <row r="61" spans="1:27" x14ac:dyDescent="0.2">
      <c r="A61" s="92">
        <v>56</v>
      </c>
      <c r="B61" s="92" t="s">
        <v>118</v>
      </c>
      <c r="C61" s="92" t="s">
        <v>119</v>
      </c>
      <c r="D61" s="105" t="str">
        <f t="shared" si="0"/>
        <v/>
      </c>
      <c r="E61" s="96">
        <f>IF(Options!$D$24 = 1, MAX(F61, G61),
IF(Options!$D$25 = 1, AVERAGE(F61,G61),
IF(Options!$D$26 = 1, IFERROR(GEOMEAN(F61, G61), MAX(F61, G61)))))</f>
        <v>0</v>
      </c>
      <c r="F61" s="96" cm="1">
        <f t="array" ref="F61">IF(Options!$D$18=1, IFERROR(MAX(IF($I$199:$R$199=1,(I61:R61),"")),
     MAX(IF($I$199:$R$199=2,(I61:R61),""))),
IF(Options!$D$19=1, IFERROR(AVERAGE(IF($I$199:$R$199=1,(I61:R61),"")),
     AVERAGE(IF($I$199:$R$199=2,(I61:R61),""))),
IF(Options!$D$20=1, IFERROR(GEOMEAN(IF($I$199:$R$199=1,(I61:R61)+0.0001,"")),
     GEOMEAN(IF($I$199:$R$199=2,(I61:R61)+0.0001,""))))))</f>
        <v>0</v>
      </c>
      <c r="G61" s="96" cm="1">
        <f t="array" ref="G61">IF(Options!$D$18=1, IFERROR(MAX(IF($I$200:$R$200=1,(I61:R61),"")),
     MAX(IF($I$200:$R$200=2,(I61:R61),""))),
IF(Options!$D$19=1, IFERROR(AVERAGE(IF($I$200:$R$200=1,(I61:R61),"")),
     AVERAGE(IF($I$200:$R$200=2,(I61:R61),""))),
IF(Options!$D$20=1, IFERROR(GEOMEAN(IF($I$200:$R$200=1,(I61:R61)+0.0001,"")),
     GEOMEAN(IF($I$200:$R$200=2,(I61:R61)+0.0001,""))))))</f>
        <v>0</v>
      </c>
      <c r="H61" s="151" t="s">
        <v>119</v>
      </c>
      <c r="I61" s="96" t="s">
        <v>505</v>
      </c>
      <c r="J61" s="96" t="s">
        <v>505</v>
      </c>
      <c r="K61" s="96">
        <v>0</v>
      </c>
      <c r="L61" s="96"/>
      <c r="M61" s="96"/>
      <c r="N61" s="150"/>
      <c r="O61" s="150"/>
      <c r="P61" s="150"/>
      <c r="Q61" s="172"/>
      <c r="R61" s="172"/>
      <c r="S61" s="38"/>
      <c r="T61" s="38"/>
      <c r="U61" s="38"/>
      <c r="V61" s="38"/>
      <c r="W61" s="38"/>
      <c r="X61" s="38"/>
      <c r="Y61" s="38"/>
      <c r="Z61" s="38"/>
      <c r="AA61" s="38"/>
    </row>
    <row r="62" spans="1:27" x14ac:dyDescent="0.2">
      <c r="A62" s="92">
        <v>57</v>
      </c>
      <c r="B62" s="92" t="s">
        <v>120</v>
      </c>
      <c r="C62" s="92" t="s">
        <v>121</v>
      </c>
      <c r="D62" s="105" t="str">
        <f t="shared" si="0"/>
        <v/>
      </c>
      <c r="E62" s="96">
        <f>IF(Options!$D$24 = 1, MAX(F62, G62),
IF(Options!$D$25 = 1, AVERAGE(F62,G62),
IF(Options!$D$26 = 1, IFERROR(GEOMEAN(F62, G62), MAX(F62, G62)))))</f>
        <v>1.5</v>
      </c>
      <c r="F62" s="96" cm="1">
        <f t="array" ref="F62">IF(Options!$D$18=1, IFERROR(MAX(IF($I$199:$R$199=1,(I62:R62),"")),
     MAX(IF($I$199:$R$199=2,(I62:R62),""))),
IF(Options!$D$19=1, IFERROR(AVERAGE(IF($I$199:$R$199=1,(I62:R62),"")),
     AVERAGE(IF($I$199:$R$199=2,(I62:R62),""))),
IF(Options!$D$20=1, IFERROR(GEOMEAN(IF($I$199:$R$199=1,(I62:R62)+0.0001,"")),
     GEOMEAN(IF($I$199:$R$199=2,(I62:R62)+0.0001,""))))))</f>
        <v>1.5</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0</v>
      </c>
      <c r="J62" s="96" t="s">
        <v>505</v>
      </c>
      <c r="K62" s="96">
        <v>1.5</v>
      </c>
      <c r="L62" s="96"/>
      <c r="M62" s="96"/>
      <c r="N62" s="150"/>
      <c r="O62" s="150"/>
      <c r="P62" s="150"/>
      <c r="Q62" s="172"/>
      <c r="R62" s="172"/>
      <c r="S62" s="38"/>
      <c r="T62" s="38"/>
      <c r="U62" s="38"/>
      <c r="V62" s="38"/>
      <c r="W62" s="38"/>
      <c r="X62" s="38"/>
      <c r="Y62" s="38"/>
      <c r="Z62" s="38"/>
      <c r="AA62" s="38"/>
    </row>
    <row r="63" spans="1:27" x14ac:dyDescent="0.2">
      <c r="A63" s="92">
        <v>58</v>
      </c>
      <c r="B63" s="92" t="s">
        <v>122</v>
      </c>
      <c r="C63" s="92" t="s">
        <v>123</v>
      </c>
      <c r="D63" s="105" t="str">
        <f t="shared" si="0"/>
        <v/>
      </c>
      <c r="E63" s="96">
        <f>IF(Options!$D$24 = 1, MAX(F63, G63),
IF(Options!$D$25 = 1, AVERAGE(F63,G63),
IF(Options!$D$26 = 1, IFERROR(GEOMEAN(F63, G63), MAX(F63, G63)))))</f>
        <v>1.375</v>
      </c>
      <c r="F63" s="96" cm="1">
        <f t="array" ref="F63">IF(Options!$D$18=1, IFERROR(MAX(IF($I$199:$R$199=1,(I63:R63),"")),
     MAX(IF($I$199:$R$199=2,(I63:R63),""))),
IF(Options!$D$19=1, IFERROR(AVERAGE(IF($I$199:$R$199=1,(I63:R63),"")),
     AVERAGE(IF($I$199:$R$199=2,(I63:R63),""))),
IF(Options!$D$20=1, IFERROR(GEOMEAN(IF($I$199:$R$199=1,(I63:R63)+0.0001,"")),
     GEOMEAN(IF($I$199:$R$199=2,(I63:R63)+0.0001,""))))))</f>
        <v>1.375</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t="s">
        <v>505</v>
      </c>
      <c r="J63" s="96" t="s">
        <v>505</v>
      </c>
      <c r="K63" s="96">
        <v>1.375</v>
      </c>
      <c r="L63" s="96"/>
      <c r="M63" s="96"/>
      <c r="N63" s="150"/>
      <c r="O63" s="150"/>
      <c r="P63" s="150"/>
      <c r="Q63" s="172"/>
      <c r="R63" s="172"/>
      <c r="S63" s="38"/>
      <c r="T63" s="38"/>
      <c r="U63" s="38"/>
      <c r="V63" s="38"/>
      <c r="W63" s="38"/>
      <c r="X63" s="38"/>
      <c r="Y63" s="38"/>
      <c r="Z63" s="38"/>
      <c r="AA63" s="38"/>
    </row>
    <row r="64" spans="1:27" x14ac:dyDescent="0.2">
      <c r="A64" s="92">
        <v>59</v>
      </c>
      <c r="B64" s="92" t="s">
        <v>124</v>
      </c>
      <c r="C64" s="92" t="s">
        <v>125</v>
      </c>
      <c r="D64" s="105" t="str">
        <f t="shared" si="0"/>
        <v/>
      </c>
      <c r="E64" s="96">
        <f>IF(Options!$D$24 = 1, MAX(F64, G64),
IF(Options!$D$25 = 1, AVERAGE(F64,G64),
IF(Options!$D$26 = 1, IFERROR(GEOMEAN(F64, G64), MAX(F64, G64)))))</f>
        <v>1.75</v>
      </c>
      <c r="F64" s="96" cm="1">
        <f t="array" ref="F64">IF(Options!$D$18=1, IFERROR(MAX(IF($I$199:$R$199=1,(I64:R64),"")),
     MAX(IF($I$199:$R$199=2,(I64:R64),""))),
IF(Options!$D$19=1, IFERROR(AVERAGE(IF($I$199:$R$199=1,(I64:R64),"")),
     AVERAGE(IF($I$199:$R$199=2,(I64:R64),""))),
IF(Options!$D$20=1, IFERROR(GEOMEAN(IF($I$199:$R$199=1,(I64:R64)+0.0001,"")),
     GEOMEAN(IF($I$199:$R$199=2,(I64:R64)+0.0001,""))))))</f>
        <v>1.75</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t="s">
        <v>505</v>
      </c>
      <c r="J64" s="96" t="s">
        <v>505</v>
      </c>
      <c r="K64" s="96">
        <v>1.75</v>
      </c>
      <c r="L64" s="96"/>
      <c r="M64" s="96"/>
      <c r="N64" s="150"/>
      <c r="O64" s="150"/>
      <c r="P64" s="150"/>
      <c r="Q64" s="172"/>
      <c r="R64" s="172"/>
      <c r="S64" s="38"/>
      <c r="T64" s="38"/>
      <c r="U64" s="38"/>
      <c r="V64" s="38"/>
      <c r="W64" s="38"/>
      <c r="X64" s="38"/>
      <c r="Y64" s="38"/>
      <c r="Z64" s="38"/>
      <c r="AA64" s="38"/>
    </row>
    <row r="65" spans="1:27" x14ac:dyDescent="0.2">
      <c r="A65" s="92">
        <v>60</v>
      </c>
      <c r="B65" s="92" t="s">
        <v>126</v>
      </c>
      <c r="C65" s="92" t="s">
        <v>127</v>
      </c>
      <c r="D65" s="105" t="str">
        <f t="shared" si="0"/>
        <v/>
      </c>
      <c r="E65" s="96">
        <f>IF(Options!$D$24 = 1, MAX(F65, G65),
IF(Options!$D$25 = 1, AVERAGE(F65,G65),
IF(Options!$D$26 = 1, IFERROR(GEOMEAN(F65, G65), MAX(F65, G65)))))</f>
        <v>3</v>
      </c>
      <c r="F65" s="96" cm="1">
        <f t="array" ref="F65">IF(Options!$D$18=1, IFERROR(MAX(IF($I$199:$R$199=1,(I65:R65),"")),
     MAX(IF($I$199:$R$199=2,(I65:R65),""))),
IF(Options!$D$19=1, IFERROR(AVERAGE(IF($I$199:$R$199=1,(I65:R65),"")),
     AVERAGE(IF($I$199:$R$199=2,(I65:R65),""))),
IF(Options!$D$20=1, IFERROR(GEOMEAN(IF($I$199:$R$199=1,(I65:R65)+0.0001,"")),
     GEOMEAN(IF($I$199:$R$199=2,(I65:R65)+0.0001,""))))))</f>
        <v>3</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t="s">
        <v>505</v>
      </c>
      <c r="J65" s="96" t="s">
        <v>505</v>
      </c>
      <c r="K65" s="96">
        <v>3</v>
      </c>
      <c r="L65" s="96"/>
      <c r="M65" s="96"/>
      <c r="N65" s="150"/>
      <c r="O65" s="150"/>
      <c r="P65" s="150"/>
      <c r="Q65" s="172"/>
      <c r="R65" s="172"/>
      <c r="S65" s="38"/>
      <c r="T65" s="38"/>
      <c r="U65" s="38"/>
      <c r="V65" s="38"/>
      <c r="W65" s="38"/>
      <c r="X65" s="38"/>
      <c r="Y65" s="38"/>
      <c r="Z65" s="38"/>
      <c r="AA65" s="38"/>
    </row>
    <row r="66" spans="1:27" x14ac:dyDescent="0.2">
      <c r="A66" s="92">
        <v>61</v>
      </c>
      <c r="B66" s="92" t="s">
        <v>128</v>
      </c>
      <c r="C66" s="92" t="s">
        <v>129</v>
      </c>
      <c r="D66" s="105" t="str">
        <f t="shared" si="0"/>
        <v/>
      </c>
      <c r="E66" s="96">
        <f>IF(Options!$D$24 = 1, MAX(F66, G66),
IF(Options!$D$25 = 1, AVERAGE(F66,G66),
IF(Options!$D$26 = 1, IFERROR(GEOMEAN(F66, G66), MAX(F66, G66)))))</f>
        <v>2.625</v>
      </c>
      <c r="F66" s="96" cm="1">
        <f t="array" ref="F66">IF(Options!$D$18=1, IFERROR(MAX(IF($I$199:$R$199=1,(I66:R66),"")),
     MAX(IF($I$199:$R$199=2,(I66:R66),""))),
IF(Options!$D$19=1, IFERROR(AVERAGE(IF($I$199:$R$199=1,(I66:R66),"")),
     AVERAGE(IF($I$199:$R$199=2,(I66:R66),""))),
IF(Options!$D$20=1, IFERROR(GEOMEAN(IF($I$199:$R$199=1,(I66:R66)+0.0001,"")),
     GEOMEAN(IF($I$199:$R$199=2,(I66:R66)+0.0001,""))))))</f>
        <v>2.625</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t="s">
        <v>505</v>
      </c>
      <c r="J66" s="96" t="s">
        <v>505</v>
      </c>
      <c r="K66" s="96">
        <v>2.625</v>
      </c>
      <c r="L66" s="96"/>
      <c r="M66" s="96"/>
      <c r="N66" s="150"/>
      <c r="O66" s="150"/>
      <c r="P66" s="150"/>
      <c r="Q66" s="172"/>
      <c r="R66" s="172"/>
      <c r="S66" s="38"/>
      <c r="T66" s="38"/>
      <c r="U66" s="38"/>
      <c r="V66" s="38"/>
      <c r="W66" s="38"/>
      <c r="X66" s="38"/>
      <c r="Y66" s="38"/>
      <c r="Z66" s="38"/>
      <c r="AA66" s="38"/>
    </row>
    <row r="67" spans="1:27" x14ac:dyDescent="0.2">
      <c r="A67" s="92">
        <v>62</v>
      </c>
      <c r="B67" s="92" t="s">
        <v>130</v>
      </c>
      <c r="C67" s="92" t="s">
        <v>131</v>
      </c>
      <c r="D67" s="105" t="str">
        <f t="shared" si="0"/>
        <v/>
      </c>
      <c r="E67" s="96">
        <f>IF(Options!$D$24 = 1, MAX(F67, G67),
IF(Options!$D$25 = 1, AVERAGE(F67,G67),
IF(Options!$D$26 = 1, IFERROR(GEOMEAN(F67, G67), MAX(F67, G67)))))</f>
        <v>3.5</v>
      </c>
      <c r="F67" s="96" cm="1">
        <f t="array" ref="F67">IF(Options!$D$18=1, IFERROR(MAX(IF($I$199:$R$199=1,(I67:R67),"")),
     MAX(IF($I$199:$R$199=2,(I67:R67),""))),
IF(Options!$D$19=1, IFERROR(AVERAGE(IF($I$199:$R$199=1,(I67:R67),"")),
     AVERAGE(IF($I$199:$R$199=2,(I67:R67),""))),
IF(Options!$D$20=1, IFERROR(GEOMEAN(IF($I$199:$R$199=1,(I67:R67)+0.0001,"")),
     GEOMEAN(IF($I$199:$R$199=2,(I67:R67)+0.0001,""))))))</f>
        <v>3.5</v>
      </c>
      <c r="G67" s="96" cm="1">
        <f t="array" ref="G67">IF(Options!$D$18=1, IFERROR(MAX(IF($I$200:$R$200=1,(I67:R67),"")),
     MAX(IF($I$200:$R$200=2,(I67:R67),""))),
IF(Options!$D$19=1, IFERROR(AVERAGE(IF($I$200:$R$200=1,(I67:R67),"")),
     AVERAGE(IF($I$200:$R$200=2,(I67:R67),""))),
IF(Options!$D$20=1, IFERROR(GEOMEAN(IF($I$200:$R$200=1,(I67:R67)+0.0001,"")),
     GEOMEAN(IF($I$200:$R$200=2,(I67:R67)+0.0001,""))))))</f>
        <v>0</v>
      </c>
      <c r="H67" s="151" t="s">
        <v>131</v>
      </c>
      <c r="I67" s="96">
        <v>0</v>
      </c>
      <c r="J67" s="96" t="s">
        <v>505</v>
      </c>
      <c r="K67" s="96">
        <v>3.5</v>
      </c>
      <c r="L67" s="96"/>
      <c r="M67" s="96"/>
      <c r="N67" s="150"/>
      <c r="O67" s="150"/>
      <c r="P67" s="150"/>
      <c r="Q67" s="172"/>
      <c r="R67" s="172"/>
      <c r="S67" s="38"/>
      <c r="T67" s="38"/>
      <c r="U67" s="38"/>
      <c r="V67" s="38"/>
      <c r="W67" s="38"/>
      <c r="X67" s="38"/>
      <c r="Y67" s="38"/>
      <c r="Z67" s="38"/>
      <c r="AA67" s="38"/>
    </row>
    <row r="68" spans="1:27" x14ac:dyDescent="0.2">
      <c r="A68" s="92">
        <v>63</v>
      </c>
      <c r="B68" s="92" t="s">
        <v>132</v>
      </c>
      <c r="C68" s="92" t="s">
        <v>133</v>
      </c>
      <c r="D68" s="105" t="str">
        <f t="shared" si="0"/>
        <v/>
      </c>
      <c r="E68" s="96">
        <f>IF(Options!$D$24 = 1, MAX(F68, G68),
IF(Options!$D$25 = 1, AVERAGE(F68,G68),
IF(Options!$D$26 = 1, IFERROR(GEOMEAN(F68, G68), MAX(F68, G68)))))</f>
        <v>2.375</v>
      </c>
      <c r="F68" s="96" cm="1">
        <f t="array" ref="F68">IF(Options!$D$18=1, IFERROR(MAX(IF($I$199:$R$199=1,(I68:R68),"")),
     MAX(IF($I$199:$R$199=2,(I68:R68),""))),
IF(Options!$D$19=1, IFERROR(AVERAGE(IF($I$199:$R$199=1,(I68:R68),"")),
     AVERAGE(IF($I$199:$R$199=2,(I68:R68),""))),
IF(Options!$D$20=1, IFERROR(GEOMEAN(IF($I$199:$R$199=1,(I68:R68)+0.0001,"")),
     GEOMEAN(IF($I$199:$R$199=2,(I68:R68)+0.0001,""))))))</f>
        <v>2.375</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0</v>
      </c>
      <c r="J68" s="96" t="s">
        <v>505</v>
      </c>
      <c r="K68" s="96">
        <v>2.375</v>
      </c>
      <c r="L68" s="96"/>
      <c r="M68" s="96"/>
      <c r="N68" s="150"/>
      <c r="O68" s="150"/>
      <c r="P68" s="150"/>
      <c r="Q68" s="172"/>
      <c r="R68" s="172"/>
      <c r="S68" s="38"/>
      <c r="T68" s="38"/>
      <c r="U68" s="38"/>
      <c r="V68" s="38"/>
      <c r="W68" s="38"/>
      <c r="X68" s="38"/>
      <c r="Y68" s="38"/>
      <c r="Z68" s="38"/>
      <c r="AA68" s="38"/>
    </row>
    <row r="69" spans="1:27" x14ac:dyDescent="0.2">
      <c r="A69" s="92">
        <v>64</v>
      </c>
      <c r="B69" s="92" t="s">
        <v>134</v>
      </c>
      <c r="C69" s="92" t="s">
        <v>135</v>
      </c>
      <c r="D69" s="105" t="str">
        <f t="shared" si="0"/>
        <v/>
      </c>
      <c r="E69" s="96">
        <f>IF(Options!$D$24 = 1, MAX(F69, G69),
IF(Options!$D$25 = 1, AVERAGE(F69,G69),
IF(Options!$D$26 = 1, IFERROR(GEOMEAN(F69, G69), MAX(F69, G69)))))</f>
        <v>3.875</v>
      </c>
      <c r="F69" s="96" cm="1">
        <f t="array" ref="F69">IF(Options!$D$18=1, IFERROR(MAX(IF($I$199:$R$199=1,(I69:R69),"")),
     MAX(IF($I$199:$R$199=2,(I69:R69),""))),
IF(Options!$D$19=1, IFERROR(AVERAGE(IF($I$199:$R$199=1,(I69:R69),"")),
     AVERAGE(IF($I$199:$R$199=2,(I69:R69),""))),
IF(Options!$D$20=1, IFERROR(GEOMEAN(IF($I$199:$R$199=1,(I69:R69)+0.0001,"")),
     GEOMEAN(IF($I$199:$R$199=2,(I69:R69)+0.0001,""))))))</f>
        <v>3.875</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t="s">
        <v>505</v>
      </c>
      <c r="J69" s="96" t="s">
        <v>505</v>
      </c>
      <c r="K69" s="96">
        <v>3.875</v>
      </c>
      <c r="L69" s="96"/>
      <c r="M69" s="96"/>
      <c r="N69" s="150"/>
      <c r="O69" s="150"/>
      <c r="P69" s="150"/>
      <c r="Q69" s="172"/>
      <c r="R69" s="172"/>
      <c r="S69" s="38"/>
      <c r="T69" s="38"/>
      <c r="U69" s="38"/>
      <c r="V69" s="38"/>
      <c r="W69" s="38"/>
      <c r="X69" s="38"/>
      <c r="Y69" s="38"/>
      <c r="Z69" s="38"/>
      <c r="AA69" s="38"/>
    </row>
    <row r="70" spans="1:27" x14ac:dyDescent="0.2">
      <c r="A70" s="92">
        <v>65</v>
      </c>
      <c r="B70" s="92" t="s">
        <v>136</v>
      </c>
      <c r="C70" s="92" t="s">
        <v>137</v>
      </c>
      <c r="D70" s="105" t="str">
        <f t="shared" si="0"/>
        <v/>
      </c>
      <c r="E70" s="96">
        <f>IF(Options!$D$24 = 1, MAX(F70, G70),
IF(Options!$D$25 = 1, AVERAGE(F70,G70),
IF(Options!$D$26 = 1, IFERROR(GEOMEAN(F70, G70), MAX(F70, G70)))))</f>
        <v>1.375</v>
      </c>
      <c r="F70" s="96" cm="1">
        <f t="array" ref="F70">IF(Options!$D$18=1, IFERROR(MAX(IF($I$199:$R$199=1,(I70:R70),"")),
     MAX(IF($I$199:$R$199=2,(I70:R70),""))),
IF(Options!$D$19=1, IFERROR(AVERAGE(IF($I$199:$R$199=1,(I70:R70),"")),
     AVERAGE(IF($I$199:$R$199=2,(I70:R70),""))),
IF(Options!$D$20=1, IFERROR(GEOMEAN(IF($I$199:$R$199=1,(I70:R70)+0.0001,"")),
     GEOMEAN(IF($I$199:$R$199=2,(I70:R70)+0.0001,""))))))</f>
        <v>1.375</v>
      </c>
      <c r="G70" s="96" cm="1">
        <f t="array" ref="G70">IF(Options!$D$18=1, IFERROR(MAX(IF($I$200:$R$200=1,(I70:R70),"")),
     MAX(IF($I$200:$R$200=2,(I70:R70),""))),
IF(Options!$D$19=1, IFERROR(AVERAGE(IF($I$200:$R$200=1,(I70:R70),"")),
     AVERAGE(IF($I$200:$R$200=2,(I70:R70),""))),
IF(Options!$D$20=1, IFERROR(GEOMEAN(IF($I$200:$R$200=1,(I70:R70)+0.0001,"")),
     GEOMEAN(IF($I$200:$R$200=2,(I70:R70)+0.0001,""))))))</f>
        <v>0</v>
      </c>
      <c r="H70" s="151" t="s">
        <v>137</v>
      </c>
      <c r="I70" s="96" t="s">
        <v>505</v>
      </c>
      <c r="J70" s="96" t="s">
        <v>505</v>
      </c>
      <c r="K70" s="96">
        <v>1.375</v>
      </c>
      <c r="L70" s="96"/>
      <c r="M70" s="96"/>
      <c r="N70" s="150"/>
      <c r="O70" s="150"/>
      <c r="P70" s="150"/>
      <c r="Q70" s="172"/>
      <c r="R70" s="172"/>
      <c r="S70" s="38"/>
      <c r="T70" s="38"/>
      <c r="U70" s="38"/>
      <c r="V70" s="38"/>
      <c r="W70" s="38"/>
      <c r="X70" s="38"/>
      <c r="Y70" s="38"/>
      <c r="Z70" s="38"/>
      <c r="AA70" s="38"/>
    </row>
    <row r="71" spans="1:27"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1.75</v>
      </c>
      <c r="F71" s="96" cm="1">
        <f t="array" ref="F71">IF(Options!$D$18=1, IFERROR(MAX(IF($I$199:$R$199=1,(I71:R71),"")),
     MAX(IF($I$199:$R$199=2,(I71:R71),""))),
IF(Options!$D$19=1, IFERROR(AVERAGE(IF($I$199:$R$199=1,(I71:R71),"")),
     AVERAGE(IF($I$199:$R$199=2,(I71:R71),""))),
IF(Options!$D$20=1, IFERROR(GEOMEAN(IF($I$199:$R$199=1,(I71:R71)+0.0001,"")),
     GEOMEAN(IF($I$199:$R$199=2,(I71:R71)+0.0001,""))))))</f>
        <v>1.75</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t="s">
        <v>505</v>
      </c>
      <c r="J71" s="96" t="s">
        <v>505</v>
      </c>
      <c r="K71" s="96">
        <v>1.75</v>
      </c>
      <c r="L71" s="96"/>
      <c r="M71" s="96"/>
      <c r="N71" s="150"/>
      <c r="O71" s="150"/>
      <c r="P71" s="150"/>
      <c r="Q71" s="172"/>
      <c r="R71" s="172"/>
      <c r="S71" s="38"/>
      <c r="T71" s="38"/>
      <c r="U71" s="38"/>
      <c r="V71" s="38"/>
      <c r="W71" s="38"/>
      <c r="X71" s="38"/>
      <c r="Y71" s="38"/>
      <c r="Z71" s="38"/>
      <c r="AA71" s="38"/>
    </row>
    <row r="72" spans="1:27" x14ac:dyDescent="0.2">
      <c r="A72" s="92">
        <v>67</v>
      </c>
      <c r="B72" s="92" t="s">
        <v>140</v>
      </c>
      <c r="C72" s="92" t="s">
        <v>141</v>
      </c>
      <c r="D72" s="105" t="str">
        <f t="shared" si="1"/>
        <v/>
      </c>
      <c r="E72" s="96">
        <f>IF(Options!$D$24 = 1, MAX(F72, G72),
IF(Options!$D$25 = 1, AVERAGE(F72,G72),
IF(Options!$D$26 = 1, IFERROR(GEOMEAN(F72, G72), MAX(F72, G72)))))</f>
        <v>1.875</v>
      </c>
      <c r="F72" s="96" cm="1">
        <f t="array" ref="F72">IF(Options!$D$18=1, IFERROR(MAX(IF($I$199:$R$199=1,(I72:R72),"")),
     MAX(IF($I$199:$R$199=2,(I72:R72),""))),
IF(Options!$D$19=1, IFERROR(AVERAGE(IF($I$199:$R$199=1,(I72:R72),"")),
     AVERAGE(IF($I$199:$R$199=2,(I72:R72),""))),
IF(Options!$D$20=1, IFERROR(GEOMEAN(IF($I$199:$R$199=1,(I72:R72)+0.0001,"")),
     GEOMEAN(IF($I$199:$R$199=2,(I72:R72)+0.0001,""))))))</f>
        <v>1.875</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t="s">
        <v>505</v>
      </c>
      <c r="J72" s="96" t="s">
        <v>505</v>
      </c>
      <c r="K72" s="96">
        <v>1.875</v>
      </c>
      <c r="L72" s="96"/>
      <c r="M72" s="96"/>
      <c r="N72" s="150"/>
      <c r="O72" s="150"/>
      <c r="P72" s="150"/>
      <c r="Q72" s="172"/>
      <c r="R72" s="172"/>
      <c r="S72" s="38"/>
      <c r="T72" s="38"/>
      <c r="U72" s="38"/>
      <c r="V72" s="38"/>
      <c r="W72" s="38"/>
      <c r="X72" s="38"/>
      <c r="Y72" s="38"/>
      <c r="Z72" s="38"/>
      <c r="AA72" s="38"/>
    </row>
    <row r="73" spans="1:27" x14ac:dyDescent="0.2">
      <c r="A73" s="92">
        <v>68</v>
      </c>
      <c r="B73" s="92" t="s">
        <v>142</v>
      </c>
      <c r="C73" s="92" t="s">
        <v>143</v>
      </c>
      <c r="D73" s="105" t="str">
        <f t="shared" si="1"/>
        <v/>
      </c>
      <c r="E73" s="96">
        <f>IF(Options!$D$24 = 1, MAX(F73, G73),
IF(Options!$D$25 = 1, AVERAGE(F73,G73),
IF(Options!$D$26 = 1, IFERROR(GEOMEAN(F73, G73), MAX(F73, G73)))))</f>
        <v>3.375</v>
      </c>
      <c r="F73" s="96" cm="1">
        <f t="array" ref="F73">IF(Options!$D$18=1, IFERROR(MAX(IF($I$199:$R$199=1,(I73:R73),"")),
     MAX(IF($I$199:$R$199=2,(I73:R73),""))),
IF(Options!$D$19=1, IFERROR(AVERAGE(IF($I$199:$R$199=1,(I73:R73),"")),
     AVERAGE(IF($I$199:$R$199=2,(I73:R73),""))),
IF(Options!$D$20=1, IFERROR(GEOMEAN(IF($I$199:$R$199=1,(I73:R73)+0.0001,"")),
     GEOMEAN(IF($I$199:$R$199=2,(I73:R73)+0.0001,""))))))</f>
        <v>3.375</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t="s">
        <v>505</v>
      </c>
      <c r="J73" s="96" t="s">
        <v>505</v>
      </c>
      <c r="K73" s="96">
        <v>3.375</v>
      </c>
      <c r="L73" s="96"/>
      <c r="M73" s="96"/>
      <c r="N73" s="150"/>
      <c r="O73" s="150"/>
      <c r="P73" s="150"/>
      <c r="Q73" s="172"/>
      <c r="R73" s="172"/>
      <c r="S73" s="38"/>
      <c r="T73" s="38"/>
      <c r="U73" s="38"/>
      <c r="V73" s="38"/>
      <c r="W73" s="38"/>
      <c r="X73" s="38"/>
      <c r="Y73" s="38"/>
      <c r="Z73" s="38"/>
      <c r="AA73" s="38"/>
    </row>
    <row r="74" spans="1:27"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t="s">
        <v>505</v>
      </c>
      <c r="J74" s="96" t="s">
        <v>505</v>
      </c>
      <c r="K74" s="96">
        <v>0</v>
      </c>
      <c r="L74" s="96"/>
      <c r="M74" s="96"/>
      <c r="N74" s="150"/>
      <c r="O74" s="150"/>
      <c r="P74" s="150"/>
      <c r="Q74" s="172"/>
      <c r="R74" s="172"/>
      <c r="S74" s="38"/>
      <c r="T74" s="38"/>
      <c r="U74" s="38"/>
      <c r="V74" s="38"/>
      <c r="W74" s="38"/>
      <c r="X74" s="38"/>
      <c r="Y74" s="38"/>
      <c r="Z74" s="38"/>
      <c r="AA74" s="38"/>
    </row>
    <row r="75" spans="1:27" x14ac:dyDescent="0.2">
      <c r="A75" s="92">
        <v>70</v>
      </c>
      <c r="B75" s="92" t="s">
        <v>146</v>
      </c>
      <c r="C75" s="92" t="s">
        <v>147</v>
      </c>
      <c r="D75" s="105" t="str">
        <f t="shared" si="1"/>
        <v/>
      </c>
      <c r="E75" s="96">
        <f>IF(Options!$D$24 = 1, MAX(F75, G75),
IF(Options!$D$25 = 1, AVERAGE(F75,G75),
IF(Options!$D$26 = 1, IFERROR(GEOMEAN(F75, G75), MAX(F75, G75)))))</f>
        <v>5.75</v>
      </c>
      <c r="F75" s="96" cm="1">
        <f t="array" ref="F75">IF(Options!$D$18=1, IFERROR(MAX(IF($I$199:$R$199=1,(I75:R75),"")),
     MAX(IF($I$199:$R$199=2,(I75:R75),""))),
IF(Options!$D$19=1, IFERROR(AVERAGE(IF($I$199:$R$199=1,(I75:R75),"")),
     AVERAGE(IF($I$199:$R$199=2,(I75:R75),""))),
IF(Options!$D$20=1, IFERROR(GEOMEAN(IF($I$199:$R$199=1,(I75:R75)+0.0001,"")),
     GEOMEAN(IF($I$199:$R$199=2,(I75:R75)+0.0001,""))))))</f>
        <v>5.75</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0</v>
      </c>
      <c r="J75" s="96">
        <v>0</v>
      </c>
      <c r="K75" s="96">
        <v>5.75</v>
      </c>
      <c r="L75" s="96"/>
      <c r="M75" s="96"/>
      <c r="N75" s="150"/>
      <c r="O75" s="150"/>
      <c r="P75" s="150"/>
      <c r="Q75" s="172"/>
      <c r="R75" s="172"/>
      <c r="S75" s="38"/>
      <c r="T75" s="38"/>
      <c r="U75" s="38"/>
      <c r="V75" s="38"/>
      <c r="W75" s="38"/>
      <c r="X75" s="38"/>
      <c r="Y75" s="38"/>
      <c r="Z75" s="38"/>
      <c r="AA75" s="38"/>
    </row>
    <row r="76" spans="1:27" x14ac:dyDescent="0.2">
      <c r="A76" s="92">
        <v>71</v>
      </c>
      <c r="B76" s="92" t="s">
        <v>148</v>
      </c>
      <c r="C76" s="92" t="s">
        <v>149</v>
      </c>
      <c r="D76" s="105" t="str">
        <f t="shared" si="1"/>
        <v/>
      </c>
      <c r="E76" s="96">
        <f>IF(Options!$D$24 = 1, MAX(F76, G76),
IF(Options!$D$25 = 1, AVERAGE(F76,G76),
IF(Options!$D$26 = 1, IFERROR(GEOMEAN(F76, G76), MAX(F76, G76)))))</f>
        <v>1.625</v>
      </c>
      <c r="F76" s="96" cm="1">
        <f t="array" ref="F76">IF(Options!$D$18=1, IFERROR(MAX(IF($I$199:$R$199=1,(I76:R76),"")),
     MAX(IF($I$199:$R$199=2,(I76:R76),""))),
IF(Options!$D$19=1, IFERROR(AVERAGE(IF($I$199:$R$199=1,(I76:R76),"")),
     AVERAGE(IF($I$199:$R$199=2,(I76:R76),""))),
IF(Options!$D$20=1, IFERROR(GEOMEAN(IF($I$199:$R$199=1,(I76:R76)+0.0001,"")),
     GEOMEAN(IF($I$199:$R$199=2,(I76:R76)+0.0001,""))))))</f>
        <v>1.625</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t="s">
        <v>505</v>
      </c>
      <c r="J76" s="96" t="s">
        <v>505</v>
      </c>
      <c r="K76" s="96">
        <v>1.625</v>
      </c>
      <c r="L76" s="96"/>
      <c r="M76" s="96"/>
      <c r="N76" s="150"/>
      <c r="O76" s="150"/>
      <c r="P76" s="150"/>
      <c r="Q76" s="172"/>
      <c r="R76" s="172"/>
      <c r="S76" s="38"/>
      <c r="T76" s="38"/>
      <c r="U76" s="38"/>
      <c r="V76" s="38"/>
      <c r="W76" s="38"/>
      <c r="X76" s="38"/>
      <c r="Y76" s="38"/>
      <c r="Z76" s="38"/>
      <c r="AA76" s="38"/>
    </row>
    <row r="77" spans="1:27" x14ac:dyDescent="0.2">
      <c r="A77" s="92">
        <v>72</v>
      </c>
      <c r="B77" s="92" t="s">
        <v>150</v>
      </c>
      <c r="C77" s="92" t="s">
        <v>151</v>
      </c>
      <c r="D77" s="105" t="str">
        <f t="shared" si="1"/>
        <v/>
      </c>
      <c r="E77" s="96">
        <f>IF(Options!$D$24 = 1, MAX(F77, G77),
IF(Options!$D$25 = 1, AVERAGE(F77,G77),
IF(Options!$D$26 = 1, IFERROR(GEOMEAN(F77, G77), MAX(F77, G77)))))</f>
        <v>4.875</v>
      </c>
      <c r="F77" s="96" cm="1">
        <f t="array" ref="F77">IF(Options!$D$18=1, IFERROR(MAX(IF($I$199:$R$199=1,(I77:R77),"")),
     MAX(IF($I$199:$R$199=2,(I77:R77),""))),
IF(Options!$D$19=1, IFERROR(AVERAGE(IF($I$199:$R$199=1,(I77:R77),"")),
     AVERAGE(IF($I$199:$R$199=2,(I77:R77),""))),
IF(Options!$D$20=1, IFERROR(GEOMEAN(IF($I$199:$R$199=1,(I77:R77)+0.0001,"")),
     GEOMEAN(IF($I$199:$R$199=2,(I77:R77)+0.0001,""))))))</f>
        <v>4.875</v>
      </c>
      <c r="G77" s="96" cm="1">
        <f t="array" ref="G77">IF(Options!$D$18=1, IFERROR(MAX(IF($I$200:$R$200=1,(I77:R77),"")),
     MAX(IF($I$200:$R$200=2,(I77:R77),""))),
IF(Options!$D$19=1, IFERROR(AVERAGE(IF($I$200:$R$200=1,(I77:R77),"")),
     AVERAGE(IF($I$200:$R$200=2,(I77:R77),""))),
IF(Options!$D$20=1, IFERROR(GEOMEAN(IF($I$200:$R$200=1,(I77:R77)+0.0001,"")),
     GEOMEAN(IF($I$200:$R$200=2,(I77:R77)+0.0001,""))))))</f>
        <v>0</v>
      </c>
      <c r="H77" s="151" t="s">
        <v>151</v>
      </c>
      <c r="I77" s="96" t="s">
        <v>505</v>
      </c>
      <c r="J77" s="96">
        <v>0</v>
      </c>
      <c r="K77" s="96">
        <v>4.875</v>
      </c>
      <c r="L77" s="96"/>
      <c r="M77" s="96"/>
      <c r="N77" s="150"/>
      <c r="O77" s="150"/>
      <c r="P77" s="150"/>
      <c r="Q77" s="172"/>
      <c r="R77" s="172"/>
      <c r="S77" s="38"/>
      <c r="T77" s="38"/>
      <c r="U77" s="38"/>
      <c r="V77" s="38"/>
      <c r="W77" s="38"/>
      <c r="X77" s="38"/>
      <c r="Y77" s="38"/>
      <c r="Z77" s="38"/>
      <c r="AA77" s="38"/>
    </row>
    <row r="78" spans="1:27" x14ac:dyDescent="0.2">
      <c r="A78" s="92">
        <v>73</v>
      </c>
      <c r="B78" s="92" t="s">
        <v>152</v>
      </c>
      <c r="C78" s="92" t="s">
        <v>153</v>
      </c>
      <c r="D78" s="105" t="str">
        <f t="shared" si="1"/>
        <v/>
      </c>
      <c r="E78" s="96">
        <f>IF(Options!$D$24 = 1, MAX(F78, G78),
IF(Options!$D$25 = 1, AVERAGE(F78,G78),
IF(Options!$D$26 = 1, IFERROR(GEOMEAN(F78, G78), MAX(F78, G78)))))</f>
        <v>2.375</v>
      </c>
      <c r="F78" s="96" cm="1">
        <f t="array" ref="F78">IF(Options!$D$18=1, IFERROR(MAX(IF($I$199:$R$199=1,(I78:R78),"")),
     MAX(IF($I$199:$R$199=2,(I78:R78),""))),
IF(Options!$D$19=1, IFERROR(AVERAGE(IF($I$199:$R$199=1,(I78:R78),"")),
     AVERAGE(IF($I$199:$R$199=2,(I78:R78),""))),
IF(Options!$D$20=1, IFERROR(GEOMEAN(IF($I$199:$R$199=1,(I78:R78)+0.0001,"")),
     GEOMEAN(IF($I$199:$R$199=2,(I78:R78)+0.0001,""))))))</f>
        <v>2.375</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t="s">
        <v>505</v>
      </c>
      <c r="J78" s="96" t="s">
        <v>505</v>
      </c>
      <c r="K78" s="96">
        <v>2.375</v>
      </c>
      <c r="L78" s="96"/>
      <c r="M78" s="96"/>
      <c r="N78" s="150"/>
      <c r="O78" s="150"/>
      <c r="P78" s="150"/>
      <c r="Q78" s="172"/>
      <c r="R78" s="172"/>
      <c r="S78" s="38"/>
      <c r="T78" s="38"/>
      <c r="U78" s="38"/>
      <c r="V78" s="38"/>
      <c r="W78" s="38"/>
      <c r="X78" s="38"/>
      <c r="Y78" s="38"/>
      <c r="Z78" s="38"/>
      <c r="AA78" s="38"/>
    </row>
    <row r="79" spans="1:27" x14ac:dyDescent="0.2">
      <c r="A79" s="92">
        <v>74</v>
      </c>
      <c r="B79" s="92" t="s">
        <v>154</v>
      </c>
      <c r="C79" s="92" t="s">
        <v>155</v>
      </c>
      <c r="D79" s="105" t="str">
        <f t="shared" si="1"/>
        <v/>
      </c>
      <c r="E79" s="96">
        <f>IF(Options!$D$24 = 1, MAX(F79, G79),
IF(Options!$D$25 = 1, AVERAGE(F79,G79),
IF(Options!$D$26 = 1, IFERROR(GEOMEAN(F79, G79), MAX(F79, G79)))))</f>
        <v>5.875</v>
      </c>
      <c r="F79" s="96" cm="1">
        <f t="array" ref="F79">IF(Options!$D$18=1, IFERROR(MAX(IF($I$199:$R$199=1,(I79:R79),"")),
     MAX(IF($I$199:$R$199=2,(I79:R79),""))),
IF(Options!$D$19=1, IFERROR(AVERAGE(IF($I$199:$R$199=1,(I79:R79),"")),
     AVERAGE(IF($I$199:$R$199=2,(I79:R79),""))),
IF(Options!$D$20=1, IFERROR(GEOMEAN(IF($I$199:$R$199=1,(I79:R79)+0.0001,"")),
     GEOMEAN(IF($I$199:$R$199=2,(I79:R79)+0.0001,""))))))</f>
        <v>5.875</v>
      </c>
      <c r="G79" s="96" cm="1">
        <f t="array" ref="G79">IF(Options!$D$18=1, IFERROR(MAX(IF($I$200:$R$200=1,(I79:R79),"")),
     MAX(IF($I$200:$R$200=2,(I79:R79),""))),
IF(Options!$D$19=1, IFERROR(AVERAGE(IF($I$200:$R$200=1,(I79:R79),"")),
     AVERAGE(IF($I$200:$R$200=2,(I79:R79),""))),
IF(Options!$D$20=1, IFERROR(GEOMEAN(IF($I$200:$R$200=1,(I79:R79)+0.0001,"")),
     GEOMEAN(IF($I$200:$R$200=2,(I79:R79)+0.0001,""))))))</f>
        <v>0</v>
      </c>
      <c r="H79" s="151" t="s">
        <v>155</v>
      </c>
      <c r="I79" s="96" t="s">
        <v>505</v>
      </c>
      <c r="J79" s="96">
        <v>0</v>
      </c>
      <c r="K79" s="96">
        <v>5.875</v>
      </c>
      <c r="L79" s="96"/>
      <c r="M79" s="96"/>
      <c r="N79" s="150"/>
      <c r="O79" s="150"/>
      <c r="P79" s="150"/>
      <c r="Q79" s="172"/>
      <c r="R79" s="172"/>
      <c r="S79" s="38"/>
      <c r="T79" s="38"/>
      <c r="U79" s="38"/>
      <c r="V79" s="38"/>
      <c r="W79" s="38"/>
      <c r="X79" s="38"/>
      <c r="Y79" s="38"/>
      <c r="Z79" s="38"/>
      <c r="AA79" s="38"/>
    </row>
    <row r="80" spans="1:27" x14ac:dyDescent="0.2">
      <c r="A80" s="92">
        <v>75</v>
      </c>
      <c r="B80" s="92" t="s">
        <v>156</v>
      </c>
      <c r="C80" s="92" t="s">
        <v>157</v>
      </c>
      <c r="D80" s="105" t="str">
        <f t="shared" si="1"/>
        <v/>
      </c>
      <c r="E80" s="96">
        <f>IF(Options!$D$24 = 1, MAX(F80, G80),
IF(Options!$D$25 = 1, AVERAGE(F80,G80),
IF(Options!$D$26 = 1, IFERROR(GEOMEAN(F80, G80), MAX(F80, G80)))))</f>
        <v>1.25</v>
      </c>
      <c r="F80" s="96" cm="1">
        <f t="array" ref="F80">IF(Options!$D$18=1, IFERROR(MAX(IF($I$199:$R$199=1,(I80:R80),"")),
     MAX(IF($I$199:$R$199=2,(I80:R80),""))),
IF(Options!$D$19=1, IFERROR(AVERAGE(IF($I$199:$R$199=1,(I80:R80),"")),
     AVERAGE(IF($I$199:$R$199=2,(I80:R80),""))),
IF(Options!$D$20=1, IFERROR(GEOMEAN(IF($I$199:$R$199=1,(I80:R80)+0.0001,"")),
     GEOMEAN(IF($I$199:$R$199=2,(I80:R80)+0.0001,""))))))</f>
        <v>1.25</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t="s">
        <v>505</v>
      </c>
      <c r="J80" s="96" t="s">
        <v>505</v>
      </c>
      <c r="K80" s="96">
        <v>1.25</v>
      </c>
      <c r="L80" s="96"/>
      <c r="M80" s="96"/>
      <c r="N80" s="150"/>
      <c r="O80" s="150"/>
      <c r="P80" s="150"/>
      <c r="Q80" s="172"/>
      <c r="R80" s="172"/>
      <c r="S80" s="38"/>
      <c r="T80" s="38"/>
      <c r="U80" s="38"/>
      <c r="V80" s="38"/>
      <c r="W80" s="38"/>
      <c r="X80" s="38"/>
      <c r="Y80" s="38"/>
      <c r="Z80" s="38"/>
      <c r="AA80" s="38"/>
    </row>
    <row r="81" spans="1:27" x14ac:dyDescent="0.2">
      <c r="A81" s="92">
        <v>76</v>
      </c>
      <c r="B81" s="92" t="s">
        <v>158</v>
      </c>
      <c r="C81" s="92" t="s">
        <v>159</v>
      </c>
      <c r="D81" s="105" t="str">
        <f t="shared" si="1"/>
        <v/>
      </c>
      <c r="E81" s="96">
        <f>IF(Options!$D$24 = 1, MAX(F81, G81),
IF(Options!$D$25 = 1, AVERAGE(F81,G81),
IF(Options!$D$26 = 1, IFERROR(GEOMEAN(F81, G81), MAX(F81, G81)))))</f>
        <v>8</v>
      </c>
      <c r="F81" s="96" cm="1">
        <f t="array" ref="F81">IF(Options!$D$18=1, IFERROR(MAX(IF($I$199:$R$199=1,(I81:R81),"")),
     MAX(IF($I$199:$R$199=2,(I81:R81),""))),
IF(Options!$D$19=1, IFERROR(AVERAGE(IF($I$199:$R$199=1,(I81:R81),"")),
     AVERAGE(IF($I$199:$R$199=2,(I81:R81),""))),
IF(Options!$D$20=1, IFERROR(GEOMEAN(IF($I$199:$R$199=1,(I81:R81)+0.0001,"")),
     GEOMEAN(IF($I$199:$R$199=2,(I81:R81)+0.0001,""))))))</f>
        <v>8</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0</v>
      </c>
      <c r="J81" s="96" t="s">
        <v>505</v>
      </c>
      <c r="K81" s="96">
        <v>8</v>
      </c>
      <c r="L81" s="96"/>
      <c r="M81" s="96"/>
      <c r="N81" s="150"/>
      <c r="O81" s="150"/>
      <c r="P81" s="150"/>
      <c r="Q81" s="172"/>
      <c r="R81" s="172"/>
      <c r="S81" s="38"/>
      <c r="T81" s="38"/>
      <c r="U81" s="38"/>
      <c r="V81" s="38"/>
      <c r="W81" s="38"/>
      <c r="X81" s="38"/>
      <c r="Y81" s="38"/>
      <c r="Z81" s="38"/>
      <c r="AA81" s="38"/>
    </row>
    <row r="82" spans="1:27" x14ac:dyDescent="0.2">
      <c r="A82" s="92">
        <v>77</v>
      </c>
      <c r="B82" s="92" t="s">
        <v>160</v>
      </c>
      <c r="C82" s="92" t="s">
        <v>161</v>
      </c>
      <c r="D82" s="105" t="str">
        <f t="shared" si="1"/>
        <v/>
      </c>
      <c r="E82" s="96">
        <f>IF(Options!$D$24 = 1, MAX(F82, G82),
IF(Options!$D$25 = 1, AVERAGE(F82,G82),
IF(Options!$D$26 = 1, IFERROR(GEOMEAN(F82, G82), MAX(F82, G82)))))</f>
        <v>8</v>
      </c>
      <c r="F82" s="96" cm="1">
        <f t="array" ref="F82">IF(Options!$D$18=1, IFERROR(MAX(IF($I$199:$R$199=1,(I82:R82),"")),
     MAX(IF($I$199:$R$199=2,(I82:R82),""))),
IF(Options!$D$19=1, IFERROR(AVERAGE(IF($I$199:$R$199=1,(I82:R82),"")),
     AVERAGE(IF($I$199:$R$199=2,(I82:R82),""))),
IF(Options!$D$20=1, IFERROR(GEOMEAN(IF($I$199:$R$199=1,(I82:R82)+0.0001,"")),
     GEOMEAN(IF($I$199:$R$199=2,(I82:R82)+0.0001,""))))))</f>
        <v>8</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t="s">
        <v>505</v>
      </c>
      <c r="K82" s="96">
        <v>8</v>
      </c>
      <c r="L82" s="96"/>
      <c r="M82" s="96"/>
      <c r="N82" s="150"/>
      <c r="O82" s="150"/>
      <c r="P82" s="150"/>
      <c r="Q82" s="172"/>
      <c r="R82" s="172"/>
      <c r="S82" s="38"/>
      <c r="T82" s="38"/>
      <c r="U82" s="38"/>
      <c r="V82" s="38"/>
      <c r="W82" s="38"/>
      <c r="X82" s="38"/>
      <c r="Y82" s="38"/>
      <c r="Z82" s="38"/>
      <c r="AA82" s="38"/>
    </row>
    <row r="83" spans="1:27" x14ac:dyDescent="0.2">
      <c r="A83" s="92">
        <v>78</v>
      </c>
      <c r="B83" s="92" t="s">
        <v>162</v>
      </c>
      <c r="C83" s="92" t="s">
        <v>163</v>
      </c>
      <c r="D83" s="105" t="str">
        <f t="shared" si="1"/>
        <v/>
      </c>
      <c r="E83" s="96">
        <f>IF(Options!$D$24 = 1, MAX(F83, G83),
IF(Options!$D$25 = 1, AVERAGE(F83,G83),
IF(Options!$D$26 = 1, IFERROR(GEOMEAN(F83, G83), MAX(F83, G83)))))</f>
        <v>0.25</v>
      </c>
      <c r="F83" s="96" cm="1">
        <f t="array" ref="F83">IF(Options!$D$18=1, IFERROR(MAX(IF($I$199:$R$199=1,(I83:R83),"")),
     MAX(IF($I$199:$R$199=2,(I83:R83),""))),
IF(Options!$D$19=1, IFERROR(AVERAGE(IF($I$199:$R$199=1,(I83:R83),"")),
     AVERAGE(IF($I$199:$R$199=2,(I83:R83),""))),
IF(Options!$D$20=1, IFERROR(GEOMEAN(IF($I$199:$R$199=1,(I83:R83)+0.0001,"")),
     GEOMEAN(IF($I$199:$R$199=2,(I83:R83)+0.0001,""))))))</f>
        <v>0.25</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t="s">
        <v>505</v>
      </c>
      <c r="J83" s="96" t="s">
        <v>505</v>
      </c>
      <c r="K83" s="96">
        <v>0.25</v>
      </c>
      <c r="L83" s="96"/>
      <c r="M83" s="96"/>
      <c r="N83" s="150"/>
      <c r="O83" s="150"/>
      <c r="P83" s="150"/>
      <c r="Q83" s="172"/>
      <c r="R83" s="172"/>
      <c r="S83" s="38"/>
      <c r="T83" s="38"/>
      <c r="U83" s="38"/>
      <c r="V83" s="38"/>
      <c r="W83" s="38"/>
      <c r="X83" s="38"/>
      <c r="Y83" s="38"/>
      <c r="Z83" s="38"/>
      <c r="AA83" s="38"/>
    </row>
    <row r="84" spans="1:27" x14ac:dyDescent="0.2">
      <c r="A84" s="92">
        <v>79</v>
      </c>
      <c r="B84" s="92" t="s">
        <v>164</v>
      </c>
      <c r="C84" s="92" t="s">
        <v>165</v>
      </c>
      <c r="D84" s="105" t="str">
        <f t="shared" si="1"/>
        <v/>
      </c>
      <c r="E84" s="96">
        <f>IF(Options!$D$24 = 1, MAX(F84, G84),
IF(Options!$D$25 = 1, AVERAGE(F84,G84),
IF(Options!$D$26 = 1, IFERROR(GEOMEAN(F84, G84), MAX(F84, G84)))))</f>
        <v>6.5</v>
      </c>
      <c r="F84" s="96" cm="1">
        <f t="array" ref="F84">IF(Options!$D$18=1, IFERROR(MAX(IF($I$199:$R$199=1,(I84:R84),"")),
     MAX(IF($I$199:$R$199=2,(I84:R84),""))),
IF(Options!$D$19=1, IFERROR(AVERAGE(IF($I$199:$R$199=1,(I84:R84),"")),
     AVERAGE(IF($I$199:$R$199=2,(I84:R84),""))),
IF(Options!$D$20=1, IFERROR(GEOMEAN(IF($I$199:$R$199=1,(I84:R84)+0.0001,"")),
     GEOMEAN(IF($I$199:$R$199=2,(I84:R84)+0.0001,""))))))</f>
        <v>6.5</v>
      </c>
      <c r="G84" s="96" cm="1">
        <f t="array" ref="G84">IF(Options!$D$18=1, IFERROR(MAX(IF($I$200:$R$200=1,(I84:R84),"")),
     MAX(IF($I$200:$R$200=2,(I84:R84),""))),
IF(Options!$D$19=1, IFERROR(AVERAGE(IF($I$200:$R$200=1,(I84:R84),"")),
     AVERAGE(IF($I$200:$R$200=2,(I84:R84),""))),
IF(Options!$D$20=1, IFERROR(GEOMEAN(IF($I$200:$R$200=1,(I84:R84)+0.0001,"")),
     GEOMEAN(IF($I$200:$R$200=2,(I84:R84)+0.0001,""))))))</f>
        <v>0</v>
      </c>
      <c r="H84" s="151" t="s">
        <v>165</v>
      </c>
      <c r="I84" s="96" t="s">
        <v>505</v>
      </c>
      <c r="J84" s="96">
        <v>0</v>
      </c>
      <c r="K84" s="96">
        <v>6.5</v>
      </c>
      <c r="L84" s="96"/>
      <c r="M84" s="96"/>
      <c r="N84" s="150"/>
      <c r="O84" s="150"/>
      <c r="P84" s="150"/>
      <c r="Q84" s="172"/>
      <c r="R84" s="172"/>
      <c r="S84" s="38"/>
      <c r="T84" s="38"/>
      <c r="U84" s="38"/>
      <c r="V84" s="38"/>
      <c r="W84" s="38"/>
      <c r="X84" s="38"/>
      <c r="Y84" s="38"/>
      <c r="Z84" s="38"/>
      <c r="AA84" s="38"/>
    </row>
    <row r="85" spans="1:27" x14ac:dyDescent="0.2">
      <c r="A85" s="92">
        <v>80</v>
      </c>
      <c r="B85" s="92" t="s">
        <v>166</v>
      </c>
      <c r="C85" s="92" t="s">
        <v>167</v>
      </c>
      <c r="D85" s="105" t="str">
        <f t="shared" si="1"/>
        <v/>
      </c>
      <c r="E85" s="96">
        <f>IF(Options!$D$24 = 1, MAX(F85, G85),
IF(Options!$D$25 = 1, AVERAGE(F85,G85),
IF(Options!$D$26 = 1, IFERROR(GEOMEAN(F85, G85), MAX(F85, G85)))))</f>
        <v>8.25</v>
      </c>
      <c r="F85" s="96" cm="1">
        <f t="array" ref="F85">IF(Options!$D$18=1, IFERROR(MAX(IF($I$199:$R$199=1,(I85:R85),"")),
     MAX(IF($I$199:$R$199=2,(I85:R85),""))),
IF(Options!$D$19=1, IFERROR(AVERAGE(IF($I$199:$R$199=1,(I85:R85),"")),
     AVERAGE(IF($I$199:$R$199=2,(I85:R85),""))),
IF(Options!$D$20=1, IFERROR(GEOMEAN(IF($I$199:$R$199=1,(I85:R85)+0.0001,"")),
     GEOMEAN(IF($I$199:$R$199=2,(I85:R85)+0.0001,""))))))</f>
        <v>8.25</v>
      </c>
      <c r="G85" s="96" cm="1">
        <f t="array" ref="G85">IF(Options!$D$18=1, IFERROR(MAX(IF($I$200:$R$200=1,(I85:R85),"")),
     MAX(IF($I$200:$R$200=2,(I85:R85),""))),
IF(Options!$D$19=1, IFERROR(AVERAGE(IF($I$200:$R$200=1,(I85:R85),"")),
     AVERAGE(IF($I$200:$R$200=2,(I85:R85),""))),
IF(Options!$D$20=1, IFERROR(GEOMEAN(IF($I$200:$R$200=1,(I85:R85)+0.0001,"")),
     GEOMEAN(IF($I$200:$R$200=2,(I85:R85)+0.0001,""))))))</f>
        <v>0</v>
      </c>
      <c r="H85" s="151" t="s">
        <v>167</v>
      </c>
      <c r="I85" s="96" t="s">
        <v>505</v>
      </c>
      <c r="J85" s="96">
        <v>0</v>
      </c>
      <c r="K85" s="96">
        <v>8.25</v>
      </c>
      <c r="L85" s="96"/>
      <c r="M85" s="96"/>
      <c r="N85" s="150"/>
      <c r="O85" s="150"/>
      <c r="P85" s="150"/>
      <c r="Q85" s="172"/>
      <c r="R85" s="172"/>
      <c r="S85" s="38"/>
      <c r="T85" s="38"/>
      <c r="U85" s="38"/>
      <c r="V85" s="38"/>
      <c r="W85" s="38"/>
      <c r="X85" s="38"/>
      <c r="Y85" s="38"/>
      <c r="Z85" s="38"/>
      <c r="AA85" s="38"/>
    </row>
    <row r="86" spans="1:27" x14ac:dyDescent="0.2">
      <c r="A86" s="92">
        <v>81</v>
      </c>
      <c r="B86" s="92" t="s">
        <v>168</v>
      </c>
      <c r="C86" s="92" t="s">
        <v>169</v>
      </c>
      <c r="D86" s="105" t="str">
        <f t="shared" si="1"/>
        <v/>
      </c>
      <c r="E86" s="96">
        <f>IF(Options!$D$24 = 1, MAX(F86, G86),
IF(Options!$D$25 = 1, AVERAGE(F86,G86),
IF(Options!$D$26 = 1, IFERROR(GEOMEAN(F86, G86), MAX(F86, G86)))))</f>
        <v>0.25</v>
      </c>
      <c r="F86" s="96" cm="1">
        <f t="array" ref="F86">IF(Options!$D$18=1, IFERROR(MAX(IF($I$199:$R$199=1,(I86:R86),"")),
     MAX(IF($I$199:$R$199=2,(I86:R86),""))),
IF(Options!$D$19=1, IFERROR(AVERAGE(IF($I$199:$R$199=1,(I86:R86),"")),
     AVERAGE(IF($I$199:$R$199=2,(I86:R86),""))),
IF(Options!$D$20=1, IFERROR(GEOMEAN(IF($I$199:$R$199=1,(I86:R86)+0.0001,"")),
     GEOMEAN(IF($I$199:$R$199=2,(I86:R86)+0.0001,""))))))</f>
        <v>0.25</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v>
      </c>
      <c r="J86" s="96" t="s">
        <v>505</v>
      </c>
      <c r="K86" s="96">
        <v>0.25</v>
      </c>
      <c r="L86" s="96"/>
      <c r="M86" s="96"/>
      <c r="N86" s="150"/>
      <c r="O86" s="150"/>
      <c r="P86" s="150"/>
      <c r="Q86" s="172"/>
      <c r="R86" s="172"/>
      <c r="S86" s="38"/>
      <c r="T86" s="38"/>
      <c r="U86" s="38"/>
      <c r="V86" s="38"/>
      <c r="W86" s="38"/>
      <c r="X86" s="38"/>
      <c r="Y86" s="38"/>
      <c r="Z86" s="38"/>
      <c r="AA86" s="38"/>
    </row>
    <row r="87" spans="1:27" x14ac:dyDescent="0.2">
      <c r="A87" s="92">
        <v>82</v>
      </c>
      <c r="B87" s="92" t="s">
        <v>170</v>
      </c>
      <c r="C87" s="92" t="s">
        <v>171</v>
      </c>
      <c r="D87" s="105" t="str">
        <f t="shared" si="1"/>
        <v/>
      </c>
      <c r="E87" s="96">
        <f>IF(Options!$D$24 = 1, MAX(F87, G87),
IF(Options!$D$25 = 1, AVERAGE(F87,G87),
IF(Options!$D$26 = 1, IFERROR(GEOMEAN(F87, G87), MAX(F87, G87)))))</f>
        <v>5.375</v>
      </c>
      <c r="F87" s="96" cm="1">
        <f t="array" ref="F87">IF(Options!$D$18=1, IFERROR(MAX(IF($I$199:$R$199=1,(I87:R87),"")),
     MAX(IF($I$199:$R$199=2,(I87:R87),""))),
IF(Options!$D$19=1, IFERROR(AVERAGE(IF($I$199:$R$199=1,(I87:R87),"")),
     AVERAGE(IF($I$199:$R$199=2,(I87:R87),""))),
IF(Options!$D$20=1, IFERROR(GEOMEAN(IF($I$199:$R$199=1,(I87:R87)+0.0001,"")),
     GEOMEAN(IF($I$199:$R$199=2,(I87:R87)+0.0001,""))))))</f>
        <v>5.375</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t="s">
        <v>505</v>
      </c>
      <c r="J87" s="96" t="s">
        <v>505</v>
      </c>
      <c r="K87" s="96">
        <v>5.375</v>
      </c>
      <c r="L87" s="96"/>
      <c r="M87" s="96"/>
      <c r="N87" s="150"/>
      <c r="O87" s="150"/>
      <c r="P87" s="150"/>
      <c r="Q87" s="172"/>
      <c r="R87" s="172"/>
      <c r="S87" s="38"/>
      <c r="T87" s="38"/>
      <c r="U87" s="38"/>
      <c r="V87" s="38"/>
      <c r="W87" s="38"/>
      <c r="X87" s="38"/>
      <c r="Y87" s="38"/>
      <c r="Z87" s="38"/>
      <c r="AA87" s="38"/>
    </row>
    <row r="88" spans="1:27" x14ac:dyDescent="0.2">
      <c r="A88" s="92">
        <v>83</v>
      </c>
      <c r="B88" s="92" t="s">
        <v>172</v>
      </c>
      <c r="C88" s="92" t="s">
        <v>173</v>
      </c>
      <c r="D88" s="105" t="str">
        <f t="shared" si="1"/>
        <v/>
      </c>
      <c r="E88" s="96">
        <f>IF(Options!$D$24 = 1, MAX(F88, G88),
IF(Options!$D$25 = 1, AVERAGE(F88,G88),
IF(Options!$D$26 = 1, IFERROR(GEOMEAN(F88, G88), MAX(F88, G88)))))</f>
        <v>2.625</v>
      </c>
      <c r="F88" s="96" cm="1">
        <f t="array" ref="F88">IF(Options!$D$18=1, IFERROR(MAX(IF($I$199:$R$199=1,(I88:R88),"")),
     MAX(IF($I$199:$R$199=2,(I88:R88),""))),
IF(Options!$D$19=1, IFERROR(AVERAGE(IF($I$199:$R$199=1,(I88:R88),"")),
     AVERAGE(IF($I$199:$R$199=2,(I88:R88),""))),
IF(Options!$D$20=1, IFERROR(GEOMEAN(IF($I$199:$R$199=1,(I88:R88)+0.0001,"")),
     GEOMEAN(IF($I$199:$R$199=2,(I88:R88)+0.0001,""))))))</f>
        <v>2.625</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t="s">
        <v>505</v>
      </c>
      <c r="K88" s="96">
        <v>2.625</v>
      </c>
      <c r="L88" s="96"/>
      <c r="M88" s="96"/>
      <c r="N88" s="150"/>
      <c r="O88" s="150"/>
      <c r="P88" s="150"/>
      <c r="Q88" s="172"/>
      <c r="R88" s="172"/>
      <c r="S88" s="38"/>
      <c r="T88" s="38"/>
      <c r="U88" s="38"/>
      <c r="V88" s="38"/>
      <c r="W88" s="38"/>
      <c r="X88" s="38"/>
      <c r="Y88" s="38"/>
      <c r="Z88" s="38"/>
      <c r="AA88" s="38"/>
    </row>
    <row r="89" spans="1:27" x14ac:dyDescent="0.2">
      <c r="A89" s="92">
        <v>84</v>
      </c>
      <c r="B89" s="92" t="s">
        <v>174</v>
      </c>
      <c r="C89" s="92" t="s">
        <v>175</v>
      </c>
      <c r="D89" s="105" t="str">
        <f t="shared" si="1"/>
        <v/>
      </c>
      <c r="E89" s="96">
        <f>IF(Options!$D$24 = 1, MAX(F89, G89),
IF(Options!$D$25 = 1, AVERAGE(F89,G89),
IF(Options!$D$26 = 1, IFERROR(GEOMEAN(F89, G89), MAX(F89, G89)))))</f>
        <v>2.875</v>
      </c>
      <c r="F89" s="96" cm="1">
        <f t="array" ref="F89">IF(Options!$D$18=1, IFERROR(MAX(IF($I$199:$R$199=1,(I89:R89),"")),
     MAX(IF($I$199:$R$199=2,(I89:R89),""))),
IF(Options!$D$19=1, IFERROR(AVERAGE(IF($I$199:$R$199=1,(I89:R89),"")),
     AVERAGE(IF($I$199:$R$199=2,(I89:R89),""))),
IF(Options!$D$20=1, IFERROR(GEOMEAN(IF($I$199:$R$199=1,(I89:R89)+0.0001,"")),
     GEOMEAN(IF($I$199:$R$199=2,(I89:R89)+0.0001,""))))))</f>
        <v>2.875</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t="s">
        <v>505</v>
      </c>
      <c r="J89" s="96" t="s">
        <v>505</v>
      </c>
      <c r="K89" s="96">
        <v>2.875</v>
      </c>
      <c r="L89" s="96"/>
      <c r="M89" s="96"/>
      <c r="N89" s="150"/>
      <c r="O89" s="150"/>
      <c r="P89" s="150"/>
      <c r="Q89" s="172"/>
      <c r="R89" s="172"/>
      <c r="S89" s="38"/>
      <c r="T89" s="38"/>
      <c r="U89" s="38"/>
      <c r="V89" s="38"/>
      <c r="W89" s="38"/>
      <c r="X89" s="38"/>
      <c r="Y89" s="38"/>
      <c r="Z89" s="38"/>
      <c r="AA89" s="38"/>
    </row>
    <row r="90" spans="1:27" x14ac:dyDescent="0.2">
      <c r="A90" s="92">
        <v>85</v>
      </c>
      <c r="B90" s="92" t="s">
        <v>176</v>
      </c>
      <c r="C90" s="92" t="s">
        <v>177</v>
      </c>
      <c r="D90" s="105" t="str">
        <f t="shared" si="1"/>
        <v/>
      </c>
      <c r="E90" s="96">
        <f>IF(Options!$D$24 = 1, MAX(F90, G90),
IF(Options!$D$25 = 1, AVERAGE(F90,G90),
IF(Options!$D$26 = 1, IFERROR(GEOMEAN(F90, G90), MAX(F90, G90)))))</f>
        <v>3</v>
      </c>
      <c r="F90" s="96" cm="1">
        <f t="array" ref="F90">IF(Options!$D$18=1, IFERROR(MAX(IF($I$199:$R$199=1,(I90:R90),"")),
     MAX(IF($I$199:$R$199=2,(I90:R90),""))),
IF(Options!$D$19=1, IFERROR(AVERAGE(IF($I$199:$R$199=1,(I90:R90),"")),
     AVERAGE(IF($I$199:$R$199=2,(I90:R90),""))),
IF(Options!$D$20=1, IFERROR(GEOMEAN(IF($I$199:$R$199=1,(I90:R90)+0.0001,"")),
     GEOMEAN(IF($I$199:$R$199=2,(I90:R90)+0.0001,""))))))</f>
        <v>3</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t="s">
        <v>505</v>
      </c>
      <c r="J90" s="96">
        <v>0</v>
      </c>
      <c r="K90" s="96">
        <v>3</v>
      </c>
      <c r="L90" s="96"/>
      <c r="M90" s="96"/>
      <c r="N90" s="150"/>
      <c r="O90" s="150"/>
      <c r="P90" s="150"/>
      <c r="Q90" s="172"/>
      <c r="R90" s="172"/>
      <c r="S90" s="38"/>
      <c r="T90" s="38"/>
      <c r="U90" s="38"/>
      <c r="V90" s="38"/>
      <c r="W90" s="38"/>
      <c r="X90" s="38"/>
      <c r="Y90" s="38"/>
      <c r="Z90" s="38"/>
      <c r="AA90" s="38"/>
    </row>
    <row r="91" spans="1:27" x14ac:dyDescent="0.2">
      <c r="A91" s="92">
        <v>86</v>
      </c>
      <c r="B91" s="92" t="s">
        <v>178</v>
      </c>
      <c r="C91" s="92" t="s">
        <v>179</v>
      </c>
      <c r="D91" s="105" t="str">
        <f t="shared" si="1"/>
        <v/>
      </c>
      <c r="E91" s="96">
        <f>IF(Options!$D$24 = 1, MAX(F91, G91),
IF(Options!$D$25 = 1, AVERAGE(F91,G91),
IF(Options!$D$26 = 1, IFERROR(GEOMEAN(F91, G91), MAX(F91, G91)))))</f>
        <v>5.625</v>
      </c>
      <c r="F91" s="96" cm="1">
        <f t="array" ref="F91">IF(Options!$D$18=1, IFERROR(MAX(IF($I$199:$R$199=1,(I91:R91),"")),
     MAX(IF($I$199:$R$199=2,(I91:R91),""))),
IF(Options!$D$19=1, IFERROR(AVERAGE(IF($I$199:$R$199=1,(I91:R91),"")),
     AVERAGE(IF($I$199:$R$199=2,(I91:R91),""))),
IF(Options!$D$20=1, IFERROR(GEOMEAN(IF($I$199:$R$199=1,(I91:R91)+0.0001,"")),
     GEOMEAN(IF($I$199:$R$199=2,(I91:R91)+0.0001,""))))))</f>
        <v>5.625</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t="s">
        <v>505</v>
      </c>
      <c r="K91" s="96">
        <v>5.625</v>
      </c>
      <c r="L91" s="96"/>
      <c r="M91" s="96"/>
      <c r="N91" s="150"/>
      <c r="O91" s="150"/>
      <c r="P91" s="150"/>
      <c r="Q91" s="172"/>
      <c r="R91" s="172"/>
      <c r="S91" s="38"/>
      <c r="T91" s="38"/>
      <c r="U91" s="38"/>
      <c r="V91" s="38"/>
      <c r="W91" s="38"/>
      <c r="X91" s="38"/>
      <c r="Y91" s="38"/>
      <c r="Z91" s="38"/>
      <c r="AA91" s="38"/>
    </row>
    <row r="92" spans="1:27" x14ac:dyDescent="0.2">
      <c r="A92" s="92">
        <v>87</v>
      </c>
      <c r="B92" s="92" t="s">
        <v>180</v>
      </c>
      <c r="C92" s="92" t="s">
        <v>181</v>
      </c>
      <c r="D92" s="105" t="str">
        <f t="shared" si="1"/>
        <v/>
      </c>
      <c r="E92" s="96">
        <f>IF(Options!$D$24 = 1, MAX(F92, G92),
IF(Options!$D$25 = 1, AVERAGE(F92,G92),
IF(Options!$D$26 = 1, IFERROR(GEOMEAN(F92, G92), MAX(F92, G92)))))</f>
        <v>1.625</v>
      </c>
      <c r="F92" s="96" cm="1">
        <f t="array" ref="F92">IF(Options!$D$18=1, IFERROR(MAX(IF($I$199:$R$199=1,(I92:R92),"")),
     MAX(IF($I$199:$R$199=2,(I92:R92),""))),
IF(Options!$D$19=1, IFERROR(AVERAGE(IF($I$199:$R$199=1,(I92:R92),"")),
     AVERAGE(IF($I$199:$R$199=2,(I92:R92),""))),
IF(Options!$D$20=1, IFERROR(GEOMEAN(IF($I$199:$R$199=1,(I92:R92)+0.0001,"")),
     GEOMEAN(IF($I$199:$R$199=2,(I92:R92)+0.0001,""))))))</f>
        <v>1.625</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t="s">
        <v>505</v>
      </c>
      <c r="J92" s="96" t="s">
        <v>505</v>
      </c>
      <c r="K92" s="96">
        <v>1.625</v>
      </c>
      <c r="L92" s="96"/>
      <c r="M92" s="96"/>
      <c r="N92" s="150"/>
      <c r="O92" s="150"/>
      <c r="P92" s="150"/>
      <c r="Q92" s="172"/>
      <c r="R92" s="172"/>
      <c r="S92" s="38"/>
      <c r="T92" s="38"/>
      <c r="U92" s="38"/>
      <c r="V92" s="38"/>
      <c r="W92" s="38"/>
      <c r="X92" s="38"/>
      <c r="Y92" s="38"/>
      <c r="Z92" s="38"/>
      <c r="AA92" s="38"/>
    </row>
    <row r="93" spans="1:27" x14ac:dyDescent="0.2">
      <c r="A93" s="92">
        <v>88</v>
      </c>
      <c r="B93" s="92" t="s">
        <v>182</v>
      </c>
      <c r="C93" s="92" t="s">
        <v>183</v>
      </c>
      <c r="D93" s="105" t="str">
        <f t="shared" si="1"/>
        <v/>
      </c>
      <c r="E93" s="96">
        <f>IF(Options!$D$24 = 1, MAX(F93, G93),
IF(Options!$D$25 = 1, AVERAGE(F93,G93),
IF(Options!$D$26 = 1, IFERROR(GEOMEAN(F93, G93), MAX(F93, G93)))))</f>
        <v>6.125</v>
      </c>
      <c r="F93" s="96" cm="1">
        <f t="array" ref="F93">IF(Options!$D$18=1, IFERROR(MAX(IF($I$199:$R$199=1,(I93:R93),"")),
     MAX(IF($I$199:$R$199=2,(I93:R93),""))),
IF(Options!$D$19=1, IFERROR(AVERAGE(IF($I$199:$R$199=1,(I93:R93),"")),
     AVERAGE(IF($I$199:$R$199=2,(I93:R93),""))),
IF(Options!$D$20=1, IFERROR(GEOMEAN(IF($I$199:$R$199=1,(I93:R93)+0.0001,"")),
     GEOMEAN(IF($I$199:$R$199=2,(I93:R93)+0.0001,""))))))</f>
        <v>6.125</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t="s">
        <v>505</v>
      </c>
      <c r="J93" s="96">
        <v>0</v>
      </c>
      <c r="K93" s="96">
        <v>6.125</v>
      </c>
      <c r="L93" s="96"/>
      <c r="M93" s="96"/>
      <c r="N93" s="150"/>
      <c r="O93" s="150"/>
      <c r="P93" s="150"/>
      <c r="Q93" s="172"/>
      <c r="R93" s="172"/>
      <c r="S93" s="38"/>
      <c r="T93" s="38"/>
      <c r="U93" s="38"/>
      <c r="V93" s="38"/>
      <c r="W93" s="38"/>
      <c r="X93" s="38"/>
      <c r="Y93" s="38"/>
      <c r="Z93" s="38"/>
      <c r="AA93" s="38"/>
    </row>
    <row r="94" spans="1:27" x14ac:dyDescent="0.2">
      <c r="A94" s="92">
        <v>89</v>
      </c>
      <c r="B94" s="92" t="s">
        <v>184</v>
      </c>
      <c r="C94" s="92" t="s">
        <v>185</v>
      </c>
      <c r="D94" s="105" t="str">
        <f t="shared" si="1"/>
        <v/>
      </c>
      <c r="E94" s="96">
        <f>IF(Options!$D$24 = 1, MAX(F94, G94),
IF(Options!$D$25 = 1, AVERAGE(F94,G94),
IF(Options!$D$26 = 1, IFERROR(GEOMEAN(F94, G94), MAX(F94, G94)))))</f>
        <v>4.625</v>
      </c>
      <c r="F94" s="96" cm="1">
        <f t="array" ref="F94">IF(Options!$D$18=1, IFERROR(MAX(IF($I$199:$R$199=1,(I94:R94),"")),
     MAX(IF($I$199:$R$199=2,(I94:R94),""))),
IF(Options!$D$19=1, IFERROR(AVERAGE(IF($I$199:$R$199=1,(I94:R94),"")),
     AVERAGE(IF($I$199:$R$199=2,(I94:R94),""))),
IF(Options!$D$20=1, IFERROR(GEOMEAN(IF($I$199:$R$199=1,(I94:R94)+0.0001,"")),
     GEOMEAN(IF($I$199:$R$199=2,(I94:R94)+0.0001,""))))))</f>
        <v>4.625</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t="s">
        <v>505</v>
      </c>
      <c r="J94" s="96" t="s">
        <v>505</v>
      </c>
      <c r="K94" s="96">
        <v>4.625</v>
      </c>
      <c r="L94" s="96"/>
      <c r="M94" s="96"/>
      <c r="N94" s="150"/>
      <c r="O94" s="150"/>
      <c r="P94" s="150"/>
      <c r="Q94" s="172"/>
      <c r="R94" s="172"/>
      <c r="S94" s="38"/>
      <c r="T94" s="38"/>
      <c r="U94" s="38"/>
      <c r="V94" s="38"/>
      <c r="W94" s="38"/>
      <c r="X94" s="38"/>
      <c r="Y94" s="38"/>
      <c r="Z94" s="38"/>
      <c r="AA94" s="38"/>
    </row>
    <row r="95" spans="1:27" x14ac:dyDescent="0.2">
      <c r="A95" s="92">
        <v>90</v>
      </c>
      <c r="B95" s="92" t="s">
        <v>186</v>
      </c>
      <c r="C95" s="92" t="s">
        <v>187</v>
      </c>
      <c r="D95" s="105" t="str">
        <f t="shared" si="1"/>
        <v/>
      </c>
      <c r="E95" s="96">
        <f>IF(Options!$D$24 = 1, MAX(F95, G95),
IF(Options!$D$25 = 1, AVERAGE(F95,G95),
IF(Options!$D$26 = 1, IFERROR(GEOMEAN(F95, G95), MAX(F95, G95)))))</f>
        <v>4</v>
      </c>
      <c r="F95" s="96" cm="1">
        <f t="array" ref="F95">IF(Options!$D$18=1, IFERROR(MAX(IF($I$199:$R$199=1,(I95:R95),"")),
     MAX(IF($I$199:$R$199=2,(I95:R95),""))),
IF(Options!$D$19=1, IFERROR(AVERAGE(IF($I$199:$R$199=1,(I95:R95),"")),
     AVERAGE(IF($I$199:$R$199=2,(I95:R95),""))),
IF(Options!$D$20=1, IFERROR(GEOMEAN(IF($I$199:$R$199=1,(I95:R95)+0.0001,"")),
     GEOMEAN(IF($I$199:$R$199=2,(I95:R95)+0.0001,""))))))</f>
        <v>4</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t="s">
        <v>505</v>
      </c>
      <c r="J95" s="96" t="s">
        <v>505</v>
      </c>
      <c r="K95" s="96">
        <v>4</v>
      </c>
      <c r="L95" s="96"/>
      <c r="M95" s="96"/>
      <c r="N95" s="150"/>
      <c r="O95" s="150"/>
      <c r="P95" s="150"/>
      <c r="Q95" s="172"/>
      <c r="R95" s="172"/>
      <c r="S95" s="38"/>
      <c r="T95" s="38"/>
      <c r="U95" s="38"/>
      <c r="V95" s="38"/>
      <c r="W95" s="38"/>
      <c r="X95" s="38"/>
      <c r="Y95" s="38"/>
      <c r="Z95" s="38"/>
      <c r="AA95" s="38"/>
    </row>
    <row r="96" spans="1:27" x14ac:dyDescent="0.2">
      <c r="A96" s="92">
        <v>91</v>
      </c>
      <c r="B96" s="92" t="s">
        <v>188</v>
      </c>
      <c r="C96" s="92" t="s">
        <v>189</v>
      </c>
      <c r="D96" s="105" t="str">
        <f t="shared" si="1"/>
        <v/>
      </c>
      <c r="E96" s="96">
        <f>IF(Options!$D$24 = 1, MAX(F96, G96),
IF(Options!$D$25 = 1, AVERAGE(F96,G96),
IF(Options!$D$26 = 1, IFERROR(GEOMEAN(F96, G96), MAX(F96, G96)))))</f>
        <v>1.375</v>
      </c>
      <c r="F96" s="96" cm="1">
        <f t="array" ref="F96">IF(Options!$D$18=1, IFERROR(MAX(IF($I$199:$R$199=1,(I96:R96),"")),
     MAX(IF($I$199:$R$199=2,(I96:R96),""))),
IF(Options!$D$19=1, IFERROR(AVERAGE(IF($I$199:$R$199=1,(I96:R96),"")),
     AVERAGE(IF($I$199:$R$199=2,(I96:R96),""))),
IF(Options!$D$20=1, IFERROR(GEOMEAN(IF($I$199:$R$199=1,(I96:R96)+0.0001,"")),
     GEOMEAN(IF($I$199:$R$199=2,(I96:R96)+0.0001,""))))))</f>
        <v>1.375</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t="s">
        <v>505</v>
      </c>
      <c r="J96" s="96" t="s">
        <v>505</v>
      </c>
      <c r="K96" s="96">
        <v>1.375</v>
      </c>
      <c r="L96" s="96"/>
      <c r="M96" s="96"/>
      <c r="N96" s="150"/>
      <c r="O96" s="150"/>
      <c r="P96" s="150"/>
      <c r="Q96" s="172"/>
      <c r="R96" s="172"/>
      <c r="S96" s="38"/>
      <c r="T96" s="38"/>
      <c r="U96" s="38"/>
      <c r="V96" s="38"/>
      <c r="W96" s="38"/>
      <c r="X96" s="38"/>
      <c r="Y96" s="38"/>
      <c r="Z96" s="38"/>
      <c r="AA96" s="38"/>
    </row>
    <row r="97" spans="1:27" x14ac:dyDescent="0.2">
      <c r="A97" s="92">
        <v>92</v>
      </c>
      <c r="B97" s="92" t="s">
        <v>190</v>
      </c>
      <c r="C97" s="92" t="s">
        <v>191</v>
      </c>
      <c r="D97" s="105" t="str">
        <f t="shared" si="1"/>
        <v/>
      </c>
      <c r="E97" s="96">
        <f>IF(Options!$D$24 = 1, MAX(F97, G97),
IF(Options!$D$25 = 1, AVERAGE(F97,G97),
IF(Options!$D$26 = 1, IFERROR(GEOMEAN(F97, G97), MAX(F97, G97)))))</f>
        <v>0.625</v>
      </c>
      <c r="F97" s="96" cm="1">
        <f t="array" ref="F97">IF(Options!$D$18=1, IFERROR(MAX(IF($I$199:$R$199=1,(I97:R97),"")),
     MAX(IF($I$199:$R$199=2,(I97:R97),""))),
IF(Options!$D$19=1, IFERROR(AVERAGE(IF($I$199:$R$199=1,(I97:R97),"")),
     AVERAGE(IF($I$199:$R$199=2,(I97:R97),""))),
IF(Options!$D$20=1, IFERROR(GEOMEAN(IF($I$199:$R$199=1,(I97:R97)+0.0001,"")),
     GEOMEAN(IF($I$199:$R$199=2,(I97:R97)+0.0001,""))))))</f>
        <v>0.625</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t="s">
        <v>505</v>
      </c>
      <c r="J97" s="96" t="s">
        <v>505</v>
      </c>
      <c r="K97" s="96">
        <v>0.625</v>
      </c>
      <c r="L97" s="96"/>
      <c r="M97" s="96"/>
      <c r="N97" s="150"/>
      <c r="O97" s="150"/>
      <c r="P97" s="150"/>
      <c r="Q97" s="172"/>
      <c r="R97" s="172"/>
      <c r="S97" s="38"/>
      <c r="T97" s="38"/>
      <c r="U97" s="38"/>
      <c r="V97" s="38"/>
      <c r="W97" s="38"/>
      <c r="X97" s="38"/>
      <c r="Y97" s="38"/>
      <c r="Z97" s="38"/>
      <c r="AA97" s="38"/>
    </row>
    <row r="98" spans="1:27" x14ac:dyDescent="0.2">
      <c r="A98" s="92">
        <v>93</v>
      </c>
      <c r="B98" s="92" t="s">
        <v>192</v>
      </c>
      <c r="C98" s="92" t="s">
        <v>193</v>
      </c>
      <c r="D98" s="105" t="str">
        <f t="shared" si="1"/>
        <v/>
      </c>
      <c r="E98" s="96">
        <f>IF(Options!$D$24 = 1, MAX(F98, G98),
IF(Options!$D$25 = 1, AVERAGE(F98,G98),
IF(Options!$D$26 = 1, IFERROR(GEOMEAN(F98, G98), MAX(F98, G98)))))</f>
        <v>3.375</v>
      </c>
      <c r="F98" s="96" cm="1">
        <f t="array" ref="F98">IF(Options!$D$18=1, IFERROR(MAX(IF($I$199:$R$199=1,(I98:R98),"")),
     MAX(IF($I$199:$R$199=2,(I98:R98),""))),
IF(Options!$D$19=1, IFERROR(AVERAGE(IF($I$199:$R$199=1,(I98:R98),"")),
     AVERAGE(IF($I$199:$R$199=2,(I98:R98),""))),
IF(Options!$D$20=1, IFERROR(GEOMEAN(IF($I$199:$R$199=1,(I98:R98)+0.0001,"")),
     GEOMEAN(IF($I$199:$R$199=2,(I98:R98)+0.0001,""))))))</f>
        <v>3.375</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t="s">
        <v>505</v>
      </c>
      <c r="J98" s="96" t="s">
        <v>505</v>
      </c>
      <c r="K98" s="96">
        <v>3.375</v>
      </c>
      <c r="L98" s="96"/>
      <c r="M98" s="96"/>
      <c r="N98" s="150"/>
      <c r="O98" s="150"/>
      <c r="P98" s="150"/>
      <c r="Q98" s="172"/>
      <c r="R98" s="172"/>
      <c r="S98" s="38"/>
      <c r="T98" s="38"/>
      <c r="U98" s="38"/>
      <c r="V98" s="38"/>
      <c r="W98" s="38"/>
      <c r="X98" s="38"/>
      <c r="Y98" s="38"/>
      <c r="Z98" s="38"/>
      <c r="AA98" s="38"/>
    </row>
    <row r="99" spans="1:27" x14ac:dyDescent="0.2">
      <c r="A99" s="92">
        <v>94</v>
      </c>
      <c r="B99" s="92" t="s">
        <v>194</v>
      </c>
      <c r="C99" s="92" t="s">
        <v>195</v>
      </c>
      <c r="D99" s="105" t="str">
        <f t="shared" si="1"/>
        <v/>
      </c>
      <c r="E99" s="96">
        <f>IF(Options!$D$24 = 1, MAX(F99, G99),
IF(Options!$D$25 = 1, AVERAGE(F99,G99),
IF(Options!$D$26 = 1, IFERROR(GEOMEAN(F99, G99), MAX(F99, G99)))))</f>
        <v>0.25</v>
      </c>
      <c r="F99" s="96" cm="1">
        <f t="array" ref="F99">IF(Options!$D$18=1, IFERROR(MAX(IF($I$199:$R$199=1,(I99:R99),"")),
     MAX(IF($I$199:$R$199=2,(I99:R99),""))),
IF(Options!$D$19=1, IFERROR(AVERAGE(IF($I$199:$R$199=1,(I99:R99),"")),
     AVERAGE(IF($I$199:$R$199=2,(I99:R99),""))),
IF(Options!$D$20=1, IFERROR(GEOMEAN(IF($I$199:$R$199=1,(I99:R99)+0.0001,"")),
     GEOMEAN(IF($I$199:$R$199=2,(I99:R99)+0.0001,""))))))</f>
        <v>0.25</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t="s">
        <v>505</v>
      </c>
      <c r="J99" s="96" t="s">
        <v>505</v>
      </c>
      <c r="K99" s="96">
        <v>0.25</v>
      </c>
      <c r="L99" s="96"/>
      <c r="M99" s="96"/>
      <c r="N99" s="150"/>
      <c r="O99" s="150"/>
      <c r="P99" s="150"/>
      <c r="Q99" s="172"/>
      <c r="R99" s="172"/>
      <c r="S99" s="38"/>
      <c r="T99" s="38"/>
      <c r="U99" s="38"/>
      <c r="V99" s="38"/>
      <c r="W99" s="38"/>
      <c r="X99" s="38"/>
      <c r="Y99" s="38"/>
      <c r="Z99" s="38"/>
      <c r="AA99" s="38"/>
    </row>
    <row r="100" spans="1:27" x14ac:dyDescent="0.2">
      <c r="A100" s="92">
        <v>95</v>
      </c>
      <c r="B100" s="92" t="s">
        <v>196</v>
      </c>
      <c r="C100" s="92" t="s">
        <v>197</v>
      </c>
      <c r="D100" s="105" t="str">
        <f t="shared" si="1"/>
        <v/>
      </c>
      <c r="E100" s="96">
        <f>IF(Options!$D$24 = 1, MAX(F100, G100),
IF(Options!$D$25 = 1, AVERAGE(F100,G100),
IF(Options!$D$26 = 1, IFERROR(GEOMEAN(F100, G100), MAX(F100, G100)))))</f>
        <v>2.5</v>
      </c>
      <c r="F100" s="96" cm="1">
        <f t="array" ref="F100">IF(Options!$D$18=1, IFERROR(MAX(IF($I$199:$R$199=1,(I100:R100),"")),
     MAX(IF($I$199:$R$199=2,(I100:R100),""))),
IF(Options!$D$19=1, IFERROR(AVERAGE(IF($I$199:$R$199=1,(I100:R100),"")),
     AVERAGE(IF($I$199:$R$199=2,(I100:R100),""))),
IF(Options!$D$20=1, IFERROR(GEOMEAN(IF($I$199:$R$199=1,(I100:R100)+0.0001,"")),
     GEOMEAN(IF($I$199:$R$199=2,(I100:R100)+0.0001,""))))))</f>
        <v>2.5</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51" t="s">
        <v>197</v>
      </c>
      <c r="I100" s="96" t="s">
        <v>505</v>
      </c>
      <c r="J100" s="96" t="s">
        <v>505</v>
      </c>
      <c r="K100" s="96">
        <v>2.5</v>
      </c>
      <c r="L100" s="96"/>
      <c r="M100" s="96"/>
      <c r="N100" s="150"/>
      <c r="O100" s="150"/>
      <c r="P100" s="150"/>
      <c r="Q100" s="172"/>
      <c r="R100" s="172"/>
      <c r="S100" s="38"/>
      <c r="T100" s="38"/>
      <c r="U100" s="38"/>
      <c r="V100" s="38"/>
      <c r="W100" s="38"/>
      <c r="X100" s="38"/>
      <c r="Y100" s="38"/>
      <c r="Z100" s="38"/>
      <c r="AA100" s="38"/>
    </row>
    <row r="101" spans="1:27" x14ac:dyDescent="0.2">
      <c r="A101" s="92">
        <v>96</v>
      </c>
      <c r="B101" s="92" t="s">
        <v>198</v>
      </c>
      <c r="C101" s="92" t="s">
        <v>199</v>
      </c>
      <c r="D101" s="105" t="str">
        <f t="shared" si="1"/>
        <v/>
      </c>
      <c r="E101" s="96">
        <f>IF(Options!$D$24 = 1, MAX(F101, G101),
IF(Options!$D$25 = 1, AVERAGE(F101,G101),
IF(Options!$D$26 = 1, IFERROR(GEOMEAN(F101, G101), MAX(F101, G101)))))</f>
        <v>4.625</v>
      </c>
      <c r="F101" s="96" cm="1">
        <f t="array" ref="F101">IF(Options!$D$18=1, IFERROR(MAX(IF($I$199:$R$199=1,(I101:R101),"")),
     MAX(IF($I$199:$R$199=2,(I101:R101),""))),
IF(Options!$D$19=1, IFERROR(AVERAGE(IF($I$199:$R$199=1,(I101:R101),"")),
     AVERAGE(IF($I$199:$R$199=2,(I101:R101),""))),
IF(Options!$D$20=1, IFERROR(GEOMEAN(IF($I$199:$R$199=1,(I101:R101)+0.0001,"")),
     GEOMEAN(IF($I$199:$R$199=2,(I101:R101)+0.0001,""))))))</f>
        <v>4.625</v>
      </c>
      <c r="G101" s="96" cm="1">
        <f t="array" ref="G101">IF(Options!$D$18=1, IFERROR(MAX(IF($I$200:$R$200=1,(I101:R101),"")),
     MAX(IF($I$200:$R$200=2,(I101:R101),""))),
IF(Options!$D$19=1, IFERROR(AVERAGE(IF($I$200:$R$200=1,(I101:R101),"")),
     AVERAGE(IF($I$200:$R$200=2,(I101:R101),""))),
IF(Options!$D$20=1, IFERROR(GEOMEAN(IF($I$200:$R$200=1,(I101:R101)+0.0001,"")),
     GEOMEAN(IF($I$200:$R$200=2,(I101:R101)+0.0001,""))))))</f>
        <v>0</v>
      </c>
      <c r="H101" s="151" t="s">
        <v>199</v>
      </c>
      <c r="I101" s="96" t="s">
        <v>505</v>
      </c>
      <c r="J101" s="96">
        <v>0</v>
      </c>
      <c r="K101" s="96">
        <v>4.625</v>
      </c>
      <c r="L101" s="96"/>
      <c r="M101" s="96"/>
      <c r="N101" s="150"/>
      <c r="O101" s="150"/>
      <c r="P101" s="150"/>
      <c r="Q101" s="172"/>
      <c r="R101" s="172"/>
      <c r="S101" s="38"/>
      <c r="T101" s="38"/>
      <c r="U101" s="38"/>
      <c r="V101" s="38"/>
      <c r="W101" s="38"/>
      <c r="X101" s="38"/>
      <c r="Y101" s="38"/>
      <c r="Z101" s="38"/>
      <c r="AA101" s="38"/>
    </row>
    <row r="102" spans="1:27" x14ac:dyDescent="0.2">
      <c r="A102" s="92">
        <v>97</v>
      </c>
      <c r="B102" s="92" t="s">
        <v>200</v>
      </c>
      <c r="C102" s="92" t="s">
        <v>201</v>
      </c>
      <c r="D102" s="105" t="str">
        <f t="shared" si="1"/>
        <v/>
      </c>
      <c r="E102" s="96">
        <f>IF(Options!$D$24 = 1, MAX(F102, G102),
IF(Options!$D$25 = 1, AVERAGE(F102,G102),
IF(Options!$D$26 = 1, IFERROR(GEOMEAN(F102, G102), MAX(F102, G102)))))</f>
        <v>2.25</v>
      </c>
      <c r="F102" s="96" cm="1">
        <f t="array" ref="F102">IF(Options!$D$18=1, IFERROR(MAX(IF($I$199:$R$199=1,(I102:R102),"")),
     MAX(IF($I$199:$R$199=2,(I102:R102),""))),
IF(Options!$D$19=1, IFERROR(AVERAGE(IF($I$199:$R$199=1,(I102:R102),"")),
     AVERAGE(IF($I$199:$R$199=2,(I102:R102),""))),
IF(Options!$D$20=1, IFERROR(GEOMEAN(IF($I$199:$R$199=1,(I102:R102)+0.0001,"")),
     GEOMEAN(IF($I$199:$R$199=2,(I102:R102)+0.0001,""))))))</f>
        <v>2.25</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t="s">
        <v>505</v>
      </c>
      <c r="J102" s="96" t="s">
        <v>505</v>
      </c>
      <c r="K102" s="96">
        <v>2.25</v>
      </c>
      <c r="L102" s="96"/>
      <c r="M102" s="96"/>
      <c r="N102" s="150"/>
      <c r="O102" s="150"/>
      <c r="P102" s="150"/>
      <c r="Q102" s="172"/>
      <c r="R102" s="172"/>
      <c r="S102" s="38"/>
      <c r="T102" s="38"/>
      <c r="U102" s="38"/>
      <c r="V102" s="38"/>
      <c r="W102" s="38"/>
      <c r="X102" s="38"/>
      <c r="Y102" s="38"/>
      <c r="Z102" s="38"/>
      <c r="AA102" s="38"/>
    </row>
    <row r="103" spans="1:27" x14ac:dyDescent="0.2">
      <c r="A103" s="92">
        <v>98</v>
      </c>
      <c r="B103" s="92" t="s">
        <v>202</v>
      </c>
      <c r="C103" s="92" t="s">
        <v>203</v>
      </c>
      <c r="D103" s="105" t="str">
        <f t="shared" si="1"/>
        <v/>
      </c>
      <c r="E103" s="96">
        <f>IF(Options!$D$24 = 1, MAX(F103, G103),
IF(Options!$D$25 = 1, AVERAGE(F103,G103),
IF(Options!$D$26 = 1, IFERROR(GEOMEAN(F103, G103), MAX(F103, G103)))))</f>
        <v>9</v>
      </c>
      <c r="F103" s="96" cm="1">
        <f t="array" ref="F103">IF(Options!$D$18=1, IFERROR(MAX(IF($I$199:$R$199=1,(I103:R103),"")),
     MAX(IF($I$199:$R$199=2,(I103:R103),""))),
IF(Options!$D$19=1, IFERROR(AVERAGE(IF($I$199:$R$199=1,(I103:R103),"")),
     AVERAGE(IF($I$199:$R$199=2,(I103:R103),""))),
IF(Options!$D$20=1, IFERROR(GEOMEAN(IF($I$199:$R$199=1,(I103:R103)+0.0001,"")),
     GEOMEAN(IF($I$199:$R$199=2,(I103:R103)+0.0001,""))))))</f>
        <v>9</v>
      </c>
      <c r="G103" s="96" cm="1">
        <f t="array" ref="G103">IF(Options!$D$18=1, IFERROR(MAX(IF($I$200:$R$200=1,(I103:R103),"")),
     MAX(IF($I$200:$R$200=2,(I103:R103),""))),
IF(Options!$D$19=1, IFERROR(AVERAGE(IF($I$200:$R$200=1,(I103:R103),"")),
     AVERAGE(IF($I$200:$R$200=2,(I103:R103),""))),
IF(Options!$D$20=1, IFERROR(GEOMEAN(IF($I$200:$R$200=1,(I103:R103)+0.0001,"")),
     GEOMEAN(IF($I$200:$R$200=2,(I103:R103)+0.0001,""))))))</f>
        <v>0</v>
      </c>
      <c r="H103" s="151" t="s">
        <v>203</v>
      </c>
      <c r="I103" s="96" t="s">
        <v>505</v>
      </c>
      <c r="J103" s="96">
        <v>0</v>
      </c>
      <c r="K103" s="96">
        <v>9</v>
      </c>
      <c r="L103" s="96"/>
      <c r="M103" s="96"/>
      <c r="N103" s="150"/>
      <c r="O103" s="150"/>
      <c r="P103" s="150"/>
      <c r="Q103" s="172"/>
      <c r="R103" s="172"/>
      <c r="S103" s="38"/>
      <c r="T103" s="38"/>
      <c r="U103" s="38"/>
      <c r="V103" s="38"/>
      <c r="W103" s="38"/>
      <c r="X103" s="38"/>
      <c r="Y103" s="38"/>
      <c r="Z103" s="38"/>
      <c r="AA103" s="38"/>
    </row>
    <row r="104" spans="1:27" x14ac:dyDescent="0.2">
      <c r="A104" s="92">
        <v>99</v>
      </c>
      <c r="B104" s="92" t="s">
        <v>204</v>
      </c>
      <c r="C104" s="92" t="s">
        <v>205</v>
      </c>
      <c r="D104" s="105" t="str">
        <f t="shared" si="1"/>
        <v/>
      </c>
      <c r="E104" s="96">
        <f>IF(Options!$D$24 = 1, MAX(F104, G104),
IF(Options!$D$25 = 1, AVERAGE(F104,G104),
IF(Options!$D$26 = 1, IFERROR(GEOMEAN(F104, G104), MAX(F104, G104)))))</f>
        <v>0.5</v>
      </c>
      <c r="F104" s="96" cm="1">
        <f t="array" ref="F104">IF(Options!$D$18=1, IFERROR(MAX(IF($I$199:$R$199=1,(I104:R104),"")),
     MAX(IF($I$199:$R$199=2,(I104:R104),""))),
IF(Options!$D$19=1, IFERROR(AVERAGE(IF($I$199:$R$199=1,(I104:R104),"")),
     AVERAGE(IF($I$199:$R$199=2,(I104:R104),""))),
IF(Options!$D$20=1, IFERROR(GEOMEAN(IF($I$199:$R$199=1,(I104:R104)+0.0001,"")),
     GEOMEAN(IF($I$199:$R$199=2,(I104:R104)+0.0001,""))))))</f>
        <v>0.5</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t="s">
        <v>505</v>
      </c>
      <c r="J104" s="96" t="s">
        <v>505</v>
      </c>
      <c r="K104" s="96">
        <v>0.5</v>
      </c>
      <c r="L104" s="96"/>
      <c r="M104" s="96"/>
      <c r="N104" s="150"/>
      <c r="O104" s="150"/>
      <c r="P104" s="150"/>
      <c r="Q104" s="172"/>
      <c r="R104" s="172"/>
      <c r="S104" s="38"/>
      <c r="T104" s="38"/>
      <c r="U104" s="38"/>
      <c r="V104" s="38"/>
      <c r="W104" s="38"/>
      <c r="X104" s="38"/>
      <c r="Y104" s="38"/>
      <c r="Z104" s="38"/>
      <c r="AA104" s="38"/>
    </row>
    <row r="105" spans="1:27" x14ac:dyDescent="0.2">
      <c r="A105" s="92">
        <v>100</v>
      </c>
      <c r="B105" s="92" t="s">
        <v>206</v>
      </c>
      <c r="C105" s="92" t="s">
        <v>207</v>
      </c>
      <c r="D105" s="105" t="str">
        <f t="shared" si="1"/>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t="s">
        <v>505</v>
      </c>
      <c r="J105" s="96" t="s">
        <v>505</v>
      </c>
      <c r="K105" s="96">
        <v>0</v>
      </c>
      <c r="L105" s="96"/>
      <c r="M105" s="96"/>
      <c r="N105" s="150"/>
      <c r="O105" s="150"/>
      <c r="P105" s="150"/>
      <c r="Q105" s="172"/>
      <c r="R105" s="172"/>
      <c r="S105" s="38"/>
      <c r="T105" s="38"/>
      <c r="U105" s="38"/>
      <c r="V105" s="38"/>
      <c r="W105" s="38"/>
      <c r="X105" s="38"/>
      <c r="Y105" s="38"/>
      <c r="Z105" s="38"/>
      <c r="AA105" s="38"/>
    </row>
    <row r="106" spans="1:27" x14ac:dyDescent="0.2">
      <c r="A106" s="92">
        <v>101</v>
      </c>
      <c r="B106" s="92" t="s">
        <v>208</v>
      </c>
      <c r="C106" s="92" t="s">
        <v>209</v>
      </c>
      <c r="D106" s="105" t="str">
        <f t="shared" si="1"/>
        <v/>
      </c>
      <c r="E106" s="96">
        <f>IF(Options!$D$24 = 1, MAX(F106, G106),
IF(Options!$D$25 = 1, AVERAGE(F106,G106),
IF(Options!$D$26 = 1, IFERROR(GEOMEAN(F106, G106), MAX(F106, G106)))))</f>
        <v>4.25</v>
      </c>
      <c r="F106" s="96" cm="1">
        <f t="array" ref="F106">IF(Options!$D$18=1, IFERROR(MAX(IF($I$199:$R$199=1,(I106:R106),"")),
     MAX(IF($I$199:$R$199=2,(I106:R106),""))),
IF(Options!$D$19=1, IFERROR(AVERAGE(IF($I$199:$R$199=1,(I106:R106),"")),
     AVERAGE(IF($I$199:$R$199=2,(I106:R106),""))),
IF(Options!$D$20=1, IFERROR(GEOMEAN(IF($I$199:$R$199=1,(I106:R106)+0.0001,"")),
     GEOMEAN(IF($I$199:$R$199=2,(I106:R106)+0.0001,""))))))</f>
        <v>4.25</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t="s">
        <v>505</v>
      </c>
      <c r="J106" s="96" t="s">
        <v>505</v>
      </c>
      <c r="K106" s="96">
        <v>4.25</v>
      </c>
      <c r="L106" s="96"/>
      <c r="M106" s="96"/>
      <c r="N106" s="150"/>
      <c r="O106" s="150"/>
      <c r="P106" s="150"/>
      <c r="Q106" s="172"/>
      <c r="R106" s="172"/>
      <c r="S106" s="38"/>
      <c r="T106" s="38"/>
      <c r="U106" s="38"/>
      <c r="V106" s="38"/>
      <c r="W106" s="38"/>
      <c r="X106" s="38"/>
      <c r="Y106" s="38"/>
      <c r="Z106" s="38"/>
      <c r="AA106" s="38"/>
    </row>
    <row r="107" spans="1:27" x14ac:dyDescent="0.2">
      <c r="A107" s="92">
        <v>102</v>
      </c>
      <c r="B107" s="92" t="s">
        <v>210</v>
      </c>
      <c r="C107" s="92" t="s">
        <v>211</v>
      </c>
      <c r="D107" s="105" t="str">
        <f t="shared" si="1"/>
        <v/>
      </c>
      <c r="E107" s="96">
        <f>IF(Options!$D$24 = 1, MAX(F107, G107),
IF(Options!$D$25 = 1, AVERAGE(F107,G107),
IF(Options!$D$26 = 1, IFERROR(GEOMEAN(F107, G107), MAX(F107, G107)))))</f>
        <v>2.9580398915498081</v>
      </c>
      <c r="F107" s="96" cm="1">
        <f t="array" ref="F107">IF(Options!$D$18=1, IFERROR(MAX(IF($I$199:$R$199=1,(I107:R107),"")),
     MAX(IF($I$199:$R$199=2,(I107:R107),""))),
IF(Options!$D$19=1, IFERROR(AVERAGE(IF($I$199:$R$199=1,(I107:R107),"")),
     AVERAGE(IF($I$199:$R$199=2,(I107:R107),""))),
IF(Options!$D$20=1, IFERROR(GEOMEAN(IF($I$199:$R$199=1,(I107:R107)+0.0001,"")),
     GEOMEAN(IF($I$199:$R$199=2,(I107:R107)+0.0001,""))))))</f>
        <v>0.875</v>
      </c>
      <c r="G107" s="96" cm="1">
        <f t="array" ref="G107">IF(Options!$D$18=1, IFERROR(MAX(IF($I$200:$R$200=1,(I107:R107),"")),
     MAX(IF($I$200:$R$200=2,(I107:R107),""))),
IF(Options!$D$19=1, IFERROR(AVERAGE(IF($I$200:$R$200=1,(I107:R107),"")),
     AVERAGE(IF($I$200:$R$200=2,(I107:R107),""))),
IF(Options!$D$20=1, IFERROR(GEOMEAN(IF($I$200:$R$200=1,(I107:R107)+0.0001,"")),
     GEOMEAN(IF($I$200:$R$200=2,(I107:R107)+0.0001,""))))))</f>
        <v>10</v>
      </c>
      <c r="H107" s="151" t="s">
        <v>211</v>
      </c>
      <c r="I107" s="96">
        <v>10</v>
      </c>
      <c r="J107" s="96">
        <v>0</v>
      </c>
      <c r="K107" s="96">
        <v>0.875</v>
      </c>
      <c r="L107" s="96"/>
      <c r="M107" s="96"/>
      <c r="N107" s="150"/>
      <c r="O107" s="150"/>
      <c r="P107" s="150"/>
      <c r="Q107" s="172"/>
      <c r="R107" s="172"/>
      <c r="S107" s="38"/>
      <c r="T107" s="38"/>
      <c r="U107" s="38"/>
      <c r="V107" s="38"/>
      <c r="W107" s="38"/>
      <c r="X107" s="38"/>
      <c r="Y107" s="38"/>
      <c r="Z107" s="38"/>
      <c r="AA107" s="38"/>
    </row>
    <row r="108" spans="1:27" x14ac:dyDescent="0.2">
      <c r="A108" s="92">
        <v>103</v>
      </c>
      <c r="B108" s="92" t="s">
        <v>212</v>
      </c>
      <c r="C108" s="92" t="s">
        <v>213</v>
      </c>
      <c r="D108" s="105" t="str">
        <f t="shared" si="1"/>
        <v/>
      </c>
      <c r="E108" s="96">
        <f>IF(Options!$D$24 = 1, MAX(F108, G108),
IF(Options!$D$25 = 1, AVERAGE(F108,G108),
IF(Options!$D$26 = 1, IFERROR(GEOMEAN(F108, G108), MAX(F108, G108)))))</f>
        <v>0</v>
      </c>
      <c r="F108" s="96" cm="1">
        <f t="array" ref="F108">IF(Options!$D$18=1, IFERROR(MAX(IF($I$199:$R$199=1,(I108:R108),"")),
     MAX(IF($I$199:$R$199=2,(I108:R108),""))),
IF(Options!$D$19=1, IFERROR(AVERAGE(IF($I$199:$R$199=1,(I108:R108),"")),
     AVERAGE(IF($I$199:$R$199=2,(I108:R108),""))),
IF(Options!$D$20=1, IFERROR(GEOMEAN(IF($I$199:$R$199=1,(I108:R108)+0.0001,"")),
     GEOMEAN(IF($I$199:$R$199=2,(I108:R108)+0.0001,""))))))</f>
        <v>0</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t="s">
        <v>505</v>
      </c>
      <c r="J108" s="96" t="s">
        <v>505</v>
      </c>
      <c r="K108" s="96">
        <v>0</v>
      </c>
      <c r="L108" s="96"/>
      <c r="M108" s="96"/>
      <c r="N108" s="150"/>
      <c r="O108" s="150"/>
      <c r="P108" s="150"/>
      <c r="Q108" s="172"/>
      <c r="R108" s="172"/>
      <c r="S108" s="38"/>
      <c r="T108" s="38"/>
      <c r="U108" s="38"/>
      <c r="V108" s="38"/>
      <c r="W108" s="38"/>
      <c r="X108" s="38"/>
      <c r="Y108" s="38"/>
      <c r="Z108" s="38"/>
      <c r="AA108" s="38"/>
    </row>
    <row r="109" spans="1:27" x14ac:dyDescent="0.2">
      <c r="A109" s="92">
        <v>104</v>
      </c>
      <c r="B109" s="92" t="s">
        <v>214</v>
      </c>
      <c r="C109" s="92" t="s">
        <v>215</v>
      </c>
      <c r="D109" s="105" t="str">
        <f t="shared" si="1"/>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t="s">
        <v>505</v>
      </c>
      <c r="J109" s="96" t="s">
        <v>505</v>
      </c>
      <c r="K109" s="96">
        <v>0</v>
      </c>
      <c r="L109" s="96"/>
      <c r="M109" s="96"/>
      <c r="N109" s="150"/>
      <c r="O109" s="150"/>
      <c r="P109" s="150"/>
      <c r="Q109" s="172"/>
      <c r="R109" s="172"/>
      <c r="S109" s="38"/>
      <c r="T109" s="38"/>
      <c r="U109" s="38"/>
      <c r="V109" s="38"/>
      <c r="W109" s="38"/>
      <c r="X109" s="38"/>
      <c r="Y109" s="38"/>
      <c r="Z109" s="38"/>
      <c r="AA109" s="38"/>
    </row>
    <row r="110" spans="1:27" x14ac:dyDescent="0.2">
      <c r="A110" s="92">
        <v>105</v>
      </c>
      <c r="B110" s="92" t="s">
        <v>216</v>
      </c>
      <c r="C110" s="92" t="s">
        <v>217</v>
      </c>
      <c r="D110" s="105" t="str">
        <f t="shared" si="1"/>
        <v/>
      </c>
      <c r="E110" s="96">
        <f>IF(Options!$D$24 = 1, MAX(F110, G110),
IF(Options!$D$25 = 1, AVERAGE(F110,G110),
IF(Options!$D$26 = 1, IFERROR(GEOMEAN(F110, G110), MAX(F110, G110)))))</f>
        <v>0.125</v>
      </c>
      <c r="F110" s="96" cm="1">
        <f t="array" ref="F110">IF(Options!$D$18=1, IFERROR(MAX(IF($I$199:$R$199=1,(I110:R110),"")),
     MAX(IF($I$199:$R$199=2,(I110:R110),""))),
IF(Options!$D$19=1, IFERROR(AVERAGE(IF($I$199:$R$199=1,(I110:R110),"")),
     AVERAGE(IF($I$199:$R$199=2,(I110:R110),""))),
IF(Options!$D$20=1, IFERROR(GEOMEAN(IF($I$199:$R$199=1,(I110:R110)+0.0001,"")),
     GEOMEAN(IF($I$199:$R$199=2,(I110:R110)+0.0001,""))))))</f>
        <v>0.125</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t="s">
        <v>505</v>
      </c>
      <c r="J110" s="96" t="s">
        <v>505</v>
      </c>
      <c r="K110" s="96">
        <v>0.125</v>
      </c>
      <c r="L110" s="96"/>
      <c r="M110" s="96"/>
      <c r="N110" s="150"/>
      <c r="O110" s="150"/>
      <c r="P110" s="150"/>
      <c r="Q110" s="172"/>
      <c r="R110" s="172"/>
      <c r="S110" s="38"/>
      <c r="T110" s="38"/>
      <c r="U110" s="38"/>
      <c r="V110" s="38"/>
      <c r="W110" s="38"/>
      <c r="X110" s="38"/>
      <c r="Y110" s="38"/>
      <c r="Z110" s="38"/>
      <c r="AA110" s="38"/>
    </row>
    <row r="111" spans="1:27" x14ac:dyDescent="0.2">
      <c r="A111" s="92">
        <v>106</v>
      </c>
      <c r="B111" s="92" t="s">
        <v>218</v>
      </c>
      <c r="C111" s="92" t="s">
        <v>219</v>
      </c>
      <c r="D111" s="105" t="str">
        <f t="shared" si="1"/>
        <v/>
      </c>
      <c r="E111" s="96">
        <f>IF(Options!$D$24 = 1, MAX(F111, G111),
IF(Options!$D$25 = 1, AVERAGE(F111,G111),
IF(Options!$D$26 = 1, IFERROR(GEOMEAN(F111, G111), MAX(F111, G111)))))</f>
        <v>3.875</v>
      </c>
      <c r="F111" s="96" cm="1">
        <f t="array" ref="F111">IF(Options!$D$18=1, IFERROR(MAX(IF($I$199:$R$199=1,(I111:R111),"")),
     MAX(IF($I$199:$R$199=2,(I111:R111),""))),
IF(Options!$D$19=1, IFERROR(AVERAGE(IF($I$199:$R$199=1,(I111:R111),"")),
     AVERAGE(IF($I$199:$R$199=2,(I111:R111),""))),
IF(Options!$D$20=1, IFERROR(GEOMEAN(IF($I$199:$R$199=1,(I111:R111)+0.0001,"")),
     GEOMEAN(IF($I$199:$R$199=2,(I111:R111)+0.0001,""))))))</f>
        <v>3.875</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t="s">
        <v>505</v>
      </c>
      <c r="J111" s="96" t="s">
        <v>505</v>
      </c>
      <c r="K111" s="96">
        <v>3.875</v>
      </c>
      <c r="L111" s="96"/>
      <c r="M111" s="96"/>
      <c r="N111" s="150"/>
      <c r="O111" s="150"/>
      <c r="P111" s="150"/>
      <c r="Q111" s="172"/>
      <c r="R111" s="172"/>
      <c r="S111" s="38"/>
      <c r="T111" s="38"/>
      <c r="U111" s="38"/>
      <c r="V111" s="38"/>
      <c r="W111" s="38"/>
      <c r="X111" s="38"/>
      <c r="Y111" s="38"/>
      <c r="Z111" s="38"/>
      <c r="AA111" s="38"/>
    </row>
    <row r="112" spans="1:27" x14ac:dyDescent="0.2">
      <c r="A112" s="92">
        <v>107</v>
      </c>
      <c r="B112" s="92" t="s">
        <v>220</v>
      </c>
      <c r="C112" s="92" t="s">
        <v>221</v>
      </c>
      <c r="D112" s="105" t="str">
        <f t="shared" si="1"/>
        <v/>
      </c>
      <c r="E112" s="96">
        <f>IF(Options!$D$24 = 1, MAX(F112, G112),
IF(Options!$D$25 = 1, AVERAGE(F112,G112),
IF(Options!$D$26 = 1, IFERROR(GEOMEAN(F112, G112), MAX(F112, G112)))))</f>
        <v>2.375</v>
      </c>
      <c r="F112" s="96" cm="1">
        <f t="array" ref="F112">IF(Options!$D$18=1, IFERROR(MAX(IF($I$199:$R$199=1,(I112:R112),"")),
     MAX(IF($I$199:$R$199=2,(I112:R112),""))),
IF(Options!$D$19=1, IFERROR(AVERAGE(IF($I$199:$R$199=1,(I112:R112),"")),
     AVERAGE(IF($I$199:$R$199=2,(I112:R112),""))),
IF(Options!$D$20=1, IFERROR(GEOMEAN(IF($I$199:$R$199=1,(I112:R112)+0.0001,"")),
     GEOMEAN(IF($I$199:$R$199=2,(I112:R112)+0.0001,""))))))</f>
        <v>2.375</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t="s">
        <v>505</v>
      </c>
      <c r="J112" s="96" t="s">
        <v>505</v>
      </c>
      <c r="K112" s="96">
        <v>2.375</v>
      </c>
      <c r="L112" s="96"/>
      <c r="M112" s="96"/>
      <c r="N112" s="150"/>
      <c r="O112" s="150"/>
      <c r="P112" s="150"/>
      <c r="Q112" s="172"/>
      <c r="R112" s="172"/>
      <c r="S112" s="38"/>
      <c r="T112" s="38"/>
      <c r="U112" s="38"/>
      <c r="V112" s="38"/>
      <c r="W112" s="38"/>
      <c r="X112" s="38"/>
      <c r="Y112" s="38"/>
      <c r="Z112" s="38"/>
      <c r="AA112" s="38"/>
    </row>
    <row r="113" spans="1:27" x14ac:dyDescent="0.2">
      <c r="A113" s="92">
        <v>108</v>
      </c>
      <c r="B113" s="92" t="s">
        <v>222</v>
      </c>
      <c r="C113" s="92" t="s">
        <v>223</v>
      </c>
      <c r="D113" s="105" t="str">
        <f t="shared" si="1"/>
        <v/>
      </c>
      <c r="E113" s="96">
        <f>IF(Options!$D$24 = 1, MAX(F113, G113),
IF(Options!$D$25 = 1, AVERAGE(F113,G113),
IF(Options!$D$26 = 1, IFERROR(GEOMEAN(F113, G113), MAX(F113, G113)))))</f>
        <v>3.5</v>
      </c>
      <c r="F113" s="96" cm="1">
        <f t="array" ref="F113">IF(Options!$D$18=1, IFERROR(MAX(IF($I$199:$R$199=1,(I113:R113),"")),
     MAX(IF($I$199:$R$199=2,(I113:R113),""))),
IF(Options!$D$19=1, IFERROR(AVERAGE(IF($I$199:$R$199=1,(I113:R113),"")),
     AVERAGE(IF($I$199:$R$199=2,(I113:R113),""))),
IF(Options!$D$20=1, IFERROR(GEOMEAN(IF($I$199:$R$199=1,(I113:R113)+0.0001,"")),
     GEOMEAN(IF($I$199:$R$199=2,(I113:R113)+0.0001,""))))))</f>
        <v>3.5</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t="s">
        <v>505</v>
      </c>
      <c r="J113" s="96">
        <v>0</v>
      </c>
      <c r="K113" s="96">
        <v>3.5</v>
      </c>
      <c r="L113" s="96"/>
      <c r="M113" s="96"/>
      <c r="N113" s="150"/>
      <c r="O113" s="150"/>
      <c r="P113" s="150"/>
      <c r="Q113" s="172"/>
      <c r="R113" s="172"/>
      <c r="S113" s="38"/>
      <c r="T113" s="38"/>
      <c r="U113" s="38"/>
      <c r="V113" s="38"/>
      <c r="W113" s="38"/>
      <c r="X113" s="38"/>
      <c r="Y113" s="38"/>
      <c r="Z113" s="38"/>
      <c r="AA113" s="38"/>
    </row>
    <row r="114" spans="1:27" x14ac:dyDescent="0.2">
      <c r="A114" s="92">
        <v>109</v>
      </c>
      <c r="B114" s="92" t="s">
        <v>224</v>
      </c>
      <c r="C114" s="92" t="s">
        <v>225</v>
      </c>
      <c r="D114" s="105" t="str">
        <f t="shared" si="1"/>
        <v/>
      </c>
      <c r="E114" s="96">
        <f>IF(Options!$D$24 = 1, MAX(F114, G114),
IF(Options!$D$25 = 1, AVERAGE(F114,G114),
IF(Options!$D$26 = 1, IFERROR(GEOMEAN(F114, G114), MAX(F114, G114)))))</f>
        <v>1</v>
      </c>
      <c r="F114" s="96" cm="1">
        <f t="array" ref="F114">IF(Options!$D$18=1, IFERROR(MAX(IF($I$199:$R$199=1,(I114:R114),"")),
     MAX(IF($I$199:$R$199=2,(I114:R114),""))),
IF(Options!$D$19=1, IFERROR(AVERAGE(IF($I$199:$R$199=1,(I114:R114),"")),
     AVERAGE(IF($I$199:$R$199=2,(I114:R114),""))),
IF(Options!$D$20=1, IFERROR(GEOMEAN(IF($I$199:$R$199=1,(I114:R114)+0.0001,"")),
     GEOMEAN(IF($I$199:$R$199=2,(I114:R114)+0.0001,""))))))</f>
        <v>1</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t="s">
        <v>505</v>
      </c>
      <c r="J114" s="96" t="s">
        <v>505</v>
      </c>
      <c r="K114" s="96">
        <v>1</v>
      </c>
      <c r="L114" s="96"/>
      <c r="M114" s="96"/>
      <c r="N114" s="150"/>
      <c r="O114" s="150"/>
      <c r="P114" s="150"/>
      <c r="Q114" s="172"/>
      <c r="R114" s="172"/>
      <c r="S114" s="38"/>
      <c r="T114" s="38"/>
      <c r="U114" s="38"/>
      <c r="V114" s="38"/>
      <c r="W114" s="38"/>
      <c r="X114" s="38"/>
      <c r="Y114" s="38"/>
      <c r="Z114" s="38"/>
      <c r="AA114" s="38"/>
    </row>
    <row r="115" spans="1:27" x14ac:dyDescent="0.2">
      <c r="A115" s="92">
        <v>110</v>
      </c>
      <c r="B115" s="92" t="s">
        <v>226</v>
      </c>
      <c r="C115" s="92" t="s">
        <v>227</v>
      </c>
      <c r="D115" s="105" t="str">
        <f t="shared" si="1"/>
        <v/>
      </c>
      <c r="E115" s="96">
        <f>IF(Options!$D$24 = 1, MAX(F115, G115),
IF(Options!$D$25 = 1, AVERAGE(F115,G115),
IF(Options!$D$26 = 1, IFERROR(GEOMEAN(F115, G115), MAX(F115, G115)))))</f>
        <v>8.875</v>
      </c>
      <c r="F115" s="96" cm="1">
        <f t="array" ref="F115">IF(Options!$D$18=1, IFERROR(MAX(IF($I$199:$R$199=1,(I115:R115),"")),
     MAX(IF($I$199:$R$199=2,(I115:R115),""))),
IF(Options!$D$19=1, IFERROR(AVERAGE(IF($I$199:$R$199=1,(I115:R115),"")),
     AVERAGE(IF($I$199:$R$199=2,(I115:R115),""))),
IF(Options!$D$20=1, IFERROR(GEOMEAN(IF($I$199:$R$199=1,(I115:R115)+0.0001,"")),
     GEOMEAN(IF($I$199:$R$199=2,(I115:R115)+0.0001,""))))))</f>
        <v>8.875</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0</v>
      </c>
      <c r="J115" s="96" t="s">
        <v>505</v>
      </c>
      <c r="K115" s="96">
        <v>8.875</v>
      </c>
      <c r="L115" s="96"/>
      <c r="M115" s="96"/>
      <c r="N115" s="150"/>
      <c r="O115" s="150"/>
      <c r="P115" s="150"/>
      <c r="Q115" s="172"/>
      <c r="R115" s="172"/>
      <c r="S115" s="38"/>
      <c r="T115" s="38"/>
      <c r="U115" s="38"/>
      <c r="V115" s="38"/>
      <c r="W115" s="38"/>
      <c r="X115" s="38"/>
      <c r="Y115" s="38"/>
      <c r="Z115" s="38"/>
      <c r="AA115" s="38"/>
    </row>
    <row r="116" spans="1:27" x14ac:dyDescent="0.2">
      <c r="A116" s="92">
        <v>111</v>
      </c>
      <c r="B116" s="92" t="s">
        <v>228</v>
      </c>
      <c r="C116" s="92" t="s">
        <v>229</v>
      </c>
      <c r="D116" s="105" t="str">
        <f t="shared" si="1"/>
        <v/>
      </c>
      <c r="E116" s="96">
        <f>IF(Options!$D$24 = 1, MAX(F116, G116),
IF(Options!$D$25 = 1, AVERAGE(F116,G116),
IF(Options!$D$26 = 1, IFERROR(GEOMEAN(F116, G116), MAX(F116, G116)))))</f>
        <v>1.25</v>
      </c>
      <c r="F116" s="96" cm="1">
        <f t="array" ref="F116">IF(Options!$D$18=1, IFERROR(MAX(IF($I$199:$R$199=1,(I116:R116),"")),
     MAX(IF($I$199:$R$199=2,(I116:R116),""))),
IF(Options!$D$19=1, IFERROR(AVERAGE(IF($I$199:$R$199=1,(I116:R116),"")),
     AVERAGE(IF($I$199:$R$199=2,(I116:R116),""))),
IF(Options!$D$20=1, IFERROR(GEOMEAN(IF($I$199:$R$199=1,(I116:R116)+0.0001,"")),
     GEOMEAN(IF($I$199:$R$199=2,(I116:R116)+0.0001,""))))))</f>
        <v>1.25</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t="s">
        <v>505</v>
      </c>
      <c r="J116" s="96" t="s">
        <v>505</v>
      </c>
      <c r="K116" s="96">
        <v>1.25</v>
      </c>
      <c r="L116" s="96"/>
      <c r="M116" s="96"/>
      <c r="N116" s="150"/>
      <c r="O116" s="150"/>
      <c r="P116" s="150"/>
      <c r="Q116" s="172"/>
      <c r="R116" s="172"/>
      <c r="S116" s="38"/>
      <c r="T116" s="38"/>
      <c r="U116" s="38"/>
      <c r="V116" s="38"/>
      <c r="W116" s="38"/>
      <c r="X116" s="38"/>
      <c r="Y116" s="38"/>
      <c r="Z116" s="38"/>
      <c r="AA116" s="38"/>
    </row>
    <row r="117" spans="1:27" x14ac:dyDescent="0.2">
      <c r="A117" s="92">
        <v>112</v>
      </c>
      <c r="B117" s="92" t="s">
        <v>230</v>
      </c>
      <c r="C117" s="92" t="s">
        <v>231</v>
      </c>
      <c r="D117" s="105" t="str">
        <f t="shared" si="1"/>
        <v/>
      </c>
      <c r="E117" s="96">
        <f>IF(Options!$D$24 = 1, MAX(F117, G117),
IF(Options!$D$25 = 1, AVERAGE(F117,G117),
IF(Options!$D$26 = 1, IFERROR(GEOMEAN(F117, G117), MAX(F117, G117)))))</f>
        <v>1.5</v>
      </c>
      <c r="F117" s="96" cm="1">
        <f t="array" ref="F117">IF(Options!$D$18=1, IFERROR(MAX(IF($I$199:$R$199=1,(I117:R117),"")),
     MAX(IF($I$199:$R$199=2,(I117:R117),""))),
IF(Options!$D$19=1, IFERROR(AVERAGE(IF($I$199:$R$199=1,(I117:R117),"")),
     AVERAGE(IF($I$199:$R$199=2,(I117:R117),""))),
IF(Options!$D$20=1, IFERROR(GEOMEAN(IF($I$199:$R$199=1,(I117:R117)+0.0001,"")),
     GEOMEAN(IF($I$199:$R$199=2,(I117:R117)+0.0001,""))))))</f>
        <v>1.5</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t="s">
        <v>505</v>
      </c>
      <c r="J117" s="96" t="s">
        <v>505</v>
      </c>
      <c r="K117" s="96">
        <v>1.5</v>
      </c>
      <c r="L117" s="96"/>
      <c r="M117" s="96"/>
      <c r="N117" s="150"/>
      <c r="O117" s="150"/>
      <c r="P117" s="150"/>
      <c r="Q117" s="172"/>
      <c r="R117" s="172"/>
      <c r="S117" s="38"/>
      <c r="T117" s="38"/>
      <c r="U117" s="38"/>
      <c r="V117" s="38"/>
      <c r="W117" s="38"/>
      <c r="X117" s="38"/>
      <c r="Y117" s="38"/>
      <c r="Z117" s="38"/>
      <c r="AA117" s="38"/>
    </row>
    <row r="118" spans="1:27" x14ac:dyDescent="0.2">
      <c r="A118" s="92">
        <v>113</v>
      </c>
      <c r="B118" s="92" t="s">
        <v>232</v>
      </c>
      <c r="C118" s="92" t="s">
        <v>233</v>
      </c>
      <c r="D118" s="105" t="str">
        <f t="shared" si="1"/>
        <v/>
      </c>
      <c r="E118" s="96">
        <f>IF(Options!$D$24 = 1, MAX(F118, G118),
IF(Options!$D$25 = 1, AVERAGE(F118,G118),
IF(Options!$D$26 = 1, IFERROR(GEOMEAN(F118, G118), MAX(F118, G118)))))</f>
        <v>5.75</v>
      </c>
      <c r="F118" s="96" cm="1">
        <f t="array" ref="F118">IF(Options!$D$18=1, IFERROR(MAX(IF($I$199:$R$199=1,(I118:R118),"")),
     MAX(IF($I$199:$R$199=2,(I118:R118),""))),
IF(Options!$D$19=1, IFERROR(AVERAGE(IF($I$199:$R$199=1,(I118:R118),"")),
     AVERAGE(IF($I$199:$R$199=2,(I118:R118),""))),
IF(Options!$D$20=1, IFERROR(GEOMEAN(IF($I$199:$R$199=1,(I118:R118)+0.0001,"")),
     GEOMEAN(IF($I$199:$R$199=2,(I118:R118)+0.0001,""))))))</f>
        <v>5.75</v>
      </c>
      <c r="G118" s="96" cm="1">
        <f t="array" ref="G118">IF(Options!$D$18=1, IFERROR(MAX(IF($I$200:$R$200=1,(I118:R118),"")),
     MAX(IF($I$200:$R$200=2,(I118:R118),""))),
IF(Options!$D$19=1, IFERROR(AVERAGE(IF($I$200:$R$200=1,(I118:R118),"")),
     AVERAGE(IF($I$200:$R$200=2,(I118:R118),""))),
IF(Options!$D$20=1, IFERROR(GEOMEAN(IF($I$200:$R$200=1,(I118:R118)+0.0001,"")),
     GEOMEAN(IF($I$200:$R$200=2,(I118:R118)+0.0001,""))))))</f>
        <v>0</v>
      </c>
      <c r="H118" s="151" t="s">
        <v>233</v>
      </c>
      <c r="I118" s="96" t="s">
        <v>505</v>
      </c>
      <c r="J118" s="96">
        <v>0</v>
      </c>
      <c r="K118" s="96">
        <v>5.75</v>
      </c>
      <c r="L118" s="96"/>
      <c r="M118" s="96"/>
      <c r="N118" s="150"/>
      <c r="O118" s="150"/>
      <c r="P118" s="150"/>
      <c r="Q118" s="172"/>
      <c r="R118" s="172"/>
      <c r="S118" s="38"/>
      <c r="T118" s="38"/>
      <c r="U118" s="38"/>
      <c r="V118" s="38"/>
      <c r="W118" s="38"/>
      <c r="X118" s="38"/>
      <c r="Y118" s="38"/>
      <c r="Z118" s="38"/>
      <c r="AA118" s="38"/>
    </row>
    <row r="119" spans="1:27" x14ac:dyDescent="0.2">
      <c r="A119" s="92">
        <v>114</v>
      </c>
      <c r="B119" s="92" t="s">
        <v>234</v>
      </c>
      <c r="C119" s="92" t="s">
        <v>235</v>
      </c>
      <c r="D119" s="105" t="str">
        <f t="shared" si="1"/>
        <v/>
      </c>
      <c r="E119" s="96">
        <f>IF(Options!$D$24 = 1, MAX(F119, G119),
IF(Options!$D$25 = 1, AVERAGE(F119,G119),
IF(Options!$D$26 = 1, IFERROR(GEOMEAN(F119, G119), MAX(F119, G119)))))</f>
        <v>0.375</v>
      </c>
      <c r="F119" s="96" cm="1">
        <f t="array" ref="F119">IF(Options!$D$18=1, IFERROR(MAX(IF($I$199:$R$199=1,(I119:R119),"")),
     MAX(IF($I$199:$R$199=2,(I119:R119),""))),
IF(Options!$D$19=1, IFERROR(AVERAGE(IF($I$199:$R$199=1,(I119:R119),"")),
     AVERAGE(IF($I$199:$R$199=2,(I119:R119),""))),
IF(Options!$D$20=1, IFERROR(GEOMEAN(IF($I$199:$R$199=1,(I119:R119)+0.0001,"")),
     GEOMEAN(IF($I$199:$R$199=2,(I119:R119)+0.0001,""))))))</f>
        <v>0.375</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t="s">
        <v>505</v>
      </c>
      <c r="J119" s="96" t="s">
        <v>505</v>
      </c>
      <c r="K119" s="96">
        <v>0.375</v>
      </c>
      <c r="L119" s="96"/>
      <c r="M119" s="96"/>
      <c r="N119" s="150"/>
      <c r="O119" s="150"/>
      <c r="P119" s="150"/>
      <c r="Q119" s="172"/>
      <c r="R119" s="172"/>
      <c r="S119" s="38"/>
      <c r="T119" s="38"/>
      <c r="U119" s="38"/>
      <c r="V119" s="38"/>
      <c r="W119" s="38"/>
      <c r="X119" s="38"/>
      <c r="Y119" s="38"/>
      <c r="Z119" s="38"/>
      <c r="AA119" s="38"/>
    </row>
    <row r="120" spans="1:27" x14ac:dyDescent="0.2">
      <c r="A120" s="92">
        <v>115</v>
      </c>
      <c r="B120" s="92" t="s">
        <v>236</v>
      </c>
      <c r="C120" s="92" t="s">
        <v>237</v>
      </c>
      <c r="D120" s="105" t="str">
        <f t="shared" si="1"/>
        <v/>
      </c>
      <c r="E120" s="96">
        <f>IF(Options!$D$24 = 1, MAX(F120, G120),
IF(Options!$D$25 = 1, AVERAGE(F120,G120),
IF(Options!$D$26 = 1, IFERROR(GEOMEAN(F120, G120), MAX(F120, G120)))))</f>
        <v>8</v>
      </c>
      <c r="F120" s="96" cm="1">
        <f t="array" ref="F120">IF(Options!$D$18=1, IFERROR(MAX(IF($I$199:$R$199=1,(I120:R120),"")),
     MAX(IF($I$199:$R$199=2,(I120:R120),""))),
IF(Options!$D$19=1, IFERROR(AVERAGE(IF($I$199:$R$199=1,(I120:R120),"")),
     AVERAGE(IF($I$199:$R$199=2,(I120:R120),""))),
IF(Options!$D$20=1, IFERROR(GEOMEAN(IF($I$199:$R$199=1,(I120:R120)+0.0001,"")),
     GEOMEAN(IF($I$199:$R$199=2,(I120:R120)+0.0001,""))))))</f>
        <v>8</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51" t="s">
        <v>237</v>
      </c>
      <c r="I120" s="96">
        <v>0</v>
      </c>
      <c r="J120" s="96">
        <v>0</v>
      </c>
      <c r="K120" s="96">
        <v>8</v>
      </c>
      <c r="L120" s="96"/>
      <c r="M120" s="96"/>
      <c r="N120" s="150"/>
      <c r="O120" s="150"/>
      <c r="P120" s="150"/>
      <c r="Q120" s="172"/>
      <c r="R120" s="172"/>
      <c r="S120" s="38"/>
      <c r="T120" s="38"/>
      <c r="U120" s="38"/>
      <c r="V120" s="38"/>
      <c r="W120" s="38"/>
      <c r="X120" s="38"/>
      <c r="Y120" s="38"/>
      <c r="Z120" s="38"/>
      <c r="AA120" s="38"/>
    </row>
    <row r="121" spans="1:27" x14ac:dyDescent="0.2">
      <c r="A121" s="92">
        <v>116</v>
      </c>
      <c r="B121" s="92" t="s">
        <v>238</v>
      </c>
      <c r="C121" s="92" t="s">
        <v>239</v>
      </c>
      <c r="D121" s="105" t="str">
        <f t="shared" si="1"/>
        <v/>
      </c>
      <c r="E121" s="96">
        <f>IF(Options!$D$24 = 1, MAX(F121, G121),
IF(Options!$D$25 = 1, AVERAGE(F121,G121),
IF(Options!$D$26 = 1, IFERROR(GEOMEAN(F121, G121), MAX(F121, G121)))))</f>
        <v>1.75</v>
      </c>
      <c r="F121" s="96" cm="1">
        <f t="array" ref="F121">IF(Options!$D$18=1, IFERROR(MAX(IF($I$199:$R$199=1,(I121:R121),"")),
     MAX(IF($I$199:$R$199=2,(I121:R121),""))),
IF(Options!$D$19=1, IFERROR(AVERAGE(IF($I$199:$R$199=1,(I121:R121),"")),
     AVERAGE(IF($I$199:$R$199=2,(I121:R121),""))),
IF(Options!$D$20=1, IFERROR(GEOMEAN(IF($I$199:$R$199=1,(I121:R121)+0.0001,"")),
     GEOMEAN(IF($I$199:$R$199=2,(I121:R121)+0.0001,""))))))</f>
        <v>1.75</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t="s">
        <v>505</v>
      </c>
      <c r="J121" s="96" t="s">
        <v>505</v>
      </c>
      <c r="K121" s="96">
        <v>1.75</v>
      </c>
      <c r="L121" s="96"/>
      <c r="M121" s="96"/>
      <c r="N121" s="150"/>
      <c r="O121" s="150"/>
      <c r="P121" s="150"/>
      <c r="Q121" s="172"/>
      <c r="R121" s="172"/>
      <c r="S121" s="38"/>
      <c r="T121" s="38"/>
      <c r="U121" s="38"/>
      <c r="V121" s="38"/>
      <c r="W121" s="38"/>
      <c r="X121" s="38"/>
      <c r="Y121" s="38"/>
      <c r="Z121" s="38"/>
      <c r="AA121" s="38"/>
    </row>
    <row r="122" spans="1:27" x14ac:dyDescent="0.2">
      <c r="A122" s="92">
        <v>117</v>
      </c>
      <c r="B122" s="92" t="s">
        <v>240</v>
      </c>
      <c r="C122" s="92" t="s">
        <v>241</v>
      </c>
      <c r="D122" s="105" t="str">
        <f t="shared" si="1"/>
        <v/>
      </c>
      <c r="E122" s="96">
        <f>IF(Options!$D$24 = 1, MAX(F122, G122),
IF(Options!$D$25 = 1, AVERAGE(F122,G122),
IF(Options!$D$26 = 1, IFERROR(GEOMEAN(F122, G122), MAX(F122, G122)))))</f>
        <v>0.625</v>
      </c>
      <c r="F122" s="96" cm="1">
        <f t="array" ref="F122">IF(Options!$D$18=1, IFERROR(MAX(IF($I$199:$R$199=1,(I122:R122),"")),
     MAX(IF($I$199:$R$199=2,(I122:R122),""))),
IF(Options!$D$19=1, IFERROR(AVERAGE(IF($I$199:$R$199=1,(I122:R122),"")),
     AVERAGE(IF($I$199:$R$199=2,(I122:R122),""))),
IF(Options!$D$20=1, IFERROR(GEOMEAN(IF($I$199:$R$199=1,(I122:R122)+0.0001,"")),
     GEOMEAN(IF($I$199:$R$199=2,(I122:R122)+0.0001,""))))))</f>
        <v>0.625</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0</v>
      </c>
      <c r="J122" s="96" t="s">
        <v>505</v>
      </c>
      <c r="K122" s="96">
        <v>0.625</v>
      </c>
      <c r="L122" s="96"/>
      <c r="M122" s="96"/>
      <c r="N122" s="150"/>
      <c r="O122" s="150"/>
      <c r="P122" s="150"/>
      <c r="Q122" s="172"/>
      <c r="R122" s="172"/>
      <c r="S122" s="38"/>
      <c r="T122" s="38"/>
      <c r="U122" s="38"/>
      <c r="V122" s="38"/>
      <c r="W122" s="38"/>
      <c r="X122" s="38"/>
      <c r="Y122" s="38"/>
      <c r="Z122" s="38"/>
      <c r="AA122" s="38"/>
    </row>
    <row r="123" spans="1:27" x14ac:dyDescent="0.2">
      <c r="A123" s="92">
        <v>118</v>
      </c>
      <c r="B123" s="92" t="s">
        <v>242</v>
      </c>
      <c r="C123" s="92" t="s">
        <v>243</v>
      </c>
      <c r="D123" s="105" t="str">
        <f t="shared" si="1"/>
        <v/>
      </c>
      <c r="E123" s="96">
        <f>IF(Options!$D$24 = 1, MAX(F123, G123),
IF(Options!$D$25 = 1, AVERAGE(F123,G123),
IF(Options!$D$26 = 1, IFERROR(GEOMEAN(F123, G123), MAX(F123, G123)))))</f>
        <v>8.2915619758885004</v>
      </c>
      <c r="F123" s="96" cm="1">
        <f t="array" ref="F123">IF(Options!$D$18=1, IFERROR(MAX(IF($I$199:$R$199=1,(I123:R123),"")),
     MAX(IF($I$199:$R$199=2,(I123:R123),""))),
IF(Options!$D$19=1, IFERROR(AVERAGE(IF($I$199:$R$199=1,(I123:R123),"")),
     AVERAGE(IF($I$199:$R$199=2,(I123:R123),""))),
IF(Options!$D$20=1, IFERROR(GEOMEAN(IF($I$199:$R$199=1,(I123:R123)+0.0001,"")),
     GEOMEAN(IF($I$199:$R$199=2,(I123:R123)+0.0001,""))))))</f>
        <v>6.875</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0</v>
      </c>
      <c r="K123" s="96">
        <v>6.875</v>
      </c>
      <c r="L123" s="96"/>
      <c r="M123" s="96"/>
      <c r="N123" s="150"/>
      <c r="O123" s="150"/>
      <c r="P123" s="150"/>
      <c r="Q123" s="172"/>
      <c r="R123" s="172"/>
      <c r="S123" s="38"/>
      <c r="T123" s="38"/>
      <c r="U123" s="38"/>
      <c r="V123" s="38"/>
      <c r="W123" s="38"/>
      <c r="X123" s="38"/>
      <c r="Y123" s="38"/>
      <c r="Z123" s="38"/>
      <c r="AA123" s="38"/>
    </row>
    <row r="124" spans="1:27" x14ac:dyDescent="0.2">
      <c r="A124" s="92">
        <v>119</v>
      </c>
      <c r="B124" s="92" t="s">
        <v>244</v>
      </c>
      <c r="C124" s="92" t="s">
        <v>245</v>
      </c>
      <c r="D124" s="105" t="str">
        <f t="shared" si="1"/>
        <v/>
      </c>
      <c r="E124" s="96">
        <f>IF(Options!$D$24 = 1, MAX(F124, G124),
IF(Options!$D$25 = 1, AVERAGE(F124,G124),
IF(Options!$D$26 = 1, IFERROR(GEOMEAN(F124, G124), MAX(F124, G124)))))</f>
        <v>3.875</v>
      </c>
      <c r="F124" s="96" cm="1">
        <f t="array" ref="F124">IF(Options!$D$18=1, IFERROR(MAX(IF($I$199:$R$199=1,(I124:R124),"")),
     MAX(IF($I$199:$R$199=2,(I124:R124),""))),
IF(Options!$D$19=1, IFERROR(AVERAGE(IF($I$199:$R$199=1,(I124:R124),"")),
     AVERAGE(IF($I$199:$R$199=2,(I124:R124),""))),
IF(Options!$D$20=1, IFERROR(GEOMEAN(IF($I$199:$R$199=1,(I124:R124)+0.0001,"")),
     GEOMEAN(IF($I$199:$R$199=2,(I124:R124)+0.0001,""))))))</f>
        <v>3.875</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t="s">
        <v>505</v>
      </c>
      <c r="J124" s="96" t="s">
        <v>505</v>
      </c>
      <c r="K124" s="96">
        <v>3.875</v>
      </c>
      <c r="L124" s="96"/>
      <c r="M124" s="96"/>
      <c r="N124" s="150"/>
      <c r="O124" s="150"/>
      <c r="P124" s="150"/>
      <c r="Q124" s="172"/>
      <c r="R124" s="172"/>
      <c r="S124" s="38"/>
      <c r="T124" s="38"/>
      <c r="U124" s="38"/>
      <c r="V124" s="38"/>
      <c r="W124" s="38"/>
      <c r="X124" s="38"/>
      <c r="Y124" s="38"/>
      <c r="Z124" s="38"/>
      <c r="AA124" s="38"/>
    </row>
    <row r="125" spans="1:27" x14ac:dyDescent="0.2">
      <c r="A125" s="92">
        <v>120</v>
      </c>
      <c r="B125" s="92" t="s">
        <v>246</v>
      </c>
      <c r="C125" s="92" t="s">
        <v>247</v>
      </c>
      <c r="D125" s="105" t="str">
        <f t="shared" si="1"/>
        <v/>
      </c>
      <c r="E125" s="96">
        <f>IF(Options!$D$24 = 1, MAX(F125, G125),
IF(Options!$D$25 = 1, AVERAGE(F125,G125),
IF(Options!$D$26 = 1, IFERROR(GEOMEAN(F125, G125), MAX(F125, G125)))))</f>
        <v>1.375</v>
      </c>
      <c r="F125" s="96" cm="1">
        <f t="array" ref="F125">IF(Options!$D$18=1, IFERROR(MAX(IF($I$199:$R$199=1,(I125:R125),"")),
     MAX(IF($I$199:$R$199=2,(I125:R125),""))),
IF(Options!$D$19=1, IFERROR(AVERAGE(IF($I$199:$R$199=1,(I125:R125),"")),
     AVERAGE(IF($I$199:$R$199=2,(I125:R125),""))),
IF(Options!$D$20=1, IFERROR(GEOMEAN(IF($I$199:$R$199=1,(I125:R125)+0.0001,"")),
     GEOMEAN(IF($I$199:$R$199=2,(I125:R125)+0.0001,""))))))</f>
        <v>1.375</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t="s">
        <v>505</v>
      </c>
      <c r="J125" s="96" t="s">
        <v>505</v>
      </c>
      <c r="K125" s="96">
        <v>1.375</v>
      </c>
      <c r="L125" s="96"/>
      <c r="M125" s="96"/>
      <c r="N125" s="150"/>
      <c r="O125" s="150"/>
      <c r="P125" s="150"/>
      <c r="Q125" s="172"/>
      <c r="R125" s="172"/>
      <c r="S125" s="38"/>
      <c r="T125" s="38"/>
      <c r="U125" s="38"/>
      <c r="V125" s="38"/>
      <c r="W125" s="38"/>
      <c r="X125" s="38"/>
      <c r="Y125" s="38"/>
      <c r="Z125" s="38"/>
      <c r="AA125" s="38"/>
    </row>
    <row r="126" spans="1:27" x14ac:dyDescent="0.2">
      <c r="A126" s="92">
        <v>121</v>
      </c>
      <c r="B126" s="92" t="s">
        <v>248</v>
      </c>
      <c r="C126" s="92" t="s">
        <v>249</v>
      </c>
      <c r="D126" s="105" t="str">
        <f t="shared" si="1"/>
        <v/>
      </c>
      <c r="E126" s="96">
        <f>IF(Options!$D$24 = 1, MAX(F126, G126),
IF(Options!$D$25 = 1, AVERAGE(F126,G126),
IF(Options!$D$26 = 1, IFERROR(GEOMEAN(F126, G126), MAX(F126, G126)))))</f>
        <v>4.8733971724044816</v>
      </c>
      <c r="F126" s="96" cm="1">
        <f t="array" ref="F126">IF(Options!$D$18=1, IFERROR(MAX(IF($I$199:$R$199=1,(I126:R126),"")),
     MAX(IF($I$199:$R$199=2,(I126:R126),""))),
IF(Options!$D$19=1, IFERROR(AVERAGE(IF($I$199:$R$199=1,(I126:R126),"")),
     AVERAGE(IF($I$199:$R$199=2,(I126:R126),""))),
IF(Options!$D$20=1, IFERROR(GEOMEAN(IF($I$199:$R$199=1,(I126:R126)+0.0001,"")),
     GEOMEAN(IF($I$199:$R$199=2,(I126:R126)+0.0001,""))))))</f>
        <v>2.375</v>
      </c>
      <c r="G126" s="96" cm="1">
        <f t="array" ref="G126">IF(Options!$D$18=1, IFERROR(MAX(IF($I$200:$R$200=1,(I126:R126),"")),
     MAX(IF($I$200:$R$200=2,(I126:R126),""))),
IF(Options!$D$19=1, IFERROR(AVERAGE(IF($I$200:$R$200=1,(I126:R126),"")),
     AVERAGE(IF($I$200:$R$200=2,(I126:R126),""))),
IF(Options!$D$20=1, IFERROR(GEOMEAN(IF($I$200:$R$200=1,(I126:R126)+0.0001,"")),
     GEOMEAN(IF($I$200:$R$200=2,(I126:R126)+0.0001,""))))))</f>
        <v>10</v>
      </c>
      <c r="H126" s="151" t="s">
        <v>249</v>
      </c>
      <c r="I126" s="96">
        <v>10</v>
      </c>
      <c r="J126" s="96">
        <v>0</v>
      </c>
      <c r="K126" s="96">
        <v>2.375</v>
      </c>
      <c r="L126" s="96"/>
      <c r="M126" s="96"/>
      <c r="N126" s="150"/>
      <c r="O126" s="150"/>
      <c r="P126" s="150"/>
      <c r="Q126" s="172"/>
      <c r="R126" s="172"/>
      <c r="S126" s="38"/>
      <c r="T126" s="38"/>
      <c r="U126" s="38"/>
      <c r="V126" s="38"/>
      <c r="W126" s="38"/>
      <c r="X126" s="38"/>
      <c r="Y126" s="38"/>
      <c r="Z126" s="38"/>
      <c r="AA126" s="38"/>
    </row>
    <row r="127" spans="1:27" x14ac:dyDescent="0.2">
      <c r="A127" s="92">
        <v>122</v>
      </c>
      <c r="B127" s="92" t="s">
        <v>250</v>
      </c>
      <c r="C127" s="92" t="s">
        <v>251</v>
      </c>
      <c r="D127" s="105" t="str">
        <f t="shared" si="1"/>
        <v/>
      </c>
      <c r="E127" s="96">
        <f>IF(Options!$D$24 = 1, MAX(F127, G127),
IF(Options!$D$25 = 1, AVERAGE(F127,G127),
IF(Options!$D$26 = 1, IFERROR(GEOMEAN(F127, G127), MAX(F127, G127)))))</f>
        <v>3</v>
      </c>
      <c r="F127" s="96" cm="1">
        <f t="array" ref="F127">IF(Options!$D$18=1, IFERROR(MAX(IF($I$199:$R$199=1,(I127:R127),"")),
     MAX(IF($I$199:$R$199=2,(I127:R127),""))),
IF(Options!$D$19=1, IFERROR(AVERAGE(IF($I$199:$R$199=1,(I127:R127),"")),
     AVERAGE(IF($I$199:$R$199=2,(I127:R127),""))),
IF(Options!$D$20=1, IFERROR(GEOMEAN(IF($I$199:$R$199=1,(I127:R127)+0.0001,"")),
     GEOMEAN(IF($I$199:$R$199=2,(I127:R127)+0.0001,""))))))</f>
        <v>3</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t="s">
        <v>505</v>
      </c>
      <c r="J127" s="96" t="s">
        <v>505</v>
      </c>
      <c r="K127" s="96">
        <v>3</v>
      </c>
      <c r="L127" s="96"/>
      <c r="M127" s="96"/>
      <c r="N127" s="150"/>
      <c r="O127" s="150"/>
      <c r="P127" s="150"/>
      <c r="Q127" s="172"/>
      <c r="R127" s="172"/>
      <c r="S127" s="38"/>
      <c r="T127" s="38"/>
      <c r="U127" s="38"/>
      <c r="V127" s="38"/>
      <c r="W127" s="38"/>
      <c r="X127" s="38"/>
      <c r="Y127" s="38"/>
      <c r="Z127" s="38"/>
      <c r="AA127" s="38"/>
    </row>
    <row r="128" spans="1:27" x14ac:dyDescent="0.2">
      <c r="A128" s="92">
        <v>123</v>
      </c>
      <c r="B128" s="92" t="s">
        <v>252</v>
      </c>
      <c r="C128" s="92" t="s">
        <v>253</v>
      </c>
      <c r="D128" s="105" t="str">
        <f t="shared" si="1"/>
        <v/>
      </c>
      <c r="E128" s="96">
        <f>IF(Options!$D$24 = 1, MAX(F128, G128),
IF(Options!$D$25 = 1, AVERAGE(F128,G128),
IF(Options!$D$26 = 1, IFERROR(GEOMEAN(F128, G128), MAX(F128, G128)))))</f>
        <v>1.75</v>
      </c>
      <c r="F128" s="96" cm="1">
        <f t="array" ref="F128">IF(Options!$D$18=1, IFERROR(MAX(IF($I$199:$R$199=1,(I128:R128),"")),
     MAX(IF($I$199:$R$199=2,(I128:R128),""))),
IF(Options!$D$19=1, IFERROR(AVERAGE(IF($I$199:$R$199=1,(I128:R128),"")),
     AVERAGE(IF($I$199:$R$199=2,(I128:R128),""))),
IF(Options!$D$20=1, IFERROR(GEOMEAN(IF($I$199:$R$199=1,(I128:R128)+0.0001,"")),
     GEOMEAN(IF($I$199:$R$199=2,(I128:R128)+0.0001,""))))))</f>
        <v>1.75</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t="s">
        <v>505</v>
      </c>
      <c r="J128" s="96">
        <v>0</v>
      </c>
      <c r="K128" s="96">
        <v>1.75</v>
      </c>
      <c r="L128" s="96"/>
      <c r="M128" s="96"/>
      <c r="N128" s="150"/>
      <c r="O128" s="150"/>
      <c r="P128" s="150"/>
      <c r="Q128" s="172"/>
      <c r="R128" s="172"/>
      <c r="S128" s="38"/>
      <c r="T128" s="38"/>
      <c r="U128" s="38"/>
      <c r="V128" s="38"/>
      <c r="W128" s="38"/>
      <c r="X128" s="38"/>
      <c r="Y128" s="38"/>
      <c r="Z128" s="38"/>
      <c r="AA128" s="38"/>
    </row>
    <row r="129" spans="1:27" x14ac:dyDescent="0.2">
      <c r="A129" s="92">
        <v>124</v>
      </c>
      <c r="B129" s="92" t="s">
        <v>254</v>
      </c>
      <c r="C129" s="92" t="s">
        <v>255</v>
      </c>
      <c r="D129" s="105" t="str">
        <f t="shared" si="1"/>
        <v/>
      </c>
      <c r="E129" s="96">
        <f>IF(Options!$D$24 = 1, MAX(F129, G129),
IF(Options!$D$25 = 1, AVERAGE(F129,G129),
IF(Options!$D$26 = 1, IFERROR(GEOMEAN(F129, G129), MAX(F129, G129)))))</f>
        <v>7.875</v>
      </c>
      <c r="F129" s="96" cm="1">
        <f t="array" ref="F129">IF(Options!$D$18=1, IFERROR(MAX(IF($I$199:$R$199=1,(I129:R129),"")),
     MAX(IF($I$199:$R$199=2,(I129:R129),""))),
IF(Options!$D$19=1, IFERROR(AVERAGE(IF($I$199:$R$199=1,(I129:R129),"")),
     AVERAGE(IF($I$199:$R$199=2,(I129:R129),""))),
IF(Options!$D$20=1, IFERROR(GEOMEAN(IF($I$199:$R$199=1,(I129:R129)+0.0001,"")),
     GEOMEAN(IF($I$199:$R$199=2,(I129:R129)+0.0001,""))))))</f>
        <v>7.875</v>
      </c>
      <c r="G129" s="96" cm="1">
        <f t="array" ref="G129">IF(Options!$D$18=1, IFERROR(MAX(IF($I$200:$R$200=1,(I129:R129),"")),
     MAX(IF($I$200:$R$200=2,(I129:R129),""))),
IF(Options!$D$19=1, IFERROR(AVERAGE(IF($I$200:$R$200=1,(I129:R129),"")),
     AVERAGE(IF($I$200:$R$200=2,(I129:R129),""))),
IF(Options!$D$20=1, IFERROR(GEOMEAN(IF($I$200:$R$200=1,(I129:R129)+0.0001,"")),
     GEOMEAN(IF($I$200:$R$200=2,(I129:R129)+0.0001,""))))))</f>
        <v>0</v>
      </c>
      <c r="H129" s="151" t="s">
        <v>255</v>
      </c>
      <c r="I129" s="96" t="s">
        <v>505</v>
      </c>
      <c r="J129" s="96">
        <v>0</v>
      </c>
      <c r="K129" s="96">
        <v>7.875</v>
      </c>
      <c r="L129" s="96"/>
      <c r="M129" s="96"/>
      <c r="N129" s="150"/>
      <c r="O129" s="150"/>
      <c r="P129" s="150"/>
      <c r="Q129" s="172"/>
      <c r="R129" s="172"/>
      <c r="S129" s="38"/>
      <c r="T129" s="38"/>
      <c r="U129" s="38"/>
      <c r="V129" s="38"/>
      <c r="W129" s="38"/>
      <c r="X129" s="38"/>
      <c r="Y129" s="38"/>
      <c r="Z129" s="38"/>
      <c r="AA129" s="38"/>
    </row>
    <row r="130" spans="1:27" x14ac:dyDescent="0.2">
      <c r="A130" s="92">
        <v>125</v>
      </c>
      <c r="B130" s="92" t="s">
        <v>256</v>
      </c>
      <c r="C130" s="92" t="s">
        <v>257</v>
      </c>
      <c r="D130" s="105" t="str">
        <f t="shared" si="1"/>
        <v/>
      </c>
      <c r="E130" s="96">
        <f>IF(Options!$D$24 = 1, MAX(F130, G130),
IF(Options!$D$25 = 1, AVERAGE(F130,G130),
IF(Options!$D$26 = 1, IFERROR(GEOMEAN(F130, G130), MAX(F130, G130)))))</f>
        <v>7.75</v>
      </c>
      <c r="F130" s="96" cm="1">
        <f t="array" ref="F130">IF(Options!$D$18=1, IFERROR(MAX(IF($I$199:$R$199=1,(I130:R130),"")),
     MAX(IF($I$199:$R$199=2,(I130:R130),""))),
IF(Options!$D$19=1, IFERROR(AVERAGE(IF($I$199:$R$199=1,(I130:R130),"")),
     AVERAGE(IF($I$199:$R$199=2,(I130:R130),""))),
IF(Options!$D$20=1, IFERROR(GEOMEAN(IF($I$199:$R$199=1,(I130:R130)+0.0001,"")),
     GEOMEAN(IF($I$199:$R$199=2,(I130:R130)+0.0001,""))))))</f>
        <v>7.75</v>
      </c>
      <c r="G130" s="96" cm="1">
        <f t="array" ref="G130">IF(Options!$D$18=1, IFERROR(MAX(IF($I$200:$R$200=1,(I130:R130),"")),
     MAX(IF($I$200:$R$200=2,(I130:R130),""))),
IF(Options!$D$19=1, IFERROR(AVERAGE(IF($I$200:$R$200=1,(I130:R130),"")),
     AVERAGE(IF($I$200:$R$200=2,(I130:R130),""))),
IF(Options!$D$20=1, IFERROR(GEOMEAN(IF($I$200:$R$200=1,(I130:R130)+0.0001,"")),
     GEOMEAN(IF($I$200:$R$200=2,(I130:R130)+0.0001,""))))))</f>
        <v>0</v>
      </c>
      <c r="H130" s="151" t="s">
        <v>257</v>
      </c>
      <c r="I130" s="96" t="s">
        <v>505</v>
      </c>
      <c r="J130" s="96">
        <v>0</v>
      </c>
      <c r="K130" s="96">
        <v>7.75</v>
      </c>
      <c r="L130" s="96"/>
      <c r="M130" s="96"/>
      <c r="N130" s="150"/>
      <c r="O130" s="150"/>
      <c r="P130" s="150"/>
      <c r="Q130" s="172"/>
      <c r="R130" s="172"/>
      <c r="S130" s="38"/>
      <c r="T130" s="38"/>
      <c r="U130" s="38"/>
      <c r="V130" s="38"/>
      <c r="W130" s="38"/>
      <c r="X130" s="38"/>
      <c r="Y130" s="38"/>
      <c r="Z130" s="38"/>
      <c r="AA130" s="38"/>
    </row>
    <row r="131" spans="1:27" x14ac:dyDescent="0.2">
      <c r="A131" s="92">
        <v>126</v>
      </c>
      <c r="B131" s="92" t="s">
        <v>258</v>
      </c>
      <c r="C131" s="92" t="s">
        <v>259</v>
      </c>
      <c r="D131" s="105" t="str">
        <f t="shared" si="1"/>
        <v/>
      </c>
      <c r="E131" s="96">
        <f>IF(Options!$D$24 = 1, MAX(F131, G131),
IF(Options!$D$25 = 1, AVERAGE(F131,G131),
IF(Options!$D$26 = 1, IFERROR(GEOMEAN(F131, G131), MAX(F131, G131)))))</f>
        <v>5.25</v>
      </c>
      <c r="F131" s="96" cm="1">
        <f t="array" ref="F131">IF(Options!$D$18=1, IFERROR(MAX(IF($I$199:$R$199=1,(I131:R131),"")),
     MAX(IF($I$199:$R$199=2,(I131:R131),""))),
IF(Options!$D$19=1, IFERROR(AVERAGE(IF($I$199:$R$199=1,(I131:R131),"")),
     AVERAGE(IF($I$199:$R$199=2,(I131:R131),""))),
IF(Options!$D$20=1, IFERROR(GEOMEAN(IF($I$199:$R$199=1,(I131:R131)+0.0001,"")),
     GEOMEAN(IF($I$199:$R$199=2,(I131:R131)+0.0001,""))))))</f>
        <v>5.25</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t="s">
        <v>505</v>
      </c>
      <c r="J131" s="96" t="s">
        <v>505</v>
      </c>
      <c r="K131" s="96">
        <v>5.25</v>
      </c>
      <c r="L131" s="96"/>
      <c r="M131" s="96"/>
      <c r="N131" s="150"/>
      <c r="O131" s="150"/>
      <c r="P131" s="150"/>
      <c r="Q131" s="172"/>
      <c r="R131" s="172"/>
      <c r="S131" s="38"/>
      <c r="T131" s="38"/>
      <c r="U131" s="38"/>
      <c r="V131" s="38"/>
      <c r="W131" s="38"/>
      <c r="X131" s="38"/>
      <c r="Y131" s="38"/>
      <c r="Z131" s="38"/>
      <c r="AA131" s="38"/>
    </row>
    <row r="132" spans="1:27" x14ac:dyDescent="0.2">
      <c r="A132" s="92">
        <v>127</v>
      </c>
      <c r="B132" s="92" t="s">
        <v>260</v>
      </c>
      <c r="C132" s="92" t="s">
        <v>261</v>
      </c>
      <c r="D132" s="105" t="str">
        <f t="shared" si="1"/>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t="s">
        <v>505</v>
      </c>
      <c r="J132" s="96" t="s">
        <v>505</v>
      </c>
      <c r="K132" s="96">
        <v>0</v>
      </c>
      <c r="L132" s="96"/>
      <c r="M132" s="96"/>
      <c r="N132" s="150"/>
      <c r="O132" s="150"/>
      <c r="P132" s="150"/>
      <c r="Q132" s="172"/>
      <c r="R132" s="172"/>
      <c r="S132" s="38"/>
      <c r="T132" s="38"/>
      <c r="U132" s="38"/>
      <c r="V132" s="38"/>
      <c r="W132" s="38"/>
      <c r="X132" s="38"/>
      <c r="Y132" s="38"/>
      <c r="Z132" s="38"/>
      <c r="AA132" s="38"/>
    </row>
    <row r="133" spans="1:27" x14ac:dyDescent="0.2">
      <c r="A133" s="92">
        <v>128</v>
      </c>
      <c r="B133" s="92" t="s">
        <v>262</v>
      </c>
      <c r="C133" s="92" t="s">
        <v>263</v>
      </c>
      <c r="D133" s="105" t="str">
        <f t="shared" si="1"/>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t="s">
        <v>505</v>
      </c>
      <c r="J133" s="96" t="s">
        <v>505</v>
      </c>
      <c r="K133" s="96">
        <v>0</v>
      </c>
      <c r="L133" s="96"/>
      <c r="M133" s="96"/>
      <c r="N133" s="150"/>
      <c r="O133" s="150"/>
      <c r="P133" s="150"/>
      <c r="Q133" s="172"/>
      <c r="R133" s="172"/>
      <c r="S133" s="38"/>
      <c r="T133" s="38"/>
      <c r="U133" s="38"/>
      <c r="V133" s="38"/>
      <c r="W133" s="38"/>
      <c r="X133" s="38"/>
      <c r="Y133" s="38"/>
      <c r="Z133" s="38"/>
      <c r="AA133" s="38"/>
    </row>
    <row r="134" spans="1:27" x14ac:dyDescent="0.2">
      <c r="A134" s="92">
        <v>129</v>
      </c>
      <c r="B134" s="92" t="s">
        <v>264</v>
      </c>
      <c r="C134" s="92" t="s">
        <v>265</v>
      </c>
      <c r="D134" s="105" t="str">
        <f t="shared" si="1"/>
        <v/>
      </c>
      <c r="E134" s="96">
        <f>IF(Options!$D$24 = 1, MAX(F134, G134),
IF(Options!$D$25 = 1, AVERAGE(F134,G134),
IF(Options!$D$26 = 1, IFERROR(GEOMEAN(F134, G134), MAX(F134, G134)))))</f>
        <v>5.75</v>
      </c>
      <c r="F134" s="96" cm="1">
        <f t="array" ref="F134">IF(Options!$D$18=1, IFERROR(MAX(IF($I$199:$R$199=1,(I134:R134),"")),
     MAX(IF($I$199:$R$199=2,(I134:R134),""))),
IF(Options!$D$19=1, IFERROR(AVERAGE(IF($I$199:$R$199=1,(I134:R134),"")),
     AVERAGE(IF($I$199:$R$199=2,(I134:R134),""))),
IF(Options!$D$20=1, IFERROR(GEOMEAN(IF($I$199:$R$199=1,(I134:R134)+0.0001,"")),
     GEOMEAN(IF($I$199:$R$199=2,(I134:R134)+0.0001,""))))))</f>
        <v>5.75</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t="s">
        <v>505</v>
      </c>
      <c r="J134" s="96" t="s">
        <v>505</v>
      </c>
      <c r="K134" s="96">
        <v>5.75</v>
      </c>
      <c r="L134" s="96"/>
      <c r="M134" s="96"/>
      <c r="N134" s="150"/>
      <c r="O134" s="150"/>
      <c r="P134" s="150"/>
      <c r="Q134" s="172"/>
      <c r="R134" s="172"/>
      <c r="S134" s="38"/>
      <c r="T134" s="38"/>
      <c r="U134" s="38"/>
      <c r="V134" s="38"/>
      <c r="W134" s="38"/>
      <c r="X134" s="38"/>
      <c r="Y134" s="38"/>
      <c r="Z134" s="38"/>
      <c r="AA134" s="38"/>
    </row>
    <row r="135" spans="1:27"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0.625</v>
      </c>
      <c r="F135" s="96" cm="1">
        <f t="array" ref="F135">IF(Options!$D$18=1, IFERROR(MAX(IF($I$199:$R$199=1,(I135:R135),"")),
     MAX(IF($I$199:$R$199=2,(I135:R135),""))),
IF(Options!$D$19=1, IFERROR(AVERAGE(IF($I$199:$R$199=1,(I135:R135),"")),
     AVERAGE(IF($I$199:$R$199=2,(I135:R135),""))),
IF(Options!$D$20=1, IFERROR(GEOMEAN(IF($I$199:$R$199=1,(I135:R135)+0.0001,"")),
     GEOMEAN(IF($I$199:$R$199=2,(I135:R135)+0.0001,""))))))</f>
        <v>0.625</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t="s">
        <v>505</v>
      </c>
      <c r="J135" s="96" t="s">
        <v>505</v>
      </c>
      <c r="K135" s="96">
        <v>0.625</v>
      </c>
      <c r="L135" s="96"/>
      <c r="M135" s="96"/>
      <c r="N135" s="150"/>
      <c r="O135" s="150"/>
      <c r="P135" s="150"/>
      <c r="Q135" s="172"/>
      <c r="R135" s="172"/>
      <c r="S135" s="38"/>
      <c r="T135" s="38"/>
      <c r="U135" s="38"/>
      <c r="V135" s="38"/>
      <c r="W135" s="38"/>
      <c r="X135" s="38"/>
      <c r="Y135" s="38"/>
      <c r="Z135" s="38"/>
      <c r="AA135" s="38"/>
    </row>
    <row r="136" spans="1:27" x14ac:dyDescent="0.2">
      <c r="A136" s="92">
        <v>131</v>
      </c>
      <c r="B136" s="92" t="s">
        <v>268</v>
      </c>
      <c r="C136" s="92" t="s">
        <v>269</v>
      </c>
      <c r="D136" s="105" t="str">
        <f t="shared" si="2"/>
        <v/>
      </c>
      <c r="E136" s="96">
        <f>IF(Options!$D$24 = 1, MAX(F136, G136),
IF(Options!$D$25 = 1, AVERAGE(F136,G136),
IF(Options!$D$26 = 1, IFERROR(GEOMEAN(F136, G136), MAX(F136, G136)))))</f>
        <v>1.875</v>
      </c>
      <c r="F136" s="96" cm="1">
        <f t="array" ref="F136">IF(Options!$D$18=1, IFERROR(MAX(IF($I$199:$R$199=1,(I136:R136),"")),
     MAX(IF($I$199:$R$199=2,(I136:R136),""))),
IF(Options!$D$19=1, IFERROR(AVERAGE(IF($I$199:$R$199=1,(I136:R136),"")),
     AVERAGE(IF($I$199:$R$199=2,(I136:R136),""))),
IF(Options!$D$20=1, IFERROR(GEOMEAN(IF($I$199:$R$199=1,(I136:R136)+0.0001,"")),
     GEOMEAN(IF($I$199:$R$199=2,(I136:R136)+0.0001,""))))))</f>
        <v>1.875</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t="s">
        <v>505</v>
      </c>
      <c r="J136" s="96" t="s">
        <v>505</v>
      </c>
      <c r="K136" s="96">
        <v>1.875</v>
      </c>
      <c r="L136" s="96"/>
      <c r="M136" s="96"/>
      <c r="N136" s="150"/>
      <c r="O136" s="150"/>
      <c r="P136" s="150"/>
      <c r="Q136" s="172"/>
      <c r="R136" s="172"/>
      <c r="S136" s="38"/>
      <c r="T136" s="38"/>
      <c r="U136" s="38"/>
      <c r="V136" s="38"/>
      <c r="W136" s="38"/>
      <c r="X136" s="38"/>
      <c r="Y136" s="38"/>
      <c r="Z136" s="38"/>
      <c r="AA136" s="38"/>
    </row>
    <row r="137" spans="1:27" x14ac:dyDescent="0.2">
      <c r="A137" s="92">
        <v>132</v>
      </c>
      <c r="B137" s="92" t="s">
        <v>270</v>
      </c>
      <c r="C137" s="92" t="s">
        <v>271</v>
      </c>
      <c r="D137" s="105" t="str">
        <f t="shared" si="2"/>
        <v/>
      </c>
      <c r="E137" s="96">
        <f>IF(Options!$D$24 = 1, MAX(F137, G137),
IF(Options!$D$25 = 1, AVERAGE(F137,G137),
IF(Options!$D$26 = 1, IFERROR(GEOMEAN(F137, G137), MAX(F137, G137)))))</f>
        <v>2.5</v>
      </c>
      <c r="F137" s="96" cm="1">
        <f t="array" ref="F137">IF(Options!$D$18=1, IFERROR(MAX(IF($I$199:$R$199=1,(I137:R137),"")),
     MAX(IF($I$199:$R$199=2,(I137:R137),""))),
IF(Options!$D$19=1, IFERROR(AVERAGE(IF($I$199:$R$199=1,(I137:R137),"")),
     AVERAGE(IF($I$199:$R$199=2,(I137:R137),""))),
IF(Options!$D$20=1, IFERROR(GEOMEAN(IF($I$199:$R$199=1,(I137:R137)+0.0001,"")),
     GEOMEAN(IF($I$199:$R$199=2,(I137:R137)+0.0001,""))))))</f>
        <v>2.5</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t="s">
        <v>505</v>
      </c>
      <c r="J137" s="96" t="s">
        <v>505</v>
      </c>
      <c r="K137" s="96">
        <v>2.5</v>
      </c>
      <c r="L137" s="96"/>
      <c r="M137" s="96"/>
      <c r="N137" s="150"/>
      <c r="O137" s="150"/>
      <c r="P137" s="150"/>
      <c r="Q137" s="172"/>
      <c r="R137" s="172"/>
      <c r="S137" s="38"/>
      <c r="T137" s="38"/>
      <c r="U137" s="38"/>
      <c r="V137" s="38"/>
      <c r="W137" s="38"/>
      <c r="X137" s="38"/>
      <c r="Y137" s="38"/>
      <c r="Z137" s="38"/>
      <c r="AA137" s="38"/>
    </row>
    <row r="138" spans="1:27" x14ac:dyDescent="0.2">
      <c r="A138" s="92">
        <v>133</v>
      </c>
      <c r="B138" s="92" t="s">
        <v>272</v>
      </c>
      <c r="C138" s="92" t="s">
        <v>273</v>
      </c>
      <c r="D138" s="105" t="str">
        <f t="shared" si="2"/>
        <v/>
      </c>
      <c r="E138" s="96">
        <f>IF(Options!$D$24 = 1, MAX(F138, G138),
IF(Options!$D$25 = 1, AVERAGE(F138,G138),
IF(Options!$D$26 = 1, IFERROR(GEOMEAN(F138, G138), MAX(F138, G138)))))</f>
        <v>7.75</v>
      </c>
      <c r="F138" s="96" cm="1">
        <f t="array" ref="F138">IF(Options!$D$18=1, IFERROR(MAX(IF($I$199:$R$199=1,(I138:R138),"")),
     MAX(IF($I$199:$R$199=2,(I138:R138),""))),
IF(Options!$D$19=1, IFERROR(AVERAGE(IF($I$199:$R$199=1,(I138:R138),"")),
     AVERAGE(IF($I$199:$R$199=2,(I138:R138),""))),
IF(Options!$D$20=1, IFERROR(GEOMEAN(IF($I$199:$R$199=1,(I138:R138)+0.0001,"")),
     GEOMEAN(IF($I$199:$R$199=2,(I138:R138)+0.0001,""))))))</f>
        <v>7.75</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t="s">
        <v>505</v>
      </c>
      <c r="J138" s="96">
        <v>0</v>
      </c>
      <c r="K138" s="96">
        <v>7.75</v>
      </c>
      <c r="L138" s="96"/>
      <c r="M138" s="96"/>
      <c r="N138" s="150"/>
      <c r="O138" s="150"/>
      <c r="P138" s="150"/>
      <c r="Q138" s="172"/>
      <c r="R138" s="172"/>
      <c r="S138" s="38"/>
      <c r="T138" s="38"/>
      <c r="U138" s="38"/>
      <c r="V138" s="38"/>
      <c r="W138" s="38"/>
      <c r="X138" s="38"/>
      <c r="Y138" s="38"/>
      <c r="Z138" s="38"/>
      <c r="AA138" s="38"/>
    </row>
    <row r="139" spans="1:27" x14ac:dyDescent="0.2">
      <c r="A139" s="92">
        <v>134</v>
      </c>
      <c r="B139" s="92" t="s">
        <v>274</v>
      </c>
      <c r="C139" s="92" t="s">
        <v>275</v>
      </c>
      <c r="D139" s="105" t="str">
        <f t="shared" si="2"/>
        <v/>
      </c>
      <c r="E139" s="96">
        <f>IF(Options!$D$24 = 1, MAX(F139, G139),
IF(Options!$D$25 = 1, AVERAGE(F139,G139),
IF(Options!$D$26 = 1, IFERROR(GEOMEAN(F139, G139), MAX(F139, G139)))))</f>
        <v>3.5</v>
      </c>
      <c r="F139" s="96" cm="1">
        <f t="array" ref="F139">IF(Options!$D$18=1, IFERROR(MAX(IF($I$199:$R$199=1,(I139:R139),"")),
     MAX(IF($I$199:$R$199=2,(I139:R139),""))),
IF(Options!$D$19=1, IFERROR(AVERAGE(IF($I$199:$R$199=1,(I139:R139),"")),
     AVERAGE(IF($I$199:$R$199=2,(I139:R139),""))),
IF(Options!$D$20=1, IFERROR(GEOMEAN(IF($I$199:$R$199=1,(I139:R139)+0.0001,"")),
     GEOMEAN(IF($I$199:$R$199=2,(I139:R139)+0.0001,""))))))</f>
        <v>3.5</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t="s">
        <v>505</v>
      </c>
      <c r="J139" s="96" t="s">
        <v>505</v>
      </c>
      <c r="K139" s="96">
        <v>3.5</v>
      </c>
      <c r="L139" s="96"/>
      <c r="M139" s="96"/>
      <c r="N139" s="150"/>
      <c r="O139" s="150"/>
      <c r="P139" s="150"/>
      <c r="Q139" s="172"/>
      <c r="R139" s="172"/>
      <c r="S139" s="38"/>
      <c r="T139" s="38"/>
      <c r="U139" s="38"/>
      <c r="V139" s="38"/>
      <c r="W139" s="38"/>
      <c r="X139" s="38"/>
      <c r="Y139" s="38"/>
      <c r="Z139" s="38"/>
      <c r="AA139" s="38"/>
    </row>
    <row r="140" spans="1:27" x14ac:dyDescent="0.2">
      <c r="A140" s="92">
        <v>135</v>
      </c>
      <c r="B140" s="92" t="s">
        <v>276</v>
      </c>
      <c r="C140" s="92" t="s">
        <v>277</v>
      </c>
      <c r="D140" s="105" t="str">
        <f t="shared" si="2"/>
        <v/>
      </c>
      <c r="E140" s="96">
        <f>IF(Options!$D$24 = 1, MAX(F140, G140),
IF(Options!$D$25 = 1, AVERAGE(F140,G140),
IF(Options!$D$26 = 1, IFERROR(GEOMEAN(F140, G140), MAX(F140, G140)))))</f>
        <v>5.25</v>
      </c>
      <c r="F140" s="96" cm="1">
        <f t="array" ref="F140">IF(Options!$D$18=1, IFERROR(MAX(IF($I$199:$R$199=1,(I140:R140),"")),
     MAX(IF($I$199:$R$199=2,(I140:R140),""))),
IF(Options!$D$19=1, IFERROR(AVERAGE(IF($I$199:$R$199=1,(I140:R140),"")),
     AVERAGE(IF($I$199:$R$199=2,(I140:R140),""))),
IF(Options!$D$20=1, IFERROR(GEOMEAN(IF($I$199:$R$199=1,(I140:R140)+0.0001,"")),
     GEOMEAN(IF($I$199:$R$199=2,(I140:R140)+0.0001,""))))))</f>
        <v>5.25</v>
      </c>
      <c r="G140" s="96" cm="1">
        <f t="array" ref="G140">IF(Options!$D$18=1, IFERROR(MAX(IF($I$200:$R$200=1,(I140:R140),"")),
     MAX(IF($I$200:$R$200=2,(I140:R140),""))),
IF(Options!$D$19=1, IFERROR(AVERAGE(IF($I$200:$R$200=1,(I140:R140),"")),
     AVERAGE(IF($I$200:$R$200=2,(I140:R140),""))),
IF(Options!$D$20=1, IFERROR(GEOMEAN(IF($I$200:$R$200=1,(I140:R140)+0.0001,"")),
     GEOMEAN(IF($I$200:$R$200=2,(I140:R140)+0.0001,""))))))</f>
        <v>0</v>
      </c>
      <c r="H140" s="151" t="s">
        <v>277</v>
      </c>
      <c r="I140" s="96">
        <v>0</v>
      </c>
      <c r="J140" s="96">
        <v>0</v>
      </c>
      <c r="K140" s="96">
        <v>5.25</v>
      </c>
      <c r="L140" s="96"/>
      <c r="M140" s="96"/>
      <c r="N140" s="150"/>
      <c r="O140" s="150"/>
      <c r="P140" s="150"/>
      <c r="Q140" s="172"/>
      <c r="R140" s="172"/>
      <c r="S140" s="38"/>
      <c r="T140" s="38"/>
      <c r="U140" s="38"/>
      <c r="V140" s="38"/>
      <c r="W140" s="38"/>
      <c r="X140" s="38"/>
      <c r="Y140" s="38"/>
      <c r="Z140" s="38"/>
      <c r="AA140" s="38"/>
    </row>
    <row r="141" spans="1:27" x14ac:dyDescent="0.2">
      <c r="A141" s="92">
        <v>136</v>
      </c>
      <c r="B141" s="92" t="s">
        <v>278</v>
      </c>
      <c r="C141" s="92" t="s">
        <v>279</v>
      </c>
      <c r="D141" s="105" t="str">
        <f t="shared" si="2"/>
        <v/>
      </c>
      <c r="E141" s="96">
        <f>IF(Options!$D$24 = 1, MAX(F141, G141),
IF(Options!$D$25 = 1, AVERAGE(F141,G141),
IF(Options!$D$26 = 1, IFERROR(GEOMEAN(F141, G141), MAX(F141, G141)))))</f>
        <v>8.5</v>
      </c>
      <c r="F141" s="96" cm="1">
        <f t="array" ref="F141">IF(Options!$D$18=1, IFERROR(MAX(IF($I$199:$R$199=1,(I141:R141),"")),
     MAX(IF($I$199:$R$199=2,(I141:R141),""))),
IF(Options!$D$19=1, IFERROR(AVERAGE(IF($I$199:$R$199=1,(I141:R141),"")),
     AVERAGE(IF($I$199:$R$199=2,(I141:R141),""))),
IF(Options!$D$20=1, IFERROR(GEOMEAN(IF($I$199:$R$199=1,(I141:R141)+0.0001,"")),
     GEOMEAN(IF($I$199:$R$199=2,(I141:R141)+0.0001,""))))))</f>
        <v>8.5</v>
      </c>
      <c r="G141" s="96" cm="1">
        <f t="array" ref="G141">IF(Options!$D$18=1, IFERROR(MAX(IF($I$200:$R$200=1,(I141:R141),"")),
     MAX(IF($I$200:$R$200=2,(I141:R141),""))),
IF(Options!$D$19=1, IFERROR(AVERAGE(IF($I$200:$R$200=1,(I141:R141),"")),
     AVERAGE(IF($I$200:$R$200=2,(I141:R141),""))),
IF(Options!$D$20=1, IFERROR(GEOMEAN(IF($I$200:$R$200=1,(I141:R141)+0.0001,"")),
     GEOMEAN(IF($I$200:$R$200=2,(I141:R141)+0.0001,""))))))</f>
        <v>0</v>
      </c>
      <c r="H141" s="151" t="s">
        <v>279</v>
      </c>
      <c r="I141" s="96">
        <v>0</v>
      </c>
      <c r="J141" s="96" t="s">
        <v>505</v>
      </c>
      <c r="K141" s="96">
        <v>8.5</v>
      </c>
      <c r="L141" s="96"/>
      <c r="M141" s="96"/>
      <c r="N141" s="150"/>
      <c r="O141" s="150"/>
      <c r="P141" s="150"/>
      <c r="Q141" s="172"/>
      <c r="R141" s="172"/>
      <c r="S141" s="38"/>
      <c r="T141" s="38"/>
      <c r="U141" s="38"/>
      <c r="V141" s="38"/>
      <c r="W141" s="38"/>
      <c r="X141" s="38"/>
      <c r="Y141" s="38"/>
      <c r="Z141" s="38"/>
      <c r="AA141" s="38"/>
    </row>
    <row r="142" spans="1:27" x14ac:dyDescent="0.2">
      <c r="A142" s="92">
        <v>137</v>
      </c>
      <c r="B142" s="92" t="s">
        <v>280</v>
      </c>
      <c r="C142" s="92" t="s">
        <v>281</v>
      </c>
      <c r="D142" s="105" t="str">
        <f t="shared" si="2"/>
        <v/>
      </c>
      <c r="E142" s="96">
        <f>IF(Options!$D$24 = 1, MAX(F142, G142),
IF(Options!$D$25 = 1, AVERAGE(F142,G142),
IF(Options!$D$26 = 1, IFERROR(GEOMEAN(F142, G142), MAX(F142, G142)))))</f>
        <v>0.875</v>
      </c>
      <c r="F142" s="96" cm="1">
        <f t="array" ref="F142">IF(Options!$D$18=1, IFERROR(MAX(IF($I$199:$R$199=1,(I142:R142),"")),
     MAX(IF($I$199:$R$199=2,(I142:R142),""))),
IF(Options!$D$19=1, IFERROR(AVERAGE(IF($I$199:$R$199=1,(I142:R142),"")),
     AVERAGE(IF($I$199:$R$199=2,(I142:R142),""))),
IF(Options!$D$20=1, IFERROR(GEOMEAN(IF($I$199:$R$199=1,(I142:R142)+0.0001,"")),
     GEOMEAN(IF($I$199:$R$199=2,(I142:R142)+0.0001,""))))))</f>
        <v>0.875</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t="s">
        <v>505</v>
      </c>
      <c r="J142" s="96" t="s">
        <v>505</v>
      </c>
      <c r="K142" s="96">
        <v>0.875</v>
      </c>
      <c r="L142" s="96"/>
      <c r="M142" s="96"/>
      <c r="N142" s="150"/>
      <c r="O142" s="150"/>
      <c r="P142" s="150"/>
      <c r="Q142" s="172"/>
      <c r="R142" s="172"/>
      <c r="S142" s="38"/>
      <c r="T142" s="38"/>
      <c r="U142" s="38"/>
      <c r="V142" s="38"/>
      <c r="W142" s="38"/>
      <c r="X142" s="38"/>
      <c r="Y142" s="38"/>
      <c r="Z142" s="38"/>
      <c r="AA142" s="38"/>
    </row>
    <row r="143" spans="1:27" x14ac:dyDescent="0.2">
      <c r="A143" s="92">
        <v>138</v>
      </c>
      <c r="B143" s="92" t="s">
        <v>282</v>
      </c>
      <c r="C143" s="92" t="s">
        <v>283</v>
      </c>
      <c r="D143" s="105" t="str">
        <f t="shared" si="2"/>
        <v/>
      </c>
      <c r="E143" s="96">
        <f>IF(Options!$D$24 = 1, MAX(F143, G143),
IF(Options!$D$25 = 1, AVERAGE(F143,G143),
IF(Options!$D$26 = 1, IFERROR(GEOMEAN(F143, G143), MAX(F143, G143)))))</f>
        <v>4.875</v>
      </c>
      <c r="F143" s="96" cm="1">
        <f t="array" ref="F143">IF(Options!$D$18=1, IFERROR(MAX(IF($I$199:$R$199=1,(I143:R143),"")),
     MAX(IF($I$199:$R$199=2,(I143:R143),""))),
IF(Options!$D$19=1, IFERROR(AVERAGE(IF($I$199:$R$199=1,(I143:R143),"")),
     AVERAGE(IF($I$199:$R$199=2,(I143:R143),""))),
IF(Options!$D$20=1, IFERROR(GEOMEAN(IF($I$199:$R$199=1,(I143:R143)+0.0001,"")),
     GEOMEAN(IF($I$199:$R$199=2,(I143:R143)+0.0001,""))))))</f>
        <v>4.875</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0</v>
      </c>
      <c r="J143" s="96" t="s">
        <v>505</v>
      </c>
      <c r="K143" s="96">
        <v>4.875</v>
      </c>
      <c r="L143" s="96"/>
      <c r="M143" s="96"/>
      <c r="N143" s="150"/>
      <c r="O143" s="150"/>
      <c r="P143" s="150"/>
      <c r="Q143" s="172"/>
      <c r="R143" s="172"/>
      <c r="S143" s="38"/>
      <c r="T143" s="38"/>
      <c r="U143" s="38"/>
      <c r="V143" s="38"/>
      <c r="W143" s="38"/>
      <c r="X143" s="38"/>
      <c r="Y143" s="38"/>
      <c r="Z143" s="38"/>
      <c r="AA143" s="38"/>
    </row>
    <row r="144" spans="1:27" x14ac:dyDescent="0.2">
      <c r="A144" s="92">
        <v>139</v>
      </c>
      <c r="B144" s="92" t="s">
        <v>284</v>
      </c>
      <c r="C144" s="92" t="s">
        <v>285</v>
      </c>
      <c r="D144" s="105" t="str">
        <f t="shared" si="2"/>
        <v/>
      </c>
      <c r="E144" s="96">
        <f>IF(Options!$D$24 = 1, MAX(F144, G144),
IF(Options!$D$25 = 1, AVERAGE(F144,G144),
IF(Options!$D$26 = 1, IFERROR(GEOMEAN(F144, G144), MAX(F144, G144)))))</f>
        <v>0.25</v>
      </c>
      <c r="F144" s="96" cm="1">
        <f t="array" ref="F144">IF(Options!$D$18=1, IFERROR(MAX(IF($I$199:$R$199=1,(I144:R144),"")),
     MAX(IF($I$199:$R$199=2,(I144:R144),""))),
IF(Options!$D$19=1, IFERROR(AVERAGE(IF($I$199:$R$199=1,(I144:R144),"")),
     AVERAGE(IF($I$199:$R$199=2,(I144:R144),""))),
IF(Options!$D$20=1, IFERROR(GEOMEAN(IF($I$199:$R$199=1,(I144:R144)+0.0001,"")),
     GEOMEAN(IF($I$199:$R$199=2,(I144:R144)+0.0001,""))))))</f>
        <v>0.25</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t="s">
        <v>505</v>
      </c>
      <c r="J144" s="96" t="s">
        <v>505</v>
      </c>
      <c r="K144" s="96">
        <v>0.25</v>
      </c>
      <c r="L144" s="96"/>
      <c r="M144" s="96"/>
      <c r="N144" s="150"/>
      <c r="O144" s="150"/>
      <c r="P144" s="150"/>
      <c r="Q144" s="172"/>
      <c r="R144" s="172"/>
      <c r="S144" s="38"/>
      <c r="T144" s="38"/>
      <c r="U144" s="38"/>
      <c r="V144" s="38"/>
      <c r="W144" s="38"/>
      <c r="X144" s="38"/>
      <c r="Y144" s="38"/>
      <c r="Z144" s="38"/>
      <c r="AA144" s="38"/>
    </row>
    <row r="145" spans="1:27" x14ac:dyDescent="0.2">
      <c r="A145" s="92">
        <v>140</v>
      </c>
      <c r="B145" s="92" t="s">
        <v>286</v>
      </c>
      <c r="C145" s="92" t="s">
        <v>287</v>
      </c>
      <c r="D145" s="105" t="str">
        <f t="shared" si="2"/>
        <v/>
      </c>
      <c r="E145" s="96">
        <f>IF(Options!$D$24 = 1, MAX(F145, G145),
IF(Options!$D$25 = 1, AVERAGE(F145,G145),
IF(Options!$D$26 = 1, IFERROR(GEOMEAN(F145, G145), MAX(F145, G145)))))</f>
        <v>4.25</v>
      </c>
      <c r="F145" s="96" cm="1">
        <f t="array" ref="F145">IF(Options!$D$18=1, IFERROR(MAX(IF($I$199:$R$199=1,(I145:R145),"")),
     MAX(IF($I$199:$R$199=2,(I145:R145),""))),
IF(Options!$D$19=1, IFERROR(AVERAGE(IF($I$199:$R$199=1,(I145:R145),"")),
     AVERAGE(IF($I$199:$R$199=2,(I145:R145),""))),
IF(Options!$D$20=1, IFERROR(GEOMEAN(IF($I$199:$R$199=1,(I145:R145)+0.0001,"")),
     GEOMEAN(IF($I$199:$R$199=2,(I145:R145)+0.0001,""))))))</f>
        <v>4.25</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t="s">
        <v>505</v>
      </c>
      <c r="J145" s="96">
        <v>0</v>
      </c>
      <c r="K145" s="96">
        <v>4.25</v>
      </c>
      <c r="L145" s="96"/>
      <c r="M145" s="96"/>
      <c r="N145" s="150"/>
      <c r="O145" s="150"/>
      <c r="P145" s="150"/>
      <c r="Q145" s="172"/>
      <c r="R145" s="172"/>
      <c r="S145" s="38"/>
      <c r="T145" s="38"/>
      <c r="U145" s="38"/>
      <c r="V145" s="38"/>
      <c r="W145" s="38"/>
      <c r="X145" s="38"/>
      <c r="Y145" s="38"/>
      <c r="Z145" s="38"/>
      <c r="AA145" s="38"/>
    </row>
    <row r="146" spans="1:27" x14ac:dyDescent="0.2">
      <c r="A146" s="92">
        <v>141</v>
      </c>
      <c r="B146" s="92" t="s">
        <v>288</v>
      </c>
      <c r="C146" s="92" t="s">
        <v>289</v>
      </c>
      <c r="D146" s="105" t="str">
        <f t="shared" si="2"/>
        <v/>
      </c>
      <c r="E146" s="96">
        <f>IF(Options!$D$24 = 1, MAX(F146, G146),
IF(Options!$D$25 = 1, AVERAGE(F146,G146),
IF(Options!$D$26 = 1, IFERROR(GEOMEAN(F146, G146), MAX(F146, G146)))))</f>
        <v>1</v>
      </c>
      <c r="F146" s="96" cm="1">
        <f t="array" ref="F146">IF(Options!$D$18=1, IFERROR(MAX(IF($I$199:$R$199=1,(I146:R146),"")),
     MAX(IF($I$199:$R$199=2,(I146:R146),""))),
IF(Options!$D$19=1, IFERROR(AVERAGE(IF($I$199:$R$199=1,(I146:R146),"")),
     AVERAGE(IF($I$199:$R$199=2,(I146:R146),""))),
IF(Options!$D$20=1, IFERROR(GEOMEAN(IF($I$199:$R$199=1,(I146:R146)+0.0001,"")),
     GEOMEAN(IF($I$199:$R$199=2,(I146:R146)+0.0001,""))))))</f>
        <v>1</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t="s">
        <v>505</v>
      </c>
      <c r="J146" s="96" t="s">
        <v>505</v>
      </c>
      <c r="K146" s="96">
        <v>1</v>
      </c>
      <c r="L146" s="96"/>
      <c r="M146" s="96"/>
      <c r="N146" s="150"/>
      <c r="O146" s="150"/>
      <c r="P146" s="150"/>
      <c r="Q146" s="172"/>
      <c r="R146" s="172"/>
      <c r="S146" s="38"/>
      <c r="T146" s="38"/>
      <c r="U146" s="38"/>
      <c r="V146" s="38"/>
      <c r="W146" s="38"/>
      <c r="X146" s="38"/>
      <c r="Y146" s="38"/>
      <c r="Z146" s="38"/>
      <c r="AA146" s="38"/>
    </row>
    <row r="147" spans="1:27" x14ac:dyDescent="0.2">
      <c r="A147" s="92">
        <v>142</v>
      </c>
      <c r="B147" s="92" t="s">
        <v>290</v>
      </c>
      <c r="C147" s="92" t="s">
        <v>291</v>
      </c>
      <c r="D147" s="105" t="str">
        <f t="shared" si="2"/>
        <v/>
      </c>
      <c r="E147" s="96">
        <f>IF(Options!$D$24 = 1, MAX(F147, G147),
IF(Options!$D$25 = 1, AVERAGE(F147,G147),
IF(Options!$D$26 = 1, IFERROR(GEOMEAN(F147, G147), MAX(F147, G147)))))</f>
        <v>1.375</v>
      </c>
      <c r="F147" s="96" cm="1">
        <f t="array" ref="F147">IF(Options!$D$18=1, IFERROR(MAX(IF($I$199:$R$199=1,(I147:R147),"")),
     MAX(IF($I$199:$R$199=2,(I147:R147),""))),
IF(Options!$D$19=1, IFERROR(AVERAGE(IF($I$199:$R$199=1,(I147:R147),"")),
     AVERAGE(IF($I$199:$R$199=2,(I147:R147),""))),
IF(Options!$D$20=1, IFERROR(GEOMEAN(IF($I$199:$R$199=1,(I147:R147)+0.0001,"")),
     GEOMEAN(IF($I$199:$R$199=2,(I147:R147)+0.0001,""))))))</f>
        <v>1.375</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t="s">
        <v>505</v>
      </c>
      <c r="J147" s="96" t="s">
        <v>505</v>
      </c>
      <c r="K147" s="96">
        <v>1.375</v>
      </c>
      <c r="L147" s="96"/>
      <c r="M147" s="96"/>
      <c r="N147" s="150"/>
      <c r="O147" s="150"/>
      <c r="P147" s="150"/>
      <c r="Q147" s="172"/>
      <c r="R147" s="172"/>
      <c r="S147" s="38"/>
      <c r="T147" s="38"/>
      <c r="U147" s="38"/>
      <c r="V147" s="38"/>
      <c r="W147" s="38"/>
      <c r="X147" s="38"/>
      <c r="Y147" s="38"/>
      <c r="Z147" s="38"/>
      <c r="AA147" s="38"/>
    </row>
    <row r="148" spans="1:27" x14ac:dyDescent="0.2">
      <c r="A148" s="92">
        <v>143</v>
      </c>
      <c r="B148" s="92" t="s">
        <v>292</v>
      </c>
      <c r="C148" s="92" t="s">
        <v>293</v>
      </c>
      <c r="D148" s="105" t="str">
        <f t="shared" si="2"/>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t="s">
        <v>505</v>
      </c>
      <c r="J148" s="96" t="s">
        <v>505</v>
      </c>
      <c r="K148" s="96">
        <v>0</v>
      </c>
      <c r="L148" s="96"/>
      <c r="M148" s="96"/>
      <c r="N148" s="150"/>
      <c r="O148" s="150"/>
      <c r="P148" s="150"/>
      <c r="Q148" s="172"/>
      <c r="R148" s="172"/>
      <c r="S148" s="38"/>
      <c r="T148" s="38"/>
      <c r="U148" s="38"/>
      <c r="V148" s="38"/>
      <c r="W148" s="38"/>
      <c r="X148" s="38"/>
      <c r="Y148" s="38"/>
      <c r="Z148" s="38"/>
      <c r="AA148" s="38"/>
    </row>
    <row r="149" spans="1:27" x14ac:dyDescent="0.2">
      <c r="A149" s="92">
        <v>144</v>
      </c>
      <c r="B149" s="92" t="s">
        <v>294</v>
      </c>
      <c r="C149" s="92" t="s">
        <v>295</v>
      </c>
      <c r="D149" s="105" t="str">
        <f t="shared" si="2"/>
        <v/>
      </c>
      <c r="E149" s="96">
        <f>IF(Options!$D$24 = 1, MAX(F149, G149),
IF(Options!$D$25 = 1, AVERAGE(F149,G149),
IF(Options!$D$26 = 1, IFERROR(GEOMEAN(F149, G149), MAX(F149, G149)))))</f>
        <v>2.375</v>
      </c>
      <c r="F149" s="96" cm="1">
        <f t="array" ref="F149">IF(Options!$D$18=1, IFERROR(MAX(IF($I$199:$R$199=1,(I149:R149),"")),
     MAX(IF($I$199:$R$199=2,(I149:R149),""))),
IF(Options!$D$19=1, IFERROR(AVERAGE(IF($I$199:$R$199=1,(I149:R149),"")),
     AVERAGE(IF($I$199:$R$199=2,(I149:R149),""))),
IF(Options!$D$20=1, IFERROR(GEOMEAN(IF($I$199:$R$199=1,(I149:R149)+0.0001,"")),
     GEOMEAN(IF($I$199:$R$199=2,(I149:R149)+0.0001,""))))))</f>
        <v>2.375</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t="s">
        <v>505</v>
      </c>
      <c r="J149" s="96" t="s">
        <v>505</v>
      </c>
      <c r="K149" s="96">
        <v>2.375</v>
      </c>
      <c r="L149" s="96"/>
      <c r="M149" s="96"/>
      <c r="N149" s="150"/>
      <c r="O149" s="150"/>
      <c r="P149" s="150"/>
      <c r="Q149" s="172"/>
      <c r="R149" s="172"/>
      <c r="S149" s="38"/>
      <c r="T149" s="38"/>
      <c r="U149" s="38"/>
      <c r="V149" s="38"/>
      <c r="W149" s="38"/>
      <c r="X149" s="38"/>
      <c r="Y149" s="38"/>
      <c r="Z149" s="38"/>
      <c r="AA149" s="38"/>
    </row>
    <row r="150" spans="1:27" x14ac:dyDescent="0.2">
      <c r="A150" s="92">
        <v>145</v>
      </c>
      <c r="B150" s="92" t="s">
        <v>296</v>
      </c>
      <c r="C150" s="92" t="s">
        <v>297</v>
      </c>
      <c r="D150" s="105" t="str">
        <f t="shared" si="2"/>
        <v/>
      </c>
      <c r="E150" s="96">
        <f>IF(Options!$D$24 = 1, MAX(F150, G150),
IF(Options!$D$25 = 1, AVERAGE(F150,G150),
IF(Options!$D$26 = 1, IFERROR(GEOMEAN(F150, G150), MAX(F150, G150)))))</f>
        <v>6.25</v>
      </c>
      <c r="F150" s="96" cm="1">
        <f t="array" ref="F150">IF(Options!$D$18=1, IFERROR(MAX(IF($I$199:$R$199=1,(I150:R150),"")),
     MAX(IF($I$199:$R$199=2,(I150:R150),""))),
IF(Options!$D$19=1, IFERROR(AVERAGE(IF($I$199:$R$199=1,(I150:R150),"")),
     AVERAGE(IF($I$199:$R$199=2,(I150:R150),""))),
IF(Options!$D$20=1, IFERROR(GEOMEAN(IF($I$199:$R$199=1,(I150:R150)+0.0001,"")),
     GEOMEAN(IF($I$199:$R$199=2,(I150:R150)+0.0001,""))))))</f>
        <v>6.25</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t="s">
        <v>505</v>
      </c>
      <c r="J150" s="96" t="s">
        <v>505</v>
      </c>
      <c r="K150" s="96">
        <v>6.25</v>
      </c>
      <c r="L150" s="96"/>
      <c r="M150" s="96"/>
      <c r="N150" s="150"/>
      <c r="O150" s="150"/>
      <c r="P150" s="150"/>
      <c r="Q150" s="172"/>
      <c r="R150" s="172"/>
      <c r="S150" s="38"/>
      <c r="T150" s="38"/>
      <c r="U150" s="38"/>
      <c r="V150" s="38"/>
      <c r="W150" s="38"/>
      <c r="X150" s="38"/>
      <c r="Y150" s="38"/>
      <c r="Z150" s="38"/>
      <c r="AA150" s="38"/>
    </row>
    <row r="151" spans="1:27" x14ac:dyDescent="0.2">
      <c r="A151" s="92">
        <v>146</v>
      </c>
      <c r="B151" s="92" t="s">
        <v>298</v>
      </c>
      <c r="C151" s="92" t="s">
        <v>299</v>
      </c>
      <c r="D151" s="105" t="str">
        <f t="shared" si="2"/>
        <v/>
      </c>
      <c r="E151" s="96">
        <f>IF(Options!$D$24 = 1, MAX(F151, G151),
IF(Options!$D$25 = 1, AVERAGE(F151,G151),
IF(Options!$D$26 = 1, IFERROR(GEOMEAN(F151, G151), MAX(F151, G151)))))</f>
        <v>1.875</v>
      </c>
      <c r="F151" s="96" cm="1">
        <f t="array" ref="F151">IF(Options!$D$18=1, IFERROR(MAX(IF($I$199:$R$199=1,(I151:R151),"")),
     MAX(IF($I$199:$R$199=2,(I151:R151),""))),
IF(Options!$D$19=1, IFERROR(AVERAGE(IF($I$199:$R$199=1,(I151:R151),"")),
     AVERAGE(IF($I$199:$R$199=2,(I151:R151),""))),
IF(Options!$D$20=1, IFERROR(GEOMEAN(IF($I$199:$R$199=1,(I151:R151)+0.0001,"")),
     GEOMEAN(IF($I$199:$R$199=2,(I151:R151)+0.0001,""))))))</f>
        <v>1.875</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t="s">
        <v>505</v>
      </c>
      <c r="J151" s="96" t="s">
        <v>505</v>
      </c>
      <c r="K151" s="96">
        <v>1.875</v>
      </c>
      <c r="L151" s="96"/>
      <c r="M151" s="96"/>
      <c r="N151" s="150"/>
      <c r="O151" s="150"/>
      <c r="P151" s="150"/>
      <c r="Q151" s="172"/>
      <c r="R151" s="172"/>
      <c r="S151" s="38"/>
      <c r="T151" s="38"/>
      <c r="U151" s="38"/>
      <c r="V151" s="38"/>
      <c r="W151" s="38"/>
      <c r="X151" s="38"/>
      <c r="Y151" s="38"/>
      <c r="Z151" s="38"/>
      <c r="AA151" s="38"/>
    </row>
    <row r="152" spans="1:27" x14ac:dyDescent="0.2">
      <c r="A152" s="92">
        <v>147</v>
      </c>
      <c r="B152" s="92" t="s">
        <v>300</v>
      </c>
      <c r="C152" s="92" t="s">
        <v>301</v>
      </c>
      <c r="D152" s="105" t="str">
        <f t="shared" si="2"/>
        <v/>
      </c>
      <c r="E152" s="96">
        <f>IF(Options!$D$24 = 1, MAX(F152, G152),
IF(Options!$D$25 = 1, AVERAGE(F152,G152),
IF(Options!$D$26 = 1, IFERROR(GEOMEAN(F152, G152), MAX(F152, G152)))))</f>
        <v>4.125</v>
      </c>
      <c r="F152" s="96" cm="1">
        <f t="array" ref="F152">IF(Options!$D$18=1, IFERROR(MAX(IF($I$199:$R$199=1,(I152:R152),"")),
     MAX(IF($I$199:$R$199=2,(I152:R152),""))),
IF(Options!$D$19=1, IFERROR(AVERAGE(IF($I$199:$R$199=1,(I152:R152),"")),
     AVERAGE(IF($I$199:$R$199=2,(I152:R152),""))),
IF(Options!$D$20=1, IFERROR(GEOMEAN(IF($I$199:$R$199=1,(I152:R152)+0.0001,"")),
     GEOMEAN(IF($I$199:$R$199=2,(I152:R152)+0.0001,""))))))</f>
        <v>4.125</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t="s">
        <v>505</v>
      </c>
      <c r="J152" s="96" t="s">
        <v>505</v>
      </c>
      <c r="K152" s="96">
        <v>4.125</v>
      </c>
      <c r="L152" s="96"/>
      <c r="M152" s="96"/>
      <c r="N152" s="150"/>
      <c r="O152" s="150"/>
      <c r="P152" s="150"/>
      <c r="Q152" s="172"/>
      <c r="R152" s="172"/>
      <c r="S152" s="38"/>
      <c r="T152" s="38"/>
      <c r="U152" s="38"/>
      <c r="V152" s="38"/>
      <c r="W152" s="38"/>
      <c r="X152" s="38"/>
      <c r="Y152" s="38"/>
      <c r="Z152" s="38"/>
      <c r="AA152" s="38"/>
    </row>
    <row r="153" spans="1:27" x14ac:dyDescent="0.2">
      <c r="A153" s="92">
        <v>148</v>
      </c>
      <c r="B153" s="92" t="s">
        <v>302</v>
      </c>
      <c r="C153" s="92" t="s">
        <v>303</v>
      </c>
      <c r="D153" s="105" t="str">
        <f t="shared" si="2"/>
        <v/>
      </c>
      <c r="E153" s="96">
        <f>IF(Options!$D$24 = 1, MAX(F153, G153),
IF(Options!$D$25 = 1, AVERAGE(F153,G153),
IF(Options!$D$26 = 1, IFERROR(GEOMEAN(F153, G153), MAX(F153, G153)))))</f>
        <v>6.875</v>
      </c>
      <c r="F153" s="96" cm="1">
        <f t="array" ref="F153">IF(Options!$D$18=1, IFERROR(MAX(IF($I$199:$R$199=1,(I153:R153),"")),
     MAX(IF($I$199:$R$199=2,(I153:R153),""))),
IF(Options!$D$19=1, IFERROR(AVERAGE(IF($I$199:$R$199=1,(I153:R153),"")),
     AVERAGE(IF($I$199:$R$199=2,(I153:R153),""))),
IF(Options!$D$20=1, IFERROR(GEOMEAN(IF($I$199:$R$199=1,(I153:R153)+0.0001,"")),
     GEOMEAN(IF($I$199:$R$199=2,(I153:R153)+0.0001,""))))))</f>
        <v>6.875</v>
      </c>
      <c r="G153" s="96" cm="1">
        <f t="array" ref="G153">IF(Options!$D$18=1, IFERROR(MAX(IF($I$200:$R$200=1,(I153:R153),"")),
     MAX(IF($I$200:$R$200=2,(I153:R153),""))),
IF(Options!$D$19=1, IFERROR(AVERAGE(IF($I$200:$R$200=1,(I153:R153),"")),
     AVERAGE(IF($I$200:$R$200=2,(I153:R153),""))),
IF(Options!$D$20=1, IFERROR(GEOMEAN(IF($I$200:$R$200=1,(I153:R153)+0.0001,"")),
     GEOMEAN(IF($I$200:$R$200=2,(I153:R153)+0.0001,""))))))</f>
        <v>0</v>
      </c>
      <c r="H153" s="151" t="s">
        <v>303</v>
      </c>
      <c r="I153" s="96" t="s">
        <v>505</v>
      </c>
      <c r="J153" s="96">
        <v>0</v>
      </c>
      <c r="K153" s="96">
        <v>6.875</v>
      </c>
      <c r="L153" s="96"/>
      <c r="M153" s="96"/>
      <c r="N153" s="150"/>
      <c r="O153" s="150"/>
      <c r="P153" s="150"/>
      <c r="Q153" s="172"/>
      <c r="R153" s="172"/>
      <c r="S153" s="38"/>
      <c r="T153" s="38"/>
      <c r="U153" s="38"/>
      <c r="V153" s="38"/>
      <c r="W153" s="38"/>
      <c r="X153" s="38"/>
      <c r="Y153" s="38"/>
      <c r="Z153" s="38"/>
      <c r="AA153" s="38"/>
    </row>
    <row r="154" spans="1:27" x14ac:dyDescent="0.2">
      <c r="A154" s="92">
        <v>149</v>
      </c>
      <c r="B154" s="92" t="s">
        <v>304</v>
      </c>
      <c r="C154" s="92" t="s">
        <v>305</v>
      </c>
      <c r="D154" s="105" t="str">
        <f t="shared" si="2"/>
        <v/>
      </c>
      <c r="E154" s="96">
        <f>IF(Options!$D$24 = 1, MAX(F154, G154),
IF(Options!$D$25 = 1, AVERAGE(F154,G154),
IF(Options!$D$26 = 1, IFERROR(GEOMEAN(F154, G154), MAX(F154, G154)))))</f>
        <v>3.125</v>
      </c>
      <c r="F154" s="96" cm="1">
        <f t="array" ref="F154">IF(Options!$D$18=1, IFERROR(MAX(IF($I$199:$R$199=1,(I154:R154),"")),
     MAX(IF($I$199:$R$199=2,(I154:R154),""))),
IF(Options!$D$19=1, IFERROR(AVERAGE(IF($I$199:$R$199=1,(I154:R154),"")),
     AVERAGE(IF($I$199:$R$199=2,(I154:R154),""))),
IF(Options!$D$20=1, IFERROR(GEOMEAN(IF($I$199:$R$199=1,(I154:R154)+0.0001,"")),
     GEOMEAN(IF($I$199:$R$199=2,(I154:R154)+0.0001,""))))))</f>
        <v>3.125</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t="s">
        <v>505</v>
      </c>
      <c r="J154" s="96" t="s">
        <v>505</v>
      </c>
      <c r="K154" s="96">
        <v>3.125</v>
      </c>
      <c r="L154" s="96"/>
      <c r="M154" s="96"/>
      <c r="N154" s="150"/>
      <c r="O154" s="150"/>
      <c r="P154" s="150"/>
      <c r="Q154" s="172"/>
      <c r="R154" s="172"/>
      <c r="S154" s="38"/>
      <c r="T154" s="38"/>
      <c r="U154" s="38"/>
      <c r="V154" s="38"/>
      <c r="W154" s="38"/>
      <c r="X154" s="38"/>
      <c r="Y154" s="38"/>
      <c r="Z154" s="38"/>
      <c r="AA154" s="38"/>
    </row>
    <row r="155" spans="1:27" x14ac:dyDescent="0.2">
      <c r="A155" s="92">
        <v>150</v>
      </c>
      <c r="B155" s="92" t="s">
        <v>306</v>
      </c>
      <c r="C155" s="92" t="s">
        <v>307</v>
      </c>
      <c r="D155" s="105" t="str">
        <f t="shared" si="2"/>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t="s">
        <v>505</v>
      </c>
      <c r="J155" s="96" t="s">
        <v>505</v>
      </c>
      <c r="K155" s="96">
        <v>0</v>
      </c>
      <c r="L155" s="96"/>
      <c r="M155" s="96"/>
      <c r="N155" s="150"/>
      <c r="O155" s="150"/>
      <c r="P155" s="150"/>
      <c r="Q155" s="172"/>
      <c r="R155" s="172"/>
      <c r="S155" s="38"/>
      <c r="T155" s="38"/>
      <c r="U155" s="38"/>
      <c r="V155" s="38"/>
      <c r="W155" s="38"/>
      <c r="X155" s="38"/>
      <c r="Y155" s="38"/>
      <c r="Z155" s="38"/>
      <c r="AA155" s="38"/>
    </row>
    <row r="156" spans="1:27" x14ac:dyDescent="0.2">
      <c r="A156" s="92">
        <v>151</v>
      </c>
      <c r="B156" s="92" t="s">
        <v>308</v>
      </c>
      <c r="C156" s="92" t="s">
        <v>309</v>
      </c>
      <c r="D156" s="105" t="str">
        <f t="shared" si="2"/>
        <v/>
      </c>
      <c r="E156" s="96">
        <f>IF(Options!$D$24 = 1, MAX(F156, G156),
IF(Options!$D$25 = 1, AVERAGE(F156,G156),
IF(Options!$D$26 = 1, IFERROR(GEOMEAN(F156, G156), MAX(F156, G156)))))</f>
        <v>3.25</v>
      </c>
      <c r="F156" s="96" cm="1">
        <f t="array" ref="F156">IF(Options!$D$18=1, IFERROR(MAX(IF($I$199:$R$199=1,(I156:R156),"")),
     MAX(IF($I$199:$R$199=2,(I156:R156),""))),
IF(Options!$D$19=1, IFERROR(AVERAGE(IF($I$199:$R$199=1,(I156:R156),"")),
     AVERAGE(IF($I$199:$R$199=2,(I156:R156),""))),
IF(Options!$D$20=1, IFERROR(GEOMEAN(IF($I$199:$R$199=1,(I156:R156)+0.0001,"")),
     GEOMEAN(IF($I$199:$R$199=2,(I156:R156)+0.0001,""))))))</f>
        <v>3.25</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t="s">
        <v>505</v>
      </c>
      <c r="J156" s="96" t="s">
        <v>505</v>
      </c>
      <c r="K156" s="96">
        <v>3.25</v>
      </c>
      <c r="L156" s="96"/>
      <c r="M156" s="96"/>
      <c r="N156" s="150"/>
      <c r="O156" s="150"/>
      <c r="P156" s="150"/>
      <c r="Q156" s="172"/>
      <c r="R156" s="172"/>
      <c r="S156" s="38"/>
      <c r="T156" s="38"/>
      <c r="U156" s="38"/>
      <c r="V156" s="38"/>
      <c r="W156" s="38"/>
      <c r="X156" s="38"/>
      <c r="Y156" s="38"/>
      <c r="Z156" s="38"/>
      <c r="AA156" s="38"/>
    </row>
    <row r="157" spans="1:27" x14ac:dyDescent="0.2">
      <c r="A157" s="92">
        <v>152</v>
      </c>
      <c r="B157" s="92" t="s">
        <v>310</v>
      </c>
      <c r="C157" s="92" t="s">
        <v>311</v>
      </c>
      <c r="D157" s="105" t="str">
        <f t="shared" si="2"/>
        <v/>
      </c>
      <c r="E157" s="96">
        <f>IF(Options!$D$24 = 1, MAX(F157, G157),
IF(Options!$D$25 = 1, AVERAGE(F157,G157),
IF(Options!$D$26 = 1, IFERROR(GEOMEAN(F157, G157), MAX(F157, G157)))))</f>
        <v>3.5</v>
      </c>
      <c r="F157" s="96" cm="1">
        <f t="array" ref="F157">IF(Options!$D$18=1, IFERROR(MAX(IF($I$199:$R$199=1,(I157:R157),"")),
     MAX(IF($I$199:$R$199=2,(I157:R157),""))),
IF(Options!$D$19=1, IFERROR(AVERAGE(IF($I$199:$R$199=1,(I157:R157),"")),
     AVERAGE(IF($I$199:$R$199=2,(I157:R157),""))),
IF(Options!$D$20=1, IFERROR(GEOMEAN(IF($I$199:$R$199=1,(I157:R157)+0.0001,"")),
     GEOMEAN(IF($I$199:$R$199=2,(I157:R157)+0.0001,""))))))</f>
        <v>3.5</v>
      </c>
      <c r="G157" s="96" cm="1">
        <f t="array" ref="G157">IF(Options!$D$18=1, IFERROR(MAX(IF($I$200:$R$200=1,(I157:R157),"")),
     MAX(IF($I$200:$R$200=2,(I157:R157),""))),
IF(Options!$D$19=1, IFERROR(AVERAGE(IF($I$200:$R$200=1,(I157:R157),"")),
     AVERAGE(IF($I$200:$R$200=2,(I157:R157),""))),
IF(Options!$D$20=1, IFERROR(GEOMEAN(IF($I$200:$R$200=1,(I157:R157)+0.0001,"")),
     GEOMEAN(IF($I$200:$R$200=2,(I157:R157)+0.0001,""))))))</f>
        <v>0</v>
      </c>
      <c r="H157" s="151" t="s">
        <v>311</v>
      </c>
      <c r="I157" s="96" t="s">
        <v>505</v>
      </c>
      <c r="J157" s="96" t="s">
        <v>505</v>
      </c>
      <c r="K157" s="96">
        <v>3.5</v>
      </c>
      <c r="L157" s="96"/>
      <c r="M157" s="96"/>
      <c r="N157" s="150"/>
      <c r="O157" s="150"/>
      <c r="P157" s="150"/>
      <c r="Q157" s="172"/>
      <c r="R157" s="172"/>
      <c r="S157" s="38"/>
      <c r="T157" s="38"/>
      <c r="U157" s="38"/>
      <c r="V157" s="38"/>
      <c r="W157" s="38"/>
      <c r="X157" s="38"/>
      <c r="Y157" s="38"/>
      <c r="Z157" s="38"/>
      <c r="AA157" s="38"/>
    </row>
    <row r="158" spans="1:27" x14ac:dyDescent="0.2">
      <c r="A158" s="92">
        <v>153</v>
      </c>
      <c r="B158" s="92" t="s">
        <v>312</v>
      </c>
      <c r="C158" s="92" t="s">
        <v>313</v>
      </c>
      <c r="D158" s="105" t="str">
        <f t="shared" si="2"/>
        <v/>
      </c>
      <c r="E158" s="96">
        <f>IF(Options!$D$24 = 1, MAX(F158, G158),
IF(Options!$D$25 = 1, AVERAGE(F158,G158),
IF(Options!$D$26 = 1, IFERROR(GEOMEAN(F158, G158), MAX(F158, G158)))))</f>
        <v>5.125</v>
      </c>
      <c r="F158" s="96" cm="1">
        <f t="array" ref="F158">IF(Options!$D$18=1, IFERROR(MAX(IF($I$199:$R$199=1,(I158:R158),"")),
     MAX(IF($I$199:$R$199=2,(I158:R158),""))),
IF(Options!$D$19=1, IFERROR(AVERAGE(IF($I$199:$R$199=1,(I158:R158),"")),
     AVERAGE(IF($I$199:$R$199=2,(I158:R158),""))),
IF(Options!$D$20=1, IFERROR(GEOMEAN(IF($I$199:$R$199=1,(I158:R158)+0.0001,"")),
     GEOMEAN(IF($I$199:$R$199=2,(I158:R158)+0.0001,""))))))</f>
        <v>5.125</v>
      </c>
      <c r="G158" s="96" cm="1">
        <f t="array" ref="G158">IF(Options!$D$18=1, IFERROR(MAX(IF($I$200:$R$200=1,(I158:R158),"")),
     MAX(IF($I$200:$R$200=2,(I158:R158),""))),
IF(Options!$D$19=1, IFERROR(AVERAGE(IF($I$200:$R$200=1,(I158:R158),"")),
     AVERAGE(IF($I$200:$R$200=2,(I158:R158),""))),
IF(Options!$D$20=1, IFERROR(GEOMEAN(IF($I$200:$R$200=1,(I158:R158)+0.0001,"")),
     GEOMEAN(IF($I$200:$R$200=2,(I158:R158)+0.0001,""))))))</f>
        <v>0</v>
      </c>
      <c r="H158" s="151" t="s">
        <v>313</v>
      </c>
      <c r="I158" s="96" t="s">
        <v>505</v>
      </c>
      <c r="J158" s="96" t="s">
        <v>505</v>
      </c>
      <c r="K158" s="96">
        <v>5.125</v>
      </c>
      <c r="L158" s="96"/>
      <c r="M158" s="96"/>
      <c r="N158" s="150"/>
      <c r="O158" s="150"/>
      <c r="P158" s="150"/>
      <c r="Q158" s="172"/>
      <c r="R158" s="172"/>
      <c r="S158" s="38"/>
      <c r="T158" s="38"/>
      <c r="U158" s="38"/>
      <c r="V158" s="38"/>
      <c r="W158" s="38"/>
      <c r="X158" s="38"/>
      <c r="Y158" s="38"/>
      <c r="Z158" s="38"/>
      <c r="AA158" s="38"/>
    </row>
    <row r="159" spans="1:27" x14ac:dyDescent="0.2">
      <c r="A159" s="92">
        <v>154</v>
      </c>
      <c r="B159" s="92" t="s">
        <v>314</v>
      </c>
      <c r="C159" s="92" t="s">
        <v>315</v>
      </c>
      <c r="D159" s="105" t="str">
        <f t="shared" si="2"/>
        <v/>
      </c>
      <c r="E159" s="96">
        <f>IF(Options!$D$24 = 1, MAX(F159, G159),
IF(Options!$D$25 = 1, AVERAGE(F159,G159),
IF(Options!$D$26 = 1, IFERROR(GEOMEAN(F159, G159), MAX(F159, G159)))))</f>
        <v>9.875</v>
      </c>
      <c r="F159" s="96" cm="1">
        <f t="array" ref="F159">IF(Options!$D$18=1, IFERROR(MAX(IF($I$199:$R$199=1,(I159:R159),"")),
     MAX(IF($I$199:$R$199=2,(I159:R159),""))),
IF(Options!$D$19=1, IFERROR(AVERAGE(IF($I$199:$R$199=1,(I159:R159),"")),
     AVERAGE(IF($I$199:$R$199=2,(I159:R159),""))),
IF(Options!$D$20=1, IFERROR(GEOMEAN(IF($I$199:$R$199=1,(I159:R159)+0.0001,"")),
     GEOMEAN(IF($I$199:$R$199=2,(I159:R159)+0.0001,""))))))</f>
        <v>9.875</v>
      </c>
      <c r="G159" s="96" cm="1">
        <f t="array" ref="G159">IF(Options!$D$18=1, IFERROR(MAX(IF($I$200:$R$200=1,(I159:R159),"")),
     MAX(IF($I$200:$R$200=2,(I159:R159),""))),
IF(Options!$D$19=1, IFERROR(AVERAGE(IF($I$200:$R$200=1,(I159:R159),"")),
     AVERAGE(IF($I$200:$R$200=2,(I159:R159),""))),
IF(Options!$D$20=1, IFERROR(GEOMEAN(IF($I$200:$R$200=1,(I159:R159)+0.0001,"")),
     GEOMEAN(IF($I$200:$R$200=2,(I159:R159)+0.0001,""))))))</f>
        <v>0</v>
      </c>
      <c r="H159" s="151" t="s">
        <v>315</v>
      </c>
      <c r="I159" s="96" t="s">
        <v>505</v>
      </c>
      <c r="J159" s="96">
        <v>0</v>
      </c>
      <c r="K159" s="96">
        <v>9.875</v>
      </c>
      <c r="L159" s="96"/>
      <c r="M159" s="96"/>
      <c r="N159" s="150"/>
      <c r="O159" s="150"/>
      <c r="P159" s="150"/>
      <c r="Q159" s="172"/>
      <c r="R159" s="172"/>
      <c r="S159" s="38"/>
      <c r="T159" s="38"/>
      <c r="U159" s="38"/>
      <c r="V159" s="38"/>
      <c r="W159" s="38"/>
      <c r="X159" s="38"/>
      <c r="Y159" s="38"/>
      <c r="Z159" s="38"/>
      <c r="AA159" s="38"/>
    </row>
    <row r="160" spans="1:27" x14ac:dyDescent="0.2">
      <c r="A160" s="92">
        <v>155</v>
      </c>
      <c r="B160" s="92" t="s">
        <v>316</v>
      </c>
      <c r="C160" s="92" t="s">
        <v>317</v>
      </c>
      <c r="D160" s="105" t="str">
        <f t="shared" si="2"/>
        <v/>
      </c>
      <c r="E160" s="96">
        <f>IF(Options!$D$24 = 1, MAX(F160, G160),
IF(Options!$D$25 = 1, AVERAGE(F160,G160),
IF(Options!$D$26 = 1, IFERROR(GEOMEAN(F160, G160), MAX(F160, G160)))))</f>
        <v>2.75</v>
      </c>
      <c r="F160" s="96" cm="1">
        <f t="array" ref="F160">IF(Options!$D$18=1, IFERROR(MAX(IF($I$199:$R$199=1,(I160:R160),"")),
     MAX(IF($I$199:$R$199=2,(I160:R160),""))),
IF(Options!$D$19=1, IFERROR(AVERAGE(IF($I$199:$R$199=1,(I160:R160),"")),
     AVERAGE(IF($I$199:$R$199=2,(I160:R160),""))),
IF(Options!$D$20=1, IFERROR(GEOMEAN(IF($I$199:$R$199=1,(I160:R160)+0.0001,"")),
     GEOMEAN(IF($I$199:$R$199=2,(I160:R160)+0.0001,""))))))</f>
        <v>2.75</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t="s">
        <v>505</v>
      </c>
      <c r="J160" s="96" t="s">
        <v>505</v>
      </c>
      <c r="K160" s="96">
        <v>2.75</v>
      </c>
      <c r="L160" s="96"/>
      <c r="M160" s="96"/>
      <c r="N160" s="150"/>
      <c r="O160" s="150"/>
      <c r="P160" s="150"/>
      <c r="Q160" s="172"/>
      <c r="R160" s="172"/>
      <c r="S160" s="38"/>
      <c r="T160" s="38"/>
      <c r="U160" s="38"/>
      <c r="V160" s="38"/>
      <c r="W160" s="38"/>
      <c r="X160" s="38"/>
      <c r="Y160" s="38"/>
      <c r="Z160" s="38"/>
      <c r="AA160" s="38"/>
    </row>
    <row r="161" spans="1:27" x14ac:dyDescent="0.2">
      <c r="A161" s="92">
        <v>156</v>
      </c>
      <c r="B161" s="92" t="s">
        <v>318</v>
      </c>
      <c r="C161" s="92" t="s">
        <v>319</v>
      </c>
      <c r="D161" s="105" t="str">
        <f t="shared" si="2"/>
        <v/>
      </c>
      <c r="E161" s="96">
        <f>IF(Options!$D$24 = 1, MAX(F161, G161),
IF(Options!$D$25 = 1, AVERAGE(F161,G161),
IF(Options!$D$26 = 1, IFERROR(GEOMEAN(F161, G161), MAX(F161, G161)))))</f>
        <v>6.75</v>
      </c>
      <c r="F161" s="96" cm="1">
        <f t="array" ref="F161">IF(Options!$D$18=1, IFERROR(MAX(IF($I$199:$R$199=1,(I161:R161),"")),
     MAX(IF($I$199:$R$199=2,(I161:R161),""))),
IF(Options!$D$19=1, IFERROR(AVERAGE(IF($I$199:$R$199=1,(I161:R161),"")),
     AVERAGE(IF($I$199:$R$199=2,(I161:R161),""))),
IF(Options!$D$20=1, IFERROR(GEOMEAN(IF($I$199:$R$199=1,(I161:R161)+0.0001,"")),
     GEOMEAN(IF($I$199:$R$199=2,(I161:R161)+0.0001,""))))))</f>
        <v>6.75</v>
      </c>
      <c r="G161" s="96" cm="1">
        <f t="array" ref="G161">IF(Options!$D$18=1, IFERROR(MAX(IF($I$200:$R$200=1,(I161:R161),"")),
     MAX(IF($I$200:$R$200=2,(I161:R161),""))),
IF(Options!$D$19=1, IFERROR(AVERAGE(IF($I$200:$R$200=1,(I161:R161),"")),
     AVERAGE(IF($I$200:$R$200=2,(I161:R161),""))),
IF(Options!$D$20=1, IFERROR(GEOMEAN(IF($I$200:$R$200=1,(I161:R161)+0.0001,"")),
     GEOMEAN(IF($I$200:$R$200=2,(I161:R161)+0.0001,""))))))</f>
        <v>0</v>
      </c>
      <c r="H161" s="151" t="s">
        <v>319</v>
      </c>
      <c r="I161" s="96" t="s">
        <v>505</v>
      </c>
      <c r="J161" s="96">
        <v>0</v>
      </c>
      <c r="K161" s="96">
        <v>6.75</v>
      </c>
      <c r="L161" s="96"/>
      <c r="M161" s="96"/>
      <c r="N161" s="150"/>
      <c r="O161" s="150"/>
      <c r="P161" s="150"/>
      <c r="Q161" s="172"/>
      <c r="R161" s="172"/>
      <c r="S161" s="38"/>
      <c r="T161" s="38"/>
      <c r="U161" s="38"/>
      <c r="V161" s="38"/>
      <c r="W161" s="38"/>
      <c r="X161" s="38"/>
      <c r="Y161" s="38"/>
      <c r="Z161" s="38"/>
      <c r="AA161" s="38"/>
    </row>
    <row r="162" spans="1:27" x14ac:dyDescent="0.2">
      <c r="A162" s="92">
        <v>157</v>
      </c>
      <c r="B162" s="92" t="s">
        <v>320</v>
      </c>
      <c r="C162" s="92" t="s">
        <v>321</v>
      </c>
      <c r="D162" s="105" t="str">
        <f t="shared" si="2"/>
        <v/>
      </c>
      <c r="E162" s="96">
        <f>IF(Options!$D$24 = 1, MAX(F162, G162),
IF(Options!$D$25 = 1, AVERAGE(F162,G162),
IF(Options!$D$26 = 1, IFERROR(GEOMEAN(F162, G162), MAX(F162, G162)))))</f>
        <v>0</v>
      </c>
      <c r="F162" s="96" cm="1">
        <f t="array" ref="F162">IF(Options!$D$18=1, IFERROR(MAX(IF($I$199:$R$199=1,(I162:R162),"")),
     MAX(IF($I$199:$R$199=2,(I162:R162),""))),
IF(Options!$D$19=1, IFERROR(AVERAGE(IF($I$199:$R$199=1,(I162:R162),"")),
     AVERAGE(IF($I$199:$R$199=2,(I162:R162),""))),
IF(Options!$D$20=1, IFERROR(GEOMEAN(IF($I$199:$R$199=1,(I162:R162)+0.0001,"")),
     GEOMEAN(IF($I$199:$R$199=2,(I162:R162)+0.0001,""))))))</f>
        <v>0</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t="s">
        <v>505</v>
      </c>
      <c r="J162" s="96" t="s">
        <v>505</v>
      </c>
      <c r="K162" s="96">
        <v>0</v>
      </c>
      <c r="L162" s="96"/>
      <c r="M162" s="96"/>
      <c r="N162" s="150"/>
      <c r="O162" s="150"/>
      <c r="P162" s="150"/>
      <c r="Q162" s="172"/>
      <c r="R162" s="172"/>
      <c r="S162" s="38"/>
      <c r="T162" s="38"/>
      <c r="U162" s="38"/>
      <c r="V162" s="38"/>
      <c r="W162" s="38"/>
      <c r="X162" s="38"/>
      <c r="Y162" s="38"/>
      <c r="Z162" s="38"/>
      <c r="AA162" s="38"/>
    </row>
    <row r="163" spans="1:27" x14ac:dyDescent="0.2">
      <c r="A163" s="92">
        <v>158</v>
      </c>
      <c r="B163" s="92" t="s">
        <v>322</v>
      </c>
      <c r="C163" s="92" t="s">
        <v>323</v>
      </c>
      <c r="D163" s="105" t="str">
        <f t="shared" si="2"/>
        <v/>
      </c>
      <c r="E163" s="96">
        <f>IF(Options!$D$24 = 1, MAX(F163, G163),
IF(Options!$D$25 = 1, AVERAGE(F163,G163),
IF(Options!$D$26 = 1, IFERROR(GEOMEAN(F163, G163), MAX(F163, G163)))))</f>
        <v>1.5</v>
      </c>
      <c r="F163" s="96" cm="1">
        <f t="array" ref="F163">IF(Options!$D$18=1, IFERROR(MAX(IF($I$199:$R$199=1,(I163:R163),"")),
     MAX(IF($I$199:$R$199=2,(I163:R163),""))),
IF(Options!$D$19=1, IFERROR(AVERAGE(IF($I$199:$R$199=1,(I163:R163),"")),
     AVERAGE(IF($I$199:$R$199=2,(I163:R163),""))),
IF(Options!$D$20=1, IFERROR(GEOMEAN(IF($I$199:$R$199=1,(I163:R163)+0.0001,"")),
     GEOMEAN(IF($I$199:$R$199=2,(I163:R163)+0.0001,""))))))</f>
        <v>1.5</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t="s">
        <v>505</v>
      </c>
      <c r="J163" s="96" t="s">
        <v>505</v>
      </c>
      <c r="K163" s="96">
        <v>1.5</v>
      </c>
      <c r="L163" s="96"/>
      <c r="M163" s="96"/>
      <c r="N163" s="150"/>
      <c r="O163" s="150"/>
      <c r="P163" s="150"/>
      <c r="Q163" s="172"/>
      <c r="R163" s="172"/>
      <c r="S163" s="38"/>
      <c r="T163" s="38"/>
      <c r="U163" s="38"/>
      <c r="V163" s="38"/>
      <c r="W163" s="38"/>
      <c r="X163" s="38"/>
      <c r="Y163" s="38"/>
      <c r="Z163" s="38"/>
      <c r="AA163" s="38"/>
    </row>
    <row r="164" spans="1:27" x14ac:dyDescent="0.2">
      <c r="A164" s="92">
        <v>159</v>
      </c>
      <c r="B164" s="92" t="s">
        <v>324</v>
      </c>
      <c r="C164" s="92" t="s">
        <v>325</v>
      </c>
      <c r="D164" s="105" t="str">
        <f t="shared" si="2"/>
        <v/>
      </c>
      <c r="E164" s="96">
        <f>IF(Options!$D$24 = 1, MAX(F164, G164),
IF(Options!$D$25 = 1, AVERAGE(F164,G164),
IF(Options!$D$26 = 1, IFERROR(GEOMEAN(F164, G164), MAX(F164, G164)))))</f>
        <v>0.75</v>
      </c>
      <c r="F164" s="96" cm="1">
        <f t="array" ref="F164">IF(Options!$D$18=1, IFERROR(MAX(IF($I$199:$R$199=1,(I164:R164),"")),
     MAX(IF($I$199:$R$199=2,(I164:R164),""))),
IF(Options!$D$19=1, IFERROR(AVERAGE(IF($I$199:$R$199=1,(I164:R164),"")),
     AVERAGE(IF($I$199:$R$199=2,(I164:R164),""))),
IF(Options!$D$20=1, IFERROR(GEOMEAN(IF($I$199:$R$199=1,(I164:R164)+0.0001,"")),
     GEOMEAN(IF($I$199:$R$199=2,(I164:R164)+0.0001,""))))))</f>
        <v>0.75</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t="s">
        <v>505</v>
      </c>
      <c r="J164" s="96" t="s">
        <v>505</v>
      </c>
      <c r="K164" s="96">
        <v>0.75</v>
      </c>
      <c r="L164" s="96"/>
      <c r="M164" s="96"/>
      <c r="N164" s="150"/>
      <c r="O164" s="150"/>
      <c r="P164" s="150"/>
      <c r="Q164" s="172"/>
      <c r="R164" s="172"/>
      <c r="S164" s="38"/>
      <c r="T164" s="38"/>
      <c r="U164" s="38"/>
      <c r="V164" s="38"/>
      <c r="W164" s="38"/>
      <c r="X164" s="38"/>
      <c r="Y164" s="38"/>
      <c r="Z164" s="38"/>
      <c r="AA164" s="38"/>
    </row>
    <row r="165" spans="1:27" x14ac:dyDescent="0.2">
      <c r="A165" s="92">
        <v>160</v>
      </c>
      <c r="B165" s="92" t="s">
        <v>326</v>
      </c>
      <c r="C165" s="92" t="s">
        <v>327</v>
      </c>
      <c r="D165" s="105" t="str">
        <f t="shared" si="2"/>
        <v/>
      </c>
      <c r="E165" s="96">
        <f>IF(Options!$D$24 = 1, MAX(F165, G165),
IF(Options!$D$25 = 1, AVERAGE(F165,G165),
IF(Options!$D$26 = 1, IFERROR(GEOMEAN(F165, G165), MAX(F165, G165)))))</f>
        <v>1.125</v>
      </c>
      <c r="F165" s="96" cm="1">
        <f t="array" ref="F165">IF(Options!$D$18=1, IFERROR(MAX(IF($I$199:$R$199=1,(I165:R165),"")),
     MAX(IF($I$199:$R$199=2,(I165:R165),""))),
IF(Options!$D$19=1, IFERROR(AVERAGE(IF($I$199:$R$199=1,(I165:R165),"")),
     AVERAGE(IF($I$199:$R$199=2,(I165:R165),""))),
IF(Options!$D$20=1, IFERROR(GEOMEAN(IF($I$199:$R$199=1,(I165:R165)+0.0001,"")),
     GEOMEAN(IF($I$199:$R$199=2,(I165:R165)+0.0001,""))))))</f>
        <v>1.125</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t="s">
        <v>505</v>
      </c>
      <c r="J165" s="96" t="s">
        <v>505</v>
      </c>
      <c r="K165" s="96">
        <v>1.125</v>
      </c>
      <c r="L165" s="96"/>
      <c r="M165" s="96"/>
      <c r="N165" s="150"/>
      <c r="O165" s="150"/>
      <c r="P165" s="150"/>
      <c r="Q165" s="172"/>
      <c r="R165" s="172"/>
      <c r="S165" s="38"/>
      <c r="T165" s="38"/>
      <c r="U165" s="38"/>
      <c r="V165" s="38"/>
      <c r="W165" s="38"/>
      <c r="X165" s="38"/>
      <c r="Y165" s="38"/>
      <c r="Z165" s="38"/>
      <c r="AA165" s="38"/>
    </row>
    <row r="166" spans="1:27" x14ac:dyDescent="0.2">
      <c r="A166" s="92">
        <v>161</v>
      </c>
      <c r="B166" s="92" t="s">
        <v>328</v>
      </c>
      <c r="C166" s="92" t="s">
        <v>329</v>
      </c>
      <c r="D166" s="105" t="str">
        <f t="shared" si="2"/>
        <v/>
      </c>
      <c r="E166" s="96">
        <f>IF(Options!$D$24 = 1, MAX(F166, G166),
IF(Options!$D$25 = 1, AVERAGE(F166,G166),
IF(Options!$D$26 = 1, IFERROR(GEOMEAN(F166, G166), MAX(F166, G166)))))</f>
        <v>0</v>
      </c>
      <c r="F166" s="96" cm="1">
        <f t="array" ref="F166">IF(Options!$D$18=1, IFERROR(MAX(IF($I$199:$R$199=1,(I166:R166),"")),
     MAX(IF($I$199:$R$199=2,(I166:R166),""))),
IF(Options!$D$19=1, IFERROR(AVERAGE(IF($I$199:$R$199=1,(I166:R166),"")),
     AVERAGE(IF($I$199:$R$199=2,(I166:R166),""))),
IF(Options!$D$20=1, IFERROR(GEOMEAN(IF($I$199:$R$199=1,(I166:R166)+0.0001,"")),
     GEOMEAN(IF($I$199:$R$199=2,(I166:R166)+0.0001,""))))))</f>
        <v>0</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t="s">
        <v>505</v>
      </c>
      <c r="J166" s="96" t="s">
        <v>505</v>
      </c>
      <c r="K166" s="96">
        <v>0</v>
      </c>
      <c r="L166" s="96"/>
      <c r="M166" s="96"/>
      <c r="N166" s="150"/>
      <c r="O166" s="150"/>
      <c r="P166" s="150"/>
      <c r="Q166" s="172"/>
      <c r="R166" s="172"/>
      <c r="S166" s="38"/>
      <c r="T166" s="38"/>
      <c r="U166" s="38"/>
      <c r="V166" s="38"/>
      <c r="W166" s="38"/>
      <c r="X166" s="38"/>
      <c r="Y166" s="38"/>
      <c r="Z166" s="38"/>
      <c r="AA166" s="38"/>
    </row>
    <row r="167" spans="1:27" x14ac:dyDescent="0.2">
      <c r="A167" s="92">
        <v>162</v>
      </c>
      <c r="B167" s="92" t="s">
        <v>330</v>
      </c>
      <c r="C167" s="92" t="s">
        <v>331</v>
      </c>
      <c r="D167" s="105" t="str">
        <f t="shared" si="2"/>
        <v/>
      </c>
      <c r="E167" s="96">
        <f>IF(Options!$D$24 = 1, MAX(F167, G167),
IF(Options!$D$25 = 1, AVERAGE(F167,G167),
IF(Options!$D$26 = 1, IFERROR(GEOMEAN(F167, G167), MAX(F167, G167)))))</f>
        <v>1</v>
      </c>
      <c r="F167" s="96" cm="1">
        <f t="array" ref="F167">IF(Options!$D$18=1, IFERROR(MAX(IF($I$199:$R$199=1,(I167:R167),"")),
     MAX(IF($I$199:$R$199=2,(I167:R167),""))),
IF(Options!$D$19=1, IFERROR(AVERAGE(IF($I$199:$R$199=1,(I167:R167),"")),
     AVERAGE(IF($I$199:$R$199=2,(I167:R167),""))),
IF(Options!$D$20=1, IFERROR(GEOMEAN(IF($I$199:$R$199=1,(I167:R167)+0.0001,"")),
     GEOMEAN(IF($I$199:$R$199=2,(I167:R167)+0.0001,""))))))</f>
        <v>1</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t="s">
        <v>505</v>
      </c>
      <c r="J167" s="96">
        <v>0</v>
      </c>
      <c r="K167" s="96">
        <v>1</v>
      </c>
      <c r="L167" s="96"/>
      <c r="M167" s="96"/>
      <c r="N167" s="150"/>
      <c r="O167" s="150"/>
      <c r="P167" s="150"/>
      <c r="Q167" s="172"/>
      <c r="R167" s="172"/>
      <c r="S167" s="38"/>
      <c r="T167" s="38"/>
      <c r="U167" s="38"/>
      <c r="V167" s="38"/>
      <c r="W167" s="38"/>
      <c r="X167" s="38"/>
      <c r="Y167" s="38"/>
      <c r="Z167" s="38"/>
      <c r="AA167" s="38"/>
    </row>
    <row r="168" spans="1:27" x14ac:dyDescent="0.2">
      <c r="A168" s="92">
        <v>163</v>
      </c>
      <c r="B168" s="92" t="s">
        <v>332</v>
      </c>
      <c r="C168" s="92" t="s">
        <v>333</v>
      </c>
      <c r="D168" s="105" t="str">
        <f t="shared" si="2"/>
        <v/>
      </c>
      <c r="E168" s="96">
        <f>IF(Options!$D$24 = 1, MAX(F168, G168),
IF(Options!$D$25 = 1, AVERAGE(F168,G168),
IF(Options!$D$26 = 1, IFERROR(GEOMEAN(F168, G168), MAX(F168, G168)))))</f>
        <v>0.625</v>
      </c>
      <c r="F168" s="96" cm="1">
        <f t="array" ref="F168">IF(Options!$D$18=1, IFERROR(MAX(IF($I$199:$R$199=1,(I168:R168),"")),
     MAX(IF($I$199:$R$199=2,(I168:R168),""))),
IF(Options!$D$19=1, IFERROR(AVERAGE(IF($I$199:$R$199=1,(I168:R168),"")),
     AVERAGE(IF($I$199:$R$199=2,(I168:R168),""))),
IF(Options!$D$20=1, IFERROR(GEOMEAN(IF($I$199:$R$199=1,(I168:R168)+0.0001,"")),
     GEOMEAN(IF($I$199:$R$199=2,(I168:R168)+0.0001,""))))))</f>
        <v>0.625</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t="s">
        <v>505</v>
      </c>
      <c r="J168" s="96" t="s">
        <v>505</v>
      </c>
      <c r="K168" s="96">
        <v>0.625</v>
      </c>
      <c r="L168" s="96"/>
      <c r="M168" s="96"/>
      <c r="N168" s="150"/>
      <c r="O168" s="150"/>
      <c r="P168" s="150"/>
      <c r="Q168" s="172"/>
      <c r="R168" s="172"/>
      <c r="S168" s="38"/>
      <c r="T168" s="38"/>
      <c r="U168" s="38"/>
      <c r="V168" s="38"/>
      <c r="W168" s="38"/>
      <c r="X168" s="38"/>
      <c r="Y168" s="38"/>
      <c r="Z168" s="38"/>
      <c r="AA168" s="38"/>
    </row>
    <row r="169" spans="1:27" x14ac:dyDescent="0.2">
      <c r="A169" s="92">
        <v>164</v>
      </c>
      <c r="B169" s="92" t="s">
        <v>334</v>
      </c>
      <c r="C169" s="92" t="s">
        <v>335</v>
      </c>
      <c r="D169" s="105" t="str">
        <f t="shared" si="2"/>
        <v/>
      </c>
      <c r="E169" s="96">
        <f>IF(Options!$D$24 = 1, MAX(F169, G169),
IF(Options!$D$25 = 1, AVERAGE(F169,G169),
IF(Options!$D$26 = 1, IFERROR(GEOMEAN(F169, G169), MAX(F169, G169)))))</f>
        <v>9.5</v>
      </c>
      <c r="F169" s="96" cm="1">
        <f t="array" ref="F169">IF(Options!$D$18=1, IFERROR(MAX(IF($I$199:$R$199=1,(I169:R169),"")),
     MAX(IF($I$199:$R$199=2,(I169:R169),""))),
IF(Options!$D$19=1, IFERROR(AVERAGE(IF($I$199:$R$199=1,(I169:R169),"")),
     AVERAGE(IF($I$199:$R$199=2,(I169:R169),""))),
IF(Options!$D$20=1, IFERROR(GEOMEAN(IF($I$199:$R$199=1,(I169:R169)+0.0001,"")),
     GEOMEAN(IF($I$199:$R$199=2,(I169:R169)+0.0001,""))))))</f>
        <v>9.5</v>
      </c>
      <c r="G169" s="96" cm="1">
        <f t="array" ref="G169">IF(Options!$D$18=1, IFERROR(MAX(IF($I$200:$R$200=1,(I169:R169),"")),
     MAX(IF($I$200:$R$200=2,(I169:R169),""))),
IF(Options!$D$19=1, IFERROR(AVERAGE(IF($I$200:$R$200=1,(I169:R169),"")),
     AVERAGE(IF($I$200:$R$200=2,(I169:R169),""))),
IF(Options!$D$20=1, IFERROR(GEOMEAN(IF($I$200:$R$200=1,(I169:R169)+0.0001,"")),
     GEOMEAN(IF($I$200:$R$200=2,(I169:R169)+0.0001,""))))))</f>
        <v>0</v>
      </c>
      <c r="H169" s="151" t="s">
        <v>335</v>
      </c>
      <c r="I169" s="96" t="s">
        <v>505</v>
      </c>
      <c r="J169" s="96">
        <v>0</v>
      </c>
      <c r="K169" s="96">
        <v>9.5</v>
      </c>
      <c r="L169" s="96"/>
      <c r="M169" s="96"/>
      <c r="N169" s="150"/>
      <c r="O169" s="150"/>
      <c r="P169" s="150"/>
      <c r="Q169" s="172"/>
      <c r="R169" s="172"/>
      <c r="S169" s="38"/>
      <c r="T169" s="38"/>
      <c r="U169" s="38"/>
      <c r="V169" s="38"/>
      <c r="W169" s="38"/>
      <c r="X169" s="38"/>
      <c r="Y169" s="38"/>
      <c r="Z169" s="38"/>
      <c r="AA169" s="38"/>
    </row>
    <row r="170" spans="1:27" x14ac:dyDescent="0.2">
      <c r="A170" s="92">
        <v>165</v>
      </c>
      <c r="B170" s="92" t="s">
        <v>336</v>
      </c>
      <c r="C170" s="92" t="s">
        <v>337</v>
      </c>
      <c r="D170" s="105" t="str">
        <f t="shared" si="2"/>
        <v/>
      </c>
      <c r="E170" s="96">
        <f>IF(Options!$D$24 = 1, MAX(F170, G170),
IF(Options!$D$25 = 1, AVERAGE(F170,G170),
IF(Options!$D$26 = 1, IFERROR(GEOMEAN(F170, G170), MAX(F170, G170)))))</f>
        <v>5.875</v>
      </c>
      <c r="F170" s="96" cm="1">
        <f t="array" ref="F170">IF(Options!$D$18=1, IFERROR(MAX(IF($I$199:$R$199=1,(I170:R170),"")),
     MAX(IF($I$199:$R$199=2,(I170:R170),""))),
IF(Options!$D$19=1, IFERROR(AVERAGE(IF($I$199:$R$199=1,(I170:R170),"")),
     AVERAGE(IF($I$199:$R$199=2,(I170:R170),""))),
IF(Options!$D$20=1, IFERROR(GEOMEAN(IF($I$199:$R$199=1,(I170:R170)+0.0001,"")),
     GEOMEAN(IF($I$199:$R$199=2,(I170:R170)+0.0001,""))))))</f>
        <v>5.875</v>
      </c>
      <c r="G170" s="96" cm="1">
        <f t="array" ref="G170">IF(Options!$D$18=1, IFERROR(MAX(IF($I$200:$R$200=1,(I170:R170),"")),
     MAX(IF($I$200:$R$200=2,(I170:R170),""))),
IF(Options!$D$19=1, IFERROR(AVERAGE(IF($I$200:$R$200=1,(I170:R170),"")),
     AVERAGE(IF($I$200:$R$200=2,(I170:R170),""))),
IF(Options!$D$20=1, IFERROR(GEOMEAN(IF($I$200:$R$200=1,(I170:R170)+0.0001,"")),
     GEOMEAN(IF($I$200:$R$200=2,(I170:R170)+0.0001,""))))))</f>
        <v>0</v>
      </c>
      <c r="H170" s="151" t="s">
        <v>337</v>
      </c>
      <c r="I170" s="96" t="s">
        <v>505</v>
      </c>
      <c r="J170" s="96">
        <v>0</v>
      </c>
      <c r="K170" s="96">
        <v>5.875</v>
      </c>
      <c r="L170" s="96"/>
      <c r="M170" s="96"/>
      <c r="N170" s="150"/>
      <c r="O170" s="150"/>
      <c r="P170" s="150"/>
      <c r="Q170" s="172"/>
      <c r="R170" s="172"/>
      <c r="S170" s="38"/>
      <c r="T170" s="38"/>
      <c r="U170" s="38"/>
      <c r="V170" s="38"/>
      <c r="W170" s="38"/>
      <c r="X170" s="38"/>
      <c r="Y170" s="38"/>
      <c r="Z170" s="38"/>
      <c r="AA170" s="38"/>
    </row>
    <row r="171" spans="1:27" x14ac:dyDescent="0.2">
      <c r="A171" s="92">
        <v>166</v>
      </c>
      <c r="B171" s="92" t="s">
        <v>338</v>
      </c>
      <c r="C171" s="92" t="s">
        <v>339</v>
      </c>
      <c r="D171" s="105" t="str">
        <f t="shared" si="2"/>
        <v/>
      </c>
      <c r="E171" s="96">
        <f>IF(Options!$D$24 = 1, MAX(F171, G171),
IF(Options!$D$25 = 1, AVERAGE(F171,G171),
IF(Options!$D$26 = 1, IFERROR(GEOMEAN(F171, G171), MAX(F171, G171)))))</f>
        <v>1.75</v>
      </c>
      <c r="F171" s="96" cm="1">
        <f t="array" ref="F171">IF(Options!$D$18=1, IFERROR(MAX(IF($I$199:$R$199=1,(I171:R171),"")),
     MAX(IF($I$199:$R$199=2,(I171:R171),""))),
IF(Options!$D$19=1, IFERROR(AVERAGE(IF($I$199:$R$199=1,(I171:R171),"")),
     AVERAGE(IF($I$199:$R$199=2,(I171:R171),""))),
IF(Options!$D$20=1, IFERROR(GEOMEAN(IF($I$199:$R$199=1,(I171:R171)+0.0001,"")),
     GEOMEAN(IF($I$199:$R$199=2,(I171:R171)+0.0001,""))))))</f>
        <v>1.75</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t="s">
        <v>505</v>
      </c>
      <c r="J171" s="96" t="s">
        <v>505</v>
      </c>
      <c r="K171" s="96">
        <v>1.75</v>
      </c>
      <c r="L171" s="96"/>
      <c r="M171" s="96"/>
      <c r="N171" s="150"/>
      <c r="O171" s="150"/>
      <c r="P171" s="150"/>
      <c r="Q171" s="172"/>
      <c r="R171" s="172"/>
      <c r="S171" s="38"/>
      <c r="T171" s="38"/>
      <c r="U171" s="38"/>
      <c r="V171" s="38"/>
      <c r="W171" s="38"/>
      <c r="X171" s="38"/>
      <c r="Y171" s="38"/>
      <c r="Z171" s="38"/>
      <c r="AA171" s="38"/>
    </row>
    <row r="172" spans="1:27" x14ac:dyDescent="0.2">
      <c r="A172" s="92">
        <v>167</v>
      </c>
      <c r="B172" s="92" t="s">
        <v>340</v>
      </c>
      <c r="C172" s="92" t="s">
        <v>341</v>
      </c>
      <c r="D172" s="105" t="str">
        <f t="shared" si="2"/>
        <v/>
      </c>
      <c r="E172" s="96">
        <f>IF(Options!$D$24 = 1, MAX(F172, G172),
IF(Options!$D$25 = 1, AVERAGE(F172,G172),
IF(Options!$D$26 = 1, IFERROR(GEOMEAN(F172, G172), MAX(F172, G172)))))</f>
        <v>5.625</v>
      </c>
      <c r="F172" s="96" cm="1">
        <f t="array" ref="F172">IF(Options!$D$18=1, IFERROR(MAX(IF($I$199:$R$199=1,(I172:R172),"")),
     MAX(IF($I$199:$R$199=2,(I172:R172),""))),
IF(Options!$D$19=1, IFERROR(AVERAGE(IF($I$199:$R$199=1,(I172:R172),"")),
     AVERAGE(IF($I$199:$R$199=2,(I172:R172),""))),
IF(Options!$D$20=1, IFERROR(GEOMEAN(IF($I$199:$R$199=1,(I172:R172)+0.0001,"")),
     GEOMEAN(IF($I$199:$R$199=2,(I172:R172)+0.0001,""))))))</f>
        <v>5.625</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t="s">
        <v>505</v>
      </c>
      <c r="J172" s="96" t="s">
        <v>505</v>
      </c>
      <c r="K172" s="96">
        <v>5.625</v>
      </c>
      <c r="L172" s="96"/>
      <c r="M172" s="96"/>
      <c r="N172" s="150"/>
      <c r="O172" s="150"/>
      <c r="P172" s="150"/>
      <c r="Q172" s="172"/>
      <c r="R172" s="172"/>
      <c r="S172" s="38"/>
      <c r="T172" s="38"/>
      <c r="U172" s="38"/>
      <c r="V172" s="38"/>
      <c r="W172" s="38"/>
      <c r="X172" s="38"/>
      <c r="Y172" s="38"/>
      <c r="Z172" s="38"/>
      <c r="AA172" s="38"/>
    </row>
    <row r="173" spans="1:27" x14ac:dyDescent="0.2">
      <c r="A173" s="92">
        <v>168</v>
      </c>
      <c r="B173" s="92" t="s">
        <v>342</v>
      </c>
      <c r="C173" s="92" t="s">
        <v>343</v>
      </c>
      <c r="D173" s="105" t="str">
        <f t="shared" si="2"/>
        <v/>
      </c>
      <c r="E173" s="96">
        <f>IF(Options!$D$24 = 1, MAX(F173, G173),
IF(Options!$D$25 = 1, AVERAGE(F173,G173),
IF(Options!$D$26 = 1, IFERROR(GEOMEAN(F173, G173), MAX(F173, G173)))))</f>
        <v>5.125</v>
      </c>
      <c r="F173" s="96" cm="1">
        <f t="array" ref="F173">IF(Options!$D$18=1, IFERROR(MAX(IF($I$199:$R$199=1,(I173:R173),"")),
     MAX(IF($I$199:$R$199=2,(I173:R173),""))),
IF(Options!$D$19=1, IFERROR(AVERAGE(IF($I$199:$R$199=1,(I173:R173),"")),
     AVERAGE(IF($I$199:$R$199=2,(I173:R173),""))),
IF(Options!$D$20=1, IFERROR(GEOMEAN(IF($I$199:$R$199=1,(I173:R173)+0.0001,"")),
     GEOMEAN(IF($I$199:$R$199=2,(I173:R173)+0.0001,""))))))</f>
        <v>5.125</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t="s">
        <v>505</v>
      </c>
      <c r="J173" s="96" t="s">
        <v>505</v>
      </c>
      <c r="K173" s="96">
        <v>5.125</v>
      </c>
      <c r="L173" s="96"/>
      <c r="M173" s="96"/>
      <c r="N173" s="150"/>
      <c r="O173" s="150"/>
      <c r="P173" s="150"/>
      <c r="Q173" s="172"/>
      <c r="R173" s="172"/>
      <c r="S173" s="38"/>
      <c r="T173" s="38"/>
      <c r="U173" s="38"/>
      <c r="V173" s="38"/>
      <c r="W173" s="38"/>
      <c r="X173" s="38"/>
      <c r="Y173" s="38"/>
      <c r="Z173" s="38"/>
      <c r="AA173" s="38"/>
    </row>
    <row r="174" spans="1:27" x14ac:dyDescent="0.2">
      <c r="A174" s="92">
        <v>169</v>
      </c>
      <c r="B174" s="92" t="s">
        <v>344</v>
      </c>
      <c r="C174" s="92" t="s">
        <v>345</v>
      </c>
      <c r="D174" s="105" t="str">
        <f t="shared" si="2"/>
        <v/>
      </c>
      <c r="E174" s="96">
        <f>IF(Options!$D$24 = 1, MAX(F174, G174),
IF(Options!$D$25 = 1, AVERAGE(F174,G174),
IF(Options!$D$26 = 1, IFERROR(GEOMEAN(F174, G174), MAX(F174, G174)))))</f>
        <v>1.5</v>
      </c>
      <c r="F174" s="96" cm="1">
        <f t="array" ref="F174">IF(Options!$D$18=1, IFERROR(MAX(IF($I$199:$R$199=1,(I174:R174),"")),
     MAX(IF($I$199:$R$199=2,(I174:R174),""))),
IF(Options!$D$19=1, IFERROR(AVERAGE(IF($I$199:$R$199=1,(I174:R174),"")),
     AVERAGE(IF($I$199:$R$199=2,(I174:R174),""))),
IF(Options!$D$20=1, IFERROR(GEOMEAN(IF($I$199:$R$199=1,(I174:R174)+0.0001,"")),
     GEOMEAN(IF($I$199:$R$199=2,(I174:R174)+0.0001,""))))))</f>
        <v>1.5</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t="s">
        <v>505</v>
      </c>
      <c r="J174" s="96" t="s">
        <v>505</v>
      </c>
      <c r="K174" s="96">
        <v>1.5</v>
      </c>
      <c r="L174" s="96"/>
      <c r="M174" s="96"/>
      <c r="N174" s="150"/>
      <c r="O174" s="150"/>
      <c r="P174" s="150"/>
      <c r="Q174" s="172"/>
      <c r="R174" s="172"/>
      <c r="S174" s="38"/>
      <c r="T174" s="38"/>
      <c r="U174" s="38"/>
      <c r="V174" s="38"/>
      <c r="W174" s="38"/>
      <c r="X174" s="38"/>
      <c r="Y174" s="38"/>
      <c r="Z174" s="38"/>
      <c r="AA174" s="38"/>
    </row>
    <row r="175" spans="1:27" x14ac:dyDescent="0.2">
      <c r="A175" s="92">
        <v>170</v>
      </c>
      <c r="B175" s="92" t="s">
        <v>346</v>
      </c>
      <c r="C175" s="92" t="s">
        <v>347</v>
      </c>
      <c r="D175" s="105" t="str">
        <f t="shared" si="2"/>
        <v/>
      </c>
      <c r="E175" s="96">
        <f>IF(Options!$D$24 = 1, MAX(F175, G175),
IF(Options!$D$25 = 1, AVERAGE(F175,G175),
IF(Options!$D$26 = 1, IFERROR(GEOMEAN(F175, G175), MAX(F175, G175)))))</f>
        <v>2.5</v>
      </c>
      <c r="F175" s="96" cm="1">
        <f t="array" ref="F175">IF(Options!$D$18=1, IFERROR(MAX(IF($I$199:$R$199=1,(I175:R175),"")),
     MAX(IF($I$199:$R$199=2,(I175:R175),""))),
IF(Options!$D$19=1, IFERROR(AVERAGE(IF($I$199:$R$199=1,(I175:R175),"")),
     AVERAGE(IF($I$199:$R$199=2,(I175:R175),""))),
IF(Options!$D$20=1, IFERROR(GEOMEAN(IF($I$199:$R$199=1,(I175:R175)+0.0001,"")),
     GEOMEAN(IF($I$199:$R$199=2,(I175:R175)+0.0001,""))))))</f>
        <v>2.5</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t="s">
        <v>505</v>
      </c>
      <c r="J175" s="96" t="s">
        <v>505</v>
      </c>
      <c r="K175" s="96">
        <v>2.5</v>
      </c>
      <c r="L175" s="96"/>
      <c r="M175" s="96"/>
      <c r="N175" s="150"/>
      <c r="O175" s="150"/>
      <c r="P175" s="150"/>
      <c r="Q175" s="172"/>
      <c r="R175" s="172"/>
      <c r="S175" s="38"/>
      <c r="T175" s="38"/>
      <c r="U175" s="38"/>
      <c r="V175" s="38"/>
      <c r="W175" s="38"/>
      <c r="X175" s="38"/>
      <c r="Y175" s="38"/>
      <c r="Z175" s="38"/>
      <c r="AA175" s="38"/>
    </row>
    <row r="176" spans="1:27" x14ac:dyDescent="0.2">
      <c r="A176" s="92">
        <v>171</v>
      </c>
      <c r="B176" s="92" t="s">
        <v>348</v>
      </c>
      <c r="C176" s="92" t="s">
        <v>349</v>
      </c>
      <c r="D176" s="105" t="str">
        <f t="shared" si="2"/>
        <v/>
      </c>
      <c r="E176" s="96">
        <f>IF(Options!$D$24 = 1, MAX(F176, G176),
IF(Options!$D$25 = 1, AVERAGE(F176,G176),
IF(Options!$D$26 = 1, IFERROR(GEOMEAN(F176, G176), MAX(F176, G176)))))</f>
        <v>2.5</v>
      </c>
      <c r="F176" s="96" cm="1">
        <f t="array" ref="F176">IF(Options!$D$18=1, IFERROR(MAX(IF($I$199:$R$199=1,(I176:R176),"")),
     MAX(IF($I$199:$R$199=2,(I176:R176),""))),
IF(Options!$D$19=1, IFERROR(AVERAGE(IF($I$199:$R$199=1,(I176:R176),"")),
     AVERAGE(IF($I$199:$R$199=2,(I176:R176),""))),
IF(Options!$D$20=1, IFERROR(GEOMEAN(IF($I$199:$R$199=1,(I176:R176)+0.0001,"")),
     GEOMEAN(IF($I$199:$R$199=2,(I176:R176)+0.0001,""))))))</f>
        <v>2.5</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t="s">
        <v>505</v>
      </c>
      <c r="J176" s="96" t="s">
        <v>505</v>
      </c>
      <c r="K176" s="96">
        <v>2.5</v>
      </c>
      <c r="L176" s="96"/>
      <c r="M176" s="96"/>
      <c r="N176" s="150"/>
      <c r="O176" s="150"/>
      <c r="P176" s="150"/>
      <c r="Q176" s="172"/>
      <c r="R176" s="172"/>
      <c r="S176" s="38"/>
      <c r="T176" s="38"/>
      <c r="U176" s="38"/>
      <c r="V176" s="38"/>
      <c r="W176" s="38"/>
      <c r="X176" s="38"/>
      <c r="Y176" s="38"/>
      <c r="Z176" s="38"/>
      <c r="AA176" s="38"/>
    </row>
    <row r="177" spans="1:27" x14ac:dyDescent="0.2">
      <c r="A177" s="92">
        <v>172</v>
      </c>
      <c r="B177" s="92" t="s">
        <v>350</v>
      </c>
      <c r="C177" s="92" t="s">
        <v>351</v>
      </c>
      <c r="D177" s="105" t="str">
        <f t="shared" si="2"/>
        <v/>
      </c>
      <c r="E177" s="96">
        <f>IF(Options!$D$24 = 1, MAX(F177, G177),
IF(Options!$D$25 = 1, AVERAGE(F177,G177),
IF(Options!$D$26 = 1, IFERROR(GEOMEAN(F177, G177), MAX(F177, G177)))))</f>
        <v>0.875</v>
      </c>
      <c r="F177" s="96" cm="1">
        <f t="array" ref="F177">IF(Options!$D$18=1, IFERROR(MAX(IF($I$199:$R$199=1,(I177:R177),"")),
     MAX(IF($I$199:$R$199=2,(I177:R177),""))),
IF(Options!$D$19=1, IFERROR(AVERAGE(IF($I$199:$R$199=1,(I177:R177),"")),
     AVERAGE(IF($I$199:$R$199=2,(I177:R177),""))),
IF(Options!$D$20=1, IFERROR(GEOMEAN(IF($I$199:$R$199=1,(I177:R177)+0.0001,"")),
     GEOMEAN(IF($I$199:$R$199=2,(I177:R177)+0.0001,""))))))</f>
        <v>0.875</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t="s">
        <v>505</v>
      </c>
      <c r="J177" s="96">
        <v>0</v>
      </c>
      <c r="K177" s="96">
        <v>0.875</v>
      </c>
      <c r="L177" s="96"/>
      <c r="M177" s="96"/>
      <c r="N177" s="150"/>
      <c r="O177" s="150"/>
      <c r="P177" s="150"/>
      <c r="Q177" s="172"/>
      <c r="R177" s="172"/>
      <c r="S177" s="38"/>
      <c r="T177" s="38"/>
      <c r="U177" s="38"/>
      <c r="V177" s="38"/>
      <c r="W177" s="38"/>
      <c r="X177" s="38"/>
      <c r="Y177" s="38"/>
      <c r="Z177" s="38"/>
      <c r="AA177" s="38"/>
    </row>
    <row r="178" spans="1:27" x14ac:dyDescent="0.2">
      <c r="A178" s="92">
        <v>173</v>
      </c>
      <c r="B178" s="92" t="s">
        <v>352</v>
      </c>
      <c r="C178" s="92" t="s">
        <v>353</v>
      </c>
      <c r="D178" s="105" t="str">
        <f t="shared" si="2"/>
        <v/>
      </c>
      <c r="E178" s="96">
        <f>IF(Options!$D$24 = 1, MAX(F178, G178),
IF(Options!$D$25 = 1, AVERAGE(F178,G178),
IF(Options!$D$26 = 1, IFERROR(GEOMEAN(F178, G178), MAX(F178, G178)))))</f>
        <v>3.25</v>
      </c>
      <c r="F178" s="96" cm="1">
        <f t="array" ref="F178">IF(Options!$D$18=1, IFERROR(MAX(IF($I$199:$R$199=1,(I178:R178),"")),
     MAX(IF($I$199:$R$199=2,(I178:R178),""))),
IF(Options!$D$19=1, IFERROR(AVERAGE(IF($I$199:$R$199=1,(I178:R178),"")),
     AVERAGE(IF($I$199:$R$199=2,(I178:R178),""))),
IF(Options!$D$20=1, IFERROR(GEOMEAN(IF($I$199:$R$199=1,(I178:R178)+0.0001,"")),
     GEOMEAN(IF($I$199:$R$199=2,(I178:R178)+0.0001,""))))))</f>
        <v>3.25</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t="s">
        <v>505</v>
      </c>
      <c r="J178" s="96" t="s">
        <v>505</v>
      </c>
      <c r="K178" s="96">
        <v>3.25</v>
      </c>
      <c r="L178" s="96"/>
      <c r="M178" s="96"/>
      <c r="N178" s="150"/>
      <c r="O178" s="150"/>
      <c r="P178" s="150"/>
      <c r="Q178" s="172"/>
      <c r="R178" s="172"/>
      <c r="S178" s="38"/>
      <c r="T178" s="38"/>
      <c r="U178" s="38"/>
      <c r="V178" s="38"/>
      <c r="W178" s="38"/>
      <c r="X178" s="38"/>
      <c r="Y178" s="38"/>
      <c r="Z178" s="38"/>
      <c r="AA178" s="38"/>
    </row>
    <row r="179" spans="1:27" x14ac:dyDescent="0.2">
      <c r="A179" s="92">
        <v>174</v>
      </c>
      <c r="B179" s="92" t="s">
        <v>354</v>
      </c>
      <c r="C179" s="92" t="s">
        <v>355</v>
      </c>
      <c r="D179" s="105" t="str">
        <f t="shared" si="2"/>
        <v/>
      </c>
      <c r="E179" s="96">
        <f>IF(Options!$D$24 = 1, MAX(F179, G179),
IF(Options!$D$25 = 1, AVERAGE(F179,G179),
IF(Options!$D$26 = 1, IFERROR(GEOMEAN(F179, G179), MAX(F179, G179)))))</f>
        <v>8.625</v>
      </c>
      <c r="F179" s="96" cm="1">
        <f t="array" ref="F179">IF(Options!$D$18=1, IFERROR(MAX(IF($I$199:$R$199=1,(I179:R179),"")),
     MAX(IF($I$199:$R$199=2,(I179:R179),""))),
IF(Options!$D$19=1, IFERROR(AVERAGE(IF($I$199:$R$199=1,(I179:R179),"")),
     AVERAGE(IF($I$199:$R$199=2,(I179:R179),""))),
IF(Options!$D$20=1, IFERROR(GEOMEAN(IF($I$199:$R$199=1,(I179:R179)+0.0001,"")),
     GEOMEAN(IF($I$199:$R$199=2,(I179:R179)+0.0001,""))))))</f>
        <v>8.625</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t="s">
        <v>505</v>
      </c>
      <c r="J179" s="96">
        <v>0</v>
      </c>
      <c r="K179" s="96">
        <v>8.625</v>
      </c>
      <c r="L179" s="96"/>
      <c r="M179" s="96"/>
      <c r="N179" s="150"/>
      <c r="O179" s="150"/>
      <c r="P179" s="150"/>
      <c r="Q179" s="172"/>
      <c r="R179" s="172"/>
      <c r="S179" s="38"/>
      <c r="T179" s="38"/>
      <c r="U179" s="38"/>
      <c r="V179" s="38"/>
      <c r="W179" s="38"/>
      <c r="X179" s="38"/>
      <c r="Y179" s="38"/>
      <c r="Z179" s="38"/>
      <c r="AA179" s="38"/>
    </row>
    <row r="180" spans="1:27" x14ac:dyDescent="0.2">
      <c r="A180" s="92">
        <v>175</v>
      </c>
      <c r="B180" s="92" t="s">
        <v>356</v>
      </c>
      <c r="C180" s="92" t="s">
        <v>357</v>
      </c>
      <c r="D180" s="105" t="str">
        <f t="shared" si="2"/>
        <v/>
      </c>
      <c r="E180" s="96">
        <f>IF(Options!$D$24 = 1, MAX(F180, G180),
IF(Options!$D$25 = 1, AVERAGE(F180,G180),
IF(Options!$D$26 = 1, IFERROR(GEOMEAN(F180, G180), MAX(F180, G180)))))</f>
        <v>0.75</v>
      </c>
      <c r="F180" s="96" cm="1">
        <f t="array" ref="F180">IF(Options!$D$18=1, IFERROR(MAX(IF($I$199:$R$199=1,(I180:R180),"")),
     MAX(IF($I$199:$R$199=2,(I180:R180),""))),
IF(Options!$D$19=1, IFERROR(AVERAGE(IF($I$199:$R$199=1,(I180:R180),"")),
     AVERAGE(IF($I$199:$R$199=2,(I180:R180),""))),
IF(Options!$D$20=1, IFERROR(GEOMEAN(IF($I$199:$R$199=1,(I180:R180)+0.0001,"")),
     GEOMEAN(IF($I$199:$R$199=2,(I180:R180)+0.0001,""))))))</f>
        <v>0.75</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t="s">
        <v>505</v>
      </c>
      <c r="J180" s="96" t="s">
        <v>505</v>
      </c>
      <c r="K180" s="96">
        <v>0.75</v>
      </c>
      <c r="L180" s="96"/>
      <c r="M180" s="96"/>
      <c r="N180" s="150"/>
      <c r="O180" s="150"/>
      <c r="P180" s="150"/>
      <c r="Q180" s="172"/>
      <c r="R180" s="172"/>
      <c r="S180" s="38"/>
      <c r="T180" s="38"/>
      <c r="U180" s="38"/>
      <c r="V180" s="38"/>
      <c r="W180" s="38"/>
      <c r="X180" s="38"/>
      <c r="Y180" s="38"/>
      <c r="Z180" s="38"/>
      <c r="AA180" s="38"/>
    </row>
    <row r="181" spans="1:27" x14ac:dyDescent="0.2">
      <c r="A181" s="92">
        <v>176</v>
      </c>
      <c r="B181" s="92" t="s">
        <v>358</v>
      </c>
      <c r="C181" s="92" t="s">
        <v>359</v>
      </c>
      <c r="D181" s="105" t="str">
        <f t="shared" si="2"/>
        <v/>
      </c>
      <c r="E181" s="96">
        <f>IF(Options!$D$24 = 1, MAX(F181, G181),
IF(Options!$D$25 = 1, AVERAGE(F181,G181),
IF(Options!$D$26 = 1, IFERROR(GEOMEAN(F181, G181), MAX(F181, G181)))))</f>
        <v>3.5</v>
      </c>
      <c r="F181" s="96" cm="1">
        <f t="array" ref="F181">IF(Options!$D$18=1, IFERROR(MAX(IF($I$199:$R$199=1,(I181:R181),"")),
     MAX(IF($I$199:$R$199=2,(I181:R181),""))),
IF(Options!$D$19=1, IFERROR(AVERAGE(IF($I$199:$R$199=1,(I181:R181),"")),
     AVERAGE(IF($I$199:$R$199=2,(I181:R181),""))),
IF(Options!$D$20=1, IFERROR(GEOMEAN(IF($I$199:$R$199=1,(I181:R181)+0.0001,"")),
     GEOMEAN(IF($I$199:$R$199=2,(I181:R181)+0.0001,""))))))</f>
        <v>3.5</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t="s">
        <v>505</v>
      </c>
      <c r="J181" s="96">
        <v>0</v>
      </c>
      <c r="K181" s="96">
        <v>3.5</v>
      </c>
      <c r="L181" s="96"/>
      <c r="M181" s="96"/>
      <c r="N181" s="150"/>
      <c r="O181" s="150"/>
      <c r="P181" s="150"/>
      <c r="Q181" s="172"/>
      <c r="R181" s="172"/>
      <c r="S181" s="38"/>
      <c r="T181" s="38"/>
      <c r="U181" s="38"/>
      <c r="V181" s="38"/>
      <c r="W181" s="38"/>
      <c r="X181" s="38"/>
      <c r="Y181" s="38"/>
      <c r="Z181" s="38"/>
      <c r="AA181" s="38"/>
    </row>
    <row r="182" spans="1:27" x14ac:dyDescent="0.2">
      <c r="A182" s="92">
        <v>177</v>
      </c>
      <c r="B182" s="92" t="s">
        <v>360</v>
      </c>
      <c r="C182" s="92" t="s">
        <v>361</v>
      </c>
      <c r="D182" s="105" t="str">
        <f t="shared" si="2"/>
        <v/>
      </c>
      <c r="E182" s="96">
        <f>IF(Options!$D$24 = 1, MAX(F182, G182),
IF(Options!$D$25 = 1, AVERAGE(F182,G182),
IF(Options!$D$26 = 1, IFERROR(GEOMEAN(F182, G182), MAX(F182, G182)))))</f>
        <v>5.625</v>
      </c>
      <c r="F182" s="96" cm="1">
        <f t="array" ref="F182">IF(Options!$D$18=1, IFERROR(MAX(IF($I$199:$R$199=1,(I182:R182),"")),
     MAX(IF($I$199:$R$199=2,(I182:R182),""))),
IF(Options!$D$19=1, IFERROR(AVERAGE(IF($I$199:$R$199=1,(I182:R182),"")),
     AVERAGE(IF($I$199:$R$199=2,(I182:R182),""))),
IF(Options!$D$20=1, IFERROR(GEOMEAN(IF($I$199:$R$199=1,(I182:R182)+0.0001,"")),
     GEOMEAN(IF($I$199:$R$199=2,(I182:R182)+0.0001,""))))))</f>
        <v>5.625</v>
      </c>
      <c r="G182" s="96" cm="1">
        <f t="array" ref="G182">IF(Options!$D$18=1, IFERROR(MAX(IF($I$200:$R$200=1,(I182:R182),"")),
     MAX(IF($I$200:$R$200=2,(I182:R182),""))),
IF(Options!$D$19=1, IFERROR(AVERAGE(IF($I$200:$R$200=1,(I182:R182),"")),
     AVERAGE(IF($I$200:$R$200=2,(I182:R182),""))),
IF(Options!$D$20=1, IFERROR(GEOMEAN(IF($I$200:$R$200=1,(I182:R182)+0.0001,"")),
     GEOMEAN(IF($I$200:$R$200=2,(I182:R182)+0.0001,""))))))</f>
        <v>0</v>
      </c>
      <c r="H182" s="151" t="s">
        <v>361</v>
      </c>
      <c r="I182" s="96" t="s">
        <v>505</v>
      </c>
      <c r="J182" s="96" t="s">
        <v>505</v>
      </c>
      <c r="K182" s="96">
        <v>5.625</v>
      </c>
      <c r="L182" s="96"/>
      <c r="M182" s="96"/>
      <c r="N182" s="150"/>
      <c r="O182" s="150"/>
      <c r="P182" s="150"/>
      <c r="Q182" s="172"/>
      <c r="R182" s="172"/>
      <c r="S182" s="38"/>
      <c r="T182" s="38"/>
      <c r="U182" s="38"/>
      <c r="V182" s="38"/>
      <c r="W182" s="38"/>
      <c r="X182" s="38"/>
      <c r="Y182" s="38"/>
      <c r="Z182" s="38"/>
      <c r="AA182" s="38"/>
    </row>
    <row r="183" spans="1:27" x14ac:dyDescent="0.2">
      <c r="A183" s="92">
        <v>178</v>
      </c>
      <c r="B183" s="92" t="s">
        <v>362</v>
      </c>
      <c r="C183" s="92" t="s">
        <v>363</v>
      </c>
      <c r="D183" s="105" t="str">
        <f t="shared" si="2"/>
        <v/>
      </c>
      <c r="E183" s="96">
        <f>IF(Options!$D$24 = 1, MAX(F183, G183),
IF(Options!$D$25 = 1, AVERAGE(F183,G183),
IF(Options!$D$26 = 1, IFERROR(GEOMEAN(F183, G183), MAX(F183, G183)))))</f>
        <v>5.5</v>
      </c>
      <c r="F183" s="96" cm="1">
        <f t="array" ref="F183">IF(Options!$D$18=1, IFERROR(MAX(IF($I$199:$R$199=1,(I183:R183),"")),
     MAX(IF($I$199:$R$199=2,(I183:R183),""))),
IF(Options!$D$19=1, IFERROR(AVERAGE(IF($I$199:$R$199=1,(I183:R183),"")),
     AVERAGE(IF($I$199:$R$199=2,(I183:R183),""))),
IF(Options!$D$20=1, IFERROR(GEOMEAN(IF($I$199:$R$199=1,(I183:R183)+0.0001,"")),
     GEOMEAN(IF($I$199:$R$199=2,(I183:R183)+0.0001,""))))))</f>
        <v>5.5</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t="s">
        <v>505</v>
      </c>
      <c r="J183" s="96">
        <v>0</v>
      </c>
      <c r="K183" s="96">
        <v>5.5</v>
      </c>
      <c r="L183" s="96"/>
      <c r="M183" s="96"/>
      <c r="N183" s="150"/>
      <c r="O183" s="150"/>
      <c r="P183" s="150"/>
      <c r="Q183" s="172"/>
      <c r="R183" s="172"/>
      <c r="S183" s="38"/>
      <c r="T183" s="38"/>
      <c r="U183" s="38"/>
      <c r="V183" s="38"/>
      <c r="W183" s="38"/>
      <c r="X183" s="38"/>
      <c r="Y183" s="38"/>
      <c r="Z183" s="38"/>
      <c r="AA183" s="38"/>
    </row>
    <row r="184" spans="1:27" x14ac:dyDescent="0.2">
      <c r="A184" s="92">
        <v>179</v>
      </c>
      <c r="B184" s="92" t="s">
        <v>364</v>
      </c>
      <c r="C184" s="92" t="s">
        <v>365</v>
      </c>
      <c r="D184" s="105" t="str">
        <f t="shared" si="2"/>
        <v/>
      </c>
      <c r="E184" s="96">
        <f>IF(Options!$D$24 = 1, MAX(F184, G184),
IF(Options!$D$25 = 1, AVERAGE(F184,G184),
IF(Options!$D$26 = 1, IFERROR(GEOMEAN(F184, G184), MAX(F184, G184)))))</f>
        <v>0</v>
      </c>
      <c r="F184" s="96" cm="1">
        <f t="array" ref="F184">IF(Options!$D$18=1, IFERROR(MAX(IF($I$199:$R$199=1,(I184:R184),"")),
     MAX(IF($I$199:$R$199=2,(I184:R184),""))),
IF(Options!$D$19=1, IFERROR(AVERAGE(IF($I$199:$R$199=1,(I184:R184),"")),
     AVERAGE(IF($I$199:$R$199=2,(I184:R184),""))),
IF(Options!$D$20=1, IFERROR(GEOMEAN(IF($I$199:$R$199=1,(I184:R184)+0.0001,"")),
     GEOMEAN(IF($I$199:$R$199=2,(I184:R184)+0.0001,""))))))</f>
        <v>0</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t="s">
        <v>505</v>
      </c>
      <c r="J184" s="96" t="s">
        <v>505</v>
      </c>
      <c r="K184" s="96">
        <v>0</v>
      </c>
      <c r="L184" s="96"/>
      <c r="M184" s="96"/>
      <c r="N184" s="150"/>
      <c r="O184" s="150"/>
      <c r="P184" s="150"/>
      <c r="Q184" s="172"/>
      <c r="R184" s="172"/>
      <c r="S184" s="38"/>
      <c r="T184" s="38"/>
      <c r="U184" s="38"/>
      <c r="V184" s="38"/>
      <c r="W184" s="38"/>
      <c r="X184" s="38"/>
      <c r="Y184" s="38"/>
      <c r="Z184" s="38"/>
      <c r="AA184" s="38"/>
    </row>
    <row r="185" spans="1:27" x14ac:dyDescent="0.2">
      <c r="A185" s="92">
        <v>180</v>
      </c>
      <c r="B185" s="92" t="s">
        <v>366</v>
      </c>
      <c r="C185" s="92" t="s">
        <v>367</v>
      </c>
      <c r="D185" s="105" t="str">
        <f t="shared" si="2"/>
        <v/>
      </c>
      <c r="E185" s="96">
        <f>IF(Options!$D$24 = 1, MAX(F185, G185),
IF(Options!$D$25 = 1, AVERAGE(F185,G185),
IF(Options!$D$26 = 1, IFERROR(GEOMEAN(F185, G185), MAX(F185, G185)))))</f>
        <v>6.625</v>
      </c>
      <c r="F185" s="96" cm="1">
        <f t="array" ref="F185">IF(Options!$D$18=1, IFERROR(MAX(IF($I$199:$R$199=1,(I185:R185),"")),
     MAX(IF($I$199:$R$199=2,(I185:R185),""))),
IF(Options!$D$19=1, IFERROR(AVERAGE(IF($I$199:$R$199=1,(I185:R185),"")),
     AVERAGE(IF($I$199:$R$199=2,(I185:R185),""))),
IF(Options!$D$20=1, IFERROR(GEOMEAN(IF($I$199:$R$199=1,(I185:R185)+0.0001,"")),
     GEOMEAN(IF($I$199:$R$199=2,(I185:R185)+0.0001,""))))))</f>
        <v>6.625</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v>
      </c>
      <c r="J185" s="96" t="s">
        <v>505</v>
      </c>
      <c r="K185" s="96">
        <v>6.625</v>
      </c>
      <c r="L185" s="96"/>
      <c r="M185" s="96"/>
      <c r="N185" s="150"/>
      <c r="O185" s="150"/>
      <c r="P185" s="150"/>
      <c r="Q185" s="172"/>
      <c r="R185" s="172"/>
      <c r="S185" s="38"/>
      <c r="T185" s="38"/>
      <c r="U185" s="38"/>
      <c r="V185" s="38"/>
      <c r="W185" s="38"/>
      <c r="X185" s="38"/>
      <c r="Y185" s="38"/>
      <c r="Z185" s="38"/>
      <c r="AA185" s="38"/>
    </row>
    <row r="186" spans="1:27" x14ac:dyDescent="0.2">
      <c r="A186" s="92">
        <v>181</v>
      </c>
      <c r="B186" s="92" t="s">
        <v>368</v>
      </c>
      <c r="C186" s="92" t="s">
        <v>369</v>
      </c>
      <c r="D186" s="105" t="str">
        <f t="shared" si="2"/>
        <v/>
      </c>
      <c r="E186" s="96">
        <f>IF(Options!$D$24 = 1, MAX(F186, G186),
IF(Options!$D$25 = 1, AVERAGE(F186,G186),
IF(Options!$D$26 = 1, IFERROR(GEOMEAN(F186, G186), MAX(F186, G186)))))</f>
        <v>3.5</v>
      </c>
      <c r="F186" s="96" cm="1">
        <f t="array" ref="F186">IF(Options!$D$18=1, IFERROR(MAX(IF($I$199:$R$199=1,(I186:R186),"")),
     MAX(IF($I$199:$R$199=2,(I186:R186),""))),
IF(Options!$D$19=1, IFERROR(AVERAGE(IF($I$199:$R$199=1,(I186:R186),"")),
     AVERAGE(IF($I$199:$R$199=2,(I186:R186),""))),
IF(Options!$D$20=1, IFERROR(GEOMEAN(IF($I$199:$R$199=1,(I186:R186)+0.0001,"")),
     GEOMEAN(IF($I$199:$R$199=2,(I186:R186)+0.0001,""))))))</f>
        <v>3.5</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t="s">
        <v>505</v>
      </c>
      <c r="J186" s="96" t="s">
        <v>505</v>
      </c>
      <c r="K186" s="96">
        <v>3.5</v>
      </c>
      <c r="L186" s="96"/>
      <c r="M186" s="96"/>
      <c r="N186" s="150"/>
      <c r="O186" s="150"/>
      <c r="P186" s="150"/>
      <c r="Q186" s="172"/>
      <c r="R186" s="172"/>
      <c r="S186" s="38"/>
      <c r="T186" s="38"/>
      <c r="U186" s="38"/>
      <c r="V186" s="38"/>
      <c r="W186" s="38"/>
      <c r="X186" s="38"/>
      <c r="Y186" s="38"/>
      <c r="Z186" s="38"/>
      <c r="AA186" s="38"/>
    </row>
    <row r="187" spans="1:27" x14ac:dyDescent="0.2">
      <c r="A187" s="92">
        <v>182</v>
      </c>
      <c r="B187" s="92" t="s">
        <v>370</v>
      </c>
      <c r="C187" s="92" t="s">
        <v>371</v>
      </c>
      <c r="D187" s="105" t="str">
        <f t="shared" si="2"/>
        <v/>
      </c>
      <c r="E187" s="96">
        <f>IF(Options!$D$24 = 1, MAX(F187, G187),
IF(Options!$D$25 = 1, AVERAGE(F187,G187),
IF(Options!$D$26 = 1, IFERROR(GEOMEAN(F187, G187), MAX(F187, G187)))))</f>
        <v>0.5</v>
      </c>
      <c r="F187" s="96" cm="1">
        <f t="array" ref="F187">IF(Options!$D$18=1, IFERROR(MAX(IF($I$199:$R$199=1,(I187:R187),"")),
     MAX(IF($I$199:$R$199=2,(I187:R187),""))),
IF(Options!$D$19=1, IFERROR(AVERAGE(IF($I$199:$R$199=1,(I187:R187),"")),
     AVERAGE(IF($I$199:$R$199=2,(I187:R187),""))),
IF(Options!$D$20=1, IFERROR(GEOMEAN(IF($I$199:$R$199=1,(I187:R187)+0.0001,"")),
     GEOMEAN(IF($I$199:$R$199=2,(I187:R187)+0.0001,""))))))</f>
        <v>0.5</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t="s">
        <v>505</v>
      </c>
      <c r="J187" s="96" t="s">
        <v>505</v>
      </c>
      <c r="K187" s="96">
        <v>0.5</v>
      </c>
      <c r="L187" s="96"/>
      <c r="M187" s="96"/>
      <c r="N187" s="150"/>
      <c r="O187" s="150"/>
      <c r="P187" s="150"/>
      <c r="Q187" s="172"/>
      <c r="R187" s="172"/>
      <c r="S187" s="38"/>
      <c r="T187" s="38"/>
      <c r="U187" s="38"/>
      <c r="V187" s="38"/>
      <c r="W187" s="38"/>
      <c r="X187" s="38"/>
      <c r="Y187" s="38"/>
      <c r="Z187" s="38"/>
      <c r="AA187" s="38"/>
    </row>
    <row r="188" spans="1:27" x14ac:dyDescent="0.2">
      <c r="A188" s="92">
        <v>183</v>
      </c>
      <c r="B188" s="92" t="s">
        <v>372</v>
      </c>
      <c r="C188" s="92" t="s">
        <v>373</v>
      </c>
      <c r="D188" s="105" t="str">
        <f t="shared" si="2"/>
        <v/>
      </c>
      <c r="E188" s="96">
        <f>IF(Options!$D$24 = 1, MAX(F188, G188),
IF(Options!$D$25 = 1, AVERAGE(F188,G188),
IF(Options!$D$26 = 1, IFERROR(GEOMEAN(F188, G188), MAX(F188, G188)))))</f>
        <v>4.5</v>
      </c>
      <c r="F188" s="96" cm="1">
        <f t="array" ref="F188">IF(Options!$D$18=1, IFERROR(MAX(IF($I$199:$R$199=1,(I188:R188),"")),
     MAX(IF($I$199:$R$199=2,(I188:R188),""))),
IF(Options!$D$19=1, IFERROR(AVERAGE(IF($I$199:$R$199=1,(I188:R188),"")),
     AVERAGE(IF($I$199:$R$199=2,(I188:R188),""))),
IF(Options!$D$20=1, IFERROR(GEOMEAN(IF($I$199:$R$199=1,(I188:R188)+0.0001,"")),
     GEOMEAN(IF($I$199:$R$199=2,(I188:R188)+0.0001,""))))))</f>
        <v>4.5</v>
      </c>
      <c r="G188" s="96" cm="1">
        <f t="array" ref="G188">IF(Options!$D$18=1, IFERROR(MAX(IF($I$200:$R$200=1,(I188:R188),"")),
     MAX(IF($I$200:$R$200=2,(I188:R188),""))),
IF(Options!$D$19=1, IFERROR(AVERAGE(IF($I$200:$R$200=1,(I188:R188),"")),
     AVERAGE(IF($I$200:$R$200=2,(I188:R188),""))),
IF(Options!$D$20=1, IFERROR(GEOMEAN(IF($I$200:$R$200=1,(I188:R188)+0.0001,"")),
     GEOMEAN(IF($I$200:$R$200=2,(I188:R188)+0.0001,""))))))</f>
        <v>0</v>
      </c>
      <c r="H188" s="151" t="s">
        <v>373</v>
      </c>
      <c r="I188" s="96" t="s">
        <v>505</v>
      </c>
      <c r="J188" s="96">
        <v>0</v>
      </c>
      <c r="K188" s="96">
        <v>4.5</v>
      </c>
      <c r="L188" s="96"/>
      <c r="M188" s="96"/>
      <c r="N188" s="150"/>
      <c r="O188" s="150"/>
      <c r="P188" s="150"/>
      <c r="Q188" s="172"/>
      <c r="R188" s="172"/>
      <c r="S188" s="38"/>
      <c r="T188" s="38"/>
      <c r="U188" s="38"/>
      <c r="V188" s="38"/>
      <c r="W188" s="38"/>
      <c r="X188" s="38"/>
      <c r="Y188" s="38"/>
      <c r="Z188" s="38"/>
      <c r="AA188" s="38"/>
    </row>
    <row r="189" spans="1:27" x14ac:dyDescent="0.2">
      <c r="A189" s="92">
        <v>184</v>
      </c>
      <c r="B189" s="92" t="s">
        <v>374</v>
      </c>
      <c r="C189" s="92" t="s">
        <v>375</v>
      </c>
      <c r="D189" s="105" t="str">
        <f t="shared" si="2"/>
        <v/>
      </c>
      <c r="E189" s="96">
        <f>IF(Options!$D$24 = 1, MAX(F189, G189),
IF(Options!$D$25 = 1, AVERAGE(F189,G189),
IF(Options!$D$26 = 1, IFERROR(GEOMEAN(F189, G189), MAX(F189, G189)))))</f>
        <v>5.375</v>
      </c>
      <c r="F189" s="96" cm="1">
        <f t="array" ref="F189">IF(Options!$D$18=1, IFERROR(MAX(IF($I$199:$R$199=1,(I189:R189),"")),
     MAX(IF($I$199:$R$199=2,(I189:R189),""))),
IF(Options!$D$19=1, IFERROR(AVERAGE(IF($I$199:$R$199=1,(I189:R189),"")),
     AVERAGE(IF($I$199:$R$199=2,(I189:R189),""))),
IF(Options!$D$20=1, IFERROR(GEOMEAN(IF($I$199:$R$199=1,(I189:R189)+0.0001,"")),
     GEOMEAN(IF($I$199:$R$199=2,(I189:R189)+0.0001,""))))))</f>
        <v>5.375</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0</v>
      </c>
      <c r="J189" s="96" t="s">
        <v>505</v>
      </c>
      <c r="K189" s="96">
        <v>5.375</v>
      </c>
      <c r="L189" s="96"/>
      <c r="M189" s="96"/>
      <c r="N189" s="150"/>
      <c r="O189" s="150"/>
      <c r="P189" s="150"/>
      <c r="Q189" s="172"/>
      <c r="R189" s="172"/>
      <c r="S189" s="38"/>
      <c r="T189" s="38"/>
      <c r="U189" s="38"/>
      <c r="V189" s="38"/>
      <c r="W189" s="38"/>
      <c r="X189" s="38"/>
      <c r="Y189" s="38"/>
      <c r="Z189" s="38"/>
      <c r="AA189" s="38"/>
    </row>
    <row r="190" spans="1:27" x14ac:dyDescent="0.2">
      <c r="A190" s="92">
        <v>185</v>
      </c>
      <c r="B190" s="92" t="s">
        <v>376</v>
      </c>
      <c r="C190" s="92" t="s">
        <v>377</v>
      </c>
      <c r="D190" s="105" t="str">
        <f t="shared" si="2"/>
        <v/>
      </c>
      <c r="E190" s="96">
        <f>IF(Options!$D$24 = 1, MAX(F190, G190),
IF(Options!$D$25 = 1, AVERAGE(F190,G190),
IF(Options!$D$26 = 1, IFERROR(GEOMEAN(F190, G190), MAX(F190, G190)))))</f>
        <v>2.5</v>
      </c>
      <c r="F190" s="96" cm="1">
        <f t="array" ref="F190">IF(Options!$D$18=1, IFERROR(MAX(IF($I$199:$R$199=1,(I190:R190),"")),
     MAX(IF($I$199:$R$199=2,(I190:R190),""))),
IF(Options!$D$19=1, IFERROR(AVERAGE(IF($I$199:$R$199=1,(I190:R190),"")),
     AVERAGE(IF($I$199:$R$199=2,(I190:R190),""))),
IF(Options!$D$20=1, IFERROR(GEOMEAN(IF($I$199:$R$199=1,(I190:R190)+0.0001,"")),
     GEOMEAN(IF($I$199:$R$199=2,(I190:R190)+0.0001,""))))))</f>
        <v>2.5</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t="s">
        <v>505</v>
      </c>
      <c r="J190" s="96" t="s">
        <v>505</v>
      </c>
      <c r="K190" s="96">
        <v>2.5</v>
      </c>
      <c r="L190" s="96"/>
      <c r="M190" s="96"/>
      <c r="N190" s="150"/>
      <c r="O190" s="150"/>
      <c r="P190" s="150"/>
      <c r="Q190" s="172"/>
      <c r="R190" s="172"/>
      <c r="S190" s="38"/>
      <c r="T190" s="38"/>
      <c r="U190" s="38"/>
      <c r="V190" s="38"/>
      <c r="W190" s="38"/>
      <c r="X190" s="38"/>
      <c r="Y190" s="38"/>
      <c r="Z190" s="38"/>
      <c r="AA190" s="38"/>
    </row>
    <row r="191" spans="1:27" x14ac:dyDescent="0.2">
      <c r="A191" s="92">
        <v>186</v>
      </c>
      <c r="B191" s="92" t="s">
        <v>378</v>
      </c>
      <c r="C191" s="92" t="s">
        <v>379</v>
      </c>
      <c r="D191" s="105" t="str">
        <f t="shared" si="2"/>
        <v/>
      </c>
      <c r="E191" s="96">
        <f>IF(Options!$D$24 = 1, MAX(F191, G191),
IF(Options!$D$25 = 1, AVERAGE(F191,G191),
IF(Options!$D$26 = 1, IFERROR(GEOMEAN(F191, G191), MAX(F191, G191)))))</f>
        <v>1.125</v>
      </c>
      <c r="F191" s="96" cm="1">
        <f t="array" ref="F191">IF(Options!$D$18=1, IFERROR(MAX(IF($I$199:$R$199=1,(I191:R191),"")),
     MAX(IF($I$199:$R$199=2,(I191:R191),""))),
IF(Options!$D$19=1, IFERROR(AVERAGE(IF($I$199:$R$199=1,(I191:R191),"")),
     AVERAGE(IF($I$199:$R$199=2,(I191:R191),""))),
IF(Options!$D$20=1, IFERROR(GEOMEAN(IF($I$199:$R$199=1,(I191:R191)+0.0001,"")),
     GEOMEAN(IF($I$199:$R$199=2,(I191:R191)+0.0001,""))))))</f>
        <v>1.125</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t="s">
        <v>505</v>
      </c>
      <c r="J191" s="96" t="s">
        <v>505</v>
      </c>
      <c r="K191" s="96">
        <v>1.125</v>
      </c>
      <c r="L191" s="96"/>
      <c r="M191" s="96"/>
      <c r="N191" s="150"/>
      <c r="O191" s="150"/>
      <c r="P191" s="150"/>
      <c r="Q191" s="172"/>
      <c r="R191" s="172"/>
      <c r="S191" s="38"/>
      <c r="T191" s="38"/>
      <c r="U191" s="38"/>
      <c r="V191" s="38"/>
      <c r="W191" s="38"/>
      <c r="X191" s="38"/>
      <c r="Y191" s="38"/>
      <c r="Z191" s="38"/>
      <c r="AA191" s="38"/>
    </row>
    <row r="192" spans="1:27" x14ac:dyDescent="0.2">
      <c r="A192" s="92">
        <v>187</v>
      </c>
      <c r="B192" s="92" t="s">
        <v>380</v>
      </c>
      <c r="C192" s="92" t="s">
        <v>381</v>
      </c>
      <c r="D192" s="105" t="str">
        <f t="shared" si="2"/>
        <v/>
      </c>
      <c r="E192" s="96">
        <f>IF(Options!$D$24 = 1, MAX(F192, G192),
IF(Options!$D$25 = 1, AVERAGE(F192,G192),
IF(Options!$D$26 = 1, IFERROR(GEOMEAN(F192, G192), MAX(F192, G192)))))</f>
        <v>9.125</v>
      </c>
      <c r="F192" s="96" cm="1">
        <f t="array" ref="F192">IF(Options!$D$18=1, IFERROR(MAX(IF($I$199:$R$199=1,(I192:R192),"")),
     MAX(IF($I$199:$R$199=2,(I192:R192),""))),
IF(Options!$D$19=1, IFERROR(AVERAGE(IF($I$199:$R$199=1,(I192:R192),"")),
     AVERAGE(IF($I$199:$R$199=2,(I192:R192),""))),
IF(Options!$D$20=1, IFERROR(GEOMEAN(IF($I$199:$R$199=1,(I192:R192)+0.0001,"")),
     GEOMEAN(IF($I$199:$R$199=2,(I192:R192)+0.0001,""))))))</f>
        <v>9.125</v>
      </c>
      <c r="G192" s="96" cm="1">
        <f t="array" ref="G192">IF(Options!$D$18=1, IFERROR(MAX(IF($I$200:$R$200=1,(I192:R192),"")),
     MAX(IF($I$200:$R$200=2,(I192:R192),""))),
IF(Options!$D$19=1, IFERROR(AVERAGE(IF($I$200:$R$200=1,(I192:R192),"")),
     AVERAGE(IF($I$200:$R$200=2,(I192:R192),""))),
IF(Options!$D$20=1, IFERROR(GEOMEAN(IF($I$200:$R$200=1,(I192:R192)+0.0001,"")),
     GEOMEAN(IF($I$200:$R$200=2,(I192:R192)+0.0001,""))))))</f>
        <v>0</v>
      </c>
      <c r="H192" s="151" t="s">
        <v>381</v>
      </c>
      <c r="I192" s="96" t="s">
        <v>505</v>
      </c>
      <c r="J192" s="96">
        <v>0</v>
      </c>
      <c r="K192" s="96">
        <v>9.125</v>
      </c>
      <c r="L192" s="96"/>
      <c r="M192" s="96"/>
      <c r="N192" s="150"/>
      <c r="O192" s="150"/>
      <c r="P192" s="150"/>
      <c r="Q192" s="172"/>
      <c r="R192" s="172"/>
      <c r="S192" s="38"/>
      <c r="T192" s="38"/>
      <c r="U192" s="38"/>
      <c r="V192" s="38"/>
      <c r="W192" s="38"/>
      <c r="X192" s="38"/>
      <c r="Y192" s="38"/>
      <c r="Z192" s="38"/>
      <c r="AA192" s="38"/>
    </row>
    <row r="193" spans="1:27" x14ac:dyDescent="0.2">
      <c r="A193" s="92">
        <v>188</v>
      </c>
      <c r="B193" s="92" t="s">
        <v>382</v>
      </c>
      <c r="C193" s="92" t="s">
        <v>383</v>
      </c>
      <c r="D193" s="105" t="str">
        <f t="shared" si="2"/>
        <v/>
      </c>
      <c r="E193" s="96">
        <f>IF(Options!$D$24 = 1, MAX(F193, G193),
IF(Options!$D$25 = 1, AVERAGE(F193,G193),
IF(Options!$D$26 = 1, IFERROR(GEOMEAN(F193, G193), MAX(F193, G193)))))</f>
        <v>7.245688373094719</v>
      </c>
      <c r="F193" s="96" cm="1">
        <f t="array" ref="F193">IF(Options!$D$18=1, IFERROR(MAX(IF($I$199:$R$199=1,(I193:R193),"")),
     MAX(IF($I$199:$R$199=2,(I193:R193),""))),
IF(Options!$D$19=1, IFERROR(AVERAGE(IF($I$199:$R$199=1,(I193:R193),"")),
     AVERAGE(IF($I$199:$R$199=2,(I193:R193),""))),
IF(Options!$D$20=1, IFERROR(GEOMEAN(IF($I$199:$R$199=1,(I193:R193)+0.0001,"")),
     GEOMEAN(IF($I$199:$R$199=2,(I193:R193)+0.0001,""))))))</f>
        <v>5.25</v>
      </c>
      <c r="G193" s="96" cm="1">
        <f t="array" ref="G193">IF(Options!$D$18=1, IFERROR(MAX(IF($I$200:$R$200=1,(I193:R193),"")),
     MAX(IF($I$200:$R$200=2,(I193:R193),""))),
IF(Options!$D$19=1, IFERROR(AVERAGE(IF($I$200:$R$200=1,(I193:R193),"")),
     AVERAGE(IF($I$200:$R$200=2,(I193:R193),""))),
IF(Options!$D$20=1, IFERROR(GEOMEAN(IF($I$200:$R$200=1,(I193:R193)+0.0001,"")),
     GEOMEAN(IF($I$200:$R$200=2,(I193:R193)+0.0001,""))))))</f>
        <v>10</v>
      </c>
      <c r="H193" s="151" t="s">
        <v>383</v>
      </c>
      <c r="I193" s="96">
        <v>10</v>
      </c>
      <c r="J193" s="96" t="s">
        <v>505</v>
      </c>
      <c r="K193" s="96">
        <v>5.25</v>
      </c>
      <c r="L193" s="96"/>
      <c r="M193" s="96"/>
      <c r="N193" s="150"/>
      <c r="O193" s="150"/>
      <c r="P193" s="150"/>
      <c r="Q193" s="172"/>
      <c r="R193" s="172"/>
      <c r="S193" s="38"/>
      <c r="T193" s="38"/>
      <c r="U193" s="38"/>
      <c r="V193" s="38"/>
      <c r="W193" s="38"/>
      <c r="X193" s="38"/>
      <c r="Y193" s="38"/>
      <c r="Z193" s="38"/>
      <c r="AA193" s="38"/>
    </row>
    <row r="194" spans="1:27" x14ac:dyDescent="0.2">
      <c r="A194" s="92">
        <v>189</v>
      </c>
      <c r="B194" s="92" t="s">
        <v>384</v>
      </c>
      <c r="C194" s="92" t="s">
        <v>385</v>
      </c>
      <c r="D194" s="105" t="str">
        <f t="shared" si="2"/>
        <v/>
      </c>
      <c r="E194" s="96">
        <f>IF(Options!$D$24 = 1, MAX(F194, G194),
IF(Options!$D$25 = 1, AVERAGE(F194,G194),
IF(Options!$D$26 = 1, IFERROR(GEOMEAN(F194, G194), MAX(F194, G194)))))</f>
        <v>1.625</v>
      </c>
      <c r="F194" s="96" cm="1">
        <f t="array" ref="F194">IF(Options!$D$18=1, IFERROR(MAX(IF($I$199:$R$199=1,(I194:R194),"")),
     MAX(IF($I$199:$R$199=2,(I194:R194),""))),
IF(Options!$D$19=1, IFERROR(AVERAGE(IF($I$199:$R$199=1,(I194:R194),"")),
     AVERAGE(IF($I$199:$R$199=2,(I194:R194),""))),
IF(Options!$D$20=1, IFERROR(GEOMEAN(IF($I$199:$R$199=1,(I194:R194)+0.0001,"")),
     GEOMEAN(IF($I$199:$R$199=2,(I194:R194)+0.0001,""))))))</f>
        <v>1.625</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t="s">
        <v>505</v>
      </c>
      <c r="J194" s="96">
        <v>0</v>
      </c>
      <c r="K194" s="96">
        <v>1.625</v>
      </c>
      <c r="L194" s="96"/>
      <c r="M194" s="96"/>
      <c r="N194" s="150"/>
      <c r="O194" s="150"/>
      <c r="P194" s="150"/>
      <c r="Q194" s="172"/>
      <c r="R194" s="172"/>
      <c r="S194" s="38"/>
      <c r="T194" s="38"/>
      <c r="U194" s="38"/>
      <c r="V194" s="38"/>
      <c r="W194" s="38"/>
      <c r="X194" s="38"/>
      <c r="Y194" s="38"/>
      <c r="Z194" s="38"/>
      <c r="AA194" s="38"/>
    </row>
    <row r="195" spans="1:27" x14ac:dyDescent="0.2">
      <c r="A195" s="92">
        <v>190</v>
      </c>
      <c r="B195" s="92" t="s">
        <v>386</v>
      </c>
      <c r="C195" s="92" t="s">
        <v>387</v>
      </c>
      <c r="D195" s="105" t="str">
        <f t="shared" si="2"/>
        <v/>
      </c>
      <c r="E195" s="96">
        <f>IF(Options!$D$24 = 1, MAX(F195, G195),
IF(Options!$D$25 = 1, AVERAGE(F195,G195),
IF(Options!$D$26 = 1, IFERROR(GEOMEAN(F195, G195), MAX(F195, G195)))))</f>
        <v>3.5</v>
      </c>
      <c r="F195" s="96" cm="1">
        <f t="array" ref="F195">IF(Options!$D$18=1, IFERROR(MAX(IF($I$199:$R$199=1,(I195:R195),"")),
     MAX(IF($I$199:$R$199=2,(I195:R195),""))),
IF(Options!$D$19=1, IFERROR(AVERAGE(IF($I$199:$R$199=1,(I195:R195),"")),
     AVERAGE(IF($I$199:$R$199=2,(I195:R195),""))),
IF(Options!$D$20=1, IFERROR(GEOMEAN(IF($I$199:$R$199=1,(I195:R195)+0.0001,"")),
     GEOMEAN(IF($I$199:$R$199=2,(I195:R195)+0.0001,""))))))</f>
        <v>3.5</v>
      </c>
      <c r="G195" s="96" cm="1">
        <f t="array" ref="G195">IF(Options!$D$18=1, IFERROR(MAX(IF($I$200:$R$200=1,(I195:R195),"")),
     MAX(IF($I$200:$R$200=2,(I195:R195),""))),
IF(Options!$D$19=1, IFERROR(AVERAGE(IF($I$200:$R$200=1,(I195:R195),"")),
     AVERAGE(IF($I$200:$R$200=2,(I195:R195),""))),
IF(Options!$D$20=1, IFERROR(GEOMEAN(IF($I$200:$R$200=1,(I195:R195)+0.0001,"")),
     GEOMEAN(IF($I$200:$R$200=2,(I195:R195)+0.0001,""))))))</f>
        <v>0</v>
      </c>
      <c r="H195" s="151" t="s">
        <v>387</v>
      </c>
      <c r="I195" s="96" t="s">
        <v>505</v>
      </c>
      <c r="J195" s="96">
        <v>0</v>
      </c>
      <c r="K195" s="96">
        <v>3.5</v>
      </c>
      <c r="L195" s="96"/>
      <c r="M195" s="96"/>
      <c r="N195" s="150"/>
      <c r="O195" s="150"/>
      <c r="P195" s="150"/>
      <c r="Q195" s="172"/>
      <c r="R195" s="172"/>
      <c r="S195" s="38"/>
      <c r="T195" s="38"/>
      <c r="U195" s="38"/>
      <c r="V195" s="38"/>
      <c r="W195" s="38"/>
      <c r="X195" s="38"/>
      <c r="Y195" s="38"/>
      <c r="Z195" s="38"/>
      <c r="AA195" s="38"/>
    </row>
    <row r="196" spans="1:27" x14ac:dyDescent="0.2">
      <c r="A196" s="92"/>
      <c r="B196" s="92"/>
      <c r="C196" s="92"/>
      <c r="D196" s="93"/>
      <c r="E196" s="96"/>
      <c r="F196" s="96"/>
      <c r="G196" s="96"/>
      <c r="H196" s="151"/>
      <c r="I196" s="96"/>
      <c r="J196" s="96"/>
      <c r="K196" s="96"/>
      <c r="L196" s="96"/>
      <c r="M196" s="96"/>
      <c r="N196" s="150"/>
      <c r="O196" s="150"/>
      <c r="P196" s="150"/>
      <c r="Q196" s="150"/>
      <c r="R196" s="150"/>
      <c r="S196" s="38"/>
      <c r="T196" s="38"/>
      <c r="U196" s="38"/>
      <c r="V196" s="38"/>
      <c r="W196" s="38"/>
      <c r="X196" s="38"/>
      <c r="Y196" s="38"/>
      <c r="Z196" s="38"/>
      <c r="AA196" s="38"/>
    </row>
    <row r="197" spans="1:27"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row>
    <row r="198" spans="1:27"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row>
    <row r="199" spans="1:27" x14ac:dyDescent="0.2">
      <c r="A199" s="92"/>
      <c r="B199" s="92"/>
      <c r="C199" s="92"/>
      <c r="D199" s="93"/>
      <c r="E199" s="96"/>
      <c r="F199" s="96"/>
      <c r="G199" s="96" t="s">
        <v>559</v>
      </c>
      <c r="H199" s="151"/>
      <c r="I199" s="96">
        <f>IFERROR(INDEX('Data Dictionary'!$H$8:$H$40,MATCH(I5,'Data Dictionary'!$J$8:$J$40,0)),"")</f>
        <v>0</v>
      </c>
      <c r="J199" s="96">
        <f>IFERROR(INDEX('Data Dictionary'!$H$8:$H$40,MATCH(J5,'Data Dictionary'!$J$8:$J$40,0)),"")</f>
        <v>0</v>
      </c>
      <c r="K199" s="96">
        <f>IFERROR(INDEX('Data Dictionary'!$H$8:$H$40,MATCH(K5,'Data Dictionary'!$J$8:$J$40,0)),"")</f>
        <v>1</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96" t="str">
        <f>IFERROR(INDEX('Data Dictionary'!$H$8:$H$40,MATCH(Q5,'Data Dictionary'!$J$8:$J$40,0)),"")</f>
        <v/>
      </c>
      <c r="R199" s="96"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151"/>
      <c r="I200" s="96">
        <f>IFERROR(INDEX('Data Dictionary'!$I$8:$I$40,MATCH(I5,'Data Dictionary'!$J$8:$J$40,0)),"")</f>
        <v>1</v>
      </c>
      <c r="J200" s="96">
        <f>IFERROR(INDEX('Data Dictionary'!$I$8:$I$40,MATCH(J5,'Data Dictionary'!$J$8:$J$40,0)),"")</f>
        <v>1</v>
      </c>
      <c r="K200" s="96">
        <f>IFERROR(INDEX('Data Dictionary'!$I$8:$I$40,MATCH(K5,'Data Dictionary'!$J$8:$J$40,0)),"")</f>
        <v>0</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96" t="str">
        <f>IFERROR(INDEX('Data Dictionary'!$I$8:$I$40,MATCH(Q5,'Data Dictionary'!$J$8:$J$40,0)),"")</f>
        <v/>
      </c>
      <c r="R200" s="96"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row>
    <row r="202" spans="1:27"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151" t="str">
        <v/>
      </c>
      <c r="I203" s="96" t="str">
        <v/>
      </c>
      <c r="J203" s="96" t="str">
        <v/>
      </c>
      <c r="K203" s="96" t="str">
        <v/>
      </c>
      <c r="L203" s="96" t="str">
        <v/>
      </c>
      <c r="M203" s="96" t="str">
        <v/>
      </c>
      <c r="N203" s="96" t="str">
        <v/>
      </c>
      <c r="O203" s="96" t="str">
        <v/>
      </c>
      <c r="P203" s="96"/>
      <c r="Q203" s="96"/>
      <c r="R203" s="96"/>
      <c r="S203" s="93"/>
      <c r="T203" s="93"/>
      <c r="U203" s="93"/>
      <c r="V203" s="93"/>
      <c r="W203" s="93"/>
      <c r="X203" s="93"/>
      <c r="Y203" s="93"/>
      <c r="Z203" s="93"/>
      <c r="AA203" s="93"/>
    </row>
  </sheetData>
  <mergeCells count="1">
    <mergeCell ref="I2:K2"/>
  </mergeCells>
  <conditionalFormatting sqref="E1:E3 E6:E195">
    <cfRule type="expression" dxfId="59" priority="35" stopIfTrue="1">
      <formula>E1=""</formula>
    </cfRule>
    <cfRule type="cellIs" dxfId="58" priority="38" stopIfTrue="1" operator="greaterThanOrEqual">
      <formula>0</formula>
    </cfRule>
  </conditionalFormatting>
  <conditionalFormatting sqref="F1:F3">
    <cfRule type="expression" dxfId="57" priority="31" stopIfTrue="1">
      <formula>F1=""</formula>
    </cfRule>
    <cfRule type="cellIs" dxfId="56" priority="43" operator="between">
      <formula>0</formula>
      <formula>6.999</formula>
    </cfRule>
    <cfRule type="cellIs" dxfId="55" priority="44" operator="between">
      <formula>7</formula>
      <formula>9.99</formula>
    </cfRule>
    <cfRule type="expression" dxfId="54" priority="45">
      <formula>F1=10</formula>
    </cfRule>
  </conditionalFormatting>
  <conditionalFormatting sqref="G1:G3">
    <cfRule type="expression" dxfId="53" priority="27">
      <formula>G1=""</formula>
    </cfRule>
    <cfRule type="cellIs" dxfId="52" priority="28" operator="between">
      <formula>0</formula>
      <formula>6.999</formula>
    </cfRule>
    <cfRule type="cellIs" dxfId="51" priority="29" operator="between">
      <formula>7</formula>
      <formula>9.99</formula>
    </cfRule>
    <cfRule type="expression" dxfId="50" priority="30">
      <formula>G1=10</formula>
    </cfRule>
    <cfRule type="expression" dxfId="49" priority="39">
      <formula>G1=""</formula>
    </cfRule>
    <cfRule type="cellIs" dxfId="48" priority="40" operator="between">
      <formula>0</formula>
      <formula>6.999</formula>
    </cfRule>
    <cfRule type="cellIs" dxfId="47" priority="41" operator="between">
      <formula>7</formula>
      <formula>9.99</formula>
    </cfRule>
    <cfRule type="expression" dxfId="46" priority="42">
      <formula>G1=10</formula>
    </cfRule>
  </conditionalFormatting>
  <conditionalFormatting sqref="G6:G195">
    <cfRule type="expression" dxfId="45" priority="1">
      <formula>G6=""</formula>
    </cfRule>
    <cfRule type="cellIs" dxfId="44" priority="4" stopIfTrue="1" operator="greaterThanOrEqual">
      <formula>0</formula>
    </cfRule>
  </conditionalFormatting>
  <conditionalFormatting sqref="F6:F195">
    <cfRule type="expression" dxfId="43" priority="5" stopIfTrue="1">
      <formula>F6=""</formula>
    </cfRule>
    <cfRule type="cellIs" dxfId="42" priority="9" operator="between">
      <formula>0</formula>
      <formula>6.999</formula>
    </cfRule>
    <cfRule type="cellIs" dxfId="41" priority="10" operator="between">
      <formula>7</formula>
      <formula>9.99</formula>
    </cfRule>
    <cfRule type="expression" dxfId="4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F31EC7EB-AD7E-B449-BADF-FBFC28D93A7E}">
            <xm:f>Options!$D$41</xm:f>
            <x14:dxf>
              <font>
                <sz val="12"/>
                <color rgb="FF000000"/>
                <name val="Arial"/>
              </font>
              <fill>
                <patternFill patternType="solid">
                  <bgColor rgb="FFE35A3A"/>
                </patternFill>
              </fill>
            </x14:dxf>
          </x14:cfRule>
          <x14:cfRule type="cellIs" priority="37" stopIfTrue="1" operator="greaterThanOrEqual" id="{4519E693-AE1D-6249-BBB9-6C97DBB86D81}">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01C482E-9167-3640-8D5A-9AA4A1BD84EF}">
            <xm:f>Options!$D$37</xm:f>
            <x14:dxf>
              <font>
                <sz val="12"/>
                <color rgb="FF000000"/>
                <name val="Arial"/>
              </font>
              <fill>
                <patternFill patternType="solid">
                  <bgColor rgb="FFF2676B"/>
                </patternFill>
              </fill>
            </x14:dxf>
          </x14:cfRule>
          <x14:cfRule type="cellIs" priority="33" stopIfTrue="1" operator="greaterThanOrEqual" id="{520B1842-F7F2-7041-A10F-75B4DF78CA1D}">
            <xm:f>Options!$D$38</xm:f>
            <x14:dxf>
              <font>
                <sz val="12"/>
                <color rgb="FF000000"/>
                <name val="Arial"/>
              </font>
              <fill>
                <patternFill patternType="solid">
                  <bgColor rgb="FFF7A9AC"/>
                </patternFill>
              </fill>
            </x14:dxf>
          </x14:cfRule>
          <x14:cfRule type="cellIs" priority="34" stopIfTrue="1" operator="between" id="{45366D0F-186F-F941-B8D0-977498F37B43}">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56F1EEA2-750E-5148-853B-16A750C16C93}">
            <xm:f>Options!$D$41</xm:f>
            <x14:dxf>
              <font>
                <sz val="12"/>
                <color rgb="FF000000"/>
                <name val="Arial"/>
              </font>
              <fill>
                <patternFill patternType="solid">
                  <bgColor rgb="FFE06C25"/>
                </patternFill>
              </fill>
            </x14:dxf>
          </x14:cfRule>
          <x14:cfRule type="cellIs" priority="3" stopIfTrue="1" operator="greaterThanOrEqual" id="{8D093233-91D6-AF47-BE2D-6C0292A67A70}">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A023056A-C248-0F4B-AD2B-31C569AA1EDF}">
            <xm:f>Options!$D$37</xm:f>
            <x14:dxf>
              <font>
                <sz val="12"/>
                <color rgb="FF000000"/>
                <name val="Arial"/>
              </font>
              <fill>
                <patternFill patternType="solid">
                  <bgColor rgb="FFF2676B"/>
                </patternFill>
              </fill>
            </x14:dxf>
          </x14:cfRule>
          <x14:cfRule type="cellIs" priority="7" stopIfTrue="1" operator="greaterThanOrEqual" id="{A0904991-B699-4C49-8C2D-7AE6345BA355}">
            <xm:f>Options!$D$38</xm:f>
            <x14:dxf>
              <font>
                <sz val="12"/>
                <color rgb="FF000000"/>
                <name val="Arial"/>
              </font>
              <fill>
                <patternFill patternType="solid">
                  <bgColor rgb="FFF7A9AC"/>
                </patternFill>
              </fill>
            </x14:dxf>
          </x14:cfRule>
          <x14:cfRule type="cellIs" priority="8" stopIfTrue="1" operator="between" id="{47423235-C018-4747-B709-F6E93D35DB7D}">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AA203"/>
  <sheetViews>
    <sheetView zoomScale="82" workbookViewId="0">
      <selection activeCell="O12" sqref="O12"/>
    </sheetView>
    <sheetView topLeftCell="A153" workbookViewId="1">
      <selection activeCell="N15" sqref="N15"/>
    </sheetView>
  </sheetViews>
  <sheetFormatPr baseColWidth="10" defaultColWidth="8.7109375" defaultRowHeight="16" x14ac:dyDescent="0.2"/>
  <cols>
    <col min="1" max="1" width="5.28515625" style="94" customWidth="1"/>
    <col min="2" max="2" width="22.7109375" style="94" customWidth="1"/>
    <col min="3" max="3" width="8.7109375" style="94"/>
    <col min="4" max="4" width="3.5703125" style="94" customWidth="1"/>
    <col min="5" max="7" width="9.7109375" style="98" customWidth="1"/>
    <col min="8" max="8" width="3.5703125" style="236" customWidth="1"/>
    <col min="9" max="17" width="9.7109375" style="98" customWidth="1"/>
    <col min="18" max="18" width="9.7109375" style="94" customWidth="1"/>
    <col min="19" max="16384" width="8.7109375" style="94"/>
  </cols>
  <sheetData>
    <row r="1" spans="1:27" x14ac:dyDescent="0.2">
      <c r="A1" s="92"/>
      <c r="B1" s="160"/>
      <c r="C1" s="160"/>
      <c r="D1" s="161"/>
      <c r="E1" s="150"/>
      <c r="F1" s="150"/>
      <c r="G1" s="150"/>
      <c r="H1" s="237"/>
      <c r="I1" s="163"/>
      <c r="J1" s="164"/>
      <c r="K1" s="164"/>
      <c r="L1" s="164"/>
      <c r="M1" s="164"/>
      <c r="N1" s="164"/>
      <c r="O1" s="164"/>
      <c r="P1" s="164"/>
      <c r="Q1" s="164"/>
      <c r="R1" s="227"/>
      <c r="S1" s="228"/>
      <c r="T1" s="93"/>
      <c r="U1" s="93"/>
      <c r="V1" s="93"/>
      <c r="W1" s="93"/>
      <c r="X1" s="93"/>
      <c r="Y1" s="93"/>
      <c r="Z1" s="93"/>
      <c r="AA1" s="93"/>
    </row>
    <row r="2" spans="1:27" x14ac:dyDescent="0.2">
      <c r="A2" s="156"/>
      <c r="B2" s="241" t="s">
        <v>580</v>
      </c>
      <c r="C2" s="165"/>
      <c r="D2" s="166"/>
      <c r="E2" s="167"/>
      <c r="F2" s="167"/>
      <c r="G2" s="167"/>
      <c r="H2" s="238"/>
      <c r="I2" s="210" t="s">
        <v>561</v>
      </c>
      <c r="J2" s="210"/>
      <c r="K2" s="210"/>
      <c r="L2" s="235"/>
      <c r="M2" s="235"/>
      <c r="N2" s="235"/>
      <c r="O2" s="235"/>
      <c r="P2" s="235"/>
      <c r="Q2" s="235"/>
      <c r="R2" s="217"/>
      <c r="S2" s="217"/>
      <c r="T2" s="157"/>
      <c r="U2" s="157"/>
      <c r="V2" s="157"/>
      <c r="W2" s="157"/>
      <c r="X2" s="157"/>
      <c r="Y2" s="157"/>
      <c r="Z2" s="157"/>
      <c r="AA2" s="157"/>
    </row>
    <row r="3" spans="1:27" ht="18" customHeight="1" x14ac:dyDescent="0.2">
      <c r="A3" s="156"/>
      <c r="B3" s="8" t="s">
        <v>392</v>
      </c>
      <c r="C3" s="165"/>
      <c r="D3" s="166"/>
      <c r="E3" s="167"/>
      <c r="F3" s="167"/>
      <c r="G3" s="167"/>
      <c r="H3" s="238"/>
      <c r="I3" s="169"/>
      <c r="J3" s="169"/>
      <c r="K3" s="169"/>
      <c r="L3" s="169"/>
      <c r="M3" s="169"/>
      <c r="N3" s="169"/>
      <c r="O3" s="169"/>
      <c r="P3" s="169"/>
      <c r="Q3" s="169"/>
      <c r="R3" s="166"/>
      <c r="S3" s="166"/>
      <c r="T3" s="170"/>
      <c r="U3" s="170"/>
      <c r="V3" s="170"/>
      <c r="W3" s="170"/>
      <c r="X3" s="170"/>
      <c r="Y3" s="170"/>
      <c r="Z3" s="170"/>
      <c r="AA3" s="170"/>
    </row>
    <row r="4" spans="1:27" ht="71" x14ac:dyDescent="0.2">
      <c r="A4" s="95" t="s">
        <v>0</v>
      </c>
      <c r="B4" s="95" t="s">
        <v>1</v>
      </c>
      <c r="C4" s="103" t="s">
        <v>2</v>
      </c>
      <c r="D4" s="106" t="s">
        <v>3</v>
      </c>
      <c r="E4" s="104" t="s">
        <v>4</v>
      </c>
      <c r="F4" s="97" t="s">
        <v>5</v>
      </c>
      <c r="G4" s="102" t="s">
        <v>6</v>
      </c>
      <c r="H4" s="239"/>
      <c r="I4" s="97" t="str">
        <f>IFERROR(INDEX('Data Dictionary'!$D$8:$D$40,MATCH(I5,'Data Dictionary'!$J$8:$J$40,0)),"")</f>
        <v>INFORM Socio-economic Vulnerability Index</v>
      </c>
      <c r="J4" s="97" t="str">
        <f>IFERROR(INDEX('Data Dictionary'!$D$8:$D$40,MATCH(J5,'Data Dictionary'!$J$8:$J$40,0)),"")</f>
        <v>Unemployment Rate, % Change</v>
      </c>
      <c r="K4" s="102" t="str">
        <f>IFERROR(INDEX('Data Dictionary'!$D$8:$D$40,MATCH(K5,'Data Dictionary'!$J$8:$J$40,0)),"")</f>
        <v>COVID Phone Survey Index</v>
      </c>
      <c r="L4" s="220"/>
      <c r="M4" s="220"/>
      <c r="N4" s="221"/>
      <c r="O4" s="221"/>
      <c r="P4" s="221"/>
      <c r="Q4" s="230"/>
      <c r="R4" s="230"/>
      <c r="S4" s="222"/>
      <c r="T4" s="38"/>
      <c r="U4" s="38"/>
      <c r="V4" s="38"/>
      <c r="W4" s="38"/>
      <c r="X4" s="38"/>
      <c r="Y4" s="38"/>
      <c r="Z4" s="38"/>
      <c r="AA4" s="38"/>
    </row>
    <row r="5" spans="1:27" s="101" customFormat="1" ht="43" x14ac:dyDescent="0.2">
      <c r="A5" s="99"/>
      <c r="B5" s="99"/>
      <c r="C5" s="99"/>
      <c r="D5" s="107"/>
      <c r="E5" s="100"/>
      <c r="F5" s="100"/>
      <c r="G5" s="100"/>
      <c r="H5" s="239" t="s">
        <v>2</v>
      </c>
      <c r="I5" s="100" t="s">
        <v>440</v>
      </c>
      <c r="J5" s="100" t="s">
        <v>464</v>
      </c>
      <c r="K5" s="100" t="s">
        <v>467</v>
      </c>
      <c r="L5" s="223"/>
      <c r="M5" s="223"/>
      <c r="N5" s="224"/>
      <c r="O5" s="224"/>
      <c r="P5" s="224"/>
      <c r="Q5" s="231"/>
      <c r="R5" s="231"/>
      <c r="S5" s="225"/>
      <c r="T5" s="171"/>
      <c r="U5" s="171"/>
      <c r="V5" s="171"/>
      <c r="W5" s="171"/>
      <c r="X5" s="171"/>
      <c r="Y5" s="171"/>
      <c r="Z5" s="171"/>
      <c r="AA5" s="171"/>
    </row>
    <row r="6" spans="1:27" x14ac:dyDescent="0.2">
      <c r="A6" s="92">
        <v>1</v>
      </c>
      <c r="B6" s="92" t="s">
        <v>8</v>
      </c>
      <c r="C6" s="92" t="s">
        <v>9</v>
      </c>
      <c r="D6" s="105" t="str">
        <f t="shared" ref="D6:D37" si="0">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0</v>
      </c>
      <c r="H6" s="240" t="s">
        <v>9</v>
      </c>
      <c r="I6" s="96">
        <v>10</v>
      </c>
      <c r="J6" s="96" t="s">
        <v>505</v>
      </c>
      <c r="K6" s="215" t="s">
        <v>505</v>
      </c>
      <c r="L6" s="218"/>
      <c r="M6" s="218"/>
      <c r="N6" s="164"/>
      <c r="O6" s="164"/>
      <c r="P6" s="164"/>
      <c r="Q6" s="222"/>
      <c r="R6" s="222"/>
      <c r="S6" s="222"/>
      <c r="T6" s="38"/>
      <c r="U6" s="38"/>
      <c r="V6" s="38"/>
      <c r="W6" s="38"/>
      <c r="X6" s="38"/>
      <c r="Y6" s="38"/>
      <c r="Z6" s="38"/>
      <c r="AA6" s="38"/>
    </row>
    <row r="7" spans="1:27" x14ac:dyDescent="0.2">
      <c r="A7" s="92">
        <v>2</v>
      </c>
      <c r="B7" s="92" t="s">
        <v>10</v>
      </c>
      <c r="C7" s="92" t="s">
        <v>11</v>
      </c>
      <c r="D7" s="105" t="str">
        <f t="shared" si="0"/>
        <v/>
      </c>
      <c r="E7" s="96">
        <f>IF(Options!$D$24 = 1, MAX(F7, G7),
IF(Options!$D$25 = 1, AVERAGE(F7,G7),
IF(Options!$D$26 = 1, IFERROR(GEOMEAN(F7, G7), MAX(F7, G7)))))</f>
        <v>8.4285714285714306</v>
      </c>
      <c r="F7" s="96" cm="1">
        <f t="array" ref="F7">IF(Options!$D$18=1, IFERROR(MAX(IF($I$199:$R$199=1,(I7:R7),"")),
     MAX(IF($I$199:$R$199=2,(I7:R7),""))),
IF(Options!$D$19=1, IFERROR(AVERAGE(IF($I$199:$R$199=1,(I7:R7),"")),
     AVERAGE(IF($I$199:$R$199=2,(I7:R7),""))),
IF(Options!$D$20=1, IFERROR(GEOMEAN(IF($I$199:$R$199=1,(I7:R7)+0.0001,"")),
     GEOMEAN(IF($I$199:$R$199=2,(I7:R7)+0.0001,""))))))</f>
        <v>8.4285714285714306</v>
      </c>
      <c r="G7" s="96" cm="1">
        <f t="array" ref="G7">IF(Options!$D$18=1, IFERROR(MAX(IF($I$200:$R$200=1,(I7:R7),"")),
     MAX(IF($I$200:$R$200=2,(I7:R7),""))),
IF(Options!$D$19=1, IFERROR(AVERAGE(IF($I$200:$R$200=1,(I7:R7),"")),
     AVERAGE(IF($I$200:$R$200=2,(I7:R7),""))),
IF(Options!$D$20=1, IFERROR(GEOMEAN(IF($I$200:$R$200=1,(I7:R7)+0.0001,"")),
     GEOMEAN(IF($I$200:$R$200=2,(I7:R7)+0.0001,""))))))</f>
        <v>0</v>
      </c>
      <c r="H7" s="240" t="s">
        <v>11</v>
      </c>
      <c r="I7" s="96">
        <v>8.4285714285714306</v>
      </c>
      <c r="J7" s="96" t="s">
        <v>505</v>
      </c>
      <c r="K7" s="215" t="s">
        <v>505</v>
      </c>
      <c r="L7" s="218"/>
      <c r="M7" s="218"/>
      <c r="N7" s="164"/>
      <c r="O7" s="164"/>
      <c r="P7" s="164"/>
      <c r="Q7" s="222"/>
      <c r="R7" s="222"/>
      <c r="S7" s="222"/>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4.690415759823428</v>
      </c>
      <c r="F8" s="96" cm="1">
        <f t="array" ref="F8">IF(Options!$D$18=1, IFERROR(MAX(IF($I$199:$R$199=1,(I8:R8),"")),
     MAX(IF($I$199:$R$199=2,(I8:R8),""))),
IF(Options!$D$19=1, IFERROR(AVERAGE(IF($I$199:$R$199=1,(I8:R8),"")),
     AVERAGE(IF($I$199:$R$199=2,(I8:R8),""))),
IF(Options!$D$20=1, IFERROR(GEOMEAN(IF($I$199:$R$199=1,(I8:R8)+0.0001,"")),
     GEOMEAN(IF($I$199:$R$199=2,(I8:R8)+0.0001,""))))))</f>
        <v>3.1428571428571401</v>
      </c>
      <c r="G8" s="96" cm="1">
        <f t="array" ref="G8">IF(Options!$D$18=1, IFERROR(MAX(IF($I$200:$R$200=1,(I8:R8),"")),
     MAX(IF($I$200:$R$200=2,(I8:R8),""))),
IF(Options!$D$19=1, IFERROR(AVERAGE(IF($I$200:$R$200=1,(I8:R8),"")),
     AVERAGE(IF($I$200:$R$200=2,(I8:R8),""))),
IF(Options!$D$20=1, IFERROR(GEOMEAN(IF($I$200:$R$200=1,(I8:R8)+0.0001,"")),
     GEOMEAN(IF($I$200:$R$200=2,(I8:R8)+0.0001,""))))))</f>
        <v>7</v>
      </c>
      <c r="H8" s="240" t="s">
        <v>13</v>
      </c>
      <c r="I8" s="96">
        <v>3.1428571428571401</v>
      </c>
      <c r="J8" s="96">
        <v>7</v>
      </c>
      <c r="K8" s="215" t="s">
        <v>505</v>
      </c>
      <c r="L8" s="218"/>
      <c r="M8" s="218"/>
      <c r="N8" s="164"/>
      <c r="O8" s="164"/>
      <c r="P8" s="164"/>
      <c r="Q8" s="222"/>
      <c r="R8" s="222"/>
      <c r="S8" s="222"/>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1.1428571428571399</v>
      </c>
      <c r="F9" s="96" cm="1">
        <f t="array" ref="F9">IF(Options!$D$18=1, IFERROR(MAX(IF($I$199:$R$199=1,(I9:R9),"")),
     MAX(IF($I$199:$R$199=2,(I9:R9),""))),
IF(Options!$D$19=1, IFERROR(AVERAGE(IF($I$199:$R$199=1,(I9:R9),"")),
     AVERAGE(IF($I$199:$R$199=2,(I9:R9),""))),
IF(Options!$D$20=1, IFERROR(GEOMEAN(IF($I$199:$R$199=1,(I9:R9)+0.0001,"")),
     GEOMEAN(IF($I$199:$R$199=2,(I9:R9)+0.0001,""))))))</f>
        <v>1.1428571428571399</v>
      </c>
      <c r="G9" s="96" cm="1">
        <f t="array" ref="G9">IF(Options!$D$18=1, IFERROR(MAX(IF($I$200:$R$200=1,(I9:R9),"")),
     MAX(IF($I$200:$R$200=2,(I9:R9),""))),
IF(Options!$D$19=1, IFERROR(AVERAGE(IF($I$200:$R$200=1,(I9:R9),"")),
     AVERAGE(IF($I$200:$R$200=2,(I9:R9),""))),
IF(Options!$D$20=1, IFERROR(GEOMEAN(IF($I$200:$R$200=1,(I9:R9)+0.0001,"")),
     GEOMEAN(IF($I$200:$R$200=2,(I9:R9)+0.0001,""))))))</f>
        <v>0</v>
      </c>
      <c r="H9" s="240" t="s">
        <v>15</v>
      </c>
      <c r="I9" s="96">
        <v>1.1428571428571399</v>
      </c>
      <c r="J9" s="96" t="s">
        <v>505</v>
      </c>
      <c r="K9" s="215" t="s">
        <v>505</v>
      </c>
      <c r="L9" s="218"/>
      <c r="M9" s="218"/>
      <c r="N9" s="164"/>
      <c r="O9" s="164"/>
      <c r="P9" s="164"/>
      <c r="Q9" s="222"/>
      <c r="R9" s="222"/>
      <c r="S9" s="222"/>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4.2426406871192839</v>
      </c>
      <c r="F10" s="96" cm="1">
        <f t="array" ref="F10">IF(Options!$D$18=1, IFERROR(MAX(IF($I$199:$R$199=1,(I10:R10),"")),
     MAX(IF($I$199:$R$199=2,(I10:R10),""))),
IF(Options!$D$19=1, IFERROR(AVERAGE(IF($I$199:$R$199=1,(I10:R10),"")),
     AVERAGE(IF($I$199:$R$199=2,(I10:R10),""))),
IF(Options!$D$20=1, IFERROR(GEOMEAN(IF($I$199:$R$199=1,(I10:R10)+0.0001,"")),
     GEOMEAN(IF($I$199:$R$199=2,(I10:R10)+0.0001,""))))))</f>
        <v>2.5714285714285698</v>
      </c>
      <c r="G10" s="96" cm="1">
        <f t="array" ref="G10">IF(Options!$D$18=1, IFERROR(MAX(IF($I$200:$R$200=1,(I10:R10),"")),
     MAX(IF($I$200:$R$200=2,(I10:R10),""))),
IF(Options!$D$19=1, IFERROR(AVERAGE(IF($I$200:$R$200=1,(I10:R10),"")),
     AVERAGE(IF($I$200:$R$200=2,(I10:R10),""))),
IF(Options!$D$20=1, IFERROR(GEOMEAN(IF($I$200:$R$200=1,(I10:R10)+0.0001,"")),
     GEOMEAN(IF($I$200:$R$200=2,(I10:R10)+0.0001,""))))))</f>
        <v>7</v>
      </c>
      <c r="H10" s="240" t="s">
        <v>17</v>
      </c>
      <c r="I10" s="96">
        <v>2.5714285714285698</v>
      </c>
      <c r="J10" s="96">
        <v>7</v>
      </c>
      <c r="K10" s="215" t="s">
        <v>505</v>
      </c>
      <c r="L10" s="218"/>
      <c r="M10" s="218"/>
      <c r="N10" s="164"/>
      <c r="O10" s="164"/>
      <c r="P10" s="164"/>
      <c r="Q10" s="222"/>
      <c r="R10" s="222"/>
      <c r="S10" s="222"/>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5.3452248382484902</v>
      </c>
      <c r="F11" s="96" cm="1">
        <f t="array" ref="F11">IF(Options!$D$18=1, IFERROR(MAX(IF($I$199:$R$199=1,(I11:R11),"")),
     MAX(IF($I$199:$R$199=2,(I11:R11),""))),
IF(Options!$D$19=1, IFERROR(AVERAGE(IF($I$199:$R$199=1,(I11:R11),"")),
     AVERAGE(IF($I$199:$R$199=2,(I11:R11),""))),
IF(Options!$D$20=1, IFERROR(GEOMEAN(IF($I$199:$R$199=1,(I11:R11)+0.0001,"")),
     GEOMEAN(IF($I$199:$R$199=2,(I11:R11)+0.0001,""))))))</f>
        <v>2.8571428571428599</v>
      </c>
      <c r="G11" s="96" cm="1">
        <f t="array" ref="G11">IF(Options!$D$18=1, IFERROR(MAX(IF($I$200:$R$200=1,(I11:R11),"")),
     MAX(IF($I$200:$R$200=2,(I11:R11),""))),
IF(Options!$D$19=1, IFERROR(AVERAGE(IF($I$200:$R$200=1,(I11:R11),"")),
     AVERAGE(IF($I$200:$R$200=2,(I11:R11),""))),
IF(Options!$D$20=1, IFERROR(GEOMEAN(IF($I$200:$R$200=1,(I11:R11)+0.0001,"")),
     GEOMEAN(IF($I$200:$R$200=2,(I11:R11)+0.0001,""))))))</f>
        <v>10</v>
      </c>
      <c r="H11" s="240" t="s">
        <v>19</v>
      </c>
      <c r="I11" s="96">
        <v>2.8571428571428599</v>
      </c>
      <c r="J11" s="96">
        <v>10</v>
      </c>
      <c r="K11" s="215" t="s">
        <v>505</v>
      </c>
      <c r="L11" s="218"/>
      <c r="M11" s="218"/>
      <c r="N11" s="164"/>
      <c r="O11" s="164"/>
      <c r="P11" s="164"/>
      <c r="Q11" s="222"/>
      <c r="R11" s="222"/>
      <c r="S11" s="222"/>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2.8571428571428599</v>
      </c>
      <c r="F12" s="96" cm="1">
        <f t="array" ref="F12">IF(Options!$D$18=1, IFERROR(MAX(IF($I$199:$R$199=1,(I12:R12),"")),
     MAX(IF($I$199:$R$199=2,(I12:R12),""))),
IF(Options!$D$19=1, IFERROR(AVERAGE(IF($I$199:$R$199=1,(I12:R12),"")),
     AVERAGE(IF($I$199:$R$199=2,(I12:R12),""))),
IF(Options!$D$20=1, IFERROR(GEOMEAN(IF($I$199:$R$199=1,(I12:R12)+0.0001,"")),
     GEOMEAN(IF($I$199:$R$199=2,(I12:R12)+0.0001,""))))))</f>
        <v>2.8571428571428599</v>
      </c>
      <c r="G12" s="96" cm="1">
        <f t="array" ref="G12">IF(Options!$D$18=1, IFERROR(MAX(IF($I$200:$R$200=1,(I12:R12),"")),
     MAX(IF($I$200:$R$200=2,(I12:R12),""))),
IF(Options!$D$19=1, IFERROR(AVERAGE(IF($I$200:$R$200=1,(I12:R12),"")),
     AVERAGE(IF($I$200:$R$200=2,(I12:R12),""))),
IF(Options!$D$20=1, IFERROR(GEOMEAN(IF($I$200:$R$200=1,(I12:R12)+0.0001,"")),
     GEOMEAN(IF($I$200:$R$200=2,(I12:R12)+0.0001,""))))))</f>
        <v>0</v>
      </c>
      <c r="H12" s="240" t="s">
        <v>21</v>
      </c>
      <c r="I12" s="96">
        <v>2.8571428571428599</v>
      </c>
      <c r="J12" s="96" t="s">
        <v>505</v>
      </c>
      <c r="K12" s="96" t="s">
        <v>505</v>
      </c>
      <c r="L12" s="233"/>
      <c r="M12" s="233"/>
      <c r="N12" s="234"/>
      <c r="O12" s="234"/>
      <c r="P12" s="234"/>
      <c r="Q12" s="38"/>
      <c r="R12" s="38"/>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2.2360679774997894</v>
      </c>
      <c r="F13" s="96" cm="1">
        <f t="array" ref="F13">IF(Options!$D$18=1, IFERROR(MAX(IF($I$199:$R$199=1,(I13:R13),"")),
     MAX(IF($I$199:$R$199=2,(I13:R13),""))),
IF(Options!$D$19=1, IFERROR(AVERAGE(IF($I$199:$R$199=1,(I13:R13),"")),
     AVERAGE(IF($I$199:$R$199=2,(I13:R13),""))),
IF(Options!$D$20=1, IFERROR(GEOMEAN(IF($I$199:$R$199=1,(I13:R13)+0.0001,"")),
     GEOMEAN(IF($I$199:$R$199=2,(I13:R13)+0.0001,""))))))</f>
        <v>0.71428571428571397</v>
      </c>
      <c r="G13" s="96" cm="1">
        <f t="array" ref="G13">IF(Options!$D$18=1, IFERROR(MAX(IF($I$200:$R$200=1,(I13:R13),"")),
     MAX(IF($I$200:$R$200=2,(I13:R13),""))),
IF(Options!$D$19=1, IFERROR(AVERAGE(IF($I$200:$R$200=1,(I13:R13),"")),
     AVERAGE(IF($I$200:$R$200=2,(I13:R13),""))),
IF(Options!$D$20=1, IFERROR(GEOMEAN(IF($I$200:$R$200=1,(I13:R13)+0.0001,"")),
     GEOMEAN(IF($I$200:$R$200=2,(I13:R13)+0.0001,""))))))</f>
        <v>7</v>
      </c>
      <c r="H13" s="240" t="s">
        <v>23</v>
      </c>
      <c r="I13" s="96">
        <v>0.71428571428571397</v>
      </c>
      <c r="J13" s="96">
        <v>7</v>
      </c>
      <c r="K13" s="96" t="s">
        <v>505</v>
      </c>
      <c r="L13" s="96"/>
      <c r="M13" s="96"/>
      <c r="N13" s="150"/>
      <c r="O13" s="150"/>
      <c r="P13" s="150"/>
      <c r="Q13" s="38"/>
      <c r="R13" s="38"/>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1.7320508075688781</v>
      </c>
      <c r="F14" s="96" cm="1">
        <f t="array" ref="F14">IF(Options!$D$18=1, IFERROR(MAX(IF($I$199:$R$199=1,(I14:R14),"")),
     MAX(IF($I$199:$R$199=2,(I14:R14),""))),
IF(Options!$D$19=1, IFERROR(AVERAGE(IF($I$199:$R$199=1,(I14:R14),"")),
     AVERAGE(IF($I$199:$R$199=2,(I14:R14),""))),
IF(Options!$D$20=1, IFERROR(GEOMEAN(IF($I$199:$R$199=1,(I14:R14)+0.0001,"")),
     GEOMEAN(IF($I$199:$R$199=2,(I14:R14)+0.0001,""))))))</f>
        <v>0.42857142857142899</v>
      </c>
      <c r="G14" s="96" cm="1">
        <f t="array" ref="G14">IF(Options!$D$18=1, IFERROR(MAX(IF($I$200:$R$200=1,(I14:R14),"")),
     MAX(IF($I$200:$R$200=2,(I14:R14),""))),
IF(Options!$D$19=1, IFERROR(AVERAGE(IF($I$200:$R$200=1,(I14:R14),"")),
     AVERAGE(IF($I$200:$R$200=2,(I14:R14),""))),
IF(Options!$D$20=1, IFERROR(GEOMEAN(IF($I$200:$R$200=1,(I14:R14)+0.0001,"")),
     GEOMEAN(IF($I$200:$R$200=2,(I14:R14)+0.0001,""))))))</f>
        <v>7</v>
      </c>
      <c r="H14" s="240" t="s">
        <v>25</v>
      </c>
      <c r="I14" s="96">
        <v>0.42857142857142899</v>
      </c>
      <c r="J14" s="96">
        <v>7</v>
      </c>
      <c r="K14" s="96" t="s">
        <v>505</v>
      </c>
      <c r="L14" s="96"/>
      <c r="M14" s="96"/>
      <c r="N14" s="150"/>
      <c r="O14" s="150"/>
      <c r="P14" s="150"/>
      <c r="Q14" s="38"/>
      <c r="R14" s="38"/>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5.0990195135927818</v>
      </c>
      <c r="F15" s="96" cm="1">
        <f t="array" ref="F15">IF(Options!$D$18=1, IFERROR(MAX(IF($I$199:$R$199=1,(I15:R15),"")),
     MAX(IF($I$199:$R$199=2,(I15:R15),""))),
IF(Options!$D$19=1, IFERROR(AVERAGE(IF($I$199:$R$199=1,(I15:R15),"")),
     AVERAGE(IF($I$199:$R$199=2,(I15:R15),""))),
IF(Options!$D$20=1, IFERROR(GEOMEAN(IF($I$199:$R$199=1,(I15:R15)+0.0001,"")),
     GEOMEAN(IF($I$199:$R$199=2,(I15:R15)+0.0001,""))))))</f>
        <v>3.71428571428571</v>
      </c>
      <c r="G15" s="96" cm="1">
        <f t="array" ref="G15">IF(Options!$D$18=1, IFERROR(MAX(IF($I$200:$R$200=1,(I15:R15),"")),
     MAX(IF($I$200:$R$200=2,(I15:R15),""))),
IF(Options!$D$19=1, IFERROR(AVERAGE(IF($I$200:$R$200=1,(I15:R15),"")),
     AVERAGE(IF($I$200:$R$200=2,(I15:R15),""))),
IF(Options!$D$20=1, IFERROR(GEOMEAN(IF($I$200:$R$200=1,(I15:R15)+0.0001,"")),
     GEOMEAN(IF($I$200:$R$200=2,(I15:R15)+0.0001,""))))))</f>
        <v>7</v>
      </c>
      <c r="H15" s="240" t="s">
        <v>27</v>
      </c>
      <c r="I15" s="96">
        <v>3.71428571428571</v>
      </c>
      <c r="J15" s="96">
        <v>7</v>
      </c>
      <c r="K15" s="96" t="s">
        <v>505</v>
      </c>
      <c r="L15" s="96"/>
      <c r="M15" s="96"/>
      <c r="N15" s="150"/>
      <c r="O15" s="150"/>
      <c r="P15" s="150"/>
      <c r="Q15" s="38"/>
      <c r="R15" s="38"/>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0</v>
      </c>
      <c r="H16" s="240" t="s">
        <v>29</v>
      </c>
      <c r="I16" s="96">
        <v>10</v>
      </c>
      <c r="J16" s="96" t="s">
        <v>505</v>
      </c>
      <c r="K16" s="96" t="s">
        <v>505</v>
      </c>
      <c r="L16" s="96"/>
      <c r="M16" s="96"/>
      <c r="N16" s="150"/>
      <c r="O16" s="150"/>
      <c r="P16" s="150"/>
      <c r="Q16" s="38"/>
      <c r="R16" s="38"/>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1.7320508075688781</v>
      </c>
      <c r="F17" s="96" cm="1">
        <f t="array" ref="F17">IF(Options!$D$18=1, IFERROR(MAX(IF($I$199:$R$199=1,(I17:R17),"")),
     MAX(IF($I$199:$R$199=2,(I17:R17),""))),
IF(Options!$D$19=1, IFERROR(AVERAGE(IF($I$199:$R$199=1,(I17:R17),"")),
     AVERAGE(IF($I$199:$R$199=2,(I17:R17),""))),
IF(Options!$D$20=1, IFERROR(GEOMEAN(IF($I$199:$R$199=1,(I17:R17)+0.0001,"")),
     GEOMEAN(IF($I$199:$R$199=2,(I17:R17)+0.0001,""))))))</f>
        <v>0.42857142857142899</v>
      </c>
      <c r="G17" s="96" cm="1">
        <f t="array" ref="G17">IF(Options!$D$18=1, IFERROR(MAX(IF($I$200:$R$200=1,(I17:R17),"")),
     MAX(IF($I$200:$R$200=2,(I17:R17),""))),
IF(Options!$D$19=1, IFERROR(AVERAGE(IF($I$200:$R$200=1,(I17:R17),"")),
     AVERAGE(IF($I$200:$R$200=2,(I17:R17),""))),
IF(Options!$D$20=1, IFERROR(GEOMEAN(IF($I$200:$R$200=1,(I17:R17)+0.0001,"")),
     GEOMEAN(IF($I$200:$R$200=2,(I17:R17)+0.0001,""))))))</f>
        <v>7</v>
      </c>
      <c r="H17" s="240" t="s">
        <v>31</v>
      </c>
      <c r="I17" s="96">
        <v>0.42857142857142899</v>
      </c>
      <c r="J17" s="96">
        <v>7</v>
      </c>
      <c r="K17" s="96" t="s">
        <v>505</v>
      </c>
      <c r="L17" s="96"/>
      <c r="M17" s="96"/>
      <c r="N17" s="150"/>
      <c r="O17" s="150"/>
      <c r="P17" s="150"/>
      <c r="Q17" s="38"/>
      <c r="R17" s="38"/>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9.28571428571429</v>
      </c>
      <c r="F18" s="96" cm="1">
        <f t="array" ref="F18">IF(Options!$D$18=1, IFERROR(MAX(IF($I$199:$R$199=1,(I18:R18),"")),
     MAX(IF($I$199:$R$199=2,(I18:R18),""))),
IF(Options!$D$19=1, IFERROR(AVERAGE(IF($I$199:$R$199=1,(I18:R18),"")),
     AVERAGE(IF($I$199:$R$199=2,(I18:R18),""))),
IF(Options!$D$20=1, IFERROR(GEOMEAN(IF($I$199:$R$199=1,(I18:R18)+0.0001,"")),
     GEOMEAN(IF($I$199:$R$199=2,(I18:R18)+0.0001,""))))))</f>
        <v>9.28571428571429</v>
      </c>
      <c r="G18" s="96" cm="1">
        <f t="array" ref="G18">IF(Options!$D$18=1, IFERROR(MAX(IF($I$200:$R$200=1,(I18:R18),"")),
     MAX(IF($I$200:$R$200=2,(I18:R18),""))),
IF(Options!$D$19=1, IFERROR(AVERAGE(IF($I$200:$R$200=1,(I18:R18),"")),
     AVERAGE(IF($I$200:$R$200=2,(I18:R18),""))),
IF(Options!$D$20=1, IFERROR(GEOMEAN(IF($I$200:$R$200=1,(I18:R18)+0.0001,"")),
     GEOMEAN(IF($I$200:$R$200=2,(I18:R18)+0.0001,""))))))</f>
        <v>0</v>
      </c>
      <c r="H18" s="240" t="s">
        <v>33</v>
      </c>
      <c r="I18" s="96">
        <v>9.28571428571429</v>
      </c>
      <c r="J18" s="96" t="s">
        <v>505</v>
      </c>
      <c r="K18" s="96" t="s">
        <v>505</v>
      </c>
      <c r="L18" s="96"/>
      <c r="M18" s="96"/>
      <c r="N18" s="150"/>
      <c r="O18" s="150"/>
      <c r="P18" s="150"/>
      <c r="Q18" s="38"/>
      <c r="R18" s="38"/>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5.2341527774894665</v>
      </c>
      <c r="F19" s="96" cm="1">
        <f t="array" ref="F19">IF(Options!$D$18=1, IFERROR(MAX(IF($I$199:$R$199=1,(I19:R19),"")),
     MAX(IF($I$199:$R$199=2,(I19:R19),""))),
IF(Options!$D$19=1, IFERROR(AVERAGE(IF($I$199:$R$199=1,(I19:R19),"")),
     AVERAGE(IF($I$199:$R$199=2,(I19:R19),""))),
IF(Options!$D$20=1, IFERROR(GEOMEAN(IF($I$199:$R$199=1,(I19:R19)+0.0001,"")),
     GEOMEAN(IF($I$199:$R$199=2,(I19:R19)+0.0001,""))))))</f>
        <v>9.71428571428571</v>
      </c>
      <c r="G19" s="96" cm="1">
        <f t="array" ref="G19">IF(Options!$D$18=1, IFERROR(MAX(IF($I$200:$R$200=1,(I19:R19),"")),
     MAX(IF($I$200:$R$200=2,(I19:R19),""))),
IF(Options!$D$19=1, IFERROR(AVERAGE(IF($I$200:$R$200=1,(I19:R19),"")),
     AVERAGE(IF($I$200:$R$200=2,(I19:R19),""))),
IF(Options!$D$20=1, IFERROR(GEOMEAN(IF($I$200:$R$200=1,(I19:R19)+0.0001,"")),
     GEOMEAN(IF($I$200:$R$200=2,(I19:R19)+0.0001,""))))))</f>
        <v>2.8202130453927201</v>
      </c>
      <c r="H19" s="240" t="s">
        <v>35</v>
      </c>
      <c r="I19" s="96">
        <v>9.71428571428571</v>
      </c>
      <c r="J19" s="96" t="s">
        <v>505</v>
      </c>
      <c r="K19" s="96">
        <v>2.8202130453927201</v>
      </c>
      <c r="L19" s="96"/>
      <c r="M19" s="96"/>
      <c r="N19" s="150"/>
      <c r="O19" s="150"/>
      <c r="P19" s="150"/>
      <c r="Q19" s="38"/>
      <c r="R19" s="38"/>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6.8571428571428603</v>
      </c>
      <c r="F20" s="96" cm="1">
        <f t="array" ref="F20">IF(Options!$D$18=1, IFERROR(MAX(IF($I$199:$R$199=1,(I20:R20),"")),
     MAX(IF($I$199:$R$199=2,(I20:R20),""))),
IF(Options!$D$19=1, IFERROR(AVERAGE(IF($I$199:$R$199=1,(I20:R20),"")),
     AVERAGE(IF($I$199:$R$199=2,(I20:R20),""))),
IF(Options!$D$20=1, IFERROR(GEOMEAN(IF($I$199:$R$199=1,(I20:R20)+0.0001,"")),
     GEOMEAN(IF($I$199:$R$199=2,(I20:R20)+0.0001,""))))))</f>
        <v>6.8571428571428603</v>
      </c>
      <c r="G20" s="96" cm="1">
        <f t="array" ref="G20">IF(Options!$D$18=1, IFERROR(MAX(IF($I$200:$R$200=1,(I20:R20),"")),
     MAX(IF($I$200:$R$200=2,(I20:R20),""))),
IF(Options!$D$19=1, IFERROR(AVERAGE(IF($I$200:$R$200=1,(I20:R20),"")),
     AVERAGE(IF($I$200:$R$200=2,(I20:R20),""))),
IF(Options!$D$20=1, IFERROR(GEOMEAN(IF($I$200:$R$200=1,(I20:R20)+0.0001,"")),
     GEOMEAN(IF($I$200:$R$200=2,(I20:R20)+0.0001,""))))))</f>
        <v>0</v>
      </c>
      <c r="H20" s="240" t="s">
        <v>37</v>
      </c>
      <c r="I20" s="96">
        <v>6.8571428571428603</v>
      </c>
      <c r="J20" s="96" t="s">
        <v>505</v>
      </c>
      <c r="K20" s="96" t="s">
        <v>505</v>
      </c>
      <c r="L20" s="96"/>
      <c r="M20" s="96"/>
      <c r="N20" s="150"/>
      <c r="O20" s="150"/>
      <c r="P20" s="150"/>
      <c r="Q20" s="38"/>
      <c r="R20" s="38"/>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5.2098807225172727</v>
      </c>
      <c r="F21" s="96" cm="1">
        <f t="array" ref="F21">IF(Options!$D$18=1, IFERROR(MAX(IF($I$199:$R$199=1,(I21:R21),"")),
     MAX(IF($I$199:$R$199=2,(I21:R21),""))),
IF(Options!$D$19=1, IFERROR(AVERAGE(IF($I$199:$R$199=1,(I21:R21),"")),
     AVERAGE(IF($I$199:$R$199=2,(I21:R21),""))),
IF(Options!$D$20=1, IFERROR(GEOMEAN(IF($I$199:$R$199=1,(I21:R21)+0.0001,"")),
     GEOMEAN(IF($I$199:$R$199=2,(I21:R21)+0.0001,""))))))</f>
        <v>2.71428571428571</v>
      </c>
      <c r="G21" s="96" cm="1">
        <f t="array" ref="G21">IF(Options!$D$18=1, IFERROR(MAX(IF($I$200:$R$200=1,(I21:R21),"")),
     MAX(IF($I$200:$R$200=2,(I21:R21),""))),
IF(Options!$D$19=1, IFERROR(AVERAGE(IF($I$200:$R$200=1,(I21:R21),"")),
     AVERAGE(IF($I$200:$R$200=2,(I21:R21),""))),
IF(Options!$D$20=1, IFERROR(GEOMEAN(IF($I$200:$R$200=1,(I21:R21)+0.0001,"")),
     GEOMEAN(IF($I$200:$R$200=2,(I21:R21)+0.0001,""))))))</f>
        <v>10</v>
      </c>
      <c r="H21" s="240" t="s">
        <v>39</v>
      </c>
      <c r="I21" s="96">
        <v>2.71428571428571</v>
      </c>
      <c r="J21" s="96">
        <v>7</v>
      </c>
      <c r="K21" s="96">
        <v>10</v>
      </c>
      <c r="L21" s="96"/>
      <c r="M21" s="96"/>
      <c r="N21" s="150"/>
      <c r="O21" s="150"/>
      <c r="P21" s="150"/>
      <c r="Q21" s="38"/>
      <c r="R21" s="38"/>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1.8571428571428601</v>
      </c>
      <c r="F22" s="96" cm="1">
        <f t="array" ref="F22">IF(Options!$D$18=1, IFERROR(MAX(IF($I$199:$R$199=1,(I22:R22),"")),
     MAX(IF($I$199:$R$199=2,(I22:R22),""))),
IF(Options!$D$19=1, IFERROR(AVERAGE(IF($I$199:$R$199=1,(I22:R22),"")),
     AVERAGE(IF($I$199:$R$199=2,(I22:R22),""))),
IF(Options!$D$20=1, IFERROR(GEOMEAN(IF($I$199:$R$199=1,(I22:R22)+0.0001,"")),
     GEOMEAN(IF($I$199:$R$199=2,(I22:R22)+0.0001,""))))))</f>
        <v>1.8571428571428601</v>
      </c>
      <c r="G22" s="96" cm="1">
        <f t="array" ref="G22">IF(Options!$D$18=1, IFERROR(MAX(IF($I$200:$R$200=1,(I22:R22),"")),
     MAX(IF($I$200:$R$200=2,(I22:R22),""))),
IF(Options!$D$19=1, IFERROR(AVERAGE(IF($I$200:$R$200=1,(I22:R22),"")),
     AVERAGE(IF($I$200:$R$200=2,(I22:R22),""))),
IF(Options!$D$20=1, IFERROR(GEOMEAN(IF($I$200:$R$200=1,(I22:R22)+0.0001,"")),
     GEOMEAN(IF($I$200:$R$200=2,(I22:R22)+0.0001,""))))))</f>
        <v>0</v>
      </c>
      <c r="H22" s="240" t="s">
        <v>41</v>
      </c>
      <c r="I22" s="96">
        <v>1.8571428571428601</v>
      </c>
      <c r="J22" s="96">
        <v>0</v>
      </c>
      <c r="K22" s="96" t="s">
        <v>505</v>
      </c>
      <c r="L22" s="96"/>
      <c r="M22" s="96"/>
      <c r="N22" s="150"/>
      <c r="O22" s="150"/>
      <c r="P22" s="150"/>
      <c r="Q22" s="38"/>
      <c r="R22" s="38"/>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6.0944940022004364</v>
      </c>
      <c r="F23" s="96" cm="1">
        <f t="array" ref="F23">IF(Options!$D$18=1, IFERROR(MAX(IF($I$199:$R$199=1,(I23:R23),"")),
     MAX(IF($I$199:$R$199=2,(I23:R23),""))),
IF(Options!$D$19=1, IFERROR(AVERAGE(IF($I$199:$R$199=1,(I23:R23),"")),
     AVERAGE(IF($I$199:$R$199=2,(I23:R23),""))),
IF(Options!$D$20=1, IFERROR(GEOMEAN(IF($I$199:$R$199=1,(I23:R23)+0.0001,"")),
     GEOMEAN(IF($I$199:$R$199=2,(I23:R23)+0.0001,""))))))</f>
        <v>3.71428571428571</v>
      </c>
      <c r="G23" s="96" cm="1">
        <f t="array" ref="G23">IF(Options!$D$18=1, IFERROR(MAX(IF($I$200:$R$200=1,(I23:R23),"")),
     MAX(IF($I$200:$R$200=2,(I23:R23),""))),
IF(Options!$D$19=1, IFERROR(AVERAGE(IF($I$200:$R$200=1,(I23:R23),"")),
     AVERAGE(IF($I$200:$R$200=2,(I23:R23),""))),
IF(Options!$D$20=1, IFERROR(GEOMEAN(IF($I$200:$R$200=1,(I23:R23)+0.0001,"")),
     GEOMEAN(IF($I$200:$R$200=2,(I23:R23)+0.0001,""))))))</f>
        <v>10</v>
      </c>
      <c r="H23" s="240" t="s">
        <v>43</v>
      </c>
      <c r="I23" s="96">
        <v>3.71428571428571</v>
      </c>
      <c r="J23" s="96">
        <v>10</v>
      </c>
      <c r="K23" s="96" t="s">
        <v>505</v>
      </c>
      <c r="L23" s="96"/>
      <c r="M23" s="96"/>
      <c r="N23" s="150"/>
      <c r="O23" s="150"/>
      <c r="P23" s="150"/>
      <c r="Q23" s="38"/>
      <c r="R23" s="38"/>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5.1961524227066338</v>
      </c>
      <c r="F24" s="96" cm="1">
        <f t="array" ref="F24">IF(Options!$D$18=1, IFERROR(MAX(IF($I$199:$R$199=1,(I24:R24),"")),
     MAX(IF($I$199:$R$199=2,(I24:R24),""))),
IF(Options!$D$19=1, IFERROR(AVERAGE(IF($I$199:$R$199=1,(I24:R24),"")),
     AVERAGE(IF($I$199:$R$199=2,(I24:R24),""))),
IF(Options!$D$20=1, IFERROR(GEOMEAN(IF($I$199:$R$199=1,(I24:R24)+0.0001,"")),
     GEOMEAN(IF($I$199:$R$199=2,(I24:R24)+0.0001,""))))))</f>
        <v>3.8571428571428599</v>
      </c>
      <c r="G24" s="96" cm="1">
        <f t="array" ref="G24">IF(Options!$D$18=1, IFERROR(MAX(IF($I$200:$R$200=1,(I24:R24),"")),
     MAX(IF($I$200:$R$200=2,(I24:R24),""))),
IF(Options!$D$19=1, IFERROR(AVERAGE(IF($I$200:$R$200=1,(I24:R24),"")),
     AVERAGE(IF($I$200:$R$200=2,(I24:R24),""))),
IF(Options!$D$20=1, IFERROR(GEOMEAN(IF($I$200:$R$200=1,(I24:R24)+0.0001,"")),
     GEOMEAN(IF($I$200:$R$200=2,(I24:R24)+0.0001,""))))))</f>
        <v>7</v>
      </c>
      <c r="H24" s="240" t="s">
        <v>45</v>
      </c>
      <c r="I24" s="96">
        <v>3.8571428571428599</v>
      </c>
      <c r="J24" s="96">
        <v>7</v>
      </c>
      <c r="K24" s="96" t="s">
        <v>505</v>
      </c>
      <c r="L24" s="96"/>
      <c r="M24" s="96"/>
      <c r="N24" s="150"/>
      <c r="O24" s="150"/>
      <c r="P24" s="150"/>
      <c r="Q24" s="38"/>
      <c r="R24" s="38"/>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1.71428571428572</v>
      </c>
      <c r="F25" s="96" cm="1">
        <f t="array" ref="F25">IF(Options!$D$18=1, IFERROR(MAX(IF($I$199:$R$199=1,(I25:R25),"")),
     MAX(IF($I$199:$R$199=2,(I25:R25),""))),
IF(Options!$D$19=1, IFERROR(AVERAGE(IF($I$199:$R$199=1,(I25:R25),"")),
     AVERAGE(IF($I$199:$R$199=2,(I25:R25),""))),
IF(Options!$D$20=1, IFERROR(GEOMEAN(IF($I$199:$R$199=1,(I25:R25)+0.0001,"")),
     GEOMEAN(IF($I$199:$R$199=2,(I25:R25)+0.0001,""))))))</f>
        <v>1.71428571428572</v>
      </c>
      <c r="G25" s="96" cm="1">
        <f t="array" ref="G25">IF(Options!$D$18=1, IFERROR(MAX(IF($I$200:$R$200=1,(I25:R25),"")),
     MAX(IF($I$200:$R$200=2,(I25:R25),""))),
IF(Options!$D$19=1, IFERROR(AVERAGE(IF($I$200:$R$200=1,(I25:R25),"")),
     AVERAGE(IF($I$200:$R$200=2,(I25:R25),""))),
IF(Options!$D$20=1, IFERROR(GEOMEAN(IF($I$200:$R$200=1,(I25:R25)+0.0001,"")),
     GEOMEAN(IF($I$200:$R$200=2,(I25:R25)+0.0001,""))))))</f>
        <v>0</v>
      </c>
      <c r="H25" s="240" t="s">
        <v>47</v>
      </c>
      <c r="I25" s="96">
        <v>1.71428571428572</v>
      </c>
      <c r="J25" s="96">
        <v>0</v>
      </c>
      <c r="K25" s="96" t="s">
        <v>505</v>
      </c>
      <c r="L25" s="96"/>
      <c r="M25" s="96"/>
      <c r="N25" s="150"/>
      <c r="O25" s="150"/>
      <c r="P25" s="150"/>
      <c r="Q25" s="38"/>
      <c r="R25" s="38"/>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7.2702917999997023</v>
      </c>
      <c r="F26" s="96" cm="1">
        <f t="array" ref="F26">IF(Options!$D$18=1, IFERROR(MAX(IF($I$199:$R$199=1,(I26:R26),"")),
     MAX(IF($I$199:$R$199=2,(I26:R26),""))),
IF(Options!$D$19=1, IFERROR(AVERAGE(IF($I$199:$R$199=1,(I26:R26),"")),
     AVERAGE(IF($I$199:$R$199=2,(I26:R26),""))),
IF(Options!$D$20=1, IFERROR(GEOMEAN(IF($I$199:$R$199=1,(I26:R26)+0.0001,"")),
     GEOMEAN(IF($I$199:$R$199=2,(I26:R26)+0.0001,""))))))</f>
        <v>5.28571428571429</v>
      </c>
      <c r="G26" s="96" cm="1">
        <f t="array" ref="G26">IF(Options!$D$18=1, IFERROR(MAX(IF($I$200:$R$200=1,(I26:R26),"")),
     MAX(IF($I$200:$R$200=2,(I26:R26),""))),
IF(Options!$D$19=1, IFERROR(AVERAGE(IF($I$200:$R$200=1,(I26:R26),"")),
     AVERAGE(IF($I$200:$R$200=2,(I26:R26),""))),
IF(Options!$D$20=1, IFERROR(GEOMEAN(IF($I$200:$R$200=1,(I26:R26)+0.0001,"")),
     GEOMEAN(IF($I$200:$R$200=2,(I26:R26)+0.0001,""))))))</f>
        <v>10</v>
      </c>
      <c r="H26" s="240" t="s">
        <v>49</v>
      </c>
      <c r="I26" s="96">
        <v>5.28571428571429</v>
      </c>
      <c r="J26" s="96">
        <v>10</v>
      </c>
      <c r="K26" s="96" t="s">
        <v>505</v>
      </c>
      <c r="L26" s="96"/>
      <c r="M26" s="96"/>
      <c r="N26" s="150"/>
      <c r="O26" s="150"/>
      <c r="P26" s="150"/>
      <c r="Q26" s="38"/>
      <c r="R26" s="38"/>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6.7082039324993694</v>
      </c>
      <c r="F27" s="96" cm="1">
        <f t="array" ref="F27">IF(Options!$D$18=1, IFERROR(MAX(IF($I$199:$R$199=1,(I27:R27),"")),
     MAX(IF($I$199:$R$199=2,(I27:R27),""))),
IF(Options!$D$19=1, IFERROR(AVERAGE(IF($I$199:$R$199=1,(I27:R27),"")),
     AVERAGE(IF($I$199:$R$199=2,(I27:R27),""))),
IF(Options!$D$20=1, IFERROR(GEOMEAN(IF($I$199:$R$199=1,(I27:R27)+0.0001,"")),
     GEOMEAN(IF($I$199:$R$199=2,(I27:R27)+0.0001,""))))))</f>
        <v>6.4285714285714297</v>
      </c>
      <c r="G27" s="96" cm="1">
        <f t="array" ref="G27">IF(Options!$D$18=1, IFERROR(MAX(IF($I$200:$R$200=1,(I27:R27),"")),
     MAX(IF($I$200:$R$200=2,(I27:R27),""))),
IF(Options!$D$19=1, IFERROR(AVERAGE(IF($I$200:$R$200=1,(I27:R27),"")),
     AVERAGE(IF($I$200:$R$200=2,(I27:R27),""))),
IF(Options!$D$20=1, IFERROR(GEOMEAN(IF($I$200:$R$200=1,(I27:R27)+0.0001,"")),
     GEOMEAN(IF($I$200:$R$200=2,(I27:R27)+0.0001,""))))))</f>
        <v>7</v>
      </c>
      <c r="H27" s="240" t="s">
        <v>51</v>
      </c>
      <c r="I27" s="96">
        <v>6.4285714285714297</v>
      </c>
      <c r="J27" s="96">
        <v>7</v>
      </c>
      <c r="K27" s="96">
        <v>5.7790485563732297</v>
      </c>
      <c r="L27" s="96"/>
      <c r="M27" s="96"/>
      <c r="N27" s="150"/>
      <c r="O27" s="150"/>
      <c r="P27" s="150"/>
      <c r="Q27" s="38"/>
      <c r="R27" s="38"/>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5.8309518948453025</v>
      </c>
      <c r="F28" s="96" cm="1">
        <f t="array" ref="F28">IF(Options!$D$18=1, IFERROR(MAX(IF($I$199:$R$199=1,(I28:R28),"")),
     MAX(IF($I$199:$R$199=2,(I28:R28),""))),
IF(Options!$D$19=1, IFERROR(AVERAGE(IF($I$199:$R$199=1,(I28:R28),"")),
     AVERAGE(IF($I$199:$R$199=2,(I28:R28),""))),
IF(Options!$D$20=1, IFERROR(GEOMEAN(IF($I$199:$R$199=1,(I28:R28)+0.0001,"")),
     GEOMEAN(IF($I$199:$R$199=2,(I28:R28)+0.0001,""))))))</f>
        <v>4.8571428571428603</v>
      </c>
      <c r="G28" s="96" cm="1">
        <f t="array" ref="G28">IF(Options!$D$18=1, IFERROR(MAX(IF($I$200:$R$200=1,(I28:R28),"")),
     MAX(IF($I$200:$R$200=2,(I28:R28),""))),
IF(Options!$D$19=1, IFERROR(AVERAGE(IF($I$200:$R$200=1,(I28:R28),"")),
     AVERAGE(IF($I$200:$R$200=2,(I28:R28),""))),
IF(Options!$D$20=1, IFERROR(GEOMEAN(IF($I$200:$R$200=1,(I28:R28)+0.0001,"")),
     GEOMEAN(IF($I$200:$R$200=2,(I28:R28)+0.0001,""))))))</f>
        <v>7</v>
      </c>
      <c r="H28" s="240" t="s">
        <v>53</v>
      </c>
      <c r="I28" s="96">
        <v>4.8571428571428603</v>
      </c>
      <c r="J28" s="96">
        <v>7</v>
      </c>
      <c r="K28" s="96" t="s">
        <v>505</v>
      </c>
      <c r="L28" s="96"/>
      <c r="M28" s="96"/>
      <c r="N28" s="150"/>
      <c r="O28" s="150"/>
      <c r="P28" s="150"/>
      <c r="Q28" s="38"/>
      <c r="R28" s="38"/>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4.7958315233127147</v>
      </c>
      <c r="F29" s="96" cm="1">
        <f t="array" ref="F29">IF(Options!$D$18=1, IFERROR(MAX(IF($I$199:$R$199=1,(I29:R29),"")),
     MAX(IF($I$199:$R$199=2,(I29:R29),""))),
IF(Options!$D$19=1, IFERROR(AVERAGE(IF($I$199:$R$199=1,(I29:R29),"")),
     AVERAGE(IF($I$199:$R$199=2,(I29:R29),""))),
IF(Options!$D$20=1, IFERROR(GEOMEAN(IF($I$199:$R$199=1,(I29:R29)+0.0001,"")),
     GEOMEAN(IF($I$199:$R$199=2,(I29:R29)+0.0001,""))))))</f>
        <v>3.2857142857142798</v>
      </c>
      <c r="G29" s="96" cm="1">
        <f t="array" ref="G29">IF(Options!$D$18=1, IFERROR(MAX(IF($I$200:$R$200=1,(I29:R29),"")),
     MAX(IF($I$200:$R$200=2,(I29:R29),""))),
IF(Options!$D$19=1, IFERROR(AVERAGE(IF($I$200:$R$200=1,(I29:R29),"")),
     AVERAGE(IF($I$200:$R$200=2,(I29:R29),""))),
IF(Options!$D$20=1, IFERROR(GEOMEAN(IF($I$200:$R$200=1,(I29:R29)+0.0001,"")),
     GEOMEAN(IF($I$200:$R$200=2,(I29:R29)+0.0001,""))))))</f>
        <v>7</v>
      </c>
      <c r="H29" s="240" t="s">
        <v>55</v>
      </c>
      <c r="I29" s="96">
        <v>3.2857142857142798</v>
      </c>
      <c r="J29" s="96">
        <v>7</v>
      </c>
      <c r="K29" s="96" t="s">
        <v>505</v>
      </c>
      <c r="L29" s="96"/>
      <c r="M29" s="96"/>
      <c r="N29" s="150"/>
      <c r="O29" s="150"/>
      <c r="P29" s="150"/>
      <c r="Q29" s="38"/>
      <c r="R29" s="38"/>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3.6055512754639922</v>
      </c>
      <c r="F30" s="96" cm="1">
        <f t="array" ref="F30">IF(Options!$D$18=1, IFERROR(MAX(IF($I$199:$R$199=1,(I30:R30),"")),
     MAX(IF($I$199:$R$199=2,(I30:R30),""))),
IF(Options!$D$19=1, IFERROR(AVERAGE(IF($I$199:$R$199=1,(I30:R30),"")),
     AVERAGE(IF($I$199:$R$199=2,(I30:R30),""))),
IF(Options!$D$20=1, IFERROR(GEOMEAN(IF($I$199:$R$199=1,(I30:R30)+0.0001,"")),
     GEOMEAN(IF($I$199:$R$199=2,(I30:R30)+0.0001,""))))))</f>
        <v>1.8571428571428601</v>
      </c>
      <c r="G30" s="96" cm="1">
        <f t="array" ref="G30">IF(Options!$D$18=1, IFERROR(MAX(IF($I$200:$R$200=1,(I30:R30),"")),
     MAX(IF($I$200:$R$200=2,(I30:R30),""))),
IF(Options!$D$19=1, IFERROR(AVERAGE(IF($I$200:$R$200=1,(I30:R30),"")),
     AVERAGE(IF($I$200:$R$200=2,(I30:R30),""))),
IF(Options!$D$20=1, IFERROR(GEOMEAN(IF($I$200:$R$200=1,(I30:R30)+0.0001,"")),
     GEOMEAN(IF($I$200:$R$200=2,(I30:R30)+0.0001,""))))))</f>
        <v>7</v>
      </c>
      <c r="H30" s="240" t="s">
        <v>57</v>
      </c>
      <c r="I30" s="96">
        <v>1.8571428571428601</v>
      </c>
      <c r="J30" s="96">
        <v>7</v>
      </c>
      <c r="K30" s="96" t="s">
        <v>505</v>
      </c>
      <c r="L30" s="96"/>
      <c r="M30" s="96"/>
      <c r="N30" s="150"/>
      <c r="O30" s="150"/>
      <c r="P30" s="150"/>
      <c r="Q30" s="38"/>
      <c r="R30" s="38"/>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7.4285714285714297</v>
      </c>
      <c r="F31" s="96" cm="1">
        <f t="array" ref="F31">IF(Options!$D$18=1, IFERROR(MAX(IF($I$199:$R$199=1,(I31:R31),"")),
     MAX(IF($I$199:$R$199=2,(I31:R31),""))),
IF(Options!$D$19=1, IFERROR(AVERAGE(IF($I$199:$R$199=1,(I31:R31),"")),
     AVERAGE(IF($I$199:$R$199=2,(I31:R31),""))),
IF(Options!$D$20=1, IFERROR(GEOMEAN(IF($I$199:$R$199=1,(I31:R31)+0.0001,"")),
     GEOMEAN(IF($I$199:$R$199=2,(I31:R31)+0.0001,""))))))</f>
        <v>7.4285714285714297</v>
      </c>
      <c r="G31" s="96" cm="1">
        <f t="array" ref="G31">IF(Options!$D$18=1, IFERROR(MAX(IF($I$200:$R$200=1,(I31:R31),"")),
     MAX(IF($I$200:$R$200=2,(I31:R31),""))),
IF(Options!$D$19=1, IFERROR(AVERAGE(IF($I$200:$R$200=1,(I31:R31),"")),
     AVERAGE(IF($I$200:$R$200=2,(I31:R31),""))),
IF(Options!$D$20=1, IFERROR(GEOMEAN(IF($I$200:$R$200=1,(I31:R31)+0.0001,"")),
     GEOMEAN(IF($I$200:$R$200=2,(I31:R31)+0.0001,""))))))</f>
        <v>0</v>
      </c>
      <c r="H31" s="240" t="s">
        <v>59</v>
      </c>
      <c r="I31" s="96">
        <v>7.4285714285714297</v>
      </c>
      <c r="J31" s="96" t="s">
        <v>505</v>
      </c>
      <c r="K31" s="96" t="s">
        <v>505</v>
      </c>
      <c r="L31" s="96"/>
      <c r="M31" s="96"/>
      <c r="N31" s="150"/>
      <c r="O31" s="150"/>
      <c r="P31" s="150"/>
      <c r="Q31" s="38"/>
      <c r="R31" s="38"/>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6.4285714285714297</v>
      </c>
      <c r="F32" s="96" cm="1">
        <f t="array" ref="F32">IF(Options!$D$18=1, IFERROR(MAX(IF($I$199:$R$199=1,(I32:R32),"")),
     MAX(IF($I$199:$R$199=2,(I32:R32),""))),
IF(Options!$D$19=1, IFERROR(AVERAGE(IF($I$199:$R$199=1,(I32:R32),"")),
     AVERAGE(IF($I$199:$R$199=2,(I32:R32),""))),
IF(Options!$D$20=1, IFERROR(GEOMEAN(IF($I$199:$R$199=1,(I32:R32)+0.0001,"")),
     GEOMEAN(IF($I$199:$R$199=2,(I32:R32)+0.0001,""))))))</f>
        <v>6.4285714285714297</v>
      </c>
      <c r="G32" s="96" cm="1">
        <f t="array" ref="G32">IF(Options!$D$18=1, IFERROR(MAX(IF($I$200:$R$200=1,(I32:R32),"")),
     MAX(IF($I$200:$R$200=2,(I32:R32),""))),
IF(Options!$D$19=1, IFERROR(AVERAGE(IF($I$200:$R$200=1,(I32:R32),"")),
     AVERAGE(IF($I$200:$R$200=2,(I32:R32),""))),
IF(Options!$D$20=1, IFERROR(GEOMEAN(IF($I$200:$R$200=1,(I32:R32)+0.0001,"")),
     GEOMEAN(IF($I$200:$R$200=2,(I32:R32)+0.0001,""))))))</f>
        <v>0</v>
      </c>
      <c r="H32" s="240" t="s">
        <v>61</v>
      </c>
      <c r="I32" s="96">
        <v>6.4285714285714297</v>
      </c>
      <c r="J32" s="96" t="s">
        <v>505</v>
      </c>
      <c r="K32" s="96" t="s">
        <v>505</v>
      </c>
      <c r="L32" s="96"/>
      <c r="M32" s="96"/>
      <c r="N32" s="150"/>
      <c r="O32" s="150"/>
      <c r="P32" s="150"/>
      <c r="Q32" s="38"/>
      <c r="R32" s="38"/>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9.6310746905206948</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9.2757599694388304</v>
      </c>
      <c r="H33" s="240" t="s">
        <v>63</v>
      </c>
      <c r="I33" s="96">
        <v>10</v>
      </c>
      <c r="J33" s="96" t="s">
        <v>505</v>
      </c>
      <c r="K33" s="96">
        <v>9.2757599694388304</v>
      </c>
      <c r="L33" s="96"/>
      <c r="M33" s="96"/>
      <c r="N33" s="150"/>
      <c r="O33" s="150"/>
      <c r="P33" s="150"/>
      <c r="Q33" s="38"/>
      <c r="R33" s="38"/>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1.9999999999999991</v>
      </c>
      <c r="F34" s="96" cm="1">
        <f t="array" ref="F34">IF(Options!$D$18=1, IFERROR(MAX(IF($I$199:$R$199=1,(I34:R34),"")),
     MAX(IF($I$199:$R$199=2,(I34:R34),""))),
IF(Options!$D$19=1, IFERROR(AVERAGE(IF($I$199:$R$199=1,(I34:R34),"")),
     AVERAGE(IF($I$199:$R$199=2,(I34:R34),""))),
IF(Options!$D$20=1, IFERROR(GEOMEAN(IF($I$199:$R$199=1,(I34:R34)+0.0001,"")),
     GEOMEAN(IF($I$199:$R$199=2,(I34:R34)+0.0001,""))))))</f>
        <v>0.57142857142857095</v>
      </c>
      <c r="G34" s="96" cm="1">
        <f t="array" ref="G34">IF(Options!$D$18=1, IFERROR(MAX(IF($I$200:$R$200=1,(I34:R34),"")),
     MAX(IF($I$200:$R$200=2,(I34:R34),""))),
IF(Options!$D$19=1, IFERROR(AVERAGE(IF($I$200:$R$200=1,(I34:R34),"")),
     AVERAGE(IF($I$200:$R$200=2,(I34:R34),""))),
IF(Options!$D$20=1, IFERROR(GEOMEAN(IF($I$200:$R$200=1,(I34:R34)+0.0001,"")),
     GEOMEAN(IF($I$200:$R$200=2,(I34:R34)+0.0001,""))))))</f>
        <v>7</v>
      </c>
      <c r="H34" s="240" t="s">
        <v>65</v>
      </c>
      <c r="I34" s="96">
        <v>0.57142857142857095</v>
      </c>
      <c r="J34" s="96">
        <v>7</v>
      </c>
      <c r="K34" s="96" t="s">
        <v>505</v>
      </c>
      <c r="L34" s="96"/>
      <c r="M34" s="96"/>
      <c r="N34" s="150"/>
      <c r="O34" s="150"/>
      <c r="P34" s="150"/>
      <c r="Q34" s="38"/>
      <c r="R34" s="38"/>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0.42857142857142899</v>
      </c>
      <c r="F35" s="96" cm="1">
        <f t="array" ref="F35">IF(Options!$D$18=1, IFERROR(MAX(IF($I$199:$R$199=1,(I35:R35),"")),
     MAX(IF($I$199:$R$199=2,(I35:R35),""))),
IF(Options!$D$19=1, IFERROR(AVERAGE(IF($I$199:$R$199=1,(I35:R35),"")),
     AVERAGE(IF($I$199:$R$199=2,(I35:R35),""))),
IF(Options!$D$20=1, IFERROR(GEOMEAN(IF($I$199:$R$199=1,(I35:R35)+0.0001,"")),
     GEOMEAN(IF($I$199:$R$199=2,(I35:R35)+0.0001,""))))))</f>
        <v>0.42857142857142899</v>
      </c>
      <c r="G35" s="96" cm="1">
        <f t="array" ref="G35">IF(Options!$D$18=1, IFERROR(MAX(IF($I$200:$R$200=1,(I35:R35),"")),
     MAX(IF($I$200:$R$200=2,(I35:R35),""))),
IF(Options!$D$19=1, IFERROR(AVERAGE(IF($I$200:$R$200=1,(I35:R35),"")),
     AVERAGE(IF($I$200:$R$200=2,(I35:R35),""))),
IF(Options!$D$20=1, IFERROR(GEOMEAN(IF($I$200:$R$200=1,(I35:R35)+0.0001,"")),
     GEOMEAN(IF($I$200:$R$200=2,(I35:R35)+0.0001,""))))))</f>
        <v>0</v>
      </c>
      <c r="H35" s="240" t="s">
        <v>67</v>
      </c>
      <c r="I35" s="96">
        <v>0.42857142857142899</v>
      </c>
      <c r="J35" s="96">
        <v>0</v>
      </c>
      <c r="K35" s="96" t="s">
        <v>505</v>
      </c>
      <c r="L35" s="96"/>
      <c r="M35" s="96"/>
      <c r="N35" s="150"/>
      <c r="O35" s="150"/>
      <c r="P35" s="150"/>
      <c r="Q35" s="38"/>
      <c r="R35" s="38"/>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4.1231056256176615</v>
      </c>
      <c r="F36" s="96" cm="1">
        <f t="array" ref="F36">IF(Options!$D$18=1, IFERROR(MAX(IF($I$199:$R$199=1,(I36:R36),"")),
     MAX(IF($I$199:$R$199=2,(I36:R36),""))),
IF(Options!$D$19=1, IFERROR(AVERAGE(IF($I$199:$R$199=1,(I36:R36),"")),
     AVERAGE(IF($I$199:$R$199=2,(I36:R36),""))),
IF(Options!$D$20=1, IFERROR(GEOMEAN(IF($I$199:$R$199=1,(I36:R36)+0.0001,"")),
     GEOMEAN(IF($I$199:$R$199=2,(I36:R36)+0.0001,""))))))</f>
        <v>2.4285714285714302</v>
      </c>
      <c r="G36" s="96" cm="1">
        <f t="array" ref="G36">IF(Options!$D$18=1, IFERROR(MAX(IF($I$200:$R$200=1,(I36:R36),"")),
     MAX(IF($I$200:$R$200=2,(I36:R36),""))),
IF(Options!$D$19=1, IFERROR(AVERAGE(IF($I$200:$R$200=1,(I36:R36),"")),
     AVERAGE(IF($I$200:$R$200=2,(I36:R36),""))),
IF(Options!$D$20=1, IFERROR(GEOMEAN(IF($I$200:$R$200=1,(I36:R36)+0.0001,"")),
     GEOMEAN(IF($I$200:$R$200=2,(I36:R36)+0.0001,""))))))</f>
        <v>7</v>
      </c>
      <c r="H36" s="240" t="s">
        <v>69</v>
      </c>
      <c r="I36" s="96">
        <v>2.4285714285714302</v>
      </c>
      <c r="J36" s="96">
        <v>7</v>
      </c>
      <c r="K36" s="96">
        <v>1.94280619848342</v>
      </c>
      <c r="L36" s="96"/>
      <c r="M36" s="96"/>
      <c r="N36" s="150"/>
      <c r="O36" s="150"/>
      <c r="P36" s="150"/>
      <c r="Q36" s="38"/>
      <c r="R36" s="38"/>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3.71428571428571</v>
      </c>
      <c r="F37" s="96" cm="1">
        <f t="array" ref="F37">IF(Options!$D$18=1, IFERROR(MAX(IF($I$199:$R$199=1,(I37:R37),"")),
     MAX(IF($I$199:$R$199=2,(I37:R37),""))),
IF(Options!$D$19=1, IFERROR(AVERAGE(IF($I$199:$R$199=1,(I37:R37),"")),
     AVERAGE(IF($I$199:$R$199=2,(I37:R37),""))),
IF(Options!$D$20=1, IFERROR(GEOMEAN(IF($I$199:$R$199=1,(I37:R37)+0.0001,"")),
     GEOMEAN(IF($I$199:$R$199=2,(I37:R37)+0.0001,""))))))</f>
        <v>3.71428571428571</v>
      </c>
      <c r="G37" s="96" cm="1">
        <f t="array" ref="G37">IF(Options!$D$18=1, IFERROR(MAX(IF($I$200:$R$200=1,(I37:R37),"")),
     MAX(IF($I$200:$R$200=2,(I37:R37),""))),
IF(Options!$D$19=1, IFERROR(AVERAGE(IF($I$200:$R$200=1,(I37:R37),"")),
     AVERAGE(IF($I$200:$R$200=2,(I37:R37),""))),
IF(Options!$D$20=1, IFERROR(GEOMEAN(IF($I$200:$R$200=1,(I37:R37)+0.0001,"")),
     GEOMEAN(IF($I$200:$R$200=2,(I37:R37)+0.0001,""))))))</f>
        <v>0</v>
      </c>
      <c r="H37" s="240" t="s">
        <v>71</v>
      </c>
      <c r="I37" s="96">
        <v>3.71428571428571</v>
      </c>
      <c r="J37" s="96">
        <v>0</v>
      </c>
      <c r="K37" s="96" t="s">
        <v>505</v>
      </c>
      <c r="L37" s="96"/>
      <c r="M37" s="96"/>
      <c r="N37" s="150"/>
      <c r="O37" s="150"/>
      <c r="P37" s="150"/>
      <c r="Q37" s="38"/>
      <c r="R37" s="38"/>
      <c r="S37" s="38"/>
      <c r="T37" s="38"/>
      <c r="U37" s="38"/>
      <c r="V37" s="38"/>
      <c r="W37" s="38"/>
      <c r="X37" s="38"/>
      <c r="Y37" s="38"/>
      <c r="Z37" s="38"/>
      <c r="AA37" s="38"/>
    </row>
    <row r="38" spans="1:27" x14ac:dyDescent="0.2">
      <c r="A38" s="92">
        <v>33</v>
      </c>
      <c r="B38" s="92" t="s">
        <v>72</v>
      </c>
      <c r="C38" s="92" t="s">
        <v>73</v>
      </c>
      <c r="D38" s="105" t="str">
        <f t="shared" ref="D38:D69" si="1">IF(H38 &lt;&gt; C38, "Countries don't match", "")</f>
        <v/>
      </c>
      <c r="E38" s="96">
        <f>IF(Options!$D$24 = 1, MAX(F38, G38),
IF(Options!$D$25 = 1, AVERAGE(F38,G38),
IF(Options!$D$26 = 1, IFERROR(GEOMEAN(F38, G38), MAX(F38, G38)))))</f>
        <v>8.5714285714285694</v>
      </c>
      <c r="F38" s="96" cm="1">
        <f t="array" ref="F38">IF(Options!$D$18=1, IFERROR(MAX(IF($I$199:$R$199=1,(I38:R38),"")),
     MAX(IF($I$199:$R$199=2,(I38:R38),""))),
IF(Options!$D$19=1, IFERROR(AVERAGE(IF($I$199:$R$199=1,(I38:R38),"")),
     AVERAGE(IF($I$199:$R$199=2,(I38:R38),""))),
IF(Options!$D$20=1, IFERROR(GEOMEAN(IF($I$199:$R$199=1,(I38:R38)+0.0001,"")),
     GEOMEAN(IF($I$199:$R$199=2,(I38:R38)+0.0001,""))))))</f>
        <v>8.5714285714285694</v>
      </c>
      <c r="G38" s="96" cm="1">
        <f t="array" ref="G38">IF(Options!$D$18=1, IFERROR(MAX(IF($I$200:$R$200=1,(I38:R38),"")),
     MAX(IF($I$200:$R$200=2,(I38:R38),""))),
IF(Options!$D$19=1, IFERROR(AVERAGE(IF($I$200:$R$200=1,(I38:R38),"")),
     AVERAGE(IF($I$200:$R$200=2,(I38:R38),""))),
IF(Options!$D$20=1, IFERROR(GEOMEAN(IF($I$200:$R$200=1,(I38:R38)+0.0001,"")),
     GEOMEAN(IF($I$200:$R$200=2,(I38:R38)+0.0001,""))))))</f>
        <v>0</v>
      </c>
      <c r="H38" s="240" t="s">
        <v>73</v>
      </c>
      <c r="I38" s="96">
        <v>8.5714285714285694</v>
      </c>
      <c r="J38" s="96" t="s">
        <v>505</v>
      </c>
      <c r="K38" s="96" t="s">
        <v>505</v>
      </c>
      <c r="L38" s="96"/>
      <c r="M38" s="96"/>
      <c r="N38" s="150"/>
      <c r="O38" s="150"/>
      <c r="P38" s="150"/>
      <c r="Q38" s="38"/>
      <c r="R38" s="38"/>
      <c r="S38" s="38"/>
      <c r="T38" s="38"/>
      <c r="U38" s="38"/>
      <c r="V38" s="38"/>
      <c r="W38" s="38"/>
      <c r="X38" s="38"/>
      <c r="Y38" s="38"/>
      <c r="Z38" s="38"/>
      <c r="AA38" s="38"/>
    </row>
    <row r="39" spans="1:27" x14ac:dyDescent="0.2">
      <c r="A39" s="92">
        <v>34</v>
      </c>
      <c r="B39" s="92" t="s">
        <v>74</v>
      </c>
      <c r="C39" s="92" t="s">
        <v>75</v>
      </c>
      <c r="D39" s="105" t="str">
        <f t="shared" si="1"/>
        <v/>
      </c>
      <c r="E39" s="96">
        <f>IF(Options!$D$24 = 1, MAX(F39, G39),
IF(Options!$D$25 = 1, AVERAGE(F39,G39),
IF(Options!$D$26 = 1, IFERROR(GEOMEAN(F39, G39), MAX(F39, G39)))))</f>
        <v>8.4285714285714306</v>
      </c>
      <c r="F39" s="96" cm="1">
        <f t="array" ref="F39">IF(Options!$D$18=1, IFERROR(MAX(IF($I$199:$R$199=1,(I39:R39),"")),
     MAX(IF($I$199:$R$199=2,(I39:R39),""))),
IF(Options!$D$19=1, IFERROR(AVERAGE(IF($I$199:$R$199=1,(I39:R39),"")),
     AVERAGE(IF($I$199:$R$199=2,(I39:R39),""))),
IF(Options!$D$20=1, IFERROR(GEOMEAN(IF($I$199:$R$199=1,(I39:R39)+0.0001,"")),
     GEOMEAN(IF($I$199:$R$199=2,(I39:R39)+0.0001,""))))))</f>
        <v>8.4285714285714306</v>
      </c>
      <c r="G39" s="96" cm="1">
        <f t="array" ref="G39">IF(Options!$D$18=1, IFERROR(MAX(IF($I$200:$R$200=1,(I39:R39),"")),
     MAX(IF($I$200:$R$200=2,(I39:R39),""))),
IF(Options!$D$19=1, IFERROR(AVERAGE(IF($I$200:$R$200=1,(I39:R39),"")),
     AVERAGE(IF($I$200:$R$200=2,(I39:R39),""))),
IF(Options!$D$20=1, IFERROR(GEOMEAN(IF($I$200:$R$200=1,(I39:R39)+0.0001,"")),
     GEOMEAN(IF($I$200:$R$200=2,(I39:R39)+0.0001,""))))))</f>
        <v>0</v>
      </c>
      <c r="H39" s="240" t="s">
        <v>75</v>
      </c>
      <c r="I39" s="96">
        <v>8.4285714285714306</v>
      </c>
      <c r="J39" s="96" t="s">
        <v>505</v>
      </c>
      <c r="K39" s="96" t="s">
        <v>505</v>
      </c>
      <c r="L39" s="96"/>
      <c r="M39" s="96"/>
      <c r="N39" s="150"/>
      <c r="O39" s="150"/>
      <c r="P39" s="150"/>
      <c r="Q39" s="38"/>
      <c r="R39" s="38"/>
      <c r="S39" s="38"/>
      <c r="T39" s="38"/>
      <c r="U39" s="38"/>
      <c r="V39" s="38"/>
      <c r="W39" s="38"/>
      <c r="X39" s="38"/>
      <c r="Y39" s="38"/>
      <c r="Z39" s="38"/>
      <c r="AA39" s="38"/>
    </row>
    <row r="40" spans="1:27" x14ac:dyDescent="0.2">
      <c r="A40" s="92">
        <v>35</v>
      </c>
      <c r="B40" s="92" t="s">
        <v>76</v>
      </c>
      <c r="C40" s="92" t="s">
        <v>77</v>
      </c>
      <c r="D40" s="105" t="str">
        <f t="shared" si="1"/>
        <v/>
      </c>
      <c r="E40" s="96">
        <f>IF(Options!$D$24 = 1, MAX(F40, G40),
IF(Options!$D$25 = 1, AVERAGE(F40,G40),
IF(Options!$D$26 = 1, IFERROR(GEOMEAN(F40, G40), MAX(F40, G40)))))</f>
        <v>9.7833678104365323</v>
      </c>
      <c r="F40" s="96" cm="1">
        <f t="array" ref="F40">IF(Options!$D$18=1, IFERROR(MAX(IF($I$199:$R$199=1,(I40:R40),"")),
     MAX(IF($I$199:$R$199=2,(I40:R40),""))),
IF(Options!$D$19=1, IFERROR(AVERAGE(IF($I$199:$R$199=1,(I40:R40),"")),
     AVERAGE(IF($I$199:$R$199=2,(I40:R40),""))),
IF(Options!$D$20=1, IFERROR(GEOMEAN(IF($I$199:$R$199=1,(I40:R40)+0.0001,"")),
     GEOMEAN(IF($I$199:$R$199=2,(I40:R40)+0.0001,""))))))</f>
        <v>9.5714285714285694</v>
      </c>
      <c r="G40" s="96" cm="1">
        <f t="array" ref="G40">IF(Options!$D$18=1, IFERROR(MAX(IF($I$200:$R$200=1,(I40:R40),"")),
     MAX(IF($I$200:$R$200=2,(I40:R40),""))),
IF(Options!$D$19=1, IFERROR(AVERAGE(IF($I$200:$R$200=1,(I40:R40),"")),
     AVERAGE(IF($I$200:$R$200=2,(I40:R40),""))),
IF(Options!$D$20=1, IFERROR(GEOMEAN(IF($I$200:$R$200=1,(I40:R40)+0.0001,"")),
     GEOMEAN(IF($I$200:$R$200=2,(I40:R40)+0.0001,""))))))</f>
        <v>10</v>
      </c>
      <c r="H40" s="240" t="s">
        <v>77</v>
      </c>
      <c r="I40" s="96">
        <v>9.5714285714285694</v>
      </c>
      <c r="J40" s="96" t="s">
        <v>505</v>
      </c>
      <c r="K40" s="96">
        <v>10</v>
      </c>
      <c r="L40" s="96"/>
      <c r="M40" s="96"/>
      <c r="N40" s="150"/>
      <c r="O40" s="150"/>
      <c r="P40" s="150"/>
      <c r="Q40" s="38"/>
      <c r="R40" s="38"/>
      <c r="S40" s="38"/>
      <c r="T40" s="38"/>
      <c r="U40" s="38"/>
      <c r="V40" s="38"/>
      <c r="W40" s="38"/>
      <c r="X40" s="38"/>
      <c r="Y40" s="38"/>
      <c r="Z40" s="38"/>
      <c r="AA40" s="38"/>
    </row>
    <row r="41" spans="1:27" x14ac:dyDescent="0.2">
      <c r="A41" s="92">
        <v>36</v>
      </c>
      <c r="B41" s="92" t="s">
        <v>78</v>
      </c>
      <c r="C41" s="92" t="s">
        <v>79</v>
      </c>
      <c r="D41" s="105" t="str">
        <f t="shared" si="1"/>
        <v/>
      </c>
      <c r="E41" s="96">
        <f>IF(Options!$D$24 = 1, MAX(F41, G41),
IF(Options!$D$25 = 1, AVERAGE(F41,G41),
IF(Options!$D$26 = 1, IFERROR(GEOMEAN(F41, G41), MAX(F41, G41)))))</f>
        <v>7.5714285714285703</v>
      </c>
      <c r="F41" s="96" cm="1">
        <f t="array" ref="F41">IF(Options!$D$18=1, IFERROR(MAX(IF($I$199:$R$199=1,(I41:R41),"")),
     MAX(IF($I$199:$R$199=2,(I41:R41),""))),
IF(Options!$D$19=1, IFERROR(AVERAGE(IF($I$199:$R$199=1,(I41:R41),"")),
     AVERAGE(IF($I$199:$R$199=2,(I41:R41),""))),
IF(Options!$D$20=1, IFERROR(GEOMEAN(IF($I$199:$R$199=1,(I41:R41)+0.0001,"")),
     GEOMEAN(IF($I$199:$R$199=2,(I41:R41)+0.0001,""))))))</f>
        <v>7.5714285714285703</v>
      </c>
      <c r="G41" s="96" cm="1">
        <f t="array" ref="G41">IF(Options!$D$18=1, IFERROR(MAX(IF($I$200:$R$200=1,(I41:R41),"")),
     MAX(IF($I$200:$R$200=2,(I41:R41),""))),
IF(Options!$D$19=1, IFERROR(AVERAGE(IF($I$200:$R$200=1,(I41:R41),"")),
     AVERAGE(IF($I$200:$R$200=2,(I41:R41),""))),
IF(Options!$D$20=1, IFERROR(GEOMEAN(IF($I$200:$R$200=1,(I41:R41)+0.0001,"")),
     GEOMEAN(IF($I$200:$R$200=2,(I41:R41)+0.0001,""))))))</f>
        <v>0</v>
      </c>
      <c r="H41" s="240" t="s">
        <v>79</v>
      </c>
      <c r="I41" s="96">
        <v>7.5714285714285703</v>
      </c>
      <c r="J41" s="96" t="s">
        <v>505</v>
      </c>
      <c r="K41" s="96" t="s">
        <v>505</v>
      </c>
      <c r="L41" s="96"/>
      <c r="M41" s="96"/>
      <c r="N41" s="150"/>
      <c r="O41" s="150"/>
      <c r="P41" s="150"/>
      <c r="Q41" s="38"/>
      <c r="R41" s="38"/>
      <c r="S41" s="38"/>
      <c r="T41" s="38"/>
      <c r="U41" s="38"/>
      <c r="V41" s="38"/>
      <c r="W41" s="38"/>
      <c r="X41" s="38"/>
      <c r="Y41" s="38"/>
      <c r="Z41" s="38"/>
      <c r="AA41" s="38"/>
    </row>
    <row r="42" spans="1:27" x14ac:dyDescent="0.2">
      <c r="A42" s="92">
        <v>37</v>
      </c>
      <c r="B42" s="92" t="s">
        <v>80</v>
      </c>
      <c r="C42" s="92" t="s">
        <v>81</v>
      </c>
      <c r="D42" s="105" t="str">
        <f t="shared" si="1"/>
        <v/>
      </c>
      <c r="E42" s="96">
        <f>IF(Options!$D$24 = 1, MAX(F42, G42),
IF(Options!$D$25 = 1, AVERAGE(F42,G42),
IF(Options!$D$26 = 1, IFERROR(GEOMEAN(F42, G42), MAX(F42, G42)))))</f>
        <v>6.082762530298222</v>
      </c>
      <c r="F42" s="96" cm="1">
        <f t="array" ref="F42">IF(Options!$D$18=1, IFERROR(MAX(IF($I$199:$R$199=1,(I42:R42),"")),
     MAX(IF($I$199:$R$199=2,(I42:R42),""))),
IF(Options!$D$19=1, IFERROR(AVERAGE(IF($I$199:$R$199=1,(I42:R42),"")),
     AVERAGE(IF($I$199:$R$199=2,(I42:R42),""))),
IF(Options!$D$20=1, IFERROR(GEOMEAN(IF($I$199:$R$199=1,(I42:R42)+0.0001,"")),
     GEOMEAN(IF($I$199:$R$199=2,(I42:R42)+0.0001,""))))))</f>
        <v>5.28571428571429</v>
      </c>
      <c r="G42" s="96" cm="1">
        <f t="array" ref="G42">IF(Options!$D$18=1, IFERROR(MAX(IF($I$200:$R$200=1,(I42:R42),"")),
     MAX(IF($I$200:$R$200=2,(I42:R42),""))),
IF(Options!$D$19=1, IFERROR(AVERAGE(IF($I$200:$R$200=1,(I42:R42),"")),
     AVERAGE(IF($I$200:$R$200=2,(I42:R42),""))),
IF(Options!$D$20=1, IFERROR(GEOMEAN(IF($I$200:$R$200=1,(I42:R42)+0.0001,"")),
     GEOMEAN(IF($I$200:$R$200=2,(I42:R42)+0.0001,""))))))</f>
        <v>7</v>
      </c>
      <c r="H42" s="240" t="s">
        <v>81</v>
      </c>
      <c r="I42" s="96">
        <v>5.28571428571429</v>
      </c>
      <c r="J42" s="96">
        <v>7</v>
      </c>
      <c r="K42" s="96">
        <v>6.5377033778599296</v>
      </c>
      <c r="L42" s="96"/>
      <c r="M42" s="96"/>
      <c r="N42" s="150"/>
      <c r="O42" s="150"/>
      <c r="P42" s="150"/>
      <c r="Q42" s="38"/>
      <c r="R42" s="38"/>
      <c r="S42" s="38"/>
      <c r="T42" s="38"/>
      <c r="U42" s="38"/>
      <c r="V42" s="38"/>
      <c r="W42" s="38"/>
      <c r="X42" s="38"/>
      <c r="Y42" s="38"/>
      <c r="Z42" s="38"/>
      <c r="AA42" s="38"/>
    </row>
    <row r="43" spans="1:27" x14ac:dyDescent="0.2">
      <c r="A43" s="92">
        <v>38</v>
      </c>
      <c r="B43" s="92" t="s">
        <v>82</v>
      </c>
      <c r="C43" s="92" t="s">
        <v>83</v>
      </c>
      <c r="D43" s="105" t="str">
        <f t="shared" si="1"/>
        <v/>
      </c>
      <c r="E43" s="96">
        <f>IF(Options!$D$24 = 1, MAX(F43, G43),
IF(Options!$D$25 = 1, AVERAGE(F43,G43),
IF(Options!$D$26 = 1, IFERROR(GEOMEAN(F43, G43), MAX(F43, G43)))))</f>
        <v>8.71428571428571</v>
      </c>
      <c r="F43" s="96" cm="1">
        <f t="array" ref="F43">IF(Options!$D$18=1, IFERROR(MAX(IF($I$199:$R$199=1,(I43:R43),"")),
     MAX(IF($I$199:$R$199=2,(I43:R43),""))),
IF(Options!$D$19=1, IFERROR(AVERAGE(IF($I$199:$R$199=1,(I43:R43),"")),
     AVERAGE(IF($I$199:$R$199=2,(I43:R43),""))),
IF(Options!$D$20=1, IFERROR(GEOMEAN(IF($I$199:$R$199=1,(I43:R43)+0.0001,"")),
     GEOMEAN(IF($I$199:$R$199=2,(I43:R43)+0.0001,""))))))</f>
        <v>8.71428571428571</v>
      </c>
      <c r="G43" s="96" cm="1">
        <f t="array" ref="G43">IF(Options!$D$18=1, IFERROR(MAX(IF($I$200:$R$200=1,(I43:R43),"")),
     MAX(IF($I$200:$R$200=2,(I43:R43),""))),
IF(Options!$D$19=1, IFERROR(AVERAGE(IF($I$200:$R$200=1,(I43:R43),"")),
     AVERAGE(IF($I$200:$R$200=2,(I43:R43),""))),
IF(Options!$D$20=1, IFERROR(GEOMEAN(IF($I$200:$R$200=1,(I43:R43)+0.0001,"")),
     GEOMEAN(IF($I$200:$R$200=2,(I43:R43)+0.0001,""))))))</f>
        <v>0</v>
      </c>
      <c r="H43" s="240" t="s">
        <v>83</v>
      </c>
      <c r="I43" s="96">
        <v>8.71428571428571</v>
      </c>
      <c r="J43" s="96" t="s">
        <v>505</v>
      </c>
      <c r="K43" s="96" t="s">
        <v>505</v>
      </c>
      <c r="L43" s="96"/>
      <c r="M43" s="96"/>
      <c r="N43" s="150"/>
      <c r="O43" s="150"/>
      <c r="P43" s="150"/>
      <c r="Q43" s="38"/>
      <c r="R43" s="38"/>
      <c r="S43" s="38"/>
      <c r="T43" s="38"/>
      <c r="U43" s="38"/>
      <c r="V43" s="38"/>
      <c r="W43" s="38"/>
      <c r="X43" s="38"/>
      <c r="Y43" s="38"/>
      <c r="Z43" s="38"/>
      <c r="AA43" s="38"/>
    </row>
    <row r="44" spans="1:27" x14ac:dyDescent="0.2">
      <c r="A44" s="92">
        <v>39</v>
      </c>
      <c r="B44" s="92" t="s">
        <v>84</v>
      </c>
      <c r="C44" s="92" t="s">
        <v>85</v>
      </c>
      <c r="D44" s="105" t="str">
        <f t="shared" si="1"/>
        <v/>
      </c>
      <c r="E44" s="96">
        <f>IF(Options!$D$24 = 1, MAX(F44, G44),
IF(Options!$D$25 = 1, AVERAGE(F44,G44),
IF(Options!$D$26 = 1, IFERROR(GEOMEAN(F44, G44), MAX(F44, G44)))))</f>
        <v>6.8556546004010421</v>
      </c>
      <c r="F44" s="96" cm="1">
        <f t="array" ref="F44">IF(Options!$D$18=1, IFERROR(MAX(IF($I$199:$R$199=1,(I44:R44),"")),
     MAX(IF($I$199:$R$199=2,(I44:R44),""))),
IF(Options!$D$19=1, IFERROR(AVERAGE(IF($I$199:$R$199=1,(I44:R44),"")),
     AVERAGE(IF($I$199:$R$199=2,(I44:R44),""))),
IF(Options!$D$20=1, IFERROR(GEOMEAN(IF($I$199:$R$199=1,(I44:R44)+0.0001,"")),
     GEOMEAN(IF($I$199:$R$199=2,(I44:R44)+0.0001,""))))))</f>
        <v>6.71428571428571</v>
      </c>
      <c r="G44" s="96" cm="1">
        <f t="array" ref="G44">IF(Options!$D$18=1, IFERROR(MAX(IF($I$200:$R$200=1,(I44:R44),"")),
     MAX(IF($I$200:$R$200=2,(I44:R44),""))),
IF(Options!$D$19=1, IFERROR(AVERAGE(IF($I$200:$R$200=1,(I44:R44),"")),
     AVERAGE(IF($I$200:$R$200=2,(I44:R44),""))),
IF(Options!$D$20=1, IFERROR(GEOMEAN(IF($I$200:$R$200=1,(I44:R44)+0.0001,"")),
     GEOMEAN(IF($I$200:$R$200=2,(I44:R44)+0.0001,""))))))</f>
        <v>7</v>
      </c>
      <c r="H44" s="240" t="s">
        <v>85</v>
      </c>
      <c r="I44" s="96">
        <v>6.71428571428571</v>
      </c>
      <c r="J44" s="96">
        <v>7</v>
      </c>
      <c r="K44" s="96" t="s">
        <v>505</v>
      </c>
      <c r="L44" s="96"/>
      <c r="M44" s="96"/>
      <c r="N44" s="150"/>
      <c r="O44" s="150"/>
      <c r="P44" s="150"/>
      <c r="Q44" s="38"/>
      <c r="R44" s="38"/>
      <c r="S44" s="38"/>
      <c r="T44" s="38"/>
      <c r="U44" s="38"/>
      <c r="V44" s="38"/>
      <c r="W44" s="38"/>
      <c r="X44" s="38"/>
      <c r="Y44" s="38"/>
      <c r="Z44" s="38"/>
      <c r="AA44" s="38"/>
    </row>
    <row r="45" spans="1:27" x14ac:dyDescent="0.2">
      <c r="A45" s="92">
        <v>40</v>
      </c>
      <c r="B45" s="92" t="s">
        <v>86</v>
      </c>
      <c r="C45" s="92" t="s">
        <v>87</v>
      </c>
      <c r="D45" s="105" t="str">
        <f t="shared" si="1"/>
        <v/>
      </c>
      <c r="E45" s="96">
        <f>IF(Options!$D$24 = 1, MAX(F45, G45),
IF(Options!$D$25 = 1, AVERAGE(F45,G45),
IF(Options!$D$26 = 1, IFERROR(GEOMEAN(F45, G45), MAX(F45, G45)))))</f>
        <v>5.7321150422111034</v>
      </c>
      <c r="F45" s="96" cm="1">
        <f t="array" ref="F45">IF(Options!$D$18=1, IFERROR(MAX(IF($I$199:$R$199=1,(I45:R45),"")),
     MAX(IF($I$199:$R$199=2,(I45:R45),""))),
IF(Options!$D$19=1, IFERROR(AVERAGE(IF($I$199:$R$199=1,(I45:R45),"")),
     AVERAGE(IF($I$199:$R$199=2,(I45:R45),""))),
IF(Options!$D$20=1, IFERROR(GEOMEAN(IF($I$199:$R$199=1,(I45:R45)+0.0001,"")),
     GEOMEAN(IF($I$199:$R$199=2,(I45:R45)+0.0001,""))))))</f>
        <v>3.2857142857142798</v>
      </c>
      <c r="G45" s="96" cm="1">
        <f t="array" ref="G45">IF(Options!$D$18=1, IFERROR(MAX(IF($I$200:$R$200=1,(I45:R45),"")),
     MAX(IF($I$200:$R$200=2,(I45:R45),""))),
IF(Options!$D$19=1, IFERROR(AVERAGE(IF($I$200:$R$200=1,(I45:R45),"")),
     AVERAGE(IF($I$200:$R$200=2,(I45:R45),""))),
IF(Options!$D$20=1, IFERROR(GEOMEAN(IF($I$200:$R$200=1,(I45:R45)+0.0001,"")),
     GEOMEAN(IF($I$200:$R$200=2,(I45:R45)+0.0001,""))))))</f>
        <v>10</v>
      </c>
      <c r="H45" s="240" t="s">
        <v>87</v>
      </c>
      <c r="I45" s="96">
        <v>3.2857142857142798</v>
      </c>
      <c r="J45" s="96">
        <v>10</v>
      </c>
      <c r="K45" s="96">
        <v>3.7884474254789802</v>
      </c>
      <c r="L45" s="96"/>
      <c r="M45" s="96"/>
      <c r="N45" s="150"/>
      <c r="O45" s="150"/>
      <c r="P45" s="150"/>
      <c r="Q45" s="38"/>
      <c r="R45" s="38"/>
      <c r="S45" s="38"/>
      <c r="T45" s="38"/>
      <c r="U45" s="38"/>
      <c r="V45" s="38"/>
      <c r="W45" s="38"/>
      <c r="X45" s="38"/>
      <c r="Y45" s="38"/>
      <c r="Z45" s="38"/>
      <c r="AA45" s="38"/>
    </row>
    <row r="46" spans="1:27" x14ac:dyDescent="0.2">
      <c r="A46" s="92">
        <v>41</v>
      </c>
      <c r="B46" s="92" t="s">
        <v>88</v>
      </c>
      <c r="C46" s="92" t="s">
        <v>89</v>
      </c>
      <c r="D46" s="105" t="str">
        <f t="shared" si="1"/>
        <v/>
      </c>
      <c r="E46" s="96">
        <f>IF(Options!$D$24 = 1, MAX(F46, G46),
IF(Options!$D$25 = 1, AVERAGE(F46,G46),
IF(Options!$D$26 = 1, IFERROR(GEOMEAN(F46, G46), MAX(F46, G46)))))</f>
        <v>3.1428571428571401</v>
      </c>
      <c r="F46" s="96" cm="1">
        <f t="array" ref="F46">IF(Options!$D$18=1, IFERROR(MAX(IF($I$199:$R$199=1,(I46:R46),"")),
     MAX(IF($I$199:$R$199=2,(I46:R46),""))),
IF(Options!$D$19=1, IFERROR(AVERAGE(IF($I$199:$R$199=1,(I46:R46),"")),
     AVERAGE(IF($I$199:$R$199=2,(I46:R46),""))),
IF(Options!$D$20=1, IFERROR(GEOMEAN(IF($I$199:$R$199=1,(I46:R46)+0.0001,"")),
     GEOMEAN(IF($I$199:$R$199=2,(I46:R46)+0.0001,""))))))</f>
        <v>3.1428571428571401</v>
      </c>
      <c r="G46" s="96" cm="1">
        <f t="array" ref="G46">IF(Options!$D$18=1, IFERROR(MAX(IF($I$200:$R$200=1,(I46:R46),"")),
     MAX(IF($I$200:$R$200=2,(I46:R46),""))),
IF(Options!$D$19=1, IFERROR(AVERAGE(IF($I$200:$R$200=1,(I46:R46),"")),
     AVERAGE(IF($I$200:$R$200=2,(I46:R46),""))),
IF(Options!$D$20=1, IFERROR(GEOMEAN(IF($I$200:$R$200=1,(I46:R46)+0.0001,"")),
     GEOMEAN(IF($I$200:$R$200=2,(I46:R46)+0.0001,""))))))</f>
        <v>0</v>
      </c>
      <c r="H46" s="240" t="s">
        <v>89</v>
      </c>
      <c r="I46" s="96">
        <v>3.1428571428571401</v>
      </c>
      <c r="J46" s="96" t="s">
        <v>505</v>
      </c>
      <c r="K46" s="96" t="s">
        <v>505</v>
      </c>
      <c r="L46" s="96"/>
      <c r="M46" s="96"/>
      <c r="N46" s="150"/>
      <c r="O46" s="150"/>
      <c r="P46" s="150"/>
      <c r="Q46" s="38"/>
      <c r="R46" s="38"/>
      <c r="S46" s="38"/>
      <c r="T46" s="38"/>
      <c r="U46" s="38"/>
      <c r="V46" s="38"/>
      <c r="W46" s="38"/>
      <c r="X46" s="38"/>
      <c r="Y46" s="38"/>
      <c r="Z46" s="38"/>
      <c r="AA46" s="38"/>
    </row>
    <row r="47" spans="1:27" x14ac:dyDescent="0.2">
      <c r="A47" s="92">
        <v>42</v>
      </c>
      <c r="B47" s="92" t="s">
        <v>90</v>
      </c>
      <c r="C47" s="92" t="s">
        <v>91</v>
      </c>
      <c r="D47" s="105" t="str">
        <f t="shared" si="1"/>
        <v/>
      </c>
      <c r="E47" s="96">
        <f>IF(Options!$D$24 = 1, MAX(F47, G47),
IF(Options!$D$25 = 1, AVERAGE(F47,G47),
IF(Options!$D$26 = 1, IFERROR(GEOMEAN(F47, G47), MAX(F47, G47)))))</f>
        <v>2.6457513110645907</v>
      </c>
      <c r="F47" s="96" cm="1">
        <f t="array" ref="F47">IF(Options!$D$18=1, IFERROR(MAX(IF($I$199:$R$199=1,(I47:R47),"")),
     MAX(IF($I$199:$R$199=2,(I47:R47),""))),
IF(Options!$D$19=1, IFERROR(AVERAGE(IF($I$199:$R$199=1,(I47:R47),"")),
     AVERAGE(IF($I$199:$R$199=2,(I47:R47),""))),
IF(Options!$D$20=1, IFERROR(GEOMEAN(IF($I$199:$R$199=1,(I47:R47)+0.0001,"")),
     GEOMEAN(IF($I$199:$R$199=2,(I47:R47)+0.0001,""))))))</f>
        <v>1</v>
      </c>
      <c r="G47" s="96" cm="1">
        <f t="array" ref="G47">IF(Options!$D$18=1, IFERROR(MAX(IF($I$200:$R$200=1,(I47:R47),"")),
     MAX(IF($I$200:$R$200=2,(I47:R47),""))),
IF(Options!$D$19=1, IFERROR(AVERAGE(IF($I$200:$R$200=1,(I47:R47),"")),
     AVERAGE(IF($I$200:$R$200=2,(I47:R47),""))),
IF(Options!$D$20=1, IFERROR(GEOMEAN(IF($I$200:$R$200=1,(I47:R47)+0.0001,"")),
     GEOMEAN(IF($I$200:$R$200=2,(I47:R47)+0.0001,""))))))</f>
        <v>7</v>
      </c>
      <c r="H47" s="240" t="s">
        <v>91</v>
      </c>
      <c r="I47" s="96">
        <v>1</v>
      </c>
      <c r="J47" s="96">
        <v>7</v>
      </c>
      <c r="K47" s="96" t="s">
        <v>505</v>
      </c>
      <c r="L47" s="96"/>
      <c r="M47" s="96"/>
      <c r="N47" s="150"/>
      <c r="O47" s="150"/>
      <c r="P47" s="150"/>
      <c r="Q47" s="38"/>
      <c r="R47" s="38"/>
      <c r="S47" s="38"/>
      <c r="T47" s="38"/>
      <c r="U47" s="38"/>
      <c r="V47" s="38"/>
      <c r="W47" s="38"/>
      <c r="X47" s="38"/>
      <c r="Y47" s="38"/>
      <c r="Z47" s="38"/>
      <c r="AA47" s="38"/>
    </row>
    <row r="48" spans="1:27" x14ac:dyDescent="0.2">
      <c r="A48" s="92">
        <v>43</v>
      </c>
      <c r="B48" s="92" t="s">
        <v>92</v>
      </c>
      <c r="C48" s="92" t="s">
        <v>93</v>
      </c>
      <c r="D48" s="105" t="str">
        <f t="shared" si="1"/>
        <v/>
      </c>
      <c r="E48" s="96">
        <f>IF(Options!$D$24 = 1, MAX(F48, G48),
IF(Options!$D$25 = 1, AVERAGE(F48,G48),
IF(Options!$D$26 = 1, IFERROR(GEOMEAN(F48, G48), MAX(F48, G48)))))</f>
        <v>0.57142857142857095</v>
      </c>
      <c r="F48" s="96" cm="1">
        <f t="array" ref="F48">IF(Options!$D$18=1, IFERROR(MAX(IF($I$199:$R$199=1,(I48:R48),"")),
     MAX(IF($I$199:$R$199=2,(I48:R48),""))),
IF(Options!$D$19=1, IFERROR(AVERAGE(IF($I$199:$R$199=1,(I48:R48),"")),
     AVERAGE(IF($I$199:$R$199=2,(I48:R48),""))),
IF(Options!$D$20=1, IFERROR(GEOMEAN(IF($I$199:$R$199=1,(I48:R48)+0.0001,"")),
     GEOMEAN(IF($I$199:$R$199=2,(I48:R48)+0.0001,""))))))</f>
        <v>0.57142857142857095</v>
      </c>
      <c r="G48" s="96" cm="1">
        <f t="array" ref="G48">IF(Options!$D$18=1, IFERROR(MAX(IF($I$200:$R$200=1,(I48:R48),"")),
     MAX(IF($I$200:$R$200=2,(I48:R48),""))),
IF(Options!$D$19=1, IFERROR(AVERAGE(IF($I$200:$R$200=1,(I48:R48),"")),
     AVERAGE(IF($I$200:$R$200=2,(I48:R48),""))),
IF(Options!$D$20=1, IFERROR(GEOMEAN(IF($I$200:$R$200=1,(I48:R48)+0.0001,"")),
     GEOMEAN(IF($I$200:$R$200=2,(I48:R48)+0.0001,""))))))</f>
        <v>0</v>
      </c>
      <c r="H48" s="240" t="s">
        <v>93</v>
      </c>
      <c r="I48" s="96">
        <v>0.57142857142857095</v>
      </c>
      <c r="J48" s="96">
        <v>0</v>
      </c>
      <c r="K48" s="96" t="s">
        <v>505</v>
      </c>
      <c r="L48" s="96"/>
      <c r="M48" s="96"/>
      <c r="N48" s="150"/>
      <c r="O48" s="150"/>
      <c r="P48" s="150"/>
      <c r="Q48" s="38"/>
      <c r="R48" s="38"/>
      <c r="S48" s="38"/>
      <c r="T48" s="38"/>
      <c r="U48" s="38"/>
      <c r="V48" s="38"/>
      <c r="W48" s="38"/>
      <c r="X48" s="38"/>
      <c r="Y48" s="38"/>
      <c r="Z48" s="38"/>
      <c r="AA48" s="38"/>
    </row>
    <row r="49" spans="1:27" x14ac:dyDescent="0.2">
      <c r="A49" s="92">
        <v>44</v>
      </c>
      <c r="B49" s="92" t="s">
        <v>94</v>
      </c>
      <c r="C49" s="92" t="s">
        <v>95</v>
      </c>
      <c r="D49" s="105" t="str">
        <f t="shared" si="1"/>
        <v/>
      </c>
      <c r="E49" s="96">
        <f>IF(Options!$D$24 = 1, MAX(F49, G49),
IF(Options!$D$25 = 1, AVERAGE(F49,G49),
IF(Options!$D$26 = 1, IFERROR(GEOMEAN(F49, G49), MAX(F49, G49)))))</f>
        <v>0.57142857142857095</v>
      </c>
      <c r="F49" s="96" cm="1">
        <f t="array" ref="F49">IF(Options!$D$18=1, IFERROR(MAX(IF($I$199:$R$199=1,(I49:R49),"")),
     MAX(IF($I$199:$R$199=2,(I49:R49),""))),
IF(Options!$D$19=1, IFERROR(AVERAGE(IF($I$199:$R$199=1,(I49:R49),"")),
     AVERAGE(IF($I$199:$R$199=2,(I49:R49),""))),
IF(Options!$D$20=1, IFERROR(GEOMEAN(IF($I$199:$R$199=1,(I49:R49)+0.0001,"")),
     GEOMEAN(IF($I$199:$R$199=2,(I49:R49)+0.0001,""))))))</f>
        <v>0.57142857142857095</v>
      </c>
      <c r="G49" s="96" cm="1">
        <f t="array" ref="G49">IF(Options!$D$18=1, IFERROR(MAX(IF($I$200:$R$200=1,(I49:R49),"")),
     MAX(IF($I$200:$R$200=2,(I49:R49),""))),
IF(Options!$D$19=1, IFERROR(AVERAGE(IF($I$200:$R$200=1,(I49:R49),"")),
     AVERAGE(IF($I$200:$R$200=2,(I49:R49),""))),
IF(Options!$D$20=1, IFERROR(GEOMEAN(IF($I$200:$R$200=1,(I49:R49)+0.0001,"")),
     GEOMEAN(IF($I$200:$R$200=2,(I49:R49)+0.0001,""))))))</f>
        <v>0</v>
      </c>
      <c r="H49" s="240" t="s">
        <v>95</v>
      </c>
      <c r="I49" s="96">
        <v>0.57142857142857095</v>
      </c>
      <c r="J49" s="96">
        <v>0</v>
      </c>
      <c r="K49" s="96" t="s">
        <v>505</v>
      </c>
      <c r="L49" s="96"/>
      <c r="M49" s="96"/>
      <c r="N49" s="150"/>
      <c r="O49" s="150"/>
      <c r="P49" s="150"/>
      <c r="Q49" s="38"/>
      <c r="R49" s="38"/>
      <c r="S49" s="38"/>
      <c r="T49" s="38"/>
      <c r="U49" s="38"/>
      <c r="V49" s="38"/>
      <c r="W49" s="38"/>
      <c r="X49" s="38"/>
      <c r="Y49" s="38"/>
      <c r="Z49" s="38"/>
      <c r="AA49" s="38"/>
    </row>
    <row r="50" spans="1:27" x14ac:dyDescent="0.2">
      <c r="A50" s="92">
        <v>45</v>
      </c>
      <c r="B50" s="92" t="s">
        <v>96</v>
      </c>
      <c r="C50" s="92" t="s">
        <v>97</v>
      </c>
      <c r="D50" s="105" t="str">
        <f t="shared" si="1"/>
        <v/>
      </c>
      <c r="E50" s="96">
        <f>IF(Options!$D$24 = 1, MAX(F50, G50),
IF(Options!$D$25 = 1, AVERAGE(F50,G50),
IF(Options!$D$26 = 1, IFERROR(GEOMEAN(F50, G50), MAX(F50, G50)))))</f>
        <v>8.5799861524246204</v>
      </c>
      <c r="F50" s="96" cm="1">
        <f t="array" ref="F50">IF(Options!$D$18=1, IFERROR(MAX(IF($I$199:$R$199=1,(I50:R50),"")),
     MAX(IF($I$199:$R$199=2,(I50:R50),""))),
IF(Options!$D$19=1, IFERROR(AVERAGE(IF($I$199:$R$199=1,(I50:R50),"")),
     AVERAGE(IF($I$199:$R$199=2,(I50:R50),""))),
IF(Options!$D$20=1, IFERROR(GEOMEAN(IF($I$199:$R$199=1,(I50:R50)+0.0001,"")),
     GEOMEAN(IF($I$199:$R$199=2,(I50:R50)+0.0001,""))))))</f>
        <v>8.2857142857142794</v>
      </c>
      <c r="G50" s="96" cm="1">
        <f t="array" ref="G50">IF(Options!$D$18=1, IFERROR(MAX(IF($I$200:$R$200=1,(I50:R50),"")),
     MAX(IF($I$200:$R$200=2,(I50:R50),""))),
IF(Options!$D$19=1, IFERROR(AVERAGE(IF($I$200:$R$200=1,(I50:R50),"")),
     AVERAGE(IF($I$200:$R$200=2,(I50:R50),""))),
IF(Options!$D$20=1, IFERROR(GEOMEAN(IF($I$200:$R$200=1,(I50:R50)+0.0001,"")),
     GEOMEAN(IF($I$200:$R$200=2,(I50:R50)+0.0001,""))))))</f>
        <v>8.8847092522515201</v>
      </c>
      <c r="H50" s="240" t="s">
        <v>97</v>
      </c>
      <c r="I50" s="96">
        <v>8.2857142857142794</v>
      </c>
      <c r="J50" s="96" t="s">
        <v>505</v>
      </c>
      <c r="K50" s="96">
        <v>8.8847092522515201</v>
      </c>
      <c r="L50" s="96"/>
      <c r="M50" s="96"/>
      <c r="N50" s="150"/>
      <c r="O50" s="150"/>
      <c r="P50" s="150"/>
      <c r="Q50" s="38"/>
      <c r="R50" s="38"/>
      <c r="S50" s="38"/>
      <c r="T50" s="38"/>
      <c r="U50" s="38"/>
      <c r="V50" s="38"/>
      <c r="W50" s="38"/>
      <c r="X50" s="38"/>
      <c r="Y50" s="38"/>
      <c r="Z50" s="38"/>
      <c r="AA50" s="38"/>
    </row>
    <row r="51" spans="1:27" x14ac:dyDescent="0.2">
      <c r="A51" s="92">
        <v>46</v>
      </c>
      <c r="B51" s="92" t="s">
        <v>98</v>
      </c>
      <c r="C51" s="92" t="s">
        <v>99</v>
      </c>
      <c r="D51" s="105" t="str">
        <f t="shared" si="1"/>
        <v/>
      </c>
      <c r="E51" s="96">
        <f>IF(Options!$D$24 = 1, MAX(F51, G51),
IF(Options!$D$25 = 1, AVERAGE(F51,G51),
IF(Options!$D$26 = 1, IFERROR(GEOMEAN(F51, G51), MAX(F51, G51)))))</f>
        <v>4.71428571428571</v>
      </c>
      <c r="F51" s="96" cm="1">
        <f t="array" ref="F51">IF(Options!$D$18=1, IFERROR(MAX(IF($I$199:$R$199=1,(I51:R51),"")),
     MAX(IF($I$199:$R$199=2,(I51:R51),""))),
IF(Options!$D$19=1, IFERROR(AVERAGE(IF($I$199:$R$199=1,(I51:R51),"")),
     AVERAGE(IF($I$199:$R$199=2,(I51:R51),""))),
IF(Options!$D$20=1, IFERROR(GEOMEAN(IF($I$199:$R$199=1,(I51:R51)+0.0001,"")),
     GEOMEAN(IF($I$199:$R$199=2,(I51:R51)+0.0001,""))))))</f>
        <v>4.71428571428571</v>
      </c>
      <c r="G51" s="96" cm="1">
        <f t="array" ref="G51">IF(Options!$D$18=1, IFERROR(MAX(IF($I$200:$R$200=1,(I51:R51),"")),
     MAX(IF($I$200:$R$200=2,(I51:R51),""))),
IF(Options!$D$19=1, IFERROR(AVERAGE(IF($I$200:$R$200=1,(I51:R51),"")),
     AVERAGE(IF($I$200:$R$200=2,(I51:R51),""))),
IF(Options!$D$20=1, IFERROR(GEOMEAN(IF($I$200:$R$200=1,(I51:R51)+0.0001,"")),
     GEOMEAN(IF($I$200:$R$200=2,(I51:R51)+0.0001,""))))))</f>
        <v>0</v>
      </c>
      <c r="H51" s="240" t="s">
        <v>99</v>
      </c>
      <c r="I51" s="96">
        <v>4.71428571428571</v>
      </c>
      <c r="J51" s="96" t="s">
        <v>505</v>
      </c>
      <c r="K51" s="96" t="s">
        <v>505</v>
      </c>
      <c r="L51" s="96"/>
      <c r="M51" s="96"/>
      <c r="N51" s="150"/>
      <c r="O51" s="150"/>
      <c r="P51" s="150"/>
      <c r="Q51" s="38"/>
      <c r="R51" s="38"/>
      <c r="S51" s="38"/>
      <c r="T51" s="38"/>
      <c r="U51" s="38"/>
      <c r="V51" s="38"/>
      <c r="W51" s="38"/>
      <c r="X51" s="38"/>
      <c r="Y51" s="38"/>
      <c r="Z51" s="38"/>
      <c r="AA51" s="38"/>
    </row>
    <row r="52" spans="1:27" x14ac:dyDescent="0.2">
      <c r="A52" s="92">
        <v>47</v>
      </c>
      <c r="B52" s="92" t="s">
        <v>100</v>
      </c>
      <c r="C52" s="92" t="s">
        <v>101</v>
      </c>
      <c r="D52" s="105" t="str">
        <f t="shared" si="1"/>
        <v/>
      </c>
      <c r="E52" s="96">
        <f>IF(Options!$D$24 = 1, MAX(F52, G52),
IF(Options!$D$25 = 1, AVERAGE(F52,G52),
IF(Options!$D$26 = 1, IFERROR(GEOMEAN(F52, G52), MAX(F52, G52)))))</f>
        <v>1.4142135623730956</v>
      </c>
      <c r="F52" s="96" cm="1">
        <f t="array" ref="F52">IF(Options!$D$18=1, IFERROR(MAX(IF($I$199:$R$199=1,(I52:R52),"")),
     MAX(IF($I$199:$R$199=2,(I52:R52),""))),
IF(Options!$D$19=1, IFERROR(AVERAGE(IF($I$199:$R$199=1,(I52:R52),"")),
     AVERAGE(IF($I$199:$R$199=2,(I52:R52),""))),
IF(Options!$D$20=1, IFERROR(GEOMEAN(IF($I$199:$R$199=1,(I52:R52)+0.0001,"")),
     GEOMEAN(IF($I$199:$R$199=2,(I52:R52)+0.0001,""))))))</f>
        <v>0.28571428571428598</v>
      </c>
      <c r="G52" s="96" cm="1">
        <f t="array" ref="G52">IF(Options!$D$18=1, IFERROR(MAX(IF($I$200:$R$200=1,(I52:R52),"")),
     MAX(IF($I$200:$R$200=2,(I52:R52),""))),
IF(Options!$D$19=1, IFERROR(AVERAGE(IF($I$200:$R$200=1,(I52:R52),"")),
     AVERAGE(IF($I$200:$R$200=2,(I52:R52),""))),
IF(Options!$D$20=1, IFERROR(GEOMEAN(IF($I$200:$R$200=1,(I52:R52)+0.0001,"")),
     GEOMEAN(IF($I$200:$R$200=2,(I52:R52)+0.0001,""))))))</f>
        <v>7</v>
      </c>
      <c r="H52" s="240" t="s">
        <v>101</v>
      </c>
      <c r="I52" s="96">
        <v>0.28571428571428598</v>
      </c>
      <c r="J52" s="96">
        <v>7</v>
      </c>
      <c r="K52" s="96" t="s">
        <v>505</v>
      </c>
      <c r="L52" s="96"/>
      <c r="M52" s="96"/>
      <c r="N52" s="150"/>
      <c r="O52" s="150"/>
      <c r="P52" s="150"/>
      <c r="Q52" s="38"/>
      <c r="R52" s="38"/>
      <c r="S52" s="38"/>
      <c r="T52" s="38"/>
      <c r="U52" s="38"/>
      <c r="V52" s="38"/>
      <c r="W52" s="38"/>
      <c r="X52" s="38"/>
      <c r="Y52" s="38"/>
      <c r="Z52" s="38"/>
      <c r="AA52" s="38"/>
    </row>
    <row r="53" spans="1:27" x14ac:dyDescent="0.2">
      <c r="A53" s="92">
        <v>48</v>
      </c>
      <c r="B53" s="92" t="s">
        <v>102</v>
      </c>
      <c r="C53" s="92" t="s">
        <v>103</v>
      </c>
      <c r="D53" s="105" t="str">
        <f t="shared" si="1"/>
        <v/>
      </c>
      <c r="E53" s="96">
        <f>IF(Options!$D$24 = 1, MAX(F53, G53),
IF(Options!$D$25 = 1, AVERAGE(F53,G53),
IF(Options!$D$26 = 1, IFERROR(GEOMEAN(F53, G53), MAX(F53, G53)))))</f>
        <v>5.9160797830996161</v>
      </c>
      <c r="F53" s="96" cm="1">
        <f t="array" ref="F53">IF(Options!$D$18=1, IFERROR(MAX(IF($I$199:$R$199=1,(I53:R53),"")),
     MAX(IF($I$199:$R$199=2,(I53:R53),""))),
IF(Options!$D$19=1, IFERROR(AVERAGE(IF($I$199:$R$199=1,(I53:R53),"")),
     AVERAGE(IF($I$199:$R$199=2,(I53:R53),""))),
IF(Options!$D$20=1, IFERROR(GEOMEAN(IF($I$199:$R$199=1,(I53:R53)+0.0001,"")),
     GEOMEAN(IF($I$199:$R$199=2,(I53:R53)+0.0001,""))))))</f>
        <v>5</v>
      </c>
      <c r="G53" s="96" cm="1">
        <f t="array" ref="G53">IF(Options!$D$18=1, IFERROR(MAX(IF($I$200:$R$200=1,(I53:R53),"")),
     MAX(IF($I$200:$R$200=2,(I53:R53),""))),
IF(Options!$D$19=1, IFERROR(AVERAGE(IF($I$200:$R$200=1,(I53:R53),"")),
     AVERAGE(IF($I$200:$R$200=2,(I53:R53),""))),
IF(Options!$D$20=1, IFERROR(GEOMEAN(IF($I$200:$R$200=1,(I53:R53)+0.0001,"")),
     GEOMEAN(IF($I$200:$R$200=2,(I53:R53)+0.0001,""))))))</f>
        <v>7</v>
      </c>
      <c r="H53" s="240" t="s">
        <v>103</v>
      </c>
      <c r="I53" s="96">
        <v>5</v>
      </c>
      <c r="J53" s="96">
        <v>7</v>
      </c>
      <c r="K53" s="96">
        <v>6.1554059528169196</v>
      </c>
      <c r="L53" s="96"/>
      <c r="M53" s="96"/>
      <c r="N53" s="150"/>
      <c r="O53" s="150"/>
      <c r="P53" s="150"/>
      <c r="Q53" s="38"/>
      <c r="R53" s="38"/>
      <c r="S53" s="38"/>
      <c r="T53" s="38"/>
      <c r="U53" s="38"/>
      <c r="V53" s="38"/>
      <c r="W53" s="38"/>
      <c r="X53" s="38"/>
      <c r="Y53" s="38"/>
      <c r="Z53" s="38"/>
      <c r="AA53" s="38"/>
    </row>
    <row r="54" spans="1:27" x14ac:dyDescent="0.2">
      <c r="A54" s="92">
        <v>49</v>
      </c>
      <c r="B54" s="92" t="s">
        <v>104</v>
      </c>
      <c r="C54" s="92" t="s">
        <v>105</v>
      </c>
      <c r="D54" s="105" t="str">
        <f t="shared" si="1"/>
        <v/>
      </c>
      <c r="E54" s="96">
        <f>IF(Options!$D$24 = 1, MAX(F54, G54),
IF(Options!$D$25 = 1, AVERAGE(F54,G54),
IF(Options!$D$26 = 1, IFERROR(GEOMEAN(F54, G54), MAX(F54, G54)))))</f>
        <v>4.8989794855663575</v>
      </c>
      <c r="F54" s="96" cm="1">
        <f t="array" ref="F54">IF(Options!$D$18=1, IFERROR(MAX(IF($I$199:$R$199=1,(I54:R54),"")),
     MAX(IF($I$199:$R$199=2,(I54:R54),""))),
IF(Options!$D$19=1, IFERROR(AVERAGE(IF($I$199:$R$199=1,(I54:R54),"")),
     AVERAGE(IF($I$199:$R$199=2,(I54:R54),""))),
IF(Options!$D$20=1, IFERROR(GEOMEAN(IF($I$199:$R$199=1,(I54:R54)+0.0001,"")),
     GEOMEAN(IF($I$199:$R$199=2,(I54:R54)+0.0001,""))))))</f>
        <v>3.4285714285714302</v>
      </c>
      <c r="G54" s="96" cm="1">
        <f t="array" ref="G54">IF(Options!$D$18=1, IFERROR(MAX(IF($I$200:$R$200=1,(I54:R54),"")),
     MAX(IF($I$200:$R$200=2,(I54:R54),""))),
IF(Options!$D$19=1, IFERROR(AVERAGE(IF($I$200:$R$200=1,(I54:R54),"")),
     AVERAGE(IF($I$200:$R$200=2,(I54:R54),""))),
IF(Options!$D$20=1, IFERROR(GEOMEAN(IF($I$200:$R$200=1,(I54:R54)+0.0001,"")),
     GEOMEAN(IF($I$200:$R$200=2,(I54:R54)+0.0001,""))))))</f>
        <v>7</v>
      </c>
      <c r="H54" s="240" t="s">
        <v>105</v>
      </c>
      <c r="I54" s="96">
        <v>3.4285714285714302</v>
      </c>
      <c r="J54" s="96">
        <v>7</v>
      </c>
      <c r="K54" s="96" t="s">
        <v>505</v>
      </c>
      <c r="L54" s="96"/>
      <c r="M54" s="96"/>
      <c r="N54" s="150"/>
      <c r="O54" s="150"/>
      <c r="P54" s="150"/>
      <c r="Q54" s="38"/>
      <c r="R54" s="38"/>
      <c r="S54" s="38"/>
      <c r="T54" s="38"/>
      <c r="U54" s="38"/>
      <c r="V54" s="38"/>
      <c r="W54" s="38"/>
      <c r="X54" s="38"/>
      <c r="Y54" s="38"/>
      <c r="Z54" s="38"/>
      <c r="AA54" s="38"/>
    </row>
    <row r="55" spans="1:27" x14ac:dyDescent="0.2">
      <c r="A55" s="92">
        <v>50</v>
      </c>
      <c r="B55" s="92" t="s">
        <v>106</v>
      </c>
      <c r="C55" s="92" t="s">
        <v>107</v>
      </c>
      <c r="D55" s="105" t="str">
        <f t="shared" si="1"/>
        <v/>
      </c>
      <c r="E55" s="96">
        <f>IF(Options!$D$24 = 1, MAX(F55, G55),
IF(Options!$D$25 = 1, AVERAGE(F55,G55),
IF(Options!$D$26 = 1, IFERROR(GEOMEAN(F55, G55), MAX(F55, G55)))))</f>
        <v>5.8309518948453025</v>
      </c>
      <c r="F55" s="96" cm="1">
        <f t="array" ref="F55">IF(Options!$D$18=1, IFERROR(MAX(IF($I$199:$R$199=1,(I55:R55),"")),
     MAX(IF($I$199:$R$199=2,(I55:R55),""))),
IF(Options!$D$19=1, IFERROR(AVERAGE(IF($I$199:$R$199=1,(I55:R55),"")),
     AVERAGE(IF($I$199:$R$199=2,(I55:R55),""))),
IF(Options!$D$20=1, IFERROR(GEOMEAN(IF($I$199:$R$199=1,(I55:R55)+0.0001,"")),
     GEOMEAN(IF($I$199:$R$199=2,(I55:R55)+0.0001,""))))))</f>
        <v>4.8571428571428603</v>
      </c>
      <c r="G55" s="96" cm="1">
        <f t="array" ref="G55">IF(Options!$D$18=1, IFERROR(MAX(IF($I$200:$R$200=1,(I55:R55),"")),
     MAX(IF($I$200:$R$200=2,(I55:R55),""))),
IF(Options!$D$19=1, IFERROR(AVERAGE(IF($I$200:$R$200=1,(I55:R55),"")),
     AVERAGE(IF($I$200:$R$200=2,(I55:R55),""))),
IF(Options!$D$20=1, IFERROR(GEOMEAN(IF($I$200:$R$200=1,(I55:R55)+0.0001,"")),
     GEOMEAN(IF($I$200:$R$200=2,(I55:R55)+0.0001,""))))))</f>
        <v>7</v>
      </c>
      <c r="H55" s="240" t="s">
        <v>107</v>
      </c>
      <c r="I55" s="96">
        <v>4.8571428571428603</v>
      </c>
      <c r="J55" s="96">
        <v>7</v>
      </c>
      <c r="K55" s="96">
        <v>5.4263087681361597</v>
      </c>
      <c r="L55" s="96"/>
      <c r="M55" s="96"/>
      <c r="N55" s="150"/>
      <c r="O55" s="150"/>
      <c r="P55" s="150"/>
      <c r="Q55" s="38"/>
      <c r="R55" s="38"/>
      <c r="S55" s="38"/>
      <c r="T55" s="38"/>
      <c r="U55" s="38"/>
      <c r="V55" s="38"/>
      <c r="W55" s="38"/>
      <c r="X55" s="38"/>
      <c r="Y55" s="38"/>
      <c r="Z55" s="38"/>
      <c r="AA55" s="38"/>
    </row>
    <row r="56" spans="1:27" x14ac:dyDescent="0.2">
      <c r="A56" s="92">
        <v>51</v>
      </c>
      <c r="B56" s="92" t="s">
        <v>108</v>
      </c>
      <c r="C56" s="92" t="s">
        <v>109</v>
      </c>
      <c r="D56" s="105" t="str">
        <f t="shared" si="1"/>
        <v/>
      </c>
      <c r="E56" s="96">
        <f>IF(Options!$D$24 = 1, MAX(F56, G56),
IF(Options!$D$25 = 1, AVERAGE(F56,G56),
IF(Options!$D$26 = 1, IFERROR(GEOMEAN(F56, G56), MAX(F56, G56)))))</f>
        <v>6.7470972995184004</v>
      </c>
      <c r="F56" s="96" cm="1">
        <f t="array" ref="F56">IF(Options!$D$18=1, IFERROR(MAX(IF($I$199:$R$199=1,(I56:R56),"")),
     MAX(IF($I$199:$R$199=2,(I56:R56),""))),
IF(Options!$D$19=1, IFERROR(AVERAGE(IF($I$199:$R$199=1,(I56:R56),"")),
     AVERAGE(IF($I$199:$R$199=2,(I56:R56),""))),
IF(Options!$D$20=1, IFERROR(GEOMEAN(IF($I$199:$R$199=1,(I56:R56)+0.0001,"")),
     GEOMEAN(IF($I$199:$R$199=2,(I56:R56)+0.0001,""))))))</f>
        <v>5</v>
      </c>
      <c r="G56" s="96" cm="1">
        <f t="array" ref="G56">IF(Options!$D$18=1, IFERROR(MAX(IF($I$200:$R$200=1,(I56:R56),"")),
     MAX(IF($I$200:$R$200=2,(I56:R56),""))),
IF(Options!$D$19=1, IFERROR(AVERAGE(IF($I$200:$R$200=1,(I56:R56),"")),
     AVERAGE(IF($I$200:$R$200=2,(I56:R56),""))),
IF(Options!$D$20=1, IFERROR(GEOMEAN(IF($I$200:$R$200=1,(I56:R56)+0.0001,"")),
     GEOMEAN(IF($I$200:$R$200=2,(I56:R56)+0.0001,""))))))</f>
        <v>9.1046643938336995</v>
      </c>
      <c r="H56" s="240" t="s">
        <v>109</v>
      </c>
      <c r="I56" s="96">
        <v>5</v>
      </c>
      <c r="J56" s="96">
        <v>7</v>
      </c>
      <c r="K56" s="96">
        <v>9.1046643938336995</v>
      </c>
      <c r="L56" s="96"/>
      <c r="M56" s="96"/>
      <c r="N56" s="150"/>
      <c r="O56" s="150"/>
      <c r="P56" s="150"/>
      <c r="Q56" s="38"/>
      <c r="R56" s="38"/>
      <c r="S56" s="38"/>
      <c r="T56" s="38"/>
      <c r="U56" s="38"/>
      <c r="V56" s="38"/>
      <c r="W56" s="38"/>
      <c r="X56" s="38"/>
      <c r="Y56" s="38"/>
      <c r="Z56" s="38"/>
      <c r="AA56" s="38"/>
    </row>
    <row r="57" spans="1:27" x14ac:dyDescent="0.2">
      <c r="A57" s="92">
        <v>52</v>
      </c>
      <c r="B57" s="92" t="s">
        <v>110</v>
      </c>
      <c r="C57" s="92" t="s">
        <v>111</v>
      </c>
      <c r="D57" s="105" t="str">
        <f t="shared" si="1"/>
        <v/>
      </c>
      <c r="E57" s="96">
        <f>IF(Options!$D$24 = 1, MAX(F57, G57),
IF(Options!$D$25 = 1, AVERAGE(F57,G57),
IF(Options!$D$26 = 1, IFERROR(GEOMEAN(F57, G57), MAX(F57, G57)))))</f>
        <v>9</v>
      </c>
      <c r="F57" s="96" cm="1">
        <f t="array" ref="F57">IF(Options!$D$18=1, IFERROR(MAX(IF($I$199:$R$199=1,(I57:R57),"")),
     MAX(IF($I$199:$R$199=2,(I57:R57),""))),
IF(Options!$D$19=1, IFERROR(AVERAGE(IF($I$199:$R$199=1,(I57:R57),"")),
     AVERAGE(IF($I$199:$R$199=2,(I57:R57),""))),
IF(Options!$D$20=1, IFERROR(GEOMEAN(IF($I$199:$R$199=1,(I57:R57)+0.0001,"")),
     GEOMEAN(IF($I$199:$R$199=2,(I57:R57)+0.0001,""))))))</f>
        <v>9</v>
      </c>
      <c r="G57" s="96" cm="1">
        <f t="array" ref="G57">IF(Options!$D$18=1, IFERROR(MAX(IF($I$200:$R$200=1,(I57:R57),"")),
     MAX(IF($I$200:$R$200=2,(I57:R57),""))),
IF(Options!$D$19=1, IFERROR(AVERAGE(IF($I$200:$R$200=1,(I57:R57),"")),
     AVERAGE(IF($I$200:$R$200=2,(I57:R57),""))),
IF(Options!$D$20=1, IFERROR(GEOMEAN(IF($I$200:$R$200=1,(I57:R57)+0.0001,"")),
     GEOMEAN(IF($I$200:$R$200=2,(I57:R57)+0.0001,""))))))</f>
        <v>0</v>
      </c>
      <c r="H57" s="240" t="s">
        <v>111</v>
      </c>
      <c r="I57" s="96">
        <v>9</v>
      </c>
      <c r="J57" s="96" t="s">
        <v>505</v>
      </c>
      <c r="K57" s="96" t="s">
        <v>505</v>
      </c>
      <c r="L57" s="96"/>
      <c r="M57" s="96"/>
      <c r="N57" s="150"/>
      <c r="O57" s="150"/>
      <c r="P57" s="150"/>
      <c r="Q57" s="38"/>
      <c r="R57" s="38"/>
      <c r="S57" s="38"/>
      <c r="T57" s="38"/>
      <c r="U57" s="38"/>
      <c r="V57" s="38"/>
      <c r="W57" s="38"/>
      <c r="X57" s="38"/>
      <c r="Y57" s="38"/>
      <c r="Z57" s="38"/>
      <c r="AA57" s="38"/>
    </row>
    <row r="58" spans="1:27" x14ac:dyDescent="0.2">
      <c r="A58" s="92">
        <v>53</v>
      </c>
      <c r="B58" s="92" t="s">
        <v>112</v>
      </c>
      <c r="C58" s="92" t="s">
        <v>113</v>
      </c>
      <c r="D58" s="105" t="str">
        <f t="shared" si="1"/>
        <v/>
      </c>
      <c r="E58" s="96">
        <f>IF(Options!$D$24 = 1, MAX(F58, G58),
IF(Options!$D$25 = 1, AVERAGE(F58,G58),
IF(Options!$D$26 = 1, IFERROR(GEOMEAN(F58, G58), MAX(F58, G58)))))</f>
        <v>2.2360679774997894</v>
      </c>
      <c r="F58" s="96" cm="1">
        <f t="array" ref="F58">IF(Options!$D$18=1, IFERROR(MAX(IF($I$199:$R$199=1,(I58:R58),"")),
     MAX(IF($I$199:$R$199=2,(I58:R58),""))),
IF(Options!$D$19=1, IFERROR(AVERAGE(IF($I$199:$R$199=1,(I58:R58),"")),
     AVERAGE(IF($I$199:$R$199=2,(I58:R58),""))),
IF(Options!$D$20=1, IFERROR(GEOMEAN(IF($I$199:$R$199=1,(I58:R58)+0.0001,"")),
     GEOMEAN(IF($I$199:$R$199=2,(I58:R58)+0.0001,""))))))</f>
        <v>0.71428571428571397</v>
      </c>
      <c r="G58" s="96" cm="1">
        <f t="array" ref="G58">IF(Options!$D$18=1, IFERROR(MAX(IF($I$200:$R$200=1,(I58:R58),"")),
     MAX(IF($I$200:$R$200=2,(I58:R58),""))),
IF(Options!$D$19=1, IFERROR(AVERAGE(IF($I$200:$R$200=1,(I58:R58),"")),
     AVERAGE(IF($I$200:$R$200=2,(I58:R58),""))),
IF(Options!$D$20=1, IFERROR(GEOMEAN(IF($I$200:$R$200=1,(I58:R58)+0.0001,"")),
     GEOMEAN(IF($I$200:$R$200=2,(I58:R58)+0.0001,""))))))</f>
        <v>7</v>
      </c>
      <c r="H58" s="240" t="s">
        <v>113</v>
      </c>
      <c r="I58" s="96">
        <v>0.71428571428571397</v>
      </c>
      <c r="J58" s="96">
        <v>7</v>
      </c>
      <c r="K58" s="96" t="s">
        <v>505</v>
      </c>
      <c r="L58" s="96"/>
      <c r="M58" s="96"/>
      <c r="N58" s="150"/>
      <c r="O58" s="150"/>
      <c r="P58" s="150"/>
      <c r="Q58" s="38"/>
      <c r="R58" s="38"/>
      <c r="S58" s="38"/>
      <c r="T58" s="38"/>
      <c r="U58" s="38"/>
      <c r="V58" s="38"/>
      <c r="W58" s="38"/>
      <c r="X58" s="38"/>
      <c r="Y58" s="38"/>
      <c r="Z58" s="38"/>
      <c r="AA58" s="38"/>
    </row>
    <row r="59" spans="1:27" x14ac:dyDescent="0.2">
      <c r="A59" s="92">
        <v>54</v>
      </c>
      <c r="B59" s="92" t="s">
        <v>114</v>
      </c>
      <c r="C59" s="92" t="s">
        <v>115</v>
      </c>
      <c r="D59" s="105" t="str">
        <f t="shared" si="1"/>
        <v/>
      </c>
      <c r="E59" s="96">
        <f>IF(Options!$D$24 = 1, MAX(F59, G59),
IF(Options!$D$25 = 1, AVERAGE(F59,G59),
IF(Options!$D$26 = 1, IFERROR(GEOMEAN(F59, G59), MAX(F59, G59)))))</f>
        <v>2.4494897427831765</v>
      </c>
      <c r="F59" s="96" cm="1">
        <f t="array" ref="F59">IF(Options!$D$18=1, IFERROR(MAX(IF($I$199:$R$199=1,(I59:R59),"")),
     MAX(IF($I$199:$R$199=2,(I59:R59),""))),
IF(Options!$D$19=1, IFERROR(AVERAGE(IF($I$199:$R$199=1,(I59:R59),"")),
     AVERAGE(IF($I$199:$R$199=2,(I59:R59),""))),
IF(Options!$D$20=1, IFERROR(GEOMEAN(IF($I$199:$R$199=1,(I59:R59)+0.0001,"")),
     GEOMEAN(IF($I$199:$R$199=2,(I59:R59)+0.0001,""))))))</f>
        <v>0.85714285714285599</v>
      </c>
      <c r="G59" s="96" cm="1">
        <f t="array" ref="G59">IF(Options!$D$18=1, IFERROR(MAX(IF($I$200:$R$200=1,(I59:R59),"")),
     MAX(IF($I$200:$R$200=2,(I59:R59),""))),
IF(Options!$D$19=1, IFERROR(AVERAGE(IF($I$200:$R$200=1,(I59:R59),"")),
     AVERAGE(IF($I$200:$R$200=2,(I59:R59),""))),
IF(Options!$D$20=1, IFERROR(GEOMEAN(IF($I$200:$R$200=1,(I59:R59)+0.0001,"")),
     GEOMEAN(IF($I$200:$R$200=2,(I59:R59)+0.0001,""))))))</f>
        <v>7</v>
      </c>
      <c r="H59" s="240" t="s">
        <v>115</v>
      </c>
      <c r="I59" s="96">
        <v>0.85714285714285599</v>
      </c>
      <c r="J59" s="96">
        <v>7</v>
      </c>
      <c r="K59" s="96" t="s">
        <v>505</v>
      </c>
      <c r="L59" s="96"/>
      <c r="M59" s="96"/>
      <c r="N59" s="150"/>
      <c r="O59" s="150"/>
      <c r="P59" s="150"/>
      <c r="Q59" s="38"/>
      <c r="R59" s="38"/>
      <c r="S59" s="38"/>
      <c r="T59" s="38"/>
      <c r="U59" s="38"/>
      <c r="V59" s="38"/>
      <c r="W59" s="38"/>
      <c r="X59" s="38"/>
      <c r="Y59" s="38"/>
      <c r="Z59" s="38"/>
      <c r="AA59" s="38"/>
    </row>
    <row r="60" spans="1:27" x14ac:dyDescent="0.2">
      <c r="A60" s="92">
        <v>55</v>
      </c>
      <c r="B60" s="92" t="s">
        <v>116</v>
      </c>
      <c r="C60" s="92" t="s">
        <v>117</v>
      </c>
      <c r="D60" s="105" t="str">
        <f t="shared" si="1"/>
        <v/>
      </c>
      <c r="E60" s="96">
        <f>IF(Options!$D$24 = 1, MAX(F60, G60),
IF(Options!$D$25 = 1, AVERAGE(F60,G60),
IF(Options!$D$26 = 1, IFERROR(GEOMEAN(F60, G60), MAX(F60, G60)))))</f>
        <v>9.4868329805051381</v>
      </c>
      <c r="F60" s="96" cm="1">
        <f t="array" ref="F60">IF(Options!$D$18=1, IFERROR(MAX(IF($I$199:$R$199=1,(I60:R60),"")),
     MAX(IF($I$199:$R$199=2,(I60:R60),""))),
IF(Options!$D$19=1, IFERROR(AVERAGE(IF($I$199:$R$199=1,(I60:R60),"")),
     AVERAGE(IF($I$199:$R$199=2,(I60:R60),""))),
IF(Options!$D$20=1, IFERROR(GEOMEAN(IF($I$199:$R$199=1,(I60:R60)+0.0001,"")),
     GEOMEAN(IF($I$199:$R$199=2,(I60:R60)+0.0001,""))))))</f>
        <v>9</v>
      </c>
      <c r="G60" s="96" cm="1">
        <f t="array" ref="G60">IF(Options!$D$18=1, IFERROR(MAX(IF($I$200:$R$200=1,(I60:R60),"")),
     MAX(IF($I$200:$R$200=2,(I60:R60),""))),
IF(Options!$D$19=1, IFERROR(AVERAGE(IF($I$200:$R$200=1,(I60:R60),"")),
     AVERAGE(IF($I$200:$R$200=2,(I60:R60),""))),
IF(Options!$D$20=1, IFERROR(GEOMEAN(IF($I$200:$R$200=1,(I60:R60)+0.0001,"")),
     GEOMEAN(IF($I$200:$R$200=2,(I60:R60)+0.0001,""))))))</f>
        <v>10</v>
      </c>
      <c r="H60" s="240" t="s">
        <v>117</v>
      </c>
      <c r="I60" s="96">
        <v>9</v>
      </c>
      <c r="J60" s="96" t="s">
        <v>505</v>
      </c>
      <c r="K60" s="96">
        <v>10</v>
      </c>
      <c r="L60" s="96"/>
      <c r="M60" s="96"/>
      <c r="N60" s="150"/>
      <c r="O60" s="150"/>
      <c r="P60" s="150"/>
      <c r="Q60" s="38"/>
      <c r="R60" s="38"/>
      <c r="S60" s="38"/>
      <c r="T60" s="38"/>
      <c r="U60" s="38"/>
      <c r="V60" s="38"/>
      <c r="W60" s="38"/>
      <c r="X60" s="38"/>
      <c r="Y60" s="38"/>
      <c r="Z60" s="38"/>
      <c r="AA60" s="38"/>
    </row>
    <row r="61" spans="1:27" x14ac:dyDescent="0.2">
      <c r="A61" s="92">
        <v>56</v>
      </c>
      <c r="B61" s="92" t="s">
        <v>118</v>
      </c>
      <c r="C61" s="92" t="s">
        <v>119</v>
      </c>
      <c r="D61" s="105" t="str">
        <f t="shared" si="1"/>
        <v/>
      </c>
      <c r="E61" s="96">
        <f>IF(Options!$D$24 = 1, MAX(F61, G61),
IF(Options!$D$25 = 1, AVERAGE(F61,G61),
IF(Options!$D$26 = 1, IFERROR(GEOMEAN(F61, G61), MAX(F61, G61)))))</f>
        <v>1.4142135623730956</v>
      </c>
      <c r="F61" s="96" cm="1">
        <f t="array" ref="F61">IF(Options!$D$18=1, IFERROR(MAX(IF($I$199:$R$199=1,(I61:R61),"")),
     MAX(IF($I$199:$R$199=2,(I61:R61),""))),
IF(Options!$D$19=1, IFERROR(AVERAGE(IF($I$199:$R$199=1,(I61:R61),"")),
     AVERAGE(IF($I$199:$R$199=2,(I61:R61),""))),
IF(Options!$D$20=1, IFERROR(GEOMEAN(IF($I$199:$R$199=1,(I61:R61)+0.0001,"")),
     GEOMEAN(IF($I$199:$R$199=2,(I61:R61)+0.0001,""))))))</f>
        <v>0.28571428571428598</v>
      </c>
      <c r="G61" s="96" cm="1">
        <f t="array" ref="G61">IF(Options!$D$18=1, IFERROR(MAX(IF($I$200:$R$200=1,(I61:R61),"")),
     MAX(IF($I$200:$R$200=2,(I61:R61),""))),
IF(Options!$D$19=1, IFERROR(AVERAGE(IF($I$200:$R$200=1,(I61:R61),"")),
     AVERAGE(IF($I$200:$R$200=2,(I61:R61),""))),
IF(Options!$D$20=1, IFERROR(GEOMEAN(IF($I$200:$R$200=1,(I61:R61)+0.0001,"")),
     GEOMEAN(IF($I$200:$R$200=2,(I61:R61)+0.0001,""))))))</f>
        <v>7</v>
      </c>
      <c r="H61" s="240" t="s">
        <v>119</v>
      </c>
      <c r="I61" s="96">
        <v>0.28571428571428598</v>
      </c>
      <c r="J61" s="96">
        <v>7</v>
      </c>
      <c r="K61" s="96" t="s">
        <v>505</v>
      </c>
      <c r="L61" s="96"/>
      <c r="M61" s="96"/>
      <c r="N61" s="150"/>
      <c r="O61" s="150"/>
      <c r="P61" s="150"/>
      <c r="Q61" s="38"/>
      <c r="R61" s="38"/>
      <c r="S61" s="38"/>
      <c r="T61" s="38"/>
      <c r="U61" s="38"/>
      <c r="V61" s="38"/>
      <c r="W61" s="38"/>
      <c r="X61" s="38"/>
      <c r="Y61" s="38"/>
      <c r="Z61" s="38"/>
      <c r="AA61" s="38"/>
    </row>
    <row r="62" spans="1:27" x14ac:dyDescent="0.2">
      <c r="A62" s="92">
        <v>57</v>
      </c>
      <c r="B62" s="92" t="s">
        <v>120</v>
      </c>
      <c r="C62" s="92" t="s">
        <v>121</v>
      </c>
      <c r="D62" s="105" t="str">
        <f t="shared" si="1"/>
        <v/>
      </c>
      <c r="E62" s="96">
        <f>IF(Options!$D$24 = 1, MAX(F62, G62),
IF(Options!$D$25 = 1, AVERAGE(F62,G62),
IF(Options!$D$26 = 1, IFERROR(GEOMEAN(F62, G62), MAX(F62, G62)))))</f>
        <v>5.8309518948453025</v>
      </c>
      <c r="F62" s="96" cm="1">
        <f t="array" ref="F62">IF(Options!$D$18=1, IFERROR(MAX(IF($I$199:$R$199=1,(I62:R62),"")),
     MAX(IF($I$199:$R$199=2,(I62:R62),""))),
IF(Options!$D$19=1, IFERROR(AVERAGE(IF($I$199:$R$199=1,(I62:R62),"")),
     AVERAGE(IF($I$199:$R$199=2,(I62:R62),""))),
IF(Options!$D$20=1, IFERROR(GEOMEAN(IF($I$199:$R$199=1,(I62:R62)+0.0001,"")),
     GEOMEAN(IF($I$199:$R$199=2,(I62:R62)+0.0001,""))))))</f>
        <v>4.8571428571428603</v>
      </c>
      <c r="G62" s="96" cm="1">
        <f t="array" ref="G62">IF(Options!$D$18=1, IFERROR(MAX(IF($I$200:$R$200=1,(I62:R62),"")),
     MAX(IF($I$200:$R$200=2,(I62:R62),""))),
IF(Options!$D$19=1, IFERROR(AVERAGE(IF($I$200:$R$200=1,(I62:R62),"")),
     AVERAGE(IF($I$200:$R$200=2,(I62:R62),""))),
IF(Options!$D$20=1, IFERROR(GEOMEAN(IF($I$200:$R$200=1,(I62:R62)+0.0001,"")),
     GEOMEAN(IF($I$200:$R$200=2,(I62:R62)+0.0001,""))))))</f>
        <v>7</v>
      </c>
      <c r="H62" s="240" t="s">
        <v>121</v>
      </c>
      <c r="I62" s="96">
        <v>4.8571428571428603</v>
      </c>
      <c r="J62" s="96">
        <v>7</v>
      </c>
      <c r="K62" s="96" t="s">
        <v>505</v>
      </c>
      <c r="L62" s="96"/>
      <c r="M62" s="96"/>
      <c r="N62" s="150"/>
      <c r="O62" s="150"/>
      <c r="P62" s="150"/>
      <c r="Q62" s="38"/>
      <c r="R62" s="38"/>
      <c r="S62" s="38"/>
      <c r="T62" s="38"/>
      <c r="U62" s="38"/>
      <c r="V62" s="38"/>
      <c r="W62" s="38"/>
      <c r="X62" s="38"/>
      <c r="Y62" s="38"/>
      <c r="Z62" s="38"/>
      <c r="AA62" s="38"/>
    </row>
    <row r="63" spans="1:27" x14ac:dyDescent="0.2">
      <c r="A63" s="92">
        <v>58</v>
      </c>
      <c r="B63" s="92" t="s">
        <v>122</v>
      </c>
      <c r="C63" s="92" t="s">
        <v>123</v>
      </c>
      <c r="D63" s="105" t="str">
        <f t="shared" si="1"/>
        <v/>
      </c>
      <c r="E63" s="96">
        <f>IF(Options!$D$24 = 1, MAX(F63, G63),
IF(Options!$D$25 = 1, AVERAGE(F63,G63),
IF(Options!$D$26 = 1, IFERROR(GEOMEAN(F63, G63), MAX(F63, G63)))))</f>
        <v>2.2360679774997894</v>
      </c>
      <c r="F63" s="96" cm="1">
        <f t="array" ref="F63">IF(Options!$D$18=1, IFERROR(MAX(IF($I$199:$R$199=1,(I63:R63),"")),
     MAX(IF($I$199:$R$199=2,(I63:R63),""))),
IF(Options!$D$19=1, IFERROR(AVERAGE(IF($I$199:$R$199=1,(I63:R63),"")),
     AVERAGE(IF($I$199:$R$199=2,(I63:R63),""))),
IF(Options!$D$20=1, IFERROR(GEOMEAN(IF($I$199:$R$199=1,(I63:R63)+0.0001,"")),
     GEOMEAN(IF($I$199:$R$199=2,(I63:R63)+0.0001,""))))))</f>
        <v>0.71428571428571397</v>
      </c>
      <c r="G63" s="96" cm="1">
        <f t="array" ref="G63">IF(Options!$D$18=1, IFERROR(MAX(IF($I$200:$R$200=1,(I63:R63),"")),
     MAX(IF($I$200:$R$200=2,(I63:R63),""))),
IF(Options!$D$19=1, IFERROR(AVERAGE(IF($I$200:$R$200=1,(I63:R63),"")),
     AVERAGE(IF($I$200:$R$200=2,(I63:R63),""))),
IF(Options!$D$20=1, IFERROR(GEOMEAN(IF($I$200:$R$200=1,(I63:R63)+0.0001,"")),
     GEOMEAN(IF($I$200:$R$200=2,(I63:R63)+0.0001,""))))))</f>
        <v>7</v>
      </c>
      <c r="H63" s="240" t="s">
        <v>123</v>
      </c>
      <c r="I63" s="96">
        <v>0.71428571428571397</v>
      </c>
      <c r="J63" s="96">
        <v>7</v>
      </c>
      <c r="K63" s="96" t="s">
        <v>505</v>
      </c>
      <c r="L63" s="96"/>
      <c r="M63" s="96"/>
      <c r="N63" s="150"/>
      <c r="O63" s="150"/>
      <c r="P63" s="150"/>
      <c r="Q63" s="38"/>
      <c r="R63" s="38"/>
      <c r="S63" s="38"/>
      <c r="T63" s="38"/>
      <c r="U63" s="38"/>
      <c r="V63" s="38"/>
      <c r="W63" s="38"/>
      <c r="X63" s="38"/>
      <c r="Y63" s="38"/>
      <c r="Z63" s="38"/>
      <c r="AA63" s="38"/>
    </row>
    <row r="64" spans="1:27" x14ac:dyDescent="0.2">
      <c r="A64" s="92">
        <v>59</v>
      </c>
      <c r="B64" s="92" t="s">
        <v>124</v>
      </c>
      <c r="C64" s="92" t="s">
        <v>125</v>
      </c>
      <c r="D64" s="105" t="str">
        <f t="shared" si="1"/>
        <v/>
      </c>
      <c r="E64" s="96">
        <f>IF(Options!$D$24 = 1, MAX(F64, G64),
IF(Options!$D$25 = 1, AVERAGE(F64,G64),
IF(Options!$D$26 = 1, IFERROR(GEOMEAN(F64, G64), MAX(F64, G64)))))</f>
        <v>8</v>
      </c>
      <c r="F64" s="96" cm="1">
        <f t="array" ref="F64">IF(Options!$D$18=1, IFERROR(MAX(IF($I$199:$R$199=1,(I64:R64),"")),
     MAX(IF($I$199:$R$199=2,(I64:R64),""))),
IF(Options!$D$19=1, IFERROR(AVERAGE(IF($I$199:$R$199=1,(I64:R64),"")),
     AVERAGE(IF($I$199:$R$199=2,(I64:R64),""))),
IF(Options!$D$20=1, IFERROR(GEOMEAN(IF($I$199:$R$199=1,(I64:R64)+0.0001,"")),
     GEOMEAN(IF($I$199:$R$199=2,(I64:R64)+0.0001,""))))))</f>
        <v>8</v>
      </c>
      <c r="G64" s="96" cm="1">
        <f t="array" ref="G64">IF(Options!$D$18=1, IFERROR(MAX(IF($I$200:$R$200=1,(I64:R64),"")),
     MAX(IF($I$200:$R$200=2,(I64:R64),""))),
IF(Options!$D$19=1, IFERROR(AVERAGE(IF($I$200:$R$200=1,(I64:R64),"")),
     AVERAGE(IF($I$200:$R$200=2,(I64:R64),""))),
IF(Options!$D$20=1, IFERROR(GEOMEAN(IF($I$200:$R$200=1,(I64:R64)+0.0001,"")),
     GEOMEAN(IF($I$200:$R$200=2,(I64:R64)+0.0001,""))))))</f>
        <v>0</v>
      </c>
      <c r="H64" s="240" t="s">
        <v>125</v>
      </c>
      <c r="I64" s="96">
        <v>8</v>
      </c>
      <c r="J64" s="96" t="s">
        <v>505</v>
      </c>
      <c r="K64" s="96" t="s">
        <v>505</v>
      </c>
      <c r="L64" s="96"/>
      <c r="M64" s="96"/>
      <c r="N64" s="150"/>
      <c r="O64" s="150"/>
      <c r="P64" s="150"/>
      <c r="Q64" s="38"/>
      <c r="R64" s="38"/>
      <c r="S64" s="38"/>
      <c r="T64" s="38"/>
      <c r="U64" s="38"/>
      <c r="V64" s="38"/>
      <c r="W64" s="38"/>
      <c r="X64" s="38"/>
      <c r="Y64" s="38"/>
      <c r="Z64" s="38"/>
      <c r="AA64" s="38"/>
    </row>
    <row r="65" spans="1:27" x14ac:dyDescent="0.2">
      <c r="A65" s="92">
        <v>60</v>
      </c>
      <c r="B65" s="92" t="s">
        <v>126</v>
      </c>
      <c r="C65" s="92" t="s">
        <v>127</v>
      </c>
      <c r="D65" s="105" t="str">
        <f t="shared" si="1"/>
        <v/>
      </c>
      <c r="E65" s="96">
        <f>IF(Options!$D$24 = 1, MAX(F65, G65),
IF(Options!$D$25 = 1, AVERAGE(F65,G65),
IF(Options!$D$26 = 1, IFERROR(GEOMEAN(F65, G65), MAX(F65, G65)))))</f>
        <v>7.8376381281972565</v>
      </c>
      <c r="F65" s="96" cm="1">
        <f t="array" ref="F65">IF(Options!$D$18=1, IFERROR(MAX(IF($I$199:$R$199=1,(I65:R65),"")),
     MAX(IF($I$199:$R$199=2,(I65:R65),""))),
IF(Options!$D$19=1, IFERROR(AVERAGE(IF($I$199:$R$199=1,(I65:R65),"")),
     AVERAGE(IF($I$199:$R$199=2,(I65:R65),""))),
IF(Options!$D$20=1, IFERROR(GEOMEAN(IF($I$199:$R$199=1,(I65:R65)+0.0001,"")),
     GEOMEAN(IF($I$199:$R$199=2,(I65:R65)+0.0001,""))))))</f>
        <v>6.1428571428571397</v>
      </c>
      <c r="G65" s="96" cm="1">
        <f t="array" ref="G65">IF(Options!$D$18=1, IFERROR(MAX(IF($I$200:$R$200=1,(I65:R65),"")),
     MAX(IF($I$200:$R$200=2,(I65:R65),""))),
IF(Options!$D$19=1, IFERROR(AVERAGE(IF($I$200:$R$200=1,(I65:R65),"")),
     AVERAGE(IF($I$200:$R$200=2,(I65:R65),""))),
IF(Options!$D$20=1, IFERROR(GEOMEAN(IF($I$200:$R$200=1,(I65:R65)+0.0001,"")),
     GEOMEAN(IF($I$200:$R$200=2,(I65:R65)+0.0001,""))))))</f>
        <v>10</v>
      </c>
      <c r="H65" s="240" t="s">
        <v>127</v>
      </c>
      <c r="I65" s="96">
        <v>6.1428571428571397</v>
      </c>
      <c r="J65" s="96" t="s">
        <v>505</v>
      </c>
      <c r="K65" s="96">
        <v>10</v>
      </c>
      <c r="L65" s="96"/>
      <c r="M65" s="96"/>
      <c r="N65" s="150"/>
      <c r="O65" s="150"/>
      <c r="P65" s="150"/>
      <c r="Q65" s="38"/>
      <c r="R65" s="38"/>
      <c r="S65" s="38"/>
      <c r="T65" s="38"/>
      <c r="U65" s="38"/>
      <c r="V65" s="38"/>
      <c r="W65" s="38"/>
      <c r="X65" s="38"/>
      <c r="Y65" s="38"/>
      <c r="Z65" s="38"/>
      <c r="AA65" s="38"/>
    </row>
    <row r="66" spans="1:27" x14ac:dyDescent="0.2">
      <c r="A66" s="92">
        <v>61</v>
      </c>
      <c r="B66" s="92" t="s">
        <v>128</v>
      </c>
      <c r="C66" s="92" t="s">
        <v>129</v>
      </c>
      <c r="D66" s="105" t="str">
        <f t="shared" si="1"/>
        <v/>
      </c>
      <c r="E66" s="96">
        <f>IF(Options!$D$24 = 1, MAX(F66, G66),
IF(Options!$D$25 = 1, AVERAGE(F66,G66),
IF(Options!$D$26 = 1, IFERROR(GEOMEAN(F66, G66), MAX(F66, G66)))))</f>
        <v>2.2360679774997894</v>
      </c>
      <c r="F66" s="96" cm="1">
        <f t="array" ref="F66">IF(Options!$D$18=1, IFERROR(MAX(IF($I$199:$R$199=1,(I66:R66),"")),
     MAX(IF($I$199:$R$199=2,(I66:R66),""))),
IF(Options!$D$19=1, IFERROR(AVERAGE(IF($I$199:$R$199=1,(I66:R66),"")),
     AVERAGE(IF($I$199:$R$199=2,(I66:R66),""))),
IF(Options!$D$20=1, IFERROR(GEOMEAN(IF($I$199:$R$199=1,(I66:R66)+0.0001,"")),
     GEOMEAN(IF($I$199:$R$199=2,(I66:R66)+0.0001,""))))))</f>
        <v>0.71428571428571397</v>
      </c>
      <c r="G66" s="96" cm="1">
        <f t="array" ref="G66">IF(Options!$D$18=1, IFERROR(MAX(IF($I$200:$R$200=1,(I66:R66),"")),
     MAX(IF($I$200:$R$200=2,(I66:R66),""))),
IF(Options!$D$19=1, IFERROR(AVERAGE(IF($I$200:$R$200=1,(I66:R66),"")),
     AVERAGE(IF($I$200:$R$200=2,(I66:R66),""))),
IF(Options!$D$20=1, IFERROR(GEOMEAN(IF($I$200:$R$200=1,(I66:R66)+0.0001,"")),
     GEOMEAN(IF($I$200:$R$200=2,(I66:R66)+0.0001,""))))))</f>
        <v>7</v>
      </c>
      <c r="H66" s="240" t="s">
        <v>129</v>
      </c>
      <c r="I66" s="96">
        <v>0.71428571428571397</v>
      </c>
      <c r="J66" s="96">
        <v>7</v>
      </c>
      <c r="K66" s="96" t="s">
        <v>505</v>
      </c>
      <c r="L66" s="96"/>
      <c r="M66" s="96"/>
      <c r="N66" s="150"/>
      <c r="O66" s="150"/>
      <c r="P66" s="150"/>
      <c r="Q66" s="38"/>
      <c r="R66" s="38"/>
      <c r="S66" s="38"/>
      <c r="T66" s="38"/>
      <c r="U66" s="38"/>
      <c r="V66" s="38"/>
      <c r="W66" s="38"/>
      <c r="X66" s="38"/>
      <c r="Y66" s="38"/>
      <c r="Z66" s="38"/>
      <c r="AA66" s="38"/>
    </row>
    <row r="67" spans="1:27" x14ac:dyDescent="0.2">
      <c r="A67" s="92">
        <v>62</v>
      </c>
      <c r="B67" s="92" t="s">
        <v>130</v>
      </c>
      <c r="C67" s="92" t="s">
        <v>131</v>
      </c>
      <c r="D67" s="105" t="str">
        <f t="shared" si="1"/>
        <v/>
      </c>
      <c r="E67" s="96">
        <f>IF(Options!$D$24 = 1, MAX(F67, G67),
IF(Options!$D$25 = 1, AVERAGE(F67,G67),
IF(Options!$D$26 = 1, IFERROR(GEOMEAN(F67, G67), MAX(F67, G67)))))</f>
        <v>3.4285714285714302</v>
      </c>
      <c r="F67" s="96" cm="1">
        <f t="array" ref="F67">IF(Options!$D$18=1, IFERROR(MAX(IF($I$199:$R$199=1,(I67:R67),"")),
     MAX(IF($I$199:$R$199=2,(I67:R67),""))),
IF(Options!$D$19=1, IFERROR(AVERAGE(IF($I$199:$R$199=1,(I67:R67),"")),
     AVERAGE(IF($I$199:$R$199=2,(I67:R67),""))),
IF(Options!$D$20=1, IFERROR(GEOMEAN(IF($I$199:$R$199=1,(I67:R67)+0.0001,"")),
     GEOMEAN(IF($I$199:$R$199=2,(I67:R67)+0.0001,""))))))</f>
        <v>3.4285714285714302</v>
      </c>
      <c r="G67" s="96" cm="1">
        <f t="array" ref="G67">IF(Options!$D$18=1, IFERROR(MAX(IF($I$200:$R$200=1,(I67:R67),"")),
     MAX(IF($I$200:$R$200=2,(I67:R67),""))),
IF(Options!$D$19=1, IFERROR(AVERAGE(IF($I$200:$R$200=1,(I67:R67),"")),
     AVERAGE(IF($I$200:$R$200=2,(I67:R67),""))),
IF(Options!$D$20=1, IFERROR(GEOMEAN(IF($I$200:$R$200=1,(I67:R67)+0.0001,"")),
     GEOMEAN(IF($I$200:$R$200=2,(I67:R67)+0.0001,""))))))</f>
        <v>0</v>
      </c>
      <c r="H67" s="240" t="s">
        <v>131</v>
      </c>
      <c r="I67" s="96">
        <v>3.4285714285714302</v>
      </c>
      <c r="J67" s="96" t="s">
        <v>505</v>
      </c>
      <c r="K67" s="96" t="s">
        <v>505</v>
      </c>
      <c r="L67" s="96"/>
      <c r="M67" s="96"/>
      <c r="N67" s="150"/>
      <c r="O67" s="150"/>
      <c r="P67" s="150"/>
      <c r="Q67" s="38"/>
      <c r="R67" s="38"/>
      <c r="S67" s="38"/>
      <c r="T67" s="38"/>
      <c r="U67" s="38"/>
      <c r="V67" s="38"/>
      <c r="W67" s="38"/>
      <c r="X67" s="38"/>
      <c r="Y67" s="38"/>
      <c r="Z67" s="38"/>
      <c r="AA67" s="38"/>
    </row>
    <row r="68" spans="1:27" x14ac:dyDescent="0.2">
      <c r="A68" s="92">
        <v>63</v>
      </c>
      <c r="B68" s="92" t="s">
        <v>132</v>
      </c>
      <c r="C68" s="92" t="s">
        <v>133</v>
      </c>
      <c r="D68" s="105" t="str">
        <f t="shared" si="1"/>
        <v/>
      </c>
      <c r="E68" s="96">
        <f>IF(Options!$D$24 = 1, MAX(F68, G68),
IF(Options!$D$25 = 1, AVERAGE(F68,G68),
IF(Options!$D$26 = 1, IFERROR(GEOMEAN(F68, G68), MAX(F68, G68)))))</f>
        <v>8.7013956187663197</v>
      </c>
      <c r="F68" s="96" cm="1">
        <f t="array" ref="F68">IF(Options!$D$18=1, IFERROR(MAX(IF($I$199:$R$199=1,(I68:R68),"")),
     MAX(IF($I$199:$R$199=2,(I68:R68),""))),
IF(Options!$D$19=1, IFERROR(AVERAGE(IF($I$199:$R$199=1,(I68:R68),"")),
     AVERAGE(IF($I$199:$R$199=2,(I68:R68),""))),
IF(Options!$D$20=1, IFERROR(GEOMEAN(IF($I$199:$R$199=1,(I68:R68)+0.0001,"")),
     GEOMEAN(IF($I$199:$R$199=2,(I68:R68)+0.0001,""))))))</f>
        <v>7.5714285714285703</v>
      </c>
      <c r="G68" s="96" cm="1">
        <f t="array" ref="G68">IF(Options!$D$18=1, IFERROR(MAX(IF($I$200:$R$200=1,(I68:R68),"")),
     MAX(IF($I$200:$R$200=2,(I68:R68),""))),
IF(Options!$D$19=1, IFERROR(AVERAGE(IF($I$200:$R$200=1,(I68:R68),"")),
     AVERAGE(IF($I$200:$R$200=2,(I68:R68),""))),
IF(Options!$D$20=1, IFERROR(GEOMEAN(IF($I$200:$R$200=1,(I68:R68)+0.0001,"")),
     GEOMEAN(IF($I$200:$R$200=2,(I68:R68)+0.0001,""))))))</f>
        <v>10</v>
      </c>
      <c r="H68" s="240" t="s">
        <v>133</v>
      </c>
      <c r="I68" s="96">
        <v>7.5714285714285703</v>
      </c>
      <c r="J68" s="96" t="s">
        <v>505</v>
      </c>
      <c r="K68" s="96">
        <v>10</v>
      </c>
      <c r="L68" s="96"/>
      <c r="M68" s="96"/>
      <c r="N68" s="150"/>
      <c r="O68" s="150"/>
      <c r="P68" s="150"/>
      <c r="Q68" s="38"/>
      <c r="R68" s="38"/>
      <c r="S68" s="38"/>
      <c r="T68" s="38"/>
      <c r="U68" s="38"/>
      <c r="V68" s="38"/>
      <c r="W68" s="38"/>
      <c r="X68" s="38"/>
      <c r="Y68" s="38"/>
      <c r="Z68" s="38"/>
      <c r="AA68" s="38"/>
    </row>
    <row r="69" spans="1:27" x14ac:dyDescent="0.2">
      <c r="A69" s="92">
        <v>64</v>
      </c>
      <c r="B69" s="92" t="s">
        <v>134</v>
      </c>
      <c r="C69" s="92" t="s">
        <v>135</v>
      </c>
      <c r="D69" s="105" t="str">
        <f t="shared" si="1"/>
        <v/>
      </c>
      <c r="E69" s="96">
        <f>IF(Options!$D$24 = 1, MAX(F69, G69),
IF(Options!$D$25 = 1, AVERAGE(F69,G69),
IF(Options!$D$26 = 1, IFERROR(GEOMEAN(F69, G69), MAX(F69, G69)))))</f>
        <v>7.8571428571428603</v>
      </c>
      <c r="F69" s="96" cm="1">
        <f t="array" ref="F69">IF(Options!$D$18=1, IFERROR(MAX(IF($I$199:$R$199=1,(I69:R69),"")),
     MAX(IF($I$199:$R$199=2,(I69:R69),""))),
IF(Options!$D$19=1, IFERROR(AVERAGE(IF($I$199:$R$199=1,(I69:R69),"")),
     AVERAGE(IF($I$199:$R$199=2,(I69:R69),""))),
IF(Options!$D$20=1, IFERROR(GEOMEAN(IF($I$199:$R$199=1,(I69:R69)+0.0001,"")),
     GEOMEAN(IF($I$199:$R$199=2,(I69:R69)+0.0001,""))))))</f>
        <v>7.8571428571428603</v>
      </c>
      <c r="G69" s="96" cm="1">
        <f t="array" ref="G69">IF(Options!$D$18=1, IFERROR(MAX(IF($I$200:$R$200=1,(I69:R69),"")),
     MAX(IF($I$200:$R$200=2,(I69:R69),""))),
IF(Options!$D$19=1, IFERROR(AVERAGE(IF($I$200:$R$200=1,(I69:R69),"")),
     AVERAGE(IF($I$200:$R$200=2,(I69:R69),""))),
IF(Options!$D$20=1, IFERROR(GEOMEAN(IF($I$200:$R$200=1,(I69:R69)+0.0001,"")),
     GEOMEAN(IF($I$200:$R$200=2,(I69:R69)+0.0001,""))))))</f>
        <v>0</v>
      </c>
      <c r="H69" s="240" t="s">
        <v>135</v>
      </c>
      <c r="I69" s="96">
        <v>7.8571428571428603</v>
      </c>
      <c r="J69" s="96" t="s">
        <v>505</v>
      </c>
      <c r="K69" s="96" t="s">
        <v>505</v>
      </c>
      <c r="L69" s="96"/>
      <c r="M69" s="96"/>
      <c r="N69" s="150"/>
      <c r="O69" s="150"/>
      <c r="P69" s="150"/>
      <c r="Q69" s="38"/>
      <c r="R69" s="38"/>
      <c r="S69" s="38"/>
      <c r="T69" s="38"/>
      <c r="U69" s="38"/>
      <c r="V69" s="38"/>
      <c r="W69" s="38"/>
      <c r="X69" s="38"/>
      <c r="Y69" s="38"/>
      <c r="Z69" s="38"/>
      <c r="AA69" s="38"/>
    </row>
    <row r="70" spans="1:27" x14ac:dyDescent="0.2">
      <c r="A70" s="92">
        <v>65</v>
      </c>
      <c r="B70" s="92" t="s">
        <v>136</v>
      </c>
      <c r="C70" s="92" t="s">
        <v>137</v>
      </c>
      <c r="D70" s="105" t="str">
        <f t="shared" ref="D70:D101" si="2">IF(H70 &lt;&gt; C70, "Countries don't match", "")</f>
        <v/>
      </c>
      <c r="E70" s="96">
        <f>IF(Options!$D$24 = 1, MAX(F70, G70),
IF(Options!$D$25 = 1, AVERAGE(F70,G70),
IF(Options!$D$26 = 1, IFERROR(GEOMEAN(F70, G70), MAX(F70, G70)))))</f>
        <v>10</v>
      </c>
      <c r="F70" s="96" cm="1">
        <f t="array" ref="F70">IF(Options!$D$18=1, IFERROR(MAX(IF($I$199:$R$199=1,(I70:R70),"")),
     MAX(IF($I$199:$R$199=2,(I70:R70),""))),
IF(Options!$D$19=1, IFERROR(AVERAGE(IF($I$199:$R$199=1,(I70:R70),"")),
     AVERAGE(IF($I$199:$R$199=2,(I70:R70),""))),
IF(Options!$D$20=1, IFERROR(GEOMEAN(IF($I$199:$R$199=1,(I70:R70)+0.0001,"")),
     GEOMEAN(IF($I$199:$R$199=2,(I70:R70)+0.0001,""))))))</f>
        <v>10</v>
      </c>
      <c r="G70" s="96" cm="1">
        <f t="array" ref="G70">IF(Options!$D$18=1, IFERROR(MAX(IF($I$200:$R$200=1,(I70:R70),"")),
     MAX(IF($I$200:$R$200=2,(I70:R70),""))),
IF(Options!$D$19=1, IFERROR(AVERAGE(IF($I$200:$R$200=1,(I70:R70),"")),
     AVERAGE(IF($I$200:$R$200=2,(I70:R70),""))),
IF(Options!$D$20=1, IFERROR(GEOMEAN(IF($I$200:$R$200=1,(I70:R70)+0.0001,"")),
     GEOMEAN(IF($I$200:$R$200=2,(I70:R70)+0.0001,""))))))</f>
        <v>0</v>
      </c>
      <c r="H70" s="240" t="s">
        <v>137</v>
      </c>
      <c r="I70" s="96">
        <v>10</v>
      </c>
      <c r="J70" s="96" t="s">
        <v>505</v>
      </c>
      <c r="K70" s="96" t="s">
        <v>505</v>
      </c>
      <c r="L70" s="96"/>
      <c r="M70" s="96"/>
      <c r="N70" s="150"/>
      <c r="O70" s="150"/>
      <c r="P70" s="150"/>
      <c r="Q70" s="38"/>
      <c r="R70" s="38"/>
      <c r="S70" s="38"/>
      <c r="T70" s="38"/>
      <c r="U70" s="38"/>
      <c r="V70" s="38"/>
      <c r="W70" s="38"/>
      <c r="X70" s="38"/>
      <c r="Y70" s="38"/>
      <c r="Z70" s="38"/>
      <c r="AA70" s="38"/>
    </row>
    <row r="71" spans="1:27" x14ac:dyDescent="0.2">
      <c r="A71" s="92">
        <v>66</v>
      </c>
      <c r="B71" s="92" t="s">
        <v>138</v>
      </c>
      <c r="C71" s="92" t="s">
        <v>139</v>
      </c>
      <c r="D71" s="105" t="str">
        <f t="shared" si="2"/>
        <v/>
      </c>
      <c r="E71" s="96">
        <f>IF(Options!$D$24 = 1, MAX(F71, G71),
IF(Options!$D$25 = 1, AVERAGE(F71,G71),
IF(Options!$D$26 = 1, IFERROR(GEOMEAN(F71, G71), MAX(F71, G71)))))</f>
        <v>10</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0</v>
      </c>
      <c r="H71" s="240" t="s">
        <v>139</v>
      </c>
      <c r="I71" s="96">
        <v>10</v>
      </c>
      <c r="J71" s="96" t="s">
        <v>505</v>
      </c>
      <c r="K71" s="96" t="s">
        <v>505</v>
      </c>
      <c r="L71" s="96"/>
      <c r="M71" s="96"/>
      <c r="N71" s="150"/>
      <c r="O71" s="150"/>
      <c r="P71" s="150"/>
      <c r="Q71" s="38"/>
      <c r="R71" s="38"/>
      <c r="S71" s="38"/>
      <c r="T71" s="38"/>
      <c r="U71" s="38"/>
      <c r="V71" s="38"/>
      <c r="W71" s="38"/>
      <c r="X71" s="38"/>
      <c r="Y71" s="38"/>
      <c r="Z71" s="38"/>
      <c r="AA71" s="38"/>
    </row>
    <row r="72" spans="1:27" x14ac:dyDescent="0.2">
      <c r="A72" s="92">
        <v>67</v>
      </c>
      <c r="B72" s="92" t="s">
        <v>140</v>
      </c>
      <c r="C72" s="92" t="s">
        <v>141</v>
      </c>
      <c r="D72" s="105" t="str">
        <f t="shared" si="2"/>
        <v/>
      </c>
      <c r="E72" s="96">
        <f>IF(Options!$D$24 = 1, MAX(F72, G72),
IF(Options!$D$25 = 1, AVERAGE(F72,G72),
IF(Options!$D$26 = 1, IFERROR(GEOMEAN(F72, G72), MAX(F72, G72)))))</f>
        <v>6</v>
      </c>
      <c r="F72" s="96" cm="1">
        <f t="array" ref="F72">IF(Options!$D$18=1, IFERROR(MAX(IF($I$199:$R$199=1,(I72:R72),"")),
     MAX(IF($I$199:$R$199=2,(I72:R72),""))),
IF(Options!$D$19=1, IFERROR(AVERAGE(IF($I$199:$R$199=1,(I72:R72),"")),
     AVERAGE(IF($I$199:$R$199=2,(I72:R72),""))),
IF(Options!$D$20=1, IFERROR(GEOMEAN(IF($I$199:$R$199=1,(I72:R72)+0.0001,"")),
     GEOMEAN(IF($I$199:$R$199=2,(I72:R72)+0.0001,""))))))</f>
        <v>6</v>
      </c>
      <c r="G72" s="96" cm="1">
        <f t="array" ref="G72">IF(Options!$D$18=1, IFERROR(MAX(IF($I$200:$R$200=1,(I72:R72),"")),
     MAX(IF($I$200:$R$200=2,(I72:R72),""))),
IF(Options!$D$19=1, IFERROR(AVERAGE(IF($I$200:$R$200=1,(I72:R72),"")),
     AVERAGE(IF($I$200:$R$200=2,(I72:R72),""))),
IF(Options!$D$20=1, IFERROR(GEOMEAN(IF($I$200:$R$200=1,(I72:R72)+0.0001,"")),
     GEOMEAN(IF($I$200:$R$200=2,(I72:R72)+0.0001,""))))))</f>
        <v>0</v>
      </c>
      <c r="H72" s="240" t="s">
        <v>141</v>
      </c>
      <c r="I72" s="96">
        <v>6</v>
      </c>
      <c r="J72" s="96" t="s">
        <v>505</v>
      </c>
      <c r="K72" s="96" t="s">
        <v>505</v>
      </c>
      <c r="L72" s="96"/>
      <c r="M72" s="96"/>
      <c r="N72" s="150"/>
      <c r="O72" s="150"/>
      <c r="P72" s="150"/>
      <c r="Q72" s="38"/>
      <c r="R72" s="38"/>
      <c r="S72" s="38"/>
      <c r="T72" s="38"/>
      <c r="U72" s="38"/>
      <c r="V72" s="38"/>
      <c r="W72" s="38"/>
      <c r="X72" s="38"/>
      <c r="Y72" s="38"/>
      <c r="Z72" s="38"/>
      <c r="AA72" s="38"/>
    </row>
    <row r="73" spans="1:27" x14ac:dyDescent="0.2">
      <c r="A73" s="92">
        <v>68</v>
      </c>
      <c r="B73" s="92" t="s">
        <v>142</v>
      </c>
      <c r="C73" s="92" t="s">
        <v>143</v>
      </c>
      <c r="D73" s="105" t="str">
        <f t="shared" si="2"/>
        <v/>
      </c>
      <c r="E73" s="96">
        <f>IF(Options!$D$24 = 1, MAX(F73, G73),
IF(Options!$D$25 = 1, AVERAGE(F73,G73),
IF(Options!$D$26 = 1, IFERROR(GEOMEAN(F73, G73), MAX(F73, G73)))))</f>
        <v>3.0000000000000049</v>
      </c>
      <c r="F73" s="96" cm="1">
        <f t="array" ref="F73">IF(Options!$D$18=1, IFERROR(MAX(IF($I$199:$R$199=1,(I73:R73),"")),
     MAX(IF($I$199:$R$199=2,(I73:R73),""))),
IF(Options!$D$19=1, IFERROR(AVERAGE(IF($I$199:$R$199=1,(I73:R73),"")),
     AVERAGE(IF($I$199:$R$199=2,(I73:R73),""))),
IF(Options!$D$20=1, IFERROR(GEOMEAN(IF($I$199:$R$199=1,(I73:R73)+0.0001,"")),
     GEOMEAN(IF($I$199:$R$199=2,(I73:R73)+0.0001,""))))))</f>
        <v>1.28571428571429</v>
      </c>
      <c r="G73" s="96" cm="1">
        <f t="array" ref="G73">IF(Options!$D$18=1, IFERROR(MAX(IF($I$200:$R$200=1,(I73:R73),"")),
     MAX(IF($I$200:$R$200=2,(I73:R73),""))),
IF(Options!$D$19=1, IFERROR(AVERAGE(IF($I$200:$R$200=1,(I73:R73),"")),
     AVERAGE(IF($I$200:$R$200=2,(I73:R73),""))),
IF(Options!$D$20=1, IFERROR(GEOMEAN(IF($I$200:$R$200=1,(I73:R73)+0.0001,"")),
     GEOMEAN(IF($I$200:$R$200=2,(I73:R73)+0.0001,""))))))</f>
        <v>7</v>
      </c>
      <c r="H73" s="240" t="s">
        <v>143</v>
      </c>
      <c r="I73" s="96">
        <v>1.28571428571429</v>
      </c>
      <c r="J73" s="96">
        <v>7</v>
      </c>
      <c r="K73" s="96" t="s">
        <v>505</v>
      </c>
      <c r="L73" s="96"/>
      <c r="M73" s="96"/>
      <c r="N73" s="150"/>
      <c r="O73" s="150"/>
      <c r="P73" s="150"/>
      <c r="Q73" s="38"/>
      <c r="R73" s="38"/>
      <c r="S73" s="38"/>
      <c r="T73" s="38"/>
      <c r="U73" s="38"/>
      <c r="V73" s="38"/>
      <c r="W73" s="38"/>
      <c r="X73" s="38"/>
      <c r="Y73" s="38"/>
      <c r="Z73" s="38"/>
      <c r="AA73" s="38"/>
    </row>
    <row r="74" spans="1:27" x14ac:dyDescent="0.2">
      <c r="A74" s="92">
        <v>69</v>
      </c>
      <c r="B74" s="92" t="s">
        <v>144</v>
      </c>
      <c r="C74" s="92" t="s">
        <v>145</v>
      </c>
      <c r="D74" s="105" t="str">
        <f t="shared" si="2"/>
        <v/>
      </c>
      <c r="E74" s="96">
        <f>IF(Options!$D$24 = 1, MAX(F74, G74),
IF(Options!$D$25 = 1, AVERAGE(F74,G74),
IF(Options!$D$26 = 1, IFERROR(GEOMEAN(F74, G74), MAX(F74, G74)))))</f>
        <v>3.1428571428571401</v>
      </c>
      <c r="F74" s="96" cm="1">
        <f t="array" ref="F74">IF(Options!$D$18=1, IFERROR(MAX(IF($I$199:$R$199=1,(I74:R74),"")),
     MAX(IF($I$199:$R$199=2,(I74:R74),""))),
IF(Options!$D$19=1, IFERROR(AVERAGE(IF($I$199:$R$199=1,(I74:R74),"")),
     AVERAGE(IF($I$199:$R$199=2,(I74:R74),""))),
IF(Options!$D$20=1, IFERROR(GEOMEAN(IF($I$199:$R$199=1,(I74:R74)+0.0001,"")),
     GEOMEAN(IF($I$199:$R$199=2,(I74:R74)+0.0001,""))))))</f>
        <v>3.1428571428571401</v>
      </c>
      <c r="G74" s="96" cm="1">
        <f t="array" ref="G74">IF(Options!$D$18=1, IFERROR(MAX(IF($I$200:$R$200=1,(I74:R74),"")),
     MAX(IF($I$200:$R$200=2,(I74:R74),""))),
IF(Options!$D$19=1, IFERROR(AVERAGE(IF($I$200:$R$200=1,(I74:R74),"")),
     AVERAGE(IF($I$200:$R$200=2,(I74:R74),""))),
IF(Options!$D$20=1, IFERROR(GEOMEAN(IF($I$200:$R$200=1,(I74:R74)+0.0001,"")),
     GEOMEAN(IF($I$200:$R$200=2,(I74:R74)+0.0001,""))))))</f>
        <v>0</v>
      </c>
      <c r="H74" s="240" t="s">
        <v>145</v>
      </c>
      <c r="I74" s="96">
        <v>3.1428571428571401</v>
      </c>
      <c r="J74" s="96" t="s">
        <v>505</v>
      </c>
      <c r="K74" s="96" t="s">
        <v>505</v>
      </c>
      <c r="L74" s="96"/>
      <c r="M74" s="96"/>
      <c r="N74" s="150"/>
      <c r="O74" s="150"/>
      <c r="P74" s="150"/>
      <c r="Q74" s="38"/>
      <c r="R74" s="38"/>
      <c r="S74" s="38"/>
      <c r="T74" s="38"/>
      <c r="U74" s="38"/>
      <c r="V74" s="38"/>
      <c r="W74" s="38"/>
      <c r="X74" s="38"/>
      <c r="Y74" s="38"/>
      <c r="Z74" s="38"/>
      <c r="AA74" s="38"/>
    </row>
    <row r="75" spans="1:27" x14ac:dyDescent="0.2">
      <c r="A75" s="92">
        <v>70</v>
      </c>
      <c r="B75" s="92" t="s">
        <v>146</v>
      </c>
      <c r="C75" s="92" t="s">
        <v>147</v>
      </c>
      <c r="D75" s="105" t="str">
        <f t="shared" si="2"/>
        <v/>
      </c>
      <c r="E75" s="96">
        <f>IF(Options!$D$24 = 1, MAX(F75, G75),
IF(Options!$D$25 = 1, AVERAGE(F75,G75),
IF(Options!$D$26 = 1, IFERROR(GEOMEAN(F75, G75), MAX(F75, G75)))))</f>
        <v>4.9789029323189018</v>
      </c>
      <c r="F75" s="96" cm="1">
        <f t="array" ref="F75">IF(Options!$D$18=1, IFERROR(MAX(IF($I$199:$R$199=1,(I75:R75),"")),
     MAX(IF($I$199:$R$199=2,(I75:R75),""))),
IF(Options!$D$19=1, IFERROR(AVERAGE(IF($I$199:$R$199=1,(I75:R75),"")),
     AVERAGE(IF($I$199:$R$199=2,(I75:R75),""))),
IF(Options!$D$20=1, IFERROR(GEOMEAN(IF($I$199:$R$199=1,(I75:R75)+0.0001,"")),
     GEOMEAN(IF($I$199:$R$199=2,(I75:R75)+0.0001,""))))))</f>
        <v>7.7142857142857197</v>
      </c>
      <c r="G75" s="96" cm="1">
        <f t="array" ref="G75">IF(Options!$D$18=1, IFERROR(MAX(IF($I$200:$R$200=1,(I75:R75),"")),
     MAX(IF($I$200:$R$200=2,(I75:R75),""))),
IF(Options!$D$19=1, IFERROR(AVERAGE(IF($I$200:$R$200=1,(I75:R75),"")),
     AVERAGE(IF($I$200:$R$200=2,(I75:R75),""))),
IF(Options!$D$20=1, IFERROR(GEOMEAN(IF($I$200:$R$200=1,(I75:R75)+0.0001,"")),
     GEOMEAN(IF($I$200:$R$200=2,(I75:R75)+0.0001,""))))))</f>
        <v>3.21345038641067</v>
      </c>
      <c r="H75" s="240" t="s">
        <v>147</v>
      </c>
      <c r="I75" s="96">
        <v>7.7142857142857197</v>
      </c>
      <c r="J75" s="96" t="s">
        <v>505</v>
      </c>
      <c r="K75" s="96">
        <v>3.21345038641067</v>
      </c>
      <c r="L75" s="96"/>
      <c r="M75" s="96"/>
      <c r="N75" s="150"/>
      <c r="O75" s="150"/>
      <c r="P75" s="150"/>
      <c r="Q75" s="38"/>
      <c r="R75" s="38"/>
      <c r="S75" s="38"/>
      <c r="T75" s="38"/>
      <c r="U75" s="38"/>
      <c r="V75" s="38"/>
      <c r="W75" s="38"/>
      <c r="X75" s="38"/>
      <c r="Y75" s="38"/>
      <c r="Z75" s="38"/>
      <c r="AA75" s="38"/>
    </row>
    <row r="76" spans="1:27" x14ac:dyDescent="0.2">
      <c r="A76" s="92">
        <v>71</v>
      </c>
      <c r="B76" s="92" t="s">
        <v>148</v>
      </c>
      <c r="C76" s="92" t="s">
        <v>149</v>
      </c>
      <c r="D76" s="105" t="str">
        <f t="shared" si="2"/>
        <v/>
      </c>
      <c r="E76" s="96">
        <f>IF(Options!$D$24 = 1, MAX(F76, G76),
IF(Options!$D$25 = 1, AVERAGE(F76,G76),
IF(Options!$D$26 = 1, IFERROR(GEOMEAN(F76, G76), MAX(F76, G76)))))</f>
        <v>6.28571428571429</v>
      </c>
      <c r="F76" s="96" cm="1">
        <f t="array" ref="F76">IF(Options!$D$18=1, IFERROR(MAX(IF($I$199:$R$199=1,(I76:R76),"")),
     MAX(IF($I$199:$R$199=2,(I76:R76),""))),
IF(Options!$D$19=1, IFERROR(AVERAGE(IF($I$199:$R$199=1,(I76:R76),"")),
     AVERAGE(IF($I$199:$R$199=2,(I76:R76),""))),
IF(Options!$D$20=1, IFERROR(GEOMEAN(IF($I$199:$R$199=1,(I76:R76)+0.0001,"")),
     GEOMEAN(IF($I$199:$R$199=2,(I76:R76)+0.0001,""))))))</f>
        <v>6.28571428571429</v>
      </c>
      <c r="G76" s="96" cm="1">
        <f t="array" ref="G76">IF(Options!$D$18=1, IFERROR(MAX(IF($I$200:$R$200=1,(I76:R76),"")),
     MAX(IF($I$200:$R$200=2,(I76:R76),""))),
IF(Options!$D$19=1, IFERROR(AVERAGE(IF($I$200:$R$200=1,(I76:R76),"")),
     AVERAGE(IF($I$200:$R$200=2,(I76:R76),""))),
IF(Options!$D$20=1, IFERROR(GEOMEAN(IF($I$200:$R$200=1,(I76:R76)+0.0001,"")),
     GEOMEAN(IF($I$200:$R$200=2,(I76:R76)+0.0001,""))))))</f>
        <v>0</v>
      </c>
      <c r="H76" s="240" t="s">
        <v>149</v>
      </c>
      <c r="I76" s="96">
        <v>6.28571428571429</v>
      </c>
      <c r="J76" s="96" t="s">
        <v>505</v>
      </c>
      <c r="K76" s="96" t="s">
        <v>505</v>
      </c>
      <c r="L76" s="96"/>
      <c r="M76" s="96"/>
      <c r="N76" s="150"/>
      <c r="O76" s="150"/>
      <c r="P76" s="150"/>
      <c r="Q76" s="38"/>
      <c r="R76" s="38"/>
      <c r="S76" s="38"/>
      <c r="T76" s="38"/>
      <c r="U76" s="38"/>
      <c r="V76" s="38"/>
      <c r="W76" s="38"/>
      <c r="X76" s="38"/>
      <c r="Y76" s="38"/>
      <c r="Z76" s="38"/>
      <c r="AA76" s="38"/>
    </row>
    <row r="77" spans="1:27" x14ac:dyDescent="0.2">
      <c r="A77" s="92">
        <v>72</v>
      </c>
      <c r="B77" s="92" t="s">
        <v>150</v>
      </c>
      <c r="C77" s="92" t="s">
        <v>151</v>
      </c>
      <c r="D77" s="105" t="str">
        <f t="shared" si="2"/>
        <v/>
      </c>
      <c r="E77" s="96">
        <f>IF(Options!$D$24 = 1, MAX(F77, G77),
IF(Options!$D$25 = 1, AVERAGE(F77,G77),
IF(Options!$D$26 = 1, IFERROR(GEOMEAN(F77, G77), MAX(F77, G77)))))</f>
        <v>7.5498344352707489</v>
      </c>
      <c r="F77" s="96" cm="1">
        <f t="array" ref="F77">IF(Options!$D$18=1, IFERROR(MAX(IF($I$199:$R$199=1,(I77:R77),"")),
     MAX(IF($I$199:$R$199=2,(I77:R77),""))),
IF(Options!$D$19=1, IFERROR(AVERAGE(IF($I$199:$R$199=1,(I77:R77),"")),
     AVERAGE(IF($I$199:$R$199=2,(I77:R77),""))),
IF(Options!$D$20=1, IFERROR(GEOMEAN(IF($I$199:$R$199=1,(I77:R77)+0.0001,"")),
     GEOMEAN(IF($I$199:$R$199=2,(I77:R77)+0.0001,""))))))</f>
        <v>8.1428571428571406</v>
      </c>
      <c r="G77" s="96" cm="1">
        <f t="array" ref="G77">IF(Options!$D$18=1, IFERROR(MAX(IF($I$200:$R$200=1,(I77:R77),"")),
     MAX(IF($I$200:$R$200=2,(I77:R77),""))),
IF(Options!$D$19=1, IFERROR(AVERAGE(IF($I$200:$R$200=1,(I77:R77),"")),
     AVERAGE(IF($I$200:$R$200=2,(I77:R77),""))),
IF(Options!$D$20=1, IFERROR(GEOMEAN(IF($I$200:$R$200=1,(I77:R77)+0.0001,"")),
     GEOMEAN(IF($I$200:$R$200=2,(I77:R77)+0.0001,""))))))</f>
        <v>7</v>
      </c>
      <c r="H77" s="240" t="s">
        <v>151</v>
      </c>
      <c r="I77" s="96">
        <v>8.1428571428571406</v>
      </c>
      <c r="J77" s="96">
        <v>7</v>
      </c>
      <c r="K77" s="96">
        <v>5.3254800524030399</v>
      </c>
      <c r="L77" s="96"/>
      <c r="M77" s="96"/>
      <c r="N77" s="150"/>
      <c r="O77" s="150"/>
      <c r="P77" s="150"/>
      <c r="Q77" s="38"/>
      <c r="R77" s="38"/>
      <c r="S77" s="38"/>
      <c r="T77" s="38"/>
      <c r="U77" s="38"/>
      <c r="V77" s="38"/>
      <c r="W77" s="38"/>
      <c r="X77" s="38"/>
      <c r="Y77" s="38"/>
      <c r="Z77" s="38"/>
      <c r="AA77" s="38"/>
    </row>
    <row r="78" spans="1:27" x14ac:dyDescent="0.2">
      <c r="A78" s="92">
        <v>73</v>
      </c>
      <c r="B78" s="92" t="s">
        <v>152</v>
      </c>
      <c r="C78" s="92" t="s">
        <v>153</v>
      </c>
      <c r="D78" s="105" t="str">
        <f t="shared" si="2"/>
        <v/>
      </c>
      <c r="E78" s="96">
        <f>IF(Options!$D$24 = 1, MAX(F78, G78),
IF(Options!$D$25 = 1, AVERAGE(F78,G78),
IF(Options!$D$26 = 1, IFERROR(GEOMEAN(F78, G78), MAX(F78, G78)))))</f>
        <v>4.3094580368566771</v>
      </c>
      <c r="F78" s="96" cm="1">
        <f t="array" ref="F78">IF(Options!$D$18=1, IFERROR(MAX(IF($I$199:$R$199=1,(I78:R78),"")),
     MAX(IF($I$199:$R$199=2,(I78:R78),""))),
IF(Options!$D$19=1, IFERROR(AVERAGE(IF($I$199:$R$199=1,(I78:R78),"")),
     AVERAGE(IF($I$199:$R$199=2,(I78:R78),""))),
IF(Options!$D$20=1, IFERROR(GEOMEAN(IF($I$199:$R$199=1,(I78:R78)+0.0001,"")),
     GEOMEAN(IF($I$199:$R$199=2,(I78:R78)+0.0001,""))))))</f>
        <v>1.8571428571428601</v>
      </c>
      <c r="G78" s="96" cm="1">
        <f t="array" ref="G78">IF(Options!$D$18=1, IFERROR(MAX(IF($I$200:$R$200=1,(I78:R78),"")),
     MAX(IF($I$200:$R$200=2,(I78:R78),""))),
IF(Options!$D$19=1, IFERROR(AVERAGE(IF($I$200:$R$200=1,(I78:R78),"")),
     AVERAGE(IF($I$200:$R$200=2,(I78:R78),""))),
IF(Options!$D$20=1, IFERROR(GEOMEAN(IF($I$200:$R$200=1,(I78:R78)+0.0001,"")),
     GEOMEAN(IF($I$200:$R$200=2,(I78:R78)+0.0001,""))))))</f>
        <v>10</v>
      </c>
      <c r="H78" s="240" t="s">
        <v>153</v>
      </c>
      <c r="I78" s="96">
        <v>1.8571428571428601</v>
      </c>
      <c r="J78" s="96">
        <v>7</v>
      </c>
      <c r="K78" s="96">
        <v>10</v>
      </c>
      <c r="L78" s="96"/>
      <c r="M78" s="96"/>
      <c r="N78" s="150"/>
      <c r="O78" s="150"/>
      <c r="P78" s="150"/>
      <c r="Q78" s="38"/>
      <c r="R78" s="38"/>
      <c r="S78" s="38"/>
      <c r="T78" s="38"/>
      <c r="U78" s="38"/>
      <c r="V78" s="38"/>
      <c r="W78" s="38"/>
      <c r="X78" s="38"/>
      <c r="Y78" s="38"/>
      <c r="Z78" s="38"/>
      <c r="AA78" s="38"/>
    </row>
    <row r="79" spans="1:27" x14ac:dyDescent="0.2">
      <c r="A79" s="92">
        <v>74</v>
      </c>
      <c r="B79" s="92" t="s">
        <v>154</v>
      </c>
      <c r="C79" s="92" t="s">
        <v>155</v>
      </c>
      <c r="D79" s="105" t="str">
        <f t="shared" si="2"/>
        <v/>
      </c>
      <c r="E79" s="96">
        <f>IF(Options!$D$24 = 1, MAX(F79, G79),
IF(Options!$D$25 = 1, AVERAGE(F79,G79),
IF(Options!$D$26 = 1, IFERROR(GEOMEAN(F79, G79), MAX(F79, G79)))))</f>
        <v>10</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0</v>
      </c>
      <c r="H79" s="240" t="s">
        <v>155</v>
      </c>
      <c r="I79" s="96">
        <v>10</v>
      </c>
      <c r="J79" s="96" t="s">
        <v>505</v>
      </c>
      <c r="K79" s="96" t="s">
        <v>505</v>
      </c>
      <c r="L79" s="96"/>
      <c r="M79" s="96"/>
      <c r="N79" s="150"/>
      <c r="O79" s="150"/>
      <c r="P79" s="150"/>
      <c r="Q79" s="38"/>
      <c r="R79" s="38"/>
      <c r="S79" s="38"/>
      <c r="T79" s="38"/>
      <c r="U79" s="38"/>
      <c r="V79" s="38"/>
      <c r="W79" s="38"/>
      <c r="X79" s="38"/>
      <c r="Y79" s="38"/>
      <c r="Z79" s="38"/>
      <c r="AA79" s="38"/>
    </row>
    <row r="80" spans="1:27" x14ac:dyDescent="0.2">
      <c r="A80" s="92">
        <v>75</v>
      </c>
      <c r="B80" s="92" t="s">
        <v>156</v>
      </c>
      <c r="C80" s="92" t="s">
        <v>157</v>
      </c>
      <c r="D80" s="105" t="str">
        <f t="shared" si="2"/>
        <v/>
      </c>
      <c r="E80" s="96">
        <f>IF(Options!$D$24 = 1, MAX(F80, G80),
IF(Options!$D$25 = 1, AVERAGE(F80,G80),
IF(Options!$D$26 = 1, IFERROR(GEOMEAN(F80, G80), MAX(F80, G80)))))</f>
        <v>3.6055512754639922</v>
      </c>
      <c r="F80" s="96" cm="1">
        <f t="array" ref="F80">IF(Options!$D$18=1, IFERROR(MAX(IF($I$199:$R$199=1,(I80:R80),"")),
     MAX(IF($I$199:$R$199=2,(I80:R80),""))),
IF(Options!$D$19=1, IFERROR(AVERAGE(IF($I$199:$R$199=1,(I80:R80),"")),
     AVERAGE(IF($I$199:$R$199=2,(I80:R80),""))),
IF(Options!$D$20=1, IFERROR(GEOMEAN(IF($I$199:$R$199=1,(I80:R80)+0.0001,"")),
     GEOMEAN(IF($I$199:$R$199=2,(I80:R80)+0.0001,""))))))</f>
        <v>1.8571428571428601</v>
      </c>
      <c r="G80" s="96" cm="1">
        <f t="array" ref="G80">IF(Options!$D$18=1, IFERROR(MAX(IF($I$200:$R$200=1,(I80:R80),"")),
     MAX(IF($I$200:$R$200=2,(I80:R80),""))),
IF(Options!$D$19=1, IFERROR(AVERAGE(IF($I$200:$R$200=1,(I80:R80),"")),
     AVERAGE(IF($I$200:$R$200=2,(I80:R80),""))),
IF(Options!$D$20=1, IFERROR(GEOMEAN(IF($I$200:$R$200=1,(I80:R80)+0.0001,"")),
     GEOMEAN(IF($I$200:$R$200=2,(I80:R80)+0.0001,""))))))</f>
        <v>7</v>
      </c>
      <c r="H80" s="240" t="s">
        <v>157</v>
      </c>
      <c r="I80" s="96">
        <v>1.8571428571428601</v>
      </c>
      <c r="J80" s="96">
        <v>7</v>
      </c>
      <c r="K80" s="96" t="s">
        <v>505</v>
      </c>
      <c r="L80" s="96"/>
      <c r="M80" s="96"/>
      <c r="N80" s="150"/>
      <c r="O80" s="150"/>
      <c r="P80" s="150"/>
      <c r="Q80" s="38"/>
      <c r="R80" s="38"/>
      <c r="S80" s="38"/>
      <c r="T80" s="38"/>
      <c r="U80" s="38"/>
      <c r="V80" s="38"/>
      <c r="W80" s="38"/>
      <c r="X80" s="38"/>
      <c r="Y80" s="38"/>
      <c r="Z80" s="38"/>
      <c r="AA80" s="38"/>
    </row>
    <row r="81" spans="1:27" x14ac:dyDescent="0.2">
      <c r="A81" s="92">
        <v>76</v>
      </c>
      <c r="B81" s="92" t="s">
        <v>158</v>
      </c>
      <c r="C81" s="92" t="s">
        <v>159</v>
      </c>
      <c r="D81" s="105" t="str">
        <f t="shared" si="2"/>
        <v/>
      </c>
      <c r="E81" s="96">
        <f>IF(Options!$D$24 = 1, MAX(F81, G81),
IF(Options!$D$25 = 1, AVERAGE(F81,G81),
IF(Options!$D$26 = 1, IFERROR(GEOMEAN(F81, G81), MAX(F81, G81)))))</f>
        <v>5.744562646538026</v>
      </c>
      <c r="F81" s="96" cm="1">
        <f t="array" ref="F81">IF(Options!$D$18=1, IFERROR(MAX(IF($I$199:$R$199=1,(I81:R81),"")),
     MAX(IF($I$199:$R$199=2,(I81:R81),""))),
IF(Options!$D$19=1, IFERROR(AVERAGE(IF($I$199:$R$199=1,(I81:R81),"")),
     AVERAGE(IF($I$199:$R$199=2,(I81:R81),""))),
IF(Options!$D$20=1, IFERROR(GEOMEAN(IF($I$199:$R$199=1,(I81:R81)+0.0001,"")),
     GEOMEAN(IF($I$199:$R$199=2,(I81:R81)+0.0001,""))))))</f>
        <v>4.71428571428571</v>
      </c>
      <c r="G81" s="96" cm="1">
        <f t="array" ref="G81">IF(Options!$D$18=1, IFERROR(MAX(IF($I$200:$R$200=1,(I81:R81),"")),
     MAX(IF($I$200:$R$200=2,(I81:R81),""))),
IF(Options!$D$19=1, IFERROR(AVERAGE(IF($I$200:$R$200=1,(I81:R81),"")),
     AVERAGE(IF($I$200:$R$200=2,(I81:R81),""))),
IF(Options!$D$20=1, IFERROR(GEOMEAN(IF($I$200:$R$200=1,(I81:R81)+0.0001,"")),
     GEOMEAN(IF($I$200:$R$200=2,(I81:R81)+0.0001,""))))))</f>
        <v>7</v>
      </c>
      <c r="H81" s="240" t="s">
        <v>159</v>
      </c>
      <c r="I81" s="96">
        <v>4.71428571428571</v>
      </c>
      <c r="J81" s="96">
        <v>7</v>
      </c>
      <c r="K81" s="96">
        <v>3.4544496687631701</v>
      </c>
      <c r="L81" s="96"/>
      <c r="M81" s="96"/>
      <c r="N81" s="150"/>
      <c r="O81" s="150"/>
      <c r="P81" s="150"/>
      <c r="Q81" s="38"/>
      <c r="R81" s="38"/>
      <c r="S81" s="38"/>
      <c r="T81" s="38"/>
      <c r="U81" s="38"/>
      <c r="V81" s="38"/>
      <c r="W81" s="38"/>
      <c r="X81" s="38"/>
      <c r="Y81" s="38"/>
      <c r="Z81" s="38"/>
      <c r="AA81" s="38"/>
    </row>
    <row r="82" spans="1:27" x14ac:dyDescent="0.2">
      <c r="A82" s="92">
        <v>77</v>
      </c>
      <c r="B82" s="92" t="s">
        <v>160</v>
      </c>
      <c r="C82" s="92" t="s">
        <v>161</v>
      </c>
      <c r="D82" s="105" t="str">
        <f t="shared" si="2"/>
        <v/>
      </c>
      <c r="E82" s="96">
        <f>IF(Options!$D$24 = 1, MAX(F82, G82),
IF(Options!$D$25 = 1, AVERAGE(F82,G82),
IF(Options!$D$26 = 1, IFERROR(GEOMEAN(F82, G82), MAX(F82, G82)))))</f>
        <v>6.71428571428571</v>
      </c>
      <c r="F82" s="96" cm="1">
        <f t="array" ref="F82">IF(Options!$D$18=1, IFERROR(MAX(IF($I$199:$R$199=1,(I82:R82),"")),
     MAX(IF($I$199:$R$199=2,(I82:R82),""))),
IF(Options!$D$19=1, IFERROR(AVERAGE(IF($I$199:$R$199=1,(I82:R82),"")),
     AVERAGE(IF($I$199:$R$199=2,(I82:R82),""))),
IF(Options!$D$20=1, IFERROR(GEOMEAN(IF($I$199:$R$199=1,(I82:R82)+0.0001,"")),
     GEOMEAN(IF($I$199:$R$199=2,(I82:R82)+0.0001,""))))))</f>
        <v>6.71428571428571</v>
      </c>
      <c r="G82" s="96" cm="1">
        <f t="array" ref="G82">IF(Options!$D$18=1, IFERROR(MAX(IF($I$200:$R$200=1,(I82:R82),"")),
     MAX(IF($I$200:$R$200=2,(I82:R82),""))),
IF(Options!$D$19=1, IFERROR(AVERAGE(IF($I$200:$R$200=1,(I82:R82),"")),
     AVERAGE(IF($I$200:$R$200=2,(I82:R82),""))),
IF(Options!$D$20=1, IFERROR(GEOMEAN(IF($I$200:$R$200=1,(I82:R82)+0.0001,"")),
     GEOMEAN(IF($I$200:$R$200=2,(I82:R82)+0.0001,""))))))</f>
        <v>0</v>
      </c>
      <c r="H82" s="240" t="s">
        <v>161</v>
      </c>
      <c r="I82" s="96">
        <v>6.71428571428571</v>
      </c>
      <c r="J82" s="96" t="s">
        <v>505</v>
      </c>
      <c r="K82" s="96" t="s">
        <v>505</v>
      </c>
      <c r="L82" s="96"/>
      <c r="M82" s="96"/>
      <c r="N82" s="150"/>
      <c r="O82" s="150"/>
      <c r="P82" s="150"/>
      <c r="Q82" s="38"/>
      <c r="R82" s="38"/>
      <c r="S82" s="38"/>
      <c r="T82" s="38"/>
      <c r="U82" s="38"/>
      <c r="V82" s="38"/>
      <c r="W82" s="38"/>
      <c r="X82" s="38"/>
      <c r="Y82" s="38"/>
      <c r="Z82" s="38"/>
      <c r="AA82" s="38"/>
    </row>
    <row r="83" spans="1:27" x14ac:dyDescent="0.2">
      <c r="A83" s="92">
        <v>78</v>
      </c>
      <c r="B83" s="92" t="s">
        <v>162</v>
      </c>
      <c r="C83" s="92" t="s">
        <v>163</v>
      </c>
      <c r="D83" s="105" t="str">
        <f t="shared" si="2"/>
        <v/>
      </c>
      <c r="E83" s="96">
        <f>IF(Options!$D$24 = 1, MAX(F83, G83),
IF(Options!$D$25 = 1, AVERAGE(F83,G83),
IF(Options!$D$26 = 1, IFERROR(GEOMEAN(F83, G83), MAX(F83, G83)))))</f>
        <v>1.9999999999999991</v>
      </c>
      <c r="F83" s="96" cm="1">
        <f t="array" ref="F83">IF(Options!$D$18=1, IFERROR(MAX(IF($I$199:$R$199=1,(I83:R83),"")),
     MAX(IF($I$199:$R$199=2,(I83:R83),""))),
IF(Options!$D$19=1, IFERROR(AVERAGE(IF($I$199:$R$199=1,(I83:R83),"")),
     AVERAGE(IF($I$199:$R$199=2,(I83:R83),""))),
IF(Options!$D$20=1, IFERROR(GEOMEAN(IF($I$199:$R$199=1,(I83:R83)+0.0001,"")),
     GEOMEAN(IF($I$199:$R$199=2,(I83:R83)+0.0001,""))))))</f>
        <v>0.57142857142857095</v>
      </c>
      <c r="G83" s="96" cm="1">
        <f t="array" ref="G83">IF(Options!$D$18=1, IFERROR(MAX(IF($I$200:$R$200=1,(I83:R83),"")),
     MAX(IF($I$200:$R$200=2,(I83:R83),""))),
IF(Options!$D$19=1, IFERROR(AVERAGE(IF($I$200:$R$200=1,(I83:R83),"")),
     AVERAGE(IF($I$200:$R$200=2,(I83:R83),""))),
IF(Options!$D$20=1, IFERROR(GEOMEAN(IF($I$200:$R$200=1,(I83:R83)+0.0001,"")),
     GEOMEAN(IF($I$200:$R$200=2,(I83:R83)+0.0001,""))))))</f>
        <v>7</v>
      </c>
      <c r="H83" s="240" t="s">
        <v>163</v>
      </c>
      <c r="I83" s="96">
        <v>0.57142857142857095</v>
      </c>
      <c r="J83" s="96">
        <v>7</v>
      </c>
      <c r="K83" s="96" t="s">
        <v>505</v>
      </c>
      <c r="L83" s="96"/>
      <c r="M83" s="96"/>
      <c r="N83" s="150"/>
      <c r="O83" s="150"/>
      <c r="P83" s="150"/>
      <c r="Q83" s="38"/>
      <c r="R83" s="38"/>
      <c r="S83" s="38"/>
      <c r="T83" s="38"/>
      <c r="U83" s="38"/>
      <c r="V83" s="38"/>
      <c r="W83" s="38"/>
      <c r="X83" s="38"/>
      <c r="Y83" s="38"/>
      <c r="Z83" s="38"/>
      <c r="AA83" s="38"/>
    </row>
    <row r="84" spans="1:27" x14ac:dyDescent="0.2">
      <c r="A84" s="92">
        <v>79</v>
      </c>
      <c r="B84" s="92" t="s">
        <v>164</v>
      </c>
      <c r="C84" s="92" t="s">
        <v>165</v>
      </c>
      <c r="D84" s="105" t="str">
        <f t="shared" si="2"/>
        <v/>
      </c>
      <c r="E84" s="96">
        <f>IF(Options!$D$24 = 1, MAX(F84, G84),
IF(Options!$D$25 = 1, AVERAGE(F84,G84),
IF(Options!$D$26 = 1, IFERROR(GEOMEAN(F84, G84), MAX(F84, G84)))))</f>
        <v>4.8989794855663575</v>
      </c>
      <c r="F84" s="96" cm="1">
        <f t="array" ref="F84">IF(Options!$D$18=1, IFERROR(MAX(IF($I$199:$R$199=1,(I84:R84),"")),
     MAX(IF($I$199:$R$199=2,(I84:R84),""))),
IF(Options!$D$19=1, IFERROR(AVERAGE(IF($I$199:$R$199=1,(I84:R84),"")),
     AVERAGE(IF($I$199:$R$199=2,(I84:R84),""))),
IF(Options!$D$20=1, IFERROR(GEOMEAN(IF($I$199:$R$199=1,(I84:R84)+0.0001,"")),
     GEOMEAN(IF($I$199:$R$199=2,(I84:R84)+0.0001,""))))))</f>
        <v>3.4285714285714302</v>
      </c>
      <c r="G84" s="96" cm="1">
        <f t="array" ref="G84">IF(Options!$D$18=1, IFERROR(MAX(IF($I$200:$R$200=1,(I84:R84),"")),
     MAX(IF($I$200:$R$200=2,(I84:R84),""))),
IF(Options!$D$19=1, IFERROR(AVERAGE(IF($I$200:$R$200=1,(I84:R84),"")),
     AVERAGE(IF($I$200:$R$200=2,(I84:R84),""))),
IF(Options!$D$20=1, IFERROR(GEOMEAN(IF($I$200:$R$200=1,(I84:R84)+0.0001,"")),
     GEOMEAN(IF($I$200:$R$200=2,(I84:R84)+0.0001,""))))))</f>
        <v>7</v>
      </c>
      <c r="H84" s="240" t="s">
        <v>165</v>
      </c>
      <c r="I84" s="96">
        <v>3.4285714285714302</v>
      </c>
      <c r="J84" s="96">
        <v>7</v>
      </c>
      <c r="K84" s="96" t="s">
        <v>505</v>
      </c>
      <c r="L84" s="96"/>
      <c r="M84" s="96"/>
      <c r="N84" s="150"/>
      <c r="O84" s="150"/>
      <c r="P84" s="150"/>
      <c r="Q84" s="38"/>
      <c r="R84" s="38"/>
      <c r="S84" s="38"/>
      <c r="T84" s="38"/>
      <c r="U84" s="38"/>
      <c r="V84" s="38"/>
      <c r="W84" s="38"/>
      <c r="X84" s="38"/>
      <c r="Y84" s="38"/>
      <c r="Z84" s="38"/>
      <c r="AA84" s="38"/>
    </row>
    <row r="85" spans="1:27" x14ac:dyDescent="0.2">
      <c r="A85" s="92">
        <v>80</v>
      </c>
      <c r="B85" s="92" t="s">
        <v>166</v>
      </c>
      <c r="C85" s="92" t="s">
        <v>167</v>
      </c>
      <c r="D85" s="105" t="str">
        <f t="shared" si="2"/>
        <v/>
      </c>
      <c r="E85" s="96">
        <f>IF(Options!$D$24 = 1, MAX(F85, G85),
IF(Options!$D$25 = 1, AVERAGE(F85,G85),
IF(Options!$D$26 = 1, IFERROR(GEOMEAN(F85, G85), MAX(F85, G85)))))</f>
        <v>5.5714285714285703</v>
      </c>
      <c r="F85" s="96" cm="1">
        <f t="array" ref="F85">IF(Options!$D$18=1, IFERROR(MAX(IF($I$199:$R$199=1,(I85:R85),"")),
     MAX(IF($I$199:$R$199=2,(I85:R85),""))),
IF(Options!$D$19=1, IFERROR(AVERAGE(IF($I$199:$R$199=1,(I85:R85),"")),
     AVERAGE(IF($I$199:$R$199=2,(I85:R85),""))),
IF(Options!$D$20=1, IFERROR(GEOMEAN(IF($I$199:$R$199=1,(I85:R85)+0.0001,"")),
     GEOMEAN(IF($I$199:$R$199=2,(I85:R85)+0.0001,""))))))</f>
        <v>5.5714285714285703</v>
      </c>
      <c r="G85" s="96" cm="1">
        <f t="array" ref="G85">IF(Options!$D$18=1, IFERROR(MAX(IF($I$200:$R$200=1,(I85:R85),"")),
     MAX(IF($I$200:$R$200=2,(I85:R85),""))),
IF(Options!$D$19=1, IFERROR(AVERAGE(IF($I$200:$R$200=1,(I85:R85),"")),
     AVERAGE(IF($I$200:$R$200=2,(I85:R85),""))),
IF(Options!$D$20=1, IFERROR(GEOMEAN(IF($I$200:$R$200=1,(I85:R85)+0.0001,"")),
     GEOMEAN(IF($I$200:$R$200=2,(I85:R85)+0.0001,""))))))</f>
        <v>0</v>
      </c>
      <c r="H85" s="240" t="s">
        <v>167</v>
      </c>
      <c r="I85" s="96">
        <v>5.5714285714285703</v>
      </c>
      <c r="J85" s="96" t="s">
        <v>505</v>
      </c>
      <c r="K85" s="96" t="s">
        <v>505</v>
      </c>
      <c r="L85" s="96"/>
      <c r="M85" s="96"/>
      <c r="N85" s="150"/>
      <c r="O85" s="150"/>
      <c r="P85" s="150"/>
      <c r="Q85" s="38"/>
      <c r="R85" s="38"/>
      <c r="S85" s="38"/>
      <c r="T85" s="38"/>
      <c r="U85" s="38"/>
      <c r="V85" s="38"/>
      <c r="W85" s="38"/>
      <c r="X85" s="38"/>
      <c r="Y85" s="38"/>
      <c r="Z85" s="38"/>
      <c r="AA85" s="38"/>
    </row>
    <row r="86" spans="1:27" x14ac:dyDescent="0.2">
      <c r="A86" s="92">
        <v>81</v>
      </c>
      <c r="B86" s="92" t="s">
        <v>168</v>
      </c>
      <c r="C86" s="92" t="s">
        <v>169</v>
      </c>
      <c r="D86" s="105" t="str">
        <f t="shared" si="2"/>
        <v/>
      </c>
      <c r="E86" s="96">
        <f>IF(Options!$D$24 = 1, MAX(F86, G86),
IF(Options!$D$25 = 1, AVERAGE(F86,G86),
IF(Options!$D$26 = 1, IFERROR(GEOMEAN(F86, G86), MAX(F86, G86)))))</f>
        <v>1.4142135623730956</v>
      </c>
      <c r="F86" s="96" cm="1">
        <f t="array" ref="F86">IF(Options!$D$18=1, IFERROR(MAX(IF($I$199:$R$199=1,(I86:R86),"")),
     MAX(IF($I$199:$R$199=2,(I86:R86),""))),
IF(Options!$D$19=1, IFERROR(AVERAGE(IF($I$199:$R$199=1,(I86:R86),"")),
     AVERAGE(IF($I$199:$R$199=2,(I86:R86),""))),
IF(Options!$D$20=1, IFERROR(GEOMEAN(IF($I$199:$R$199=1,(I86:R86)+0.0001,"")),
     GEOMEAN(IF($I$199:$R$199=2,(I86:R86)+0.0001,""))))))</f>
        <v>0.28571428571428598</v>
      </c>
      <c r="G86" s="96" cm="1">
        <f t="array" ref="G86">IF(Options!$D$18=1, IFERROR(MAX(IF($I$200:$R$200=1,(I86:R86),"")),
     MAX(IF($I$200:$R$200=2,(I86:R86),""))),
IF(Options!$D$19=1, IFERROR(AVERAGE(IF($I$200:$R$200=1,(I86:R86),"")),
     AVERAGE(IF($I$200:$R$200=2,(I86:R86),""))),
IF(Options!$D$20=1, IFERROR(GEOMEAN(IF($I$200:$R$200=1,(I86:R86)+0.0001,"")),
     GEOMEAN(IF($I$200:$R$200=2,(I86:R86)+0.0001,""))))))</f>
        <v>7</v>
      </c>
      <c r="H86" s="240" t="s">
        <v>169</v>
      </c>
      <c r="I86" s="96">
        <v>0.28571428571428598</v>
      </c>
      <c r="J86" s="96">
        <v>7</v>
      </c>
      <c r="K86" s="96" t="s">
        <v>505</v>
      </c>
      <c r="L86" s="96"/>
      <c r="M86" s="96"/>
      <c r="N86" s="150"/>
      <c r="O86" s="150"/>
      <c r="P86" s="150"/>
      <c r="Q86" s="38"/>
      <c r="R86" s="38"/>
      <c r="S86" s="38"/>
      <c r="T86" s="38"/>
      <c r="U86" s="38"/>
      <c r="V86" s="38"/>
      <c r="W86" s="38"/>
      <c r="X86" s="38"/>
      <c r="Y86" s="38"/>
      <c r="Z86" s="38"/>
      <c r="AA86" s="38"/>
    </row>
    <row r="87" spans="1:27" x14ac:dyDescent="0.2">
      <c r="A87" s="92">
        <v>82</v>
      </c>
      <c r="B87" s="92" t="s">
        <v>170</v>
      </c>
      <c r="C87" s="92" t="s">
        <v>171</v>
      </c>
      <c r="D87" s="105" t="str">
        <f t="shared" si="2"/>
        <v/>
      </c>
      <c r="E87" s="96">
        <f>IF(Options!$D$24 = 1, MAX(F87, G87),
IF(Options!$D$25 = 1, AVERAGE(F87,G87),
IF(Options!$D$26 = 1, IFERROR(GEOMEAN(F87, G87), MAX(F87, G87)))))</f>
        <v>2.4494897427831765</v>
      </c>
      <c r="F87" s="96" cm="1">
        <f t="array" ref="F87">IF(Options!$D$18=1, IFERROR(MAX(IF($I$199:$R$199=1,(I87:R87),"")),
     MAX(IF($I$199:$R$199=2,(I87:R87),""))),
IF(Options!$D$19=1, IFERROR(AVERAGE(IF($I$199:$R$199=1,(I87:R87),"")),
     AVERAGE(IF($I$199:$R$199=2,(I87:R87),""))),
IF(Options!$D$20=1, IFERROR(GEOMEAN(IF($I$199:$R$199=1,(I87:R87)+0.0001,"")),
     GEOMEAN(IF($I$199:$R$199=2,(I87:R87)+0.0001,""))))))</f>
        <v>0.85714285714285599</v>
      </c>
      <c r="G87" s="96" cm="1">
        <f t="array" ref="G87">IF(Options!$D$18=1, IFERROR(MAX(IF($I$200:$R$200=1,(I87:R87),"")),
     MAX(IF($I$200:$R$200=2,(I87:R87),""))),
IF(Options!$D$19=1, IFERROR(AVERAGE(IF($I$200:$R$200=1,(I87:R87),"")),
     AVERAGE(IF($I$200:$R$200=2,(I87:R87),""))),
IF(Options!$D$20=1, IFERROR(GEOMEAN(IF($I$200:$R$200=1,(I87:R87)+0.0001,"")),
     GEOMEAN(IF($I$200:$R$200=2,(I87:R87)+0.0001,""))))))</f>
        <v>7</v>
      </c>
      <c r="H87" s="240" t="s">
        <v>171</v>
      </c>
      <c r="I87" s="96">
        <v>0.85714285714285599</v>
      </c>
      <c r="J87" s="96">
        <v>7</v>
      </c>
      <c r="K87" s="96" t="s">
        <v>505</v>
      </c>
      <c r="L87" s="96"/>
      <c r="M87" s="96"/>
      <c r="N87" s="150"/>
      <c r="O87" s="150"/>
      <c r="P87" s="150"/>
      <c r="Q87" s="38"/>
      <c r="R87" s="38"/>
      <c r="S87" s="38"/>
      <c r="T87" s="38"/>
      <c r="U87" s="38"/>
      <c r="V87" s="38"/>
      <c r="W87" s="38"/>
      <c r="X87" s="38"/>
      <c r="Y87" s="38"/>
      <c r="Z87" s="38"/>
      <c r="AA87" s="38"/>
    </row>
    <row r="88" spans="1:27" x14ac:dyDescent="0.2">
      <c r="A88" s="92">
        <v>83</v>
      </c>
      <c r="B88" s="92" t="s">
        <v>172</v>
      </c>
      <c r="C88" s="92" t="s">
        <v>173</v>
      </c>
      <c r="D88" s="105" t="str">
        <f t="shared" si="2"/>
        <v/>
      </c>
      <c r="E88" s="96">
        <f>IF(Options!$D$24 = 1, MAX(F88, G88),
IF(Options!$D$25 = 1, AVERAGE(F88,G88),
IF(Options!$D$26 = 1, IFERROR(GEOMEAN(F88, G88), MAX(F88, G88)))))</f>
        <v>2.4494897427831765</v>
      </c>
      <c r="F88" s="96" cm="1">
        <f t="array" ref="F88">IF(Options!$D$18=1, IFERROR(MAX(IF($I$199:$R$199=1,(I88:R88),"")),
     MAX(IF($I$199:$R$199=2,(I88:R88),""))),
IF(Options!$D$19=1, IFERROR(AVERAGE(IF($I$199:$R$199=1,(I88:R88),"")),
     AVERAGE(IF($I$199:$R$199=2,(I88:R88),""))),
IF(Options!$D$20=1, IFERROR(GEOMEAN(IF($I$199:$R$199=1,(I88:R88)+0.0001,"")),
     GEOMEAN(IF($I$199:$R$199=2,(I88:R88)+0.0001,""))))))</f>
        <v>0.85714285714285599</v>
      </c>
      <c r="G88" s="96" cm="1">
        <f t="array" ref="G88">IF(Options!$D$18=1, IFERROR(MAX(IF($I$200:$R$200=1,(I88:R88),"")),
     MAX(IF($I$200:$R$200=2,(I88:R88),""))),
IF(Options!$D$19=1, IFERROR(AVERAGE(IF($I$200:$R$200=1,(I88:R88),"")),
     AVERAGE(IF($I$200:$R$200=2,(I88:R88),""))),
IF(Options!$D$20=1, IFERROR(GEOMEAN(IF($I$200:$R$200=1,(I88:R88)+0.0001,"")),
     GEOMEAN(IF($I$200:$R$200=2,(I88:R88)+0.0001,""))))))</f>
        <v>7</v>
      </c>
      <c r="H88" s="240" t="s">
        <v>173</v>
      </c>
      <c r="I88" s="96">
        <v>0.85714285714285599</v>
      </c>
      <c r="J88" s="96">
        <v>7</v>
      </c>
      <c r="K88" s="96" t="s">
        <v>505</v>
      </c>
      <c r="L88" s="96"/>
      <c r="M88" s="96"/>
      <c r="N88" s="150"/>
      <c r="O88" s="150"/>
      <c r="P88" s="150"/>
      <c r="Q88" s="38"/>
      <c r="R88" s="38"/>
      <c r="S88" s="38"/>
      <c r="T88" s="38"/>
      <c r="U88" s="38"/>
      <c r="V88" s="38"/>
      <c r="W88" s="38"/>
      <c r="X88" s="38"/>
      <c r="Y88" s="38"/>
      <c r="Z88" s="38"/>
      <c r="AA88" s="38"/>
    </row>
    <row r="89" spans="1:27" x14ac:dyDescent="0.2">
      <c r="A89" s="92">
        <v>84</v>
      </c>
      <c r="B89" s="92" t="s">
        <v>174</v>
      </c>
      <c r="C89" s="92" t="s">
        <v>175</v>
      </c>
      <c r="D89" s="105" t="str">
        <f t="shared" si="2"/>
        <v/>
      </c>
      <c r="E89" s="96">
        <f>IF(Options!$D$24 = 1, MAX(F89, G89),
IF(Options!$D$25 = 1, AVERAGE(F89,G89),
IF(Options!$D$26 = 1, IFERROR(GEOMEAN(F89, G89), MAX(F89, G89)))))</f>
        <v>5.5714285714285703</v>
      </c>
      <c r="F89" s="96" cm="1">
        <f t="array" ref="F89">IF(Options!$D$18=1, IFERROR(MAX(IF($I$199:$R$199=1,(I89:R89),"")),
     MAX(IF($I$199:$R$199=2,(I89:R89),""))),
IF(Options!$D$19=1, IFERROR(AVERAGE(IF($I$199:$R$199=1,(I89:R89),"")),
     AVERAGE(IF($I$199:$R$199=2,(I89:R89),""))),
IF(Options!$D$20=1, IFERROR(GEOMEAN(IF($I$199:$R$199=1,(I89:R89)+0.0001,"")),
     GEOMEAN(IF($I$199:$R$199=2,(I89:R89)+0.0001,""))))))</f>
        <v>5.5714285714285703</v>
      </c>
      <c r="G89" s="96" cm="1">
        <f t="array" ref="G89">IF(Options!$D$18=1, IFERROR(MAX(IF($I$200:$R$200=1,(I89:R89),"")),
     MAX(IF($I$200:$R$200=2,(I89:R89),""))),
IF(Options!$D$19=1, IFERROR(AVERAGE(IF($I$200:$R$200=1,(I89:R89),"")),
     AVERAGE(IF($I$200:$R$200=2,(I89:R89),""))),
IF(Options!$D$20=1, IFERROR(GEOMEAN(IF($I$200:$R$200=1,(I89:R89)+0.0001,"")),
     GEOMEAN(IF($I$200:$R$200=2,(I89:R89)+0.0001,""))))))</f>
        <v>0</v>
      </c>
      <c r="H89" s="240" t="s">
        <v>175</v>
      </c>
      <c r="I89" s="96">
        <v>5.5714285714285703</v>
      </c>
      <c r="J89" s="96" t="s">
        <v>505</v>
      </c>
      <c r="K89" s="96" t="s">
        <v>505</v>
      </c>
      <c r="L89" s="96"/>
      <c r="M89" s="96"/>
      <c r="N89" s="150"/>
      <c r="O89" s="150"/>
      <c r="P89" s="150"/>
      <c r="Q89" s="38"/>
      <c r="R89" s="38"/>
      <c r="S89" s="38"/>
      <c r="T89" s="38"/>
      <c r="U89" s="38"/>
      <c r="V89" s="38"/>
      <c r="W89" s="38"/>
      <c r="X89" s="38"/>
      <c r="Y89" s="38"/>
      <c r="Z89" s="38"/>
      <c r="AA89" s="38"/>
    </row>
    <row r="90" spans="1:27" x14ac:dyDescent="0.2">
      <c r="A90" s="92">
        <v>85</v>
      </c>
      <c r="B90" s="92" t="s">
        <v>176</v>
      </c>
      <c r="C90" s="92" t="s">
        <v>177</v>
      </c>
      <c r="D90" s="105" t="str">
        <f t="shared" si="2"/>
        <v/>
      </c>
      <c r="E90" s="96">
        <f>IF(Options!$D$24 = 1, MAX(F90, G90),
IF(Options!$D$25 = 1, AVERAGE(F90,G90),
IF(Options!$D$26 = 1, IFERROR(GEOMEAN(F90, G90), MAX(F90, G90)))))</f>
        <v>5.1428571428571397</v>
      </c>
      <c r="F90" s="96" cm="1">
        <f t="array" ref="F90">IF(Options!$D$18=1, IFERROR(MAX(IF($I$199:$R$199=1,(I90:R90),"")),
     MAX(IF($I$199:$R$199=2,(I90:R90),""))),
IF(Options!$D$19=1, IFERROR(AVERAGE(IF($I$199:$R$199=1,(I90:R90),"")),
     AVERAGE(IF($I$199:$R$199=2,(I90:R90),""))),
IF(Options!$D$20=1, IFERROR(GEOMEAN(IF($I$199:$R$199=1,(I90:R90)+0.0001,"")),
     GEOMEAN(IF($I$199:$R$199=2,(I90:R90)+0.0001,""))))))</f>
        <v>5.1428571428571397</v>
      </c>
      <c r="G90" s="96" cm="1">
        <f t="array" ref="G90">IF(Options!$D$18=1, IFERROR(MAX(IF($I$200:$R$200=1,(I90:R90),"")),
     MAX(IF($I$200:$R$200=2,(I90:R90),""))),
IF(Options!$D$19=1, IFERROR(AVERAGE(IF($I$200:$R$200=1,(I90:R90),"")),
     AVERAGE(IF($I$200:$R$200=2,(I90:R90),""))),
IF(Options!$D$20=1, IFERROR(GEOMEAN(IF($I$200:$R$200=1,(I90:R90)+0.0001,"")),
     GEOMEAN(IF($I$200:$R$200=2,(I90:R90)+0.0001,""))))))</f>
        <v>0</v>
      </c>
      <c r="H90" s="240" t="s">
        <v>177</v>
      </c>
      <c r="I90" s="96">
        <v>5.1428571428571397</v>
      </c>
      <c r="J90" s="96" t="s">
        <v>505</v>
      </c>
      <c r="K90" s="96" t="s">
        <v>505</v>
      </c>
      <c r="L90" s="96"/>
      <c r="M90" s="96"/>
      <c r="N90" s="150"/>
      <c r="O90" s="150"/>
      <c r="P90" s="150"/>
      <c r="Q90" s="38"/>
      <c r="R90" s="38"/>
      <c r="S90" s="38"/>
      <c r="T90" s="38"/>
      <c r="U90" s="38"/>
      <c r="V90" s="38"/>
      <c r="W90" s="38"/>
      <c r="X90" s="38"/>
      <c r="Y90" s="38"/>
      <c r="Z90" s="38"/>
      <c r="AA90" s="38"/>
    </row>
    <row r="91" spans="1:27" x14ac:dyDescent="0.2">
      <c r="A91" s="92">
        <v>86</v>
      </c>
      <c r="B91" s="92" t="s">
        <v>178</v>
      </c>
      <c r="C91" s="92" t="s">
        <v>179</v>
      </c>
      <c r="D91" s="105" t="str">
        <f t="shared" si="2"/>
        <v/>
      </c>
      <c r="E91" s="96">
        <f>IF(Options!$D$24 = 1, MAX(F91, G91),
IF(Options!$D$25 = 1, AVERAGE(F91,G91),
IF(Options!$D$26 = 1, IFERROR(GEOMEAN(F91, G91), MAX(F91, G91)))))</f>
        <v>0.57142857142857095</v>
      </c>
      <c r="F91" s="96" cm="1">
        <f t="array" ref="F91">IF(Options!$D$18=1, IFERROR(MAX(IF($I$199:$R$199=1,(I91:R91),"")),
     MAX(IF($I$199:$R$199=2,(I91:R91),""))),
IF(Options!$D$19=1, IFERROR(AVERAGE(IF($I$199:$R$199=1,(I91:R91),"")),
     AVERAGE(IF($I$199:$R$199=2,(I91:R91),""))),
IF(Options!$D$20=1, IFERROR(GEOMEAN(IF($I$199:$R$199=1,(I91:R91)+0.0001,"")),
     GEOMEAN(IF($I$199:$R$199=2,(I91:R91)+0.0001,""))))))</f>
        <v>0.57142857142857095</v>
      </c>
      <c r="G91" s="96" cm="1">
        <f t="array" ref="G91">IF(Options!$D$18=1, IFERROR(MAX(IF($I$200:$R$200=1,(I91:R91),"")),
     MAX(IF($I$200:$R$200=2,(I91:R91),""))),
IF(Options!$D$19=1, IFERROR(AVERAGE(IF($I$200:$R$200=1,(I91:R91),"")),
     AVERAGE(IF($I$200:$R$200=2,(I91:R91),""))),
IF(Options!$D$20=1, IFERROR(GEOMEAN(IF($I$200:$R$200=1,(I91:R91)+0.0001,"")),
     GEOMEAN(IF($I$200:$R$200=2,(I91:R91)+0.0001,""))))))</f>
        <v>0</v>
      </c>
      <c r="H91" s="240" t="s">
        <v>179</v>
      </c>
      <c r="I91" s="96">
        <v>0.57142857142857095</v>
      </c>
      <c r="J91" s="96">
        <v>0</v>
      </c>
      <c r="K91" s="96" t="s">
        <v>505</v>
      </c>
      <c r="L91" s="96"/>
      <c r="M91" s="96"/>
      <c r="N91" s="150"/>
      <c r="O91" s="150"/>
      <c r="P91" s="150"/>
      <c r="Q91" s="38"/>
      <c r="R91" s="38"/>
      <c r="S91" s="38"/>
      <c r="T91" s="38"/>
      <c r="U91" s="38"/>
      <c r="V91" s="38"/>
      <c r="W91" s="38"/>
      <c r="X91" s="38"/>
      <c r="Y91" s="38"/>
      <c r="Z91" s="38"/>
      <c r="AA91" s="38"/>
    </row>
    <row r="92" spans="1:27" x14ac:dyDescent="0.2">
      <c r="A92" s="92">
        <v>87</v>
      </c>
      <c r="B92" s="92" t="s">
        <v>180</v>
      </c>
      <c r="C92" s="92" t="s">
        <v>181</v>
      </c>
      <c r="D92" s="105" t="str">
        <f t="shared" si="2"/>
        <v/>
      </c>
      <c r="E92" s="96">
        <f>IF(Options!$D$24 = 1, MAX(F92, G92),
IF(Options!$D$25 = 1, AVERAGE(F92,G92),
IF(Options!$D$26 = 1, IFERROR(GEOMEAN(F92, G92), MAX(F92, G92)))))</f>
        <v>3.3166247903553985</v>
      </c>
      <c r="F92" s="96" cm="1">
        <f t="array" ref="F92">IF(Options!$D$18=1, IFERROR(MAX(IF($I$199:$R$199=1,(I92:R92),"")),
     MAX(IF($I$199:$R$199=2,(I92:R92),""))),
IF(Options!$D$19=1, IFERROR(AVERAGE(IF($I$199:$R$199=1,(I92:R92),"")),
     AVERAGE(IF($I$199:$R$199=2,(I92:R92),""))),
IF(Options!$D$20=1, IFERROR(GEOMEAN(IF($I$199:$R$199=1,(I92:R92)+0.0001,"")),
     GEOMEAN(IF($I$199:$R$199=2,(I92:R92)+0.0001,""))))))</f>
        <v>1.5714285714285701</v>
      </c>
      <c r="G92" s="96" cm="1">
        <f t="array" ref="G92">IF(Options!$D$18=1, IFERROR(MAX(IF($I$200:$R$200=1,(I92:R92),"")),
     MAX(IF($I$200:$R$200=2,(I92:R92),""))),
IF(Options!$D$19=1, IFERROR(AVERAGE(IF($I$200:$R$200=1,(I92:R92),"")),
     AVERAGE(IF($I$200:$R$200=2,(I92:R92),""))),
IF(Options!$D$20=1, IFERROR(GEOMEAN(IF($I$200:$R$200=1,(I92:R92)+0.0001,"")),
     GEOMEAN(IF($I$200:$R$200=2,(I92:R92)+0.0001,""))))))</f>
        <v>7</v>
      </c>
      <c r="H92" s="240" t="s">
        <v>181</v>
      </c>
      <c r="I92" s="96">
        <v>1.5714285714285701</v>
      </c>
      <c r="J92" s="96">
        <v>7</v>
      </c>
      <c r="K92" s="96" t="s">
        <v>505</v>
      </c>
      <c r="L92" s="96"/>
      <c r="M92" s="96"/>
      <c r="N92" s="150"/>
      <c r="O92" s="150"/>
      <c r="P92" s="150"/>
      <c r="Q92" s="38"/>
      <c r="R92" s="38"/>
      <c r="S92" s="38"/>
      <c r="T92" s="38"/>
      <c r="U92" s="38"/>
      <c r="V92" s="38"/>
      <c r="W92" s="38"/>
      <c r="X92" s="38"/>
      <c r="Y92" s="38"/>
      <c r="Z92" s="38"/>
      <c r="AA92" s="38"/>
    </row>
    <row r="93" spans="1:27" x14ac:dyDescent="0.2">
      <c r="A93" s="92">
        <v>88</v>
      </c>
      <c r="B93" s="92" t="s">
        <v>182</v>
      </c>
      <c r="C93" s="92" t="s">
        <v>183</v>
      </c>
      <c r="D93" s="105" t="str">
        <f t="shared" si="2"/>
        <v/>
      </c>
      <c r="E93" s="96">
        <f>IF(Options!$D$24 = 1, MAX(F93, G93),
IF(Options!$D$25 = 1, AVERAGE(F93,G93),
IF(Options!$D$26 = 1, IFERROR(GEOMEAN(F93, G93), MAX(F93, G93)))))</f>
        <v>8.8640526042791841</v>
      </c>
      <c r="F93" s="96" cm="1">
        <f t="array" ref="F93">IF(Options!$D$18=1, IFERROR(MAX(IF($I$199:$R$199=1,(I93:R93),"")),
     MAX(IF($I$199:$R$199=2,(I93:R93),""))),
IF(Options!$D$19=1, IFERROR(AVERAGE(IF($I$199:$R$199=1,(I93:R93),"")),
     AVERAGE(IF($I$199:$R$199=2,(I93:R93),""))),
IF(Options!$D$20=1, IFERROR(GEOMEAN(IF($I$199:$R$199=1,(I93:R93)+0.0001,"")),
     GEOMEAN(IF($I$199:$R$199=2,(I93:R93)+0.0001,""))))))</f>
        <v>7.8571428571428603</v>
      </c>
      <c r="G93" s="96" cm="1">
        <f t="array" ref="G93">IF(Options!$D$18=1, IFERROR(MAX(IF($I$200:$R$200=1,(I93:R93),"")),
     MAX(IF($I$200:$R$200=2,(I93:R93),""))),
IF(Options!$D$19=1, IFERROR(AVERAGE(IF($I$200:$R$200=1,(I93:R93),"")),
     AVERAGE(IF($I$200:$R$200=2,(I93:R93),""))),
IF(Options!$D$20=1, IFERROR(GEOMEAN(IF($I$200:$R$200=1,(I93:R93)+0.0001,"")),
     GEOMEAN(IF($I$200:$R$200=2,(I93:R93)+0.0001,""))))))</f>
        <v>10</v>
      </c>
      <c r="H93" s="240" t="s">
        <v>183</v>
      </c>
      <c r="I93" s="96">
        <v>7.8571428571428603</v>
      </c>
      <c r="J93" s="96" t="s">
        <v>505</v>
      </c>
      <c r="K93" s="96">
        <v>10</v>
      </c>
      <c r="L93" s="96"/>
      <c r="M93" s="96"/>
      <c r="N93" s="150"/>
      <c r="O93" s="150"/>
      <c r="P93" s="150"/>
      <c r="Q93" s="38"/>
      <c r="R93" s="38"/>
      <c r="S93" s="38"/>
      <c r="T93" s="38"/>
      <c r="U93" s="38"/>
      <c r="V93" s="38"/>
      <c r="W93" s="38"/>
      <c r="X93" s="38"/>
      <c r="Y93" s="38"/>
      <c r="Z93" s="38"/>
      <c r="AA93" s="38"/>
    </row>
    <row r="94" spans="1:27" x14ac:dyDescent="0.2">
      <c r="A94" s="92">
        <v>89</v>
      </c>
      <c r="B94" s="92" t="s">
        <v>184</v>
      </c>
      <c r="C94" s="92" t="s">
        <v>185</v>
      </c>
      <c r="D94" s="105" t="str">
        <f t="shared" si="2"/>
        <v/>
      </c>
      <c r="E94" s="96">
        <f>IF(Options!$D$24 = 1, MAX(F94, G94),
IF(Options!$D$25 = 1, AVERAGE(F94,G94),
IF(Options!$D$26 = 1, IFERROR(GEOMEAN(F94, G94), MAX(F94, G94)))))</f>
        <v>5.744562646538026</v>
      </c>
      <c r="F94" s="96" cm="1">
        <f t="array" ref="F94">IF(Options!$D$18=1, IFERROR(MAX(IF($I$199:$R$199=1,(I94:R94),"")),
     MAX(IF($I$199:$R$199=2,(I94:R94),""))),
IF(Options!$D$19=1, IFERROR(AVERAGE(IF($I$199:$R$199=1,(I94:R94),"")),
     AVERAGE(IF($I$199:$R$199=2,(I94:R94),""))),
IF(Options!$D$20=1, IFERROR(GEOMEAN(IF($I$199:$R$199=1,(I94:R94)+0.0001,"")),
     GEOMEAN(IF($I$199:$R$199=2,(I94:R94)+0.0001,""))))))</f>
        <v>4.71428571428571</v>
      </c>
      <c r="G94" s="96" cm="1">
        <f t="array" ref="G94">IF(Options!$D$18=1, IFERROR(MAX(IF($I$200:$R$200=1,(I94:R94),"")),
     MAX(IF($I$200:$R$200=2,(I94:R94),""))),
IF(Options!$D$19=1, IFERROR(AVERAGE(IF($I$200:$R$200=1,(I94:R94),"")),
     AVERAGE(IF($I$200:$R$200=2,(I94:R94),""))),
IF(Options!$D$20=1, IFERROR(GEOMEAN(IF($I$200:$R$200=1,(I94:R94)+0.0001,"")),
     GEOMEAN(IF($I$200:$R$200=2,(I94:R94)+0.0001,""))))))</f>
        <v>7</v>
      </c>
      <c r="H94" s="240" t="s">
        <v>185</v>
      </c>
      <c r="I94" s="96">
        <v>4.71428571428571</v>
      </c>
      <c r="J94" s="96">
        <v>7</v>
      </c>
      <c r="K94" s="96" t="s">
        <v>505</v>
      </c>
      <c r="L94" s="96"/>
      <c r="M94" s="96"/>
      <c r="N94" s="150"/>
      <c r="O94" s="150"/>
      <c r="P94" s="150"/>
      <c r="Q94" s="38"/>
      <c r="R94" s="38"/>
      <c r="S94" s="38"/>
      <c r="T94" s="38"/>
      <c r="U94" s="38"/>
      <c r="V94" s="38"/>
      <c r="W94" s="38"/>
      <c r="X94" s="38"/>
      <c r="Y94" s="38"/>
      <c r="Z94" s="38"/>
      <c r="AA94" s="38"/>
    </row>
    <row r="95" spans="1:27" x14ac:dyDescent="0.2">
      <c r="A95" s="92">
        <v>90</v>
      </c>
      <c r="B95" s="92" t="s">
        <v>186</v>
      </c>
      <c r="C95" s="92" t="s">
        <v>187</v>
      </c>
      <c r="D95" s="105" t="str">
        <f t="shared" si="2"/>
        <v/>
      </c>
      <c r="E95" s="96">
        <f>IF(Options!$D$24 = 1, MAX(F95, G95),
IF(Options!$D$25 = 1, AVERAGE(F95,G95),
IF(Options!$D$26 = 1, IFERROR(GEOMEAN(F95, G95), MAX(F95, G95)))))</f>
        <v>7.7814764127403064</v>
      </c>
      <c r="F95" s="96" cm="1">
        <f t="array" ref="F95">IF(Options!$D$18=1, IFERROR(MAX(IF($I$199:$R$199=1,(I95:R95),"")),
     MAX(IF($I$199:$R$199=2,(I95:R95),""))),
IF(Options!$D$19=1, IFERROR(AVERAGE(IF($I$199:$R$199=1,(I95:R95),"")),
     AVERAGE(IF($I$199:$R$199=2,(I95:R95),""))),
IF(Options!$D$20=1, IFERROR(GEOMEAN(IF($I$199:$R$199=1,(I95:R95)+0.0001,"")),
     GEOMEAN(IF($I$199:$R$199=2,(I95:R95)+0.0001,""))))))</f>
        <v>8.2857142857142794</v>
      </c>
      <c r="G95" s="96" cm="1">
        <f t="array" ref="G95">IF(Options!$D$18=1, IFERROR(MAX(IF($I$200:$R$200=1,(I95:R95),"")),
     MAX(IF($I$200:$R$200=2,(I95:R95),""))),
IF(Options!$D$19=1, IFERROR(AVERAGE(IF($I$200:$R$200=1,(I95:R95),"")),
     AVERAGE(IF($I$200:$R$200=2,(I95:R95),""))),
IF(Options!$D$20=1, IFERROR(GEOMEAN(IF($I$200:$R$200=1,(I95:R95)+0.0001,"")),
     GEOMEAN(IF($I$200:$R$200=2,(I95:R95)+0.0001,""))))))</f>
        <v>7.3079245885213204</v>
      </c>
      <c r="H95" s="240" t="s">
        <v>187</v>
      </c>
      <c r="I95" s="96">
        <v>8.2857142857142794</v>
      </c>
      <c r="J95" s="96" t="s">
        <v>505</v>
      </c>
      <c r="K95" s="96">
        <v>7.3079245885213204</v>
      </c>
      <c r="L95" s="96"/>
      <c r="M95" s="96"/>
      <c r="N95" s="150"/>
      <c r="O95" s="150"/>
      <c r="P95" s="150"/>
      <c r="Q95" s="38"/>
      <c r="R95" s="38"/>
      <c r="S95" s="38"/>
      <c r="T95" s="38"/>
      <c r="U95" s="38"/>
      <c r="V95" s="38"/>
      <c r="W95" s="38"/>
      <c r="X95" s="38"/>
      <c r="Y95" s="38"/>
      <c r="Z95" s="38"/>
      <c r="AA95" s="38"/>
    </row>
    <row r="96" spans="1:27" x14ac:dyDescent="0.2">
      <c r="A96" s="92">
        <v>91</v>
      </c>
      <c r="B96" s="92" t="s">
        <v>188</v>
      </c>
      <c r="C96" s="92" t="s">
        <v>189</v>
      </c>
      <c r="D96" s="105" t="str">
        <f t="shared" si="2"/>
        <v/>
      </c>
      <c r="E96" s="96">
        <f>IF(Options!$D$24 = 1, MAX(F96, G96),
IF(Options!$D$25 = 1, AVERAGE(F96,G96),
IF(Options!$D$26 = 1, IFERROR(GEOMEAN(F96, G96), MAX(F96, G96)))))</f>
        <v>8.4285714285714306</v>
      </c>
      <c r="F96" s="96" cm="1">
        <f t="array" ref="F96">IF(Options!$D$18=1, IFERROR(MAX(IF($I$199:$R$199=1,(I96:R96),"")),
     MAX(IF($I$199:$R$199=2,(I96:R96),""))),
IF(Options!$D$19=1, IFERROR(AVERAGE(IF($I$199:$R$199=1,(I96:R96),"")),
     AVERAGE(IF($I$199:$R$199=2,(I96:R96),""))),
IF(Options!$D$20=1, IFERROR(GEOMEAN(IF($I$199:$R$199=1,(I96:R96)+0.0001,"")),
     GEOMEAN(IF($I$199:$R$199=2,(I96:R96)+0.0001,""))))))</f>
        <v>8.4285714285714306</v>
      </c>
      <c r="G96" s="96" cm="1">
        <f t="array" ref="G96">IF(Options!$D$18=1, IFERROR(MAX(IF($I$200:$R$200=1,(I96:R96),"")),
     MAX(IF($I$200:$R$200=2,(I96:R96),""))),
IF(Options!$D$19=1, IFERROR(AVERAGE(IF($I$200:$R$200=1,(I96:R96),"")),
     AVERAGE(IF($I$200:$R$200=2,(I96:R96),""))),
IF(Options!$D$20=1, IFERROR(GEOMEAN(IF($I$200:$R$200=1,(I96:R96)+0.0001,"")),
     GEOMEAN(IF($I$200:$R$200=2,(I96:R96)+0.0001,""))))))</f>
        <v>0</v>
      </c>
      <c r="H96" s="240" t="s">
        <v>189</v>
      </c>
      <c r="I96" s="96">
        <v>8.4285714285714306</v>
      </c>
      <c r="J96" s="96" t="s">
        <v>505</v>
      </c>
      <c r="K96" s="96" t="s">
        <v>505</v>
      </c>
      <c r="L96" s="96"/>
      <c r="M96" s="96"/>
      <c r="N96" s="150"/>
      <c r="O96" s="150"/>
      <c r="P96" s="150"/>
      <c r="Q96" s="38"/>
      <c r="R96" s="38"/>
      <c r="S96" s="38"/>
      <c r="T96" s="38"/>
      <c r="U96" s="38"/>
      <c r="V96" s="38"/>
      <c r="W96" s="38"/>
      <c r="X96" s="38"/>
      <c r="Y96" s="38"/>
      <c r="Z96" s="38"/>
      <c r="AA96" s="38"/>
    </row>
    <row r="97" spans="1:27" x14ac:dyDescent="0.2">
      <c r="A97" s="92">
        <v>92</v>
      </c>
      <c r="B97" s="92" t="s">
        <v>190</v>
      </c>
      <c r="C97" s="92" t="s">
        <v>191</v>
      </c>
      <c r="D97" s="105" t="str">
        <f t="shared" si="2"/>
        <v/>
      </c>
      <c r="E97" s="96">
        <f>IF(Options!$D$24 = 1, MAX(F97, G97),
IF(Options!$D$25 = 1, AVERAGE(F97,G97),
IF(Options!$D$26 = 1, IFERROR(GEOMEAN(F97, G97), MAX(F97, G97)))))</f>
        <v>2.5714285714285698</v>
      </c>
      <c r="F97" s="96" cm="1">
        <f t="array" ref="F97">IF(Options!$D$18=1, IFERROR(MAX(IF($I$199:$R$199=1,(I97:R97),"")),
     MAX(IF($I$199:$R$199=2,(I97:R97),""))),
IF(Options!$D$19=1, IFERROR(AVERAGE(IF($I$199:$R$199=1,(I97:R97),"")),
     AVERAGE(IF($I$199:$R$199=2,(I97:R97),""))),
IF(Options!$D$20=1, IFERROR(GEOMEAN(IF($I$199:$R$199=1,(I97:R97)+0.0001,"")),
     GEOMEAN(IF($I$199:$R$199=2,(I97:R97)+0.0001,""))))))</f>
        <v>2.5714285714285698</v>
      </c>
      <c r="G97" s="96" cm="1">
        <f t="array" ref="G97">IF(Options!$D$18=1, IFERROR(MAX(IF($I$200:$R$200=1,(I97:R97),"")),
     MAX(IF($I$200:$R$200=2,(I97:R97),""))),
IF(Options!$D$19=1, IFERROR(AVERAGE(IF($I$200:$R$200=1,(I97:R97),"")),
     AVERAGE(IF($I$200:$R$200=2,(I97:R97),""))),
IF(Options!$D$20=1, IFERROR(GEOMEAN(IF($I$200:$R$200=1,(I97:R97)+0.0001,"")),
     GEOMEAN(IF($I$200:$R$200=2,(I97:R97)+0.0001,""))))))</f>
        <v>0</v>
      </c>
      <c r="H97" s="240" t="s">
        <v>191</v>
      </c>
      <c r="I97" s="96">
        <v>2.5714285714285698</v>
      </c>
      <c r="J97" s="96" t="s">
        <v>505</v>
      </c>
      <c r="K97" s="96" t="s">
        <v>505</v>
      </c>
      <c r="L97" s="96"/>
      <c r="M97" s="96"/>
      <c r="N97" s="150"/>
      <c r="O97" s="150"/>
      <c r="P97" s="150"/>
      <c r="Q97" s="38"/>
      <c r="R97" s="38"/>
      <c r="S97" s="38"/>
      <c r="T97" s="38"/>
      <c r="U97" s="38"/>
      <c r="V97" s="38"/>
      <c r="W97" s="38"/>
      <c r="X97" s="38"/>
      <c r="Y97" s="38"/>
      <c r="Z97" s="38"/>
      <c r="AA97" s="38"/>
    </row>
    <row r="98" spans="1:27" x14ac:dyDescent="0.2">
      <c r="A98" s="92">
        <v>93</v>
      </c>
      <c r="B98" s="92" t="s">
        <v>192</v>
      </c>
      <c r="C98" s="92" t="s">
        <v>193</v>
      </c>
      <c r="D98" s="105" t="str">
        <f t="shared" si="2"/>
        <v/>
      </c>
      <c r="E98" s="96">
        <f>IF(Options!$D$24 = 1, MAX(F98, G98),
IF(Options!$D$25 = 1, AVERAGE(F98,G98),
IF(Options!$D$26 = 1, IFERROR(GEOMEAN(F98, G98), MAX(F98, G98)))))</f>
        <v>0.57142857142857095</v>
      </c>
      <c r="F98" s="96" cm="1">
        <f t="array" ref="F98">IF(Options!$D$18=1, IFERROR(MAX(IF($I$199:$R$199=1,(I98:R98),"")),
     MAX(IF($I$199:$R$199=2,(I98:R98),""))),
IF(Options!$D$19=1, IFERROR(AVERAGE(IF($I$199:$R$199=1,(I98:R98),"")),
     AVERAGE(IF($I$199:$R$199=2,(I98:R98),""))),
IF(Options!$D$20=1, IFERROR(GEOMEAN(IF($I$199:$R$199=1,(I98:R98)+0.0001,"")),
     GEOMEAN(IF($I$199:$R$199=2,(I98:R98)+0.0001,""))))))</f>
        <v>0.57142857142857095</v>
      </c>
      <c r="G98" s="96" cm="1">
        <f t="array" ref="G98">IF(Options!$D$18=1, IFERROR(MAX(IF($I$200:$R$200=1,(I98:R98),"")),
     MAX(IF($I$200:$R$200=2,(I98:R98),""))),
IF(Options!$D$19=1, IFERROR(AVERAGE(IF($I$200:$R$200=1,(I98:R98),"")),
     AVERAGE(IF($I$200:$R$200=2,(I98:R98),""))),
IF(Options!$D$20=1, IFERROR(GEOMEAN(IF($I$200:$R$200=1,(I98:R98)+0.0001,"")),
     GEOMEAN(IF($I$200:$R$200=2,(I98:R98)+0.0001,""))))))</f>
        <v>0</v>
      </c>
      <c r="H98" s="240" t="s">
        <v>193</v>
      </c>
      <c r="I98" s="96">
        <v>0.57142857142857095</v>
      </c>
      <c r="J98" s="96">
        <v>0</v>
      </c>
      <c r="K98" s="96" t="s">
        <v>505</v>
      </c>
      <c r="L98" s="96"/>
      <c r="M98" s="96"/>
      <c r="N98" s="150"/>
      <c r="O98" s="150"/>
      <c r="P98" s="150"/>
      <c r="Q98" s="38"/>
      <c r="R98" s="38"/>
      <c r="S98" s="38"/>
      <c r="T98" s="38"/>
      <c r="U98" s="38"/>
      <c r="V98" s="38"/>
      <c r="W98" s="38"/>
      <c r="X98" s="38"/>
      <c r="Y98" s="38"/>
      <c r="Z98" s="38"/>
      <c r="AA98" s="38"/>
    </row>
    <row r="99" spans="1:27" x14ac:dyDescent="0.2">
      <c r="A99" s="92">
        <v>94</v>
      </c>
      <c r="B99" s="92" t="s">
        <v>194</v>
      </c>
      <c r="C99" s="92" t="s">
        <v>195</v>
      </c>
      <c r="D99" s="105" t="str">
        <f t="shared" si="2"/>
        <v/>
      </c>
      <c r="E99" s="96">
        <f>IF(Options!$D$24 = 1, MAX(F99, G99),
IF(Options!$D$25 = 1, AVERAGE(F99,G99),
IF(Options!$D$26 = 1, IFERROR(GEOMEAN(F99, G99), MAX(F99, G99)))))</f>
        <v>2.4285714285714302</v>
      </c>
      <c r="F99" s="96" cm="1">
        <f t="array" ref="F99">IF(Options!$D$18=1, IFERROR(MAX(IF($I$199:$R$199=1,(I99:R99),"")),
     MAX(IF($I$199:$R$199=2,(I99:R99),""))),
IF(Options!$D$19=1, IFERROR(AVERAGE(IF($I$199:$R$199=1,(I99:R99),"")),
     AVERAGE(IF($I$199:$R$199=2,(I99:R99),""))),
IF(Options!$D$20=1, IFERROR(GEOMEAN(IF($I$199:$R$199=1,(I99:R99)+0.0001,"")),
     GEOMEAN(IF($I$199:$R$199=2,(I99:R99)+0.0001,""))))))</f>
        <v>2.4285714285714302</v>
      </c>
      <c r="G99" s="96" cm="1">
        <f t="array" ref="G99">IF(Options!$D$18=1, IFERROR(MAX(IF($I$200:$R$200=1,(I99:R99),"")),
     MAX(IF($I$200:$R$200=2,(I99:R99),""))),
IF(Options!$D$19=1, IFERROR(AVERAGE(IF($I$200:$R$200=1,(I99:R99),"")),
     AVERAGE(IF($I$200:$R$200=2,(I99:R99),""))),
IF(Options!$D$20=1, IFERROR(GEOMEAN(IF($I$200:$R$200=1,(I99:R99)+0.0001,"")),
     GEOMEAN(IF($I$200:$R$200=2,(I99:R99)+0.0001,""))))))</f>
        <v>0</v>
      </c>
      <c r="H99" s="240" t="s">
        <v>195</v>
      </c>
      <c r="I99" s="96">
        <v>2.4285714285714302</v>
      </c>
      <c r="J99" s="96" t="s">
        <v>505</v>
      </c>
      <c r="K99" s="96" t="s">
        <v>505</v>
      </c>
      <c r="L99" s="96"/>
      <c r="M99" s="96"/>
      <c r="N99" s="150"/>
      <c r="O99" s="150"/>
      <c r="P99" s="150"/>
      <c r="Q99" s="38"/>
      <c r="R99" s="38"/>
      <c r="S99" s="38"/>
      <c r="T99" s="38"/>
      <c r="U99" s="38"/>
      <c r="V99" s="38"/>
      <c r="W99" s="38"/>
      <c r="X99" s="38"/>
      <c r="Y99" s="38"/>
      <c r="Z99" s="38"/>
      <c r="AA99" s="38"/>
    </row>
    <row r="100" spans="1:27" x14ac:dyDescent="0.2">
      <c r="A100" s="92">
        <v>95</v>
      </c>
      <c r="B100" s="92" t="s">
        <v>196</v>
      </c>
      <c r="C100" s="92" t="s">
        <v>197</v>
      </c>
      <c r="D100" s="105" t="str">
        <f t="shared" si="2"/>
        <v/>
      </c>
      <c r="E100" s="96">
        <f>IF(Options!$D$24 = 1, MAX(F100, G100),
IF(Options!$D$25 = 1, AVERAGE(F100,G100),
IF(Options!$D$26 = 1, IFERROR(GEOMEAN(F100, G100), MAX(F100, G100)))))</f>
        <v>7.1576933051666893</v>
      </c>
      <c r="F100" s="96" cm="1">
        <f t="array" ref="F100">IF(Options!$D$18=1, IFERROR(MAX(IF($I$199:$R$199=1,(I100:R100),"")),
     MAX(IF($I$199:$R$199=2,(I100:R100),""))),
IF(Options!$D$19=1, IFERROR(AVERAGE(IF($I$199:$R$199=1,(I100:R100),"")),
     AVERAGE(IF($I$199:$R$199=2,(I100:R100),""))),
IF(Options!$D$20=1, IFERROR(GEOMEAN(IF($I$199:$R$199=1,(I100:R100)+0.0001,"")),
     GEOMEAN(IF($I$199:$R$199=2,(I100:R100)+0.0001,""))))))</f>
        <v>7.1428571428571397</v>
      </c>
      <c r="G100" s="96" cm="1">
        <f t="array" ref="G100">IF(Options!$D$18=1, IFERROR(MAX(IF($I$200:$R$200=1,(I100:R100),"")),
     MAX(IF($I$200:$R$200=2,(I100:R100),""))),
IF(Options!$D$19=1, IFERROR(AVERAGE(IF($I$200:$R$200=1,(I100:R100),"")),
     AVERAGE(IF($I$200:$R$200=2,(I100:R100),""))),
IF(Options!$D$20=1, IFERROR(GEOMEAN(IF($I$200:$R$200=1,(I100:R100)+0.0001,"")),
     GEOMEAN(IF($I$200:$R$200=2,(I100:R100)+0.0001,""))))))</f>
        <v>7.1725602831159296</v>
      </c>
      <c r="H100" s="240" t="s">
        <v>197</v>
      </c>
      <c r="I100" s="96">
        <v>7.1428571428571397</v>
      </c>
      <c r="J100" s="96" t="s">
        <v>505</v>
      </c>
      <c r="K100" s="96">
        <v>7.1725602831159296</v>
      </c>
      <c r="L100" s="96"/>
      <c r="M100" s="96"/>
      <c r="N100" s="150"/>
      <c r="O100" s="150"/>
      <c r="P100" s="150"/>
      <c r="Q100" s="38"/>
      <c r="R100" s="38"/>
      <c r="S100" s="38"/>
      <c r="T100" s="38"/>
      <c r="U100" s="38"/>
      <c r="V100" s="38"/>
      <c r="W100" s="38"/>
      <c r="X100" s="38"/>
      <c r="Y100" s="38"/>
      <c r="Z100" s="38"/>
      <c r="AA100" s="38"/>
    </row>
    <row r="101" spans="1:27" x14ac:dyDescent="0.2">
      <c r="A101" s="92">
        <v>96</v>
      </c>
      <c r="B101" s="92" t="s">
        <v>198</v>
      </c>
      <c r="C101" s="92" t="s">
        <v>199</v>
      </c>
      <c r="D101" s="105" t="str">
        <f t="shared" si="2"/>
        <v/>
      </c>
      <c r="E101" s="96">
        <f>IF(Options!$D$24 = 1, MAX(F101, G101),
IF(Options!$D$25 = 1, AVERAGE(F101,G101),
IF(Options!$D$26 = 1, IFERROR(GEOMEAN(F101, G101), MAX(F101, G101)))))</f>
        <v>5.5714285714285703</v>
      </c>
      <c r="F101" s="96" cm="1">
        <f t="array" ref="F101">IF(Options!$D$18=1, IFERROR(MAX(IF($I$199:$R$199=1,(I101:R101),"")),
     MAX(IF($I$199:$R$199=2,(I101:R101),""))),
IF(Options!$D$19=1, IFERROR(AVERAGE(IF($I$199:$R$199=1,(I101:R101),"")),
     AVERAGE(IF($I$199:$R$199=2,(I101:R101),""))),
IF(Options!$D$20=1, IFERROR(GEOMEAN(IF($I$199:$R$199=1,(I101:R101)+0.0001,"")),
     GEOMEAN(IF($I$199:$R$199=2,(I101:R101)+0.0001,""))))))</f>
        <v>5.5714285714285703</v>
      </c>
      <c r="G101" s="96" cm="1">
        <f t="array" ref="G101">IF(Options!$D$18=1, IFERROR(MAX(IF($I$200:$R$200=1,(I101:R101),"")),
     MAX(IF($I$200:$R$200=2,(I101:R101),""))),
IF(Options!$D$19=1, IFERROR(AVERAGE(IF($I$200:$R$200=1,(I101:R101),"")),
     AVERAGE(IF($I$200:$R$200=2,(I101:R101),""))),
IF(Options!$D$20=1, IFERROR(GEOMEAN(IF($I$200:$R$200=1,(I101:R101)+0.0001,"")),
     GEOMEAN(IF($I$200:$R$200=2,(I101:R101)+0.0001,""))))))</f>
        <v>0</v>
      </c>
      <c r="H101" s="240" t="s">
        <v>199</v>
      </c>
      <c r="I101" s="96">
        <v>5.5714285714285703</v>
      </c>
      <c r="J101" s="96" t="s">
        <v>505</v>
      </c>
      <c r="K101" s="96" t="s">
        <v>505</v>
      </c>
      <c r="L101" s="96"/>
      <c r="M101" s="96"/>
      <c r="N101" s="150"/>
      <c r="O101" s="150"/>
      <c r="P101" s="150"/>
      <c r="Q101" s="38"/>
      <c r="R101" s="38"/>
      <c r="S101" s="38"/>
      <c r="T101" s="38"/>
      <c r="U101" s="38"/>
      <c r="V101" s="38"/>
      <c r="W101" s="38"/>
      <c r="X101" s="38"/>
      <c r="Y101" s="38"/>
      <c r="Z101" s="38"/>
      <c r="AA101" s="38"/>
    </row>
    <row r="102" spans="1:27" x14ac:dyDescent="0.2">
      <c r="A102" s="92">
        <v>97</v>
      </c>
      <c r="B102" s="92" t="s">
        <v>200</v>
      </c>
      <c r="C102" s="92" t="s">
        <v>201</v>
      </c>
      <c r="D102" s="105" t="str">
        <f t="shared" ref="D102:D133" si="3">IF(H102 &lt;&gt; C102, "Countries don't match", "")</f>
        <v/>
      </c>
      <c r="E102" s="96">
        <f>IF(Options!$D$24 = 1, MAX(F102, G102),
IF(Options!$D$25 = 1, AVERAGE(F102,G102),
IF(Options!$D$26 = 1, IFERROR(GEOMEAN(F102, G102), MAX(F102, G102)))))</f>
        <v>10</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0</v>
      </c>
      <c r="H102" s="240" t="s">
        <v>201</v>
      </c>
      <c r="I102" s="96">
        <v>10</v>
      </c>
      <c r="J102" s="96" t="s">
        <v>505</v>
      </c>
      <c r="K102" s="96" t="s">
        <v>505</v>
      </c>
      <c r="L102" s="96"/>
      <c r="M102" s="96"/>
      <c r="N102" s="150"/>
      <c r="O102" s="150"/>
      <c r="P102" s="150"/>
      <c r="Q102" s="38"/>
      <c r="R102" s="38"/>
      <c r="S102" s="38"/>
      <c r="T102" s="38"/>
      <c r="U102" s="38"/>
      <c r="V102" s="38"/>
      <c r="W102" s="38"/>
      <c r="X102" s="38"/>
      <c r="Y102" s="38"/>
      <c r="Z102" s="38"/>
      <c r="AA102" s="38"/>
    </row>
    <row r="103" spans="1:27" x14ac:dyDescent="0.2">
      <c r="A103" s="92">
        <v>98</v>
      </c>
      <c r="B103" s="92" t="s">
        <v>202</v>
      </c>
      <c r="C103" s="92" t="s">
        <v>203</v>
      </c>
      <c r="D103" s="105" t="str">
        <f t="shared" si="3"/>
        <v/>
      </c>
      <c r="E103" s="96">
        <f>IF(Options!$D$24 = 1, MAX(F103, G103),
IF(Options!$D$25 = 1, AVERAGE(F103,G103),
IF(Options!$D$26 = 1, IFERROR(GEOMEAN(F103, G103), MAX(F103, G103)))))</f>
        <v>3.8571428571428599</v>
      </c>
      <c r="F103" s="96" cm="1">
        <f t="array" ref="F103">IF(Options!$D$18=1, IFERROR(MAX(IF($I$199:$R$199=1,(I103:R103),"")),
     MAX(IF($I$199:$R$199=2,(I103:R103),""))),
IF(Options!$D$19=1, IFERROR(AVERAGE(IF($I$199:$R$199=1,(I103:R103),"")),
     AVERAGE(IF($I$199:$R$199=2,(I103:R103),""))),
IF(Options!$D$20=1, IFERROR(GEOMEAN(IF($I$199:$R$199=1,(I103:R103)+0.0001,"")),
     GEOMEAN(IF($I$199:$R$199=2,(I103:R103)+0.0001,""))))))</f>
        <v>3.8571428571428599</v>
      </c>
      <c r="G103" s="96" cm="1">
        <f t="array" ref="G103">IF(Options!$D$18=1, IFERROR(MAX(IF($I$200:$R$200=1,(I103:R103),"")),
     MAX(IF($I$200:$R$200=2,(I103:R103),""))),
IF(Options!$D$19=1, IFERROR(AVERAGE(IF($I$200:$R$200=1,(I103:R103),"")),
     AVERAGE(IF($I$200:$R$200=2,(I103:R103),""))),
IF(Options!$D$20=1, IFERROR(GEOMEAN(IF($I$200:$R$200=1,(I103:R103)+0.0001,"")),
     GEOMEAN(IF($I$200:$R$200=2,(I103:R103)+0.0001,""))))))</f>
        <v>0</v>
      </c>
      <c r="H103" s="240" t="s">
        <v>203</v>
      </c>
      <c r="I103" s="96">
        <v>3.8571428571428599</v>
      </c>
      <c r="J103" s="96" t="s">
        <v>505</v>
      </c>
      <c r="K103" s="96" t="s">
        <v>505</v>
      </c>
      <c r="L103" s="96"/>
      <c r="M103" s="96"/>
      <c r="N103" s="150"/>
      <c r="O103" s="150"/>
      <c r="P103" s="150"/>
      <c r="Q103" s="38"/>
      <c r="R103" s="38"/>
      <c r="S103" s="38"/>
      <c r="T103" s="38"/>
      <c r="U103" s="38"/>
      <c r="V103" s="38"/>
      <c r="W103" s="38"/>
      <c r="X103" s="38"/>
      <c r="Y103" s="38"/>
      <c r="Z103" s="38"/>
      <c r="AA103" s="38"/>
    </row>
    <row r="104" spans="1:27" x14ac:dyDescent="0.2">
      <c r="A104" s="92">
        <v>99</v>
      </c>
      <c r="B104" s="92" t="s">
        <v>204</v>
      </c>
      <c r="C104" s="92" t="s">
        <v>205</v>
      </c>
      <c r="D104" s="105" t="str">
        <f t="shared" si="3"/>
        <v/>
      </c>
      <c r="E104" s="96">
        <f>IF(Options!$D$24 = 1, MAX(F104, G104),
IF(Options!$D$25 = 1, AVERAGE(F104,G104),
IF(Options!$D$26 = 1, IFERROR(GEOMEAN(F104, G104), MAX(F104, G104)))))</f>
        <v>4.4285714285714297</v>
      </c>
      <c r="F104" s="96" cm="1">
        <f t="array" ref="F104">IF(Options!$D$18=1, IFERROR(MAX(IF($I$199:$R$199=1,(I104:R104),"")),
     MAX(IF($I$199:$R$199=2,(I104:R104),""))),
IF(Options!$D$19=1, IFERROR(AVERAGE(IF($I$199:$R$199=1,(I104:R104),"")),
     AVERAGE(IF($I$199:$R$199=2,(I104:R104),""))),
IF(Options!$D$20=1, IFERROR(GEOMEAN(IF($I$199:$R$199=1,(I104:R104)+0.0001,"")),
     GEOMEAN(IF($I$199:$R$199=2,(I104:R104)+0.0001,""))))))</f>
        <v>4.4285714285714297</v>
      </c>
      <c r="G104" s="96" cm="1">
        <f t="array" ref="G104">IF(Options!$D$18=1, IFERROR(MAX(IF($I$200:$R$200=1,(I104:R104),"")),
     MAX(IF($I$200:$R$200=2,(I104:R104),""))),
IF(Options!$D$19=1, IFERROR(AVERAGE(IF($I$200:$R$200=1,(I104:R104),"")),
     AVERAGE(IF($I$200:$R$200=2,(I104:R104),""))),
IF(Options!$D$20=1, IFERROR(GEOMEAN(IF($I$200:$R$200=1,(I104:R104)+0.0001,"")),
     GEOMEAN(IF($I$200:$R$200=2,(I104:R104)+0.0001,""))))))</f>
        <v>0</v>
      </c>
      <c r="H104" s="240" t="s">
        <v>205</v>
      </c>
      <c r="I104" s="96">
        <v>4.4285714285714297</v>
      </c>
      <c r="J104" s="96" t="s">
        <v>505</v>
      </c>
      <c r="K104" s="96" t="s">
        <v>505</v>
      </c>
      <c r="L104" s="96"/>
      <c r="M104" s="96"/>
      <c r="N104" s="150"/>
      <c r="O104" s="150"/>
      <c r="P104" s="150"/>
      <c r="Q104" s="38"/>
      <c r="R104" s="38"/>
      <c r="S104" s="38"/>
      <c r="T104" s="38"/>
      <c r="U104" s="38"/>
      <c r="V104" s="38"/>
      <c r="W104" s="38"/>
      <c r="X104" s="38"/>
      <c r="Y104" s="38"/>
      <c r="Z104" s="38"/>
      <c r="AA104" s="38"/>
    </row>
    <row r="105" spans="1:27" x14ac:dyDescent="0.2">
      <c r="A105" s="92">
        <v>100</v>
      </c>
      <c r="B105" s="92" t="s">
        <v>206</v>
      </c>
      <c r="C105" s="92" t="s">
        <v>207</v>
      </c>
      <c r="D105" s="105" t="str">
        <f t="shared" si="3"/>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240" t="s">
        <v>207</v>
      </c>
      <c r="I105" s="96">
        <v>0</v>
      </c>
      <c r="J105" s="96" t="s">
        <v>505</v>
      </c>
      <c r="K105" s="96" t="s">
        <v>505</v>
      </c>
      <c r="L105" s="96"/>
      <c r="M105" s="96"/>
      <c r="N105" s="150"/>
      <c r="O105" s="150"/>
      <c r="P105" s="150"/>
      <c r="Q105" s="38"/>
      <c r="R105" s="38"/>
      <c r="S105" s="38"/>
      <c r="T105" s="38"/>
      <c r="U105" s="38"/>
      <c r="V105" s="38"/>
      <c r="W105" s="38"/>
      <c r="X105" s="38"/>
      <c r="Y105" s="38"/>
      <c r="Z105" s="38"/>
      <c r="AA105" s="38"/>
    </row>
    <row r="106" spans="1:27" x14ac:dyDescent="0.2">
      <c r="A106" s="92">
        <v>101</v>
      </c>
      <c r="B106" s="92" t="s">
        <v>208</v>
      </c>
      <c r="C106" s="92" t="s">
        <v>209</v>
      </c>
      <c r="D106" s="105" t="str">
        <f t="shared" si="3"/>
        <v/>
      </c>
      <c r="E106" s="96">
        <f>IF(Options!$D$24 = 1, MAX(F106, G106),
IF(Options!$D$25 = 1, AVERAGE(F106,G106),
IF(Options!$D$26 = 1, IFERROR(GEOMEAN(F106, G106), MAX(F106, G106)))))</f>
        <v>5.4772255750516639</v>
      </c>
      <c r="F106" s="96" cm="1">
        <f t="array" ref="F106">IF(Options!$D$18=1, IFERROR(MAX(IF($I$199:$R$199=1,(I106:R106),"")),
     MAX(IF($I$199:$R$199=2,(I106:R106),""))),
IF(Options!$D$19=1, IFERROR(AVERAGE(IF($I$199:$R$199=1,(I106:R106),"")),
     AVERAGE(IF($I$199:$R$199=2,(I106:R106),""))),
IF(Options!$D$20=1, IFERROR(GEOMEAN(IF($I$199:$R$199=1,(I106:R106)+0.0001,"")),
     GEOMEAN(IF($I$199:$R$199=2,(I106:R106)+0.0001,""))))))</f>
        <v>4.28571428571429</v>
      </c>
      <c r="G106" s="96" cm="1">
        <f t="array" ref="G106">IF(Options!$D$18=1, IFERROR(MAX(IF($I$200:$R$200=1,(I106:R106),"")),
     MAX(IF($I$200:$R$200=2,(I106:R106),""))),
IF(Options!$D$19=1, IFERROR(AVERAGE(IF($I$200:$R$200=1,(I106:R106),"")),
     AVERAGE(IF($I$200:$R$200=2,(I106:R106),""))),
IF(Options!$D$20=1, IFERROR(GEOMEAN(IF($I$200:$R$200=1,(I106:R106)+0.0001,"")),
     GEOMEAN(IF($I$200:$R$200=2,(I106:R106)+0.0001,""))))))</f>
        <v>7</v>
      </c>
      <c r="H106" s="240" t="s">
        <v>209</v>
      </c>
      <c r="I106" s="96">
        <v>4.28571428571429</v>
      </c>
      <c r="J106" s="96">
        <v>7</v>
      </c>
      <c r="K106" s="96" t="s">
        <v>505</v>
      </c>
      <c r="L106" s="96"/>
      <c r="M106" s="96"/>
      <c r="N106" s="150"/>
      <c r="O106" s="150"/>
      <c r="P106" s="150"/>
      <c r="Q106" s="38"/>
      <c r="R106" s="38"/>
      <c r="S106" s="38"/>
      <c r="T106" s="38"/>
      <c r="U106" s="38"/>
      <c r="V106" s="38"/>
      <c r="W106" s="38"/>
      <c r="X106" s="38"/>
      <c r="Y106" s="38"/>
      <c r="Z106" s="38"/>
      <c r="AA106" s="38"/>
    </row>
    <row r="107" spans="1:27" x14ac:dyDescent="0.2">
      <c r="A107" s="92">
        <v>102</v>
      </c>
      <c r="B107" s="92" t="s">
        <v>210</v>
      </c>
      <c r="C107" s="92" t="s">
        <v>211</v>
      </c>
      <c r="D107" s="105" t="str">
        <f t="shared" si="3"/>
        <v/>
      </c>
      <c r="E107" s="96">
        <f>IF(Options!$D$24 = 1, MAX(F107, G107),
IF(Options!$D$25 = 1, AVERAGE(F107,G107),
IF(Options!$D$26 = 1, IFERROR(GEOMEAN(F107, G107), MAX(F107, G107)))))</f>
        <v>9.1428571428571406</v>
      </c>
      <c r="F107" s="96" cm="1">
        <f t="array" ref="F107">IF(Options!$D$18=1, IFERROR(MAX(IF($I$199:$R$199=1,(I107:R107),"")),
     MAX(IF($I$199:$R$199=2,(I107:R107),""))),
IF(Options!$D$19=1, IFERROR(AVERAGE(IF($I$199:$R$199=1,(I107:R107),"")),
     AVERAGE(IF($I$199:$R$199=2,(I107:R107),""))),
IF(Options!$D$20=1, IFERROR(GEOMEAN(IF($I$199:$R$199=1,(I107:R107)+0.0001,"")),
     GEOMEAN(IF($I$199:$R$199=2,(I107:R107)+0.0001,""))))))</f>
        <v>9.1428571428571406</v>
      </c>
      <c r="G107" s="96" cm="1">
        <f t="array" ref="G107">IF(Options!$D$18=1, IFERROR(MAX(IF($I$200:$R$200=1,(I107:R107),"")),
     MAX(IF($I$200:$R$200=2,(I107:R107),""))),
IF(Options!$D$19=1, IFERROR(AVERAGE(IF($I$200:$R$200=1,(I107:R107),"")),
     AVERAGE(IF($I$200:$R$200=2,(I107:R107),""))),
IF(Options!$D$20=1, IFERROR(GEOMEAN(IF($I$200:$R$200=1,(I107:R107)+0.0001,"")),
     GEOMEAN(IF($I$200:$R$200=2,(I107:R107)+0.0001,""))))))</f>
        <v>0</v>
      </c>
      <c r="H107" s="240" t="s">
        <v>211</v>
      </c>
      <c r="I107" s="96">
        <v>9.1428571428571406</v>
      </c>
      <c r="J107" s="96" t="s">
        <v>505</v>
      </c>
      <c r="K107" s="96" t="s">
        <v>505</v>
      </c>
      <c r="L107" s="96"/>
      <c r="M107" s="96"/>
      <c r="N107" s="150"/>
      <c r="O107" s="150"/>
      <c r="P107" s="150"/>
      <c r="Q107" s="38"/>
      <c r="R107" s="38"/>
      <c r="S107" s="38"/>
      <c r="T107" s="38"/>
      <c r="U107" s="38"/>
      <c r="V107" s="38"/>
      <c r="W107" s="38"/>
      <c r="X107" s="38"/>
      <c r="Y107" s="38"/>
      <c r="Z107" s="38"/>
      <c r="AA107" s="38"/>
    </row>
    <row r="108" spans="1:27" x14ac:dyDescent="0.2">
      <c r="A108" s="92">
        <v>103</v>
      </c>
      <c r="B108" s="92" t="s">
        <v>212</v>
      </c>
      <c r="C108" s="92" t="s">
        <v>213</v>
      </c>
      <c r="D108" s="105" t="str">
        <f t="shared" si="3"/>
        <v/>
      </c>
      <c r="E108" s="96">
        <f>IF(Options!$D$24 = 1, MAX(F108, G108),
IF(Options!$D$25 = 1, AVERAGE(F108,G108),
IF(Options!$D$26 = 1, IFERROR(GEOMEAN(F108, G108), MAX(F108, G108)))))</f>
        <v>3.1622776601683809</v>
      </c>
      <c r="F108" s="96" cm="1">
        <f t="array" ref="F108">IF(Options!$D$18=1, IFERROR(MAX(IF($I$199:$R$199=1,(I108:R108),"")),
     MAX(IF($I$199:$R$199=2,(I108:R108),""))),
IF(Options!$D$19=1, IFERROR(AVERAGE(IF($I$199:$R$199=1,(I108:R108),"")),
     AVERAGE(IF($I$199:$R$199=2,(I108:R108),""))),
IF(Options!$D$20=1, IFERROR(GEOMEAN(IF($I$199:$R$199=1,(I108:R108)+0.0001,"")),
     GEOMEAN(IF($I$199:$R$199=2,(I108:R108)+0.0001,""))))))</f>
        <v>1.4285714285714299</v>
      </c>
      <c r="G108" s="96" cm="1">
        <f t="array" ref="G108">IF(Options!$D$18=1, IFERROR(MAX(IF($I$200:$R$200=1,(I108:R108),"")),
     MAX(IF($I$200:$R$200=2,(I108:R108),""))),
IF(Options!$D$19=1, IFERROR(AVERAGE(IF($I$200:$R$200=1,(I108:R108),"")),
     AVERAGE(IF($I$200:$R$200=2,(I108:R108),""))),
IF(Options!$D$20=1, IFERROR(GEOMEAN(IF($I$200:$R$200=1,(I108:R108)+0.0001,"")),
     GEOMEAN(IF($I$200:$R$200=2,(I108:R108)+0.0001,""))))))</f>
        <v>7</v>
      </c>
      <c r="H108" s="240" t="s">
        <v>213</v>
      </c>
      <c r="I108" s="96">
        <v>1.4285714285714299</v>
      </c>
      <c r="J108" s="96">
        <v>7</v>
      </c>
      <c r="K108" s="96" t="s">
        <v>505</v>
      </c>
      <c r="L108" s="96"/>
      <c r="M108" s="96"/>
      <c r="N108" s="150"/>
      <c r="O108" s="150"/>
      <c r="P108" s="150"/>
      <c r="Q108" s="38"/>
      <c r="R108" s="38"/>
      <c r="S108" s="38"/>
      <c r="T108" s="38"/>
      <c r="U108" s="38"/>
      <c r="V108" s="38"/>
      <c r="W108" s="38"/>
      <c r="X108" s="38"/>
      <c r="Y108" s="38"/>
      <c r="Z108" s="38"/>
      <c r="AA108" s="38"/>
    </row>
    <row r="109" spans="1:27" x14ac:dyDescent="0.2">
      <c r="A109" s="92">
        <v>104</v>
      </c>
      <c r="B109" s="92" t="s">
        <v>214</v>
      </c>
      <c r="C109" s="92" t="s">
        <v>215</v>
      </c>
      <c r="D109" s="105" t="str">
        <f t="shared" si="3"/>
        <v/>
      </c>
      <c r="E109" s="96">
        <f>IF(Options!$D$24 = 1, MAX(F109, G109),
IF(Options!$D$25 = 1, AVERAGE(F109,G109),
IF(Options!$D$26 = 1, IFERROR(GEOMEAN(F109, G109), MAX(F109, G109)))))</f>
        <v>2.4494897427831765</v>
      </c>
      <c r="F109" s="96" cm="1">
        <f t="array" ref="F109">IF(Options!$D$18=1, IFERROR(MAX(IF($I$199:$R$199=1,(I109:R109),"")),
     MAX(IF($I$199:$R$199=2,(I109:R109),""))),
IF(Options!$D$19=1, IFERROR(AVERAGE(IF($I$199:$R$199=1,(I109:R109),"")),
     AVERAGE(IF($I$199:$R$199=2,(I109:R109),""))),
IF(Options!$D$20=1, IFERROR(GEOMEAN(IF($I$199:$R$199=1,(I109:R109)+0.0001,"")),
     GEOMEAN(IF($I$199:$R$199=2,(I109:R109)+0.0001,""))))))</f>
        <v>0.85714285714285599</v>
      </c>
      <c r="G109" s="96" cm="1">
        <f t="array" ref="G109">IF(Options!$D$18=1, IFERROR(MAX(IF($I$200:$R$200=1,(I109:R109),"")),
     MAX(IF($I$200:$R$200=2,(I109:R109),""))),
IF(Options!$D$19=1, IFERROR(AVERAGE(IF($I$200:$R$200=1,(I109:R109),"")),
     AVERAGE(IF($I$200:$R$200=2,(I109:R109),""))),
IF(Options!$D$20=1, IFERROR(GEOMEAN(IF($I$200:$R$200=1,(I109:R109)+0.0001,"")),
     GEOMEAN(IF($I$200:$R$200=2,(I109:R109)+0.0001,""))))))</f>
        <v>7</v>
      </c>
      <c r="H109" s="240" t="s">
        <v>215</v>
      </c>
      <c r="I109" s="96">
        <v>0.85714285714285599</v>
      </c>
      <c r="J109" s="96">
        <v>7</v>
      </c>
      <c r="K109" s="96" t="s">
        <v>505</v>
      </c>
      <c r="L109" s="96"/>
      <c r="M109" s="96"/>
      <c r="N109" s="150"/>
      <c r="O109" s="150"/>
      <c r="P109" s="150"/>
      <c r="Q109" s="38"/>
      <c r="R109" s="38"/>
      <c r="S109" s="38"/>
      <c r="T109" s="38"/>
      <c r="U109" s="38"/>
      <c r="V109" s="38"/>
      <c r="W109" s="38"/>
      <c r="X109" s="38"/>
      <c r="Y109" s="38"/>
      <c r="Z109" s="38"/>
      <c r="AA109" s="38"/>
    </row>
    <row r="110" spans="1:27" x14ac:dyDescent="0.2">
      <c r="A110" s="92">
        <v>105</v>
      </c>
      <c r="B110" s="92" t="s">
        <v>216</v>
      </c>
      <c r="C110" s="92" t="s">
        <v>217</v>
      </c>
      <c r="D110" s="105" t="str">
        <f t="shared" si="3"/>
        <v/>
      </c>
      <c r="E110" s="96">
        <f>IF(Options!$D$24 = 1, MAX(F110, G110),
IF(Options!$D$25 = 1, AVERAGE(F110,G110),
IF(Options!$D$26 = 1, IFERROR(GEOMEAN(F110, G110), MAX(F110, G110)))))</f>
        <v>3.4641016151377602</v>
      </c>
      <c r="F110" s="96" cm="1">
        <f t="array" ref="F110">IF(Options!$D$18=1, IFERROR(MAX(IF($I$199:$R$199=1,(I110:R110),"")),
     MAX(IF($I$199:$R$199=2,(I110:R110),""))),
IF(Options!$D$19=1, IFERROR(AVERAGE(IF($I$199:$R$199=1,(I110:R110),"")),
     AVERAGE(IF($I$199:$R$199=2,(I110:R110),""))),
IF(Options!$D$20=1, IFERROR(GEOMEAN(IF($I$199:$R$199=1,(I110:R110)+0.0001,"")),
     GEOMEAN(IF($I$199:$R$199=2,(I110:R110)+0.0001,""))))))</f>
        <v>1.71428571428572</v>
      </c>
      <c r="G110" s="96" cm="1">
        <f t="array" ref="G110">IF(Options!$D$18=1, IFERROR(MAX(IF($I$200:$R$200=1,(I110:R110),"")),
     MAX(IF($I$200:$R$200=2,(I110:R110),""))),
IF(Options!$D$19=1, IFERROR(AVERAGE(IF($I$200:$R$200=1,(I110:R110),"")),
     AVERAGE(IF($I$200:$R$200=2,(I110:R110),""))),
IF(Options!$D$20=1, IFERROR(GEOMEAN(IF($I$200:$R$200=1,(I110:R110)+0.0001,"")),
     GEOMEAN(IF($I$200:$R$200=2,(I110:R110)+0.0001,""))))))</f>
        <v>7</v>
      </c>
      <c r="H110" s="240" t="s">
        <v>217</v>
      </c>
      <c r="I110" s="96">
        <v>1.71428571428572</v>
      </c>
      <c r="J110" s="96">
        <v>7</v>
      </c>
      <c r="K110" s="96" t="s">
        <v>505</v>
      </c>
      <c r="L110" s="96"/>
      <c r="M110" s="96"/>
      <c r="N110" s="150"/>
      <c r="O110" s="150"/>
      <c r="P110" s="150"/>
      <c r="Q110" s="38"/>
      <c r="R110" s="38"/>
      <c r="S110" s="38"/>
      <c r="T110" s="38"/>
      <c r="U110" s="38"/>
      <c r="V110" s="38"/>
      <c r="W110" s="38"/>
      <c r="X110" s="38"/>
      <c r="Y110" s="38"/>
      <c r="Z110" s="38"/>
      <c r="AA110" s="38"/>
    </row>
    <row r="111" spans="1:27" x14ac:dyDescent="0.2">
      <c r="A111" s="92">
        <v>106</v>
      </c>
      <c r="B111" s="92" t="s">
        <v>218</v>
      </c>
      <c r="C111" s="92" t="s">
        <v>219</v>
      </c>
      <c r="D111" s="105" t="str">
        <f t="shared" si="3"/>
        <v/>
      </c>
      <c r="E111" s="96">
        <f>IF(Options!$D$24 = 1, MAX(F111, G111),
IF(Options!$D$25 = 1, AVERAGE(F111,G111),
IF(Options!$D$26 = 1, IFERROR(GEOMEAN(F111, G111), MAX(F111, G111)))))</f>
        <v>6.7082039324993694</v>
      </c>
      <c r="F111" s="96" cm="1">
        <f t="array" ref="F111">IF(Options!$D$18=1, IFERROR(MAX(IF($I$199:$R$199=1,(I111:R111),"")),
     MAX(IF($I$199:$R$199=2,(I111:R111),""))),
IF(Options!$D$19=1, IFERROR(AVERAGE(IF($I$199:$R$199=1,(I111:R111),"")),
     AVERAGE(IF($I$199:$R$199=2,(I111:R111),""))),
IF(Options!$D$20=1, IFERROR(GEOMEAN(IF($I$199:$R$199=1,(I111:R111)+0.0001,"")),
     GEOMEAN(IF($I$199:$R$199=2,(I111:R111)+0.0001,""))))))</f>
        <v>6.4285714285714297</v>
      </c>
      <c r="G111" s="96" cm="1">
        <f t="array" ref="G111">IF(Options!$D$18=1, IFERROR(MAX(IF($I$200:$R$200=1,(I111:R111),"")),
     MAX(IF($I$200:$R$200=2,(I111:R111),""))),
IF(Options!$D$19=1, IFERROR(AVERAGE(IF($I$200:$R$200=1,(I111:R111),"")),
     AVERAGE(IF($I$200:$R$200=2,(I111:R111),""))),
IF(Options!$D$20=1, IFERROR(GEOMEAN(IF($I$200:$R$200=1,(I111:R111)+0.0001,"")),
     GEOMEAN(IF($I$200:$R$200=2,(I111:R111)+0.0001,""))))))</f>
        <v>7</v>
      </c>
      <c r="H111" s="240" t="s">
        <v>219</v>
      </c>
      <c r="I111" s="96">
        <v>6.4285714285714297</v>
      </c>
      <c r="J111" s="96">
        <v>7</v>
      </c>
      <c r="K111" s="96" t="s">
        <v>505</v>
      </c>
      <c r="L111" s="96"/>
      <c r="M111" s="96"/>
      <c r="N111" s="150"/>
      <c r="O111" s="150"/>
      <c r="P111" s="150"/>
      <c r="Q111" s="38"/>
      <c r="R111" s="38"/>
      <c r="S111" s="38"/>
      <c r="T111" s="38"/>
      <c r="U111" s="38"/>
      <c r="V111" s="38"/>
      <c r="W111" s="38"/>
      <c r="X111" s="38"/>
      <c r="Y111" s="38"/>
      <c r="Z111" s="38"/>
      <c r="AA111" s="38"/>
    </row>
    <row r="112" spans="1:27" x14ac:dyDescent="0.2">
      <c r="A112" s="92">
        <v>107</v>
      </c>
      <c r="B112" s="92" t="s">
        <v>220</v>
      </c>
      <c r="C112" s="92" t="s">
        <v>221</v>
      </c>
      <c r="D112" s="105" t="str">
        <f t="shared" si="3"/>
        <v/>
      </c>
      <c r="E112" s="96">
        <f>IF(Options!$D$24 = 1, MAX(F112, G112),
IF(Options!$D$25 = 1, AVERAGE(F112,G112),
IF(Options!$D$26 = 1, IFERROR(GEOMEAN(F112, G112), MAX(F112, G112)))))</f>
        <v>4.9999999999999991</v>
      </c>
      <c r="F112" s="96" cm="1">
        <f t="array" ref="F112">IF(Options!$D$18=1, IFERROR(MAX(IF($I$199:$R$199=1,(I112:R112),"")),
     MAX(IF($I$199:$R$199=2,(I112:R112),""))),
IF(Options!$D$19=1, IFERROR(AVERAGE(IF($I$199:$R$199=1,(I112:R112),"")),
     AVERAGE(IF($I$199:$R$199=2,(I112:R112),""))),
IF(Options!$D$20=1, IFERROR(GEOMEAN(IF($I$199:$R$199=1,(I112:R112)+0.0001,"")),
     GEOMEAN(IF($I$199:$R$199=2,(I112:R112)+0.0001,""))))))</f>
        <v>3.5714285714285698</v>
      </c>
      <c r="G112" s="96" cm="1">
        <f t="array" ref="G112">IF(Options!$D$18=1, IFERROR(MAX(IF($I$200:$R$200=1,(I112:R112),"")),
     MAX(IF($I$200:$R$200=2,(I112:R112),""))),
IF(Options!$D$19=1, IFERROR(AVERAGE(IF($I$200:$R$200=1,(I112:R112),"")),
     AVERAGE(IF($I$200:$R$200=2,(I112:R112),""))),
IF(Options!$D$20=1, IFERROR(GEOMEAN(IF($I$200:$R$200=1,(I112:R112)+0.0001,"")),
     GEOMEAN(IF($I$200:$R$200=2,(I112:R112)+0.0001,""))))))</f>
        <v>7</v>
      </c>
      <c r="H112" s="240" t="s">
        <v>221</v>
      </c>
      <c r="I112" s="96">
        <v>3.5714285714285698</v>
      </c>
      <c r="J112" s="96">
        <v>7</v>
      </c>
      <c r="K112" s="96" t="s">
        <v>505</v>
      </c>
      <c r="L112" s="96"/>
      <c r="M112" s="96"/>
      <c r="N112" s="150"/>
      <c r="O112" s="150"/>
      <c r="P112" s="150"/>
      <c r="Q112" s="38"/>
      <c r="R112" s="38"/>
      <c r="S112" s="38"/>
      <c r="T112" s="38"/>
      <c r="U112" s="38"/>
      <c r="V112" s="38"/>
      <c r="W112" s="38"/>
      <c r="X112" s="38"/>
      <c r="Y112" s="38"/>
      <c r="Z112" s="38"/>
      <c r="AA112" s="38"/>
    </row>
    <row r="113" spans="1:27" x14ac:dyDescent="0.2">
      <c r="A113" s="92">
        <v>108</v>
      </c>
      <c r="B113" s="92" t="s">
        <v>222</v>
      </c>
      <c r="C113" s="92" t="s">
        <v>223</v>
      </c>
      <c r="D113" s="105" t="str">
        <f t="shared" si="3"/>
        <v/>
      </c>
      <c r="E113" s="96">
        <f>IF(Options!$D$24 = 1, MAX(F113, G113),
IF(Options!$D$25 = 1, AVERAGE(F113,G113),
IF(Options!$D$26 = 1, IFERROR(GEOMEAN(F113, G113), MAX(F113, G113)))))</f>
        <v>8.8908482587130084</v>
      </c>
      <c r="F113" s="96" cm="1">
        <f t="array" ref="F113">IF(Options!$D$18=1, IFERROR(MAX(IF($I$199:$R$199=1,(I113:R113),"")),
     MAX(IF($I$199:$R$199=2,(I113:R113),""))),
IF(Options!$D$19=1, IFERROR(AVERAGE(IF($I$199:$R$199=1,(I113:R113),"")),
     AVERAGE(IF($I$199:$R$199=2,(I113:R113),""))),
IF(Options!$D$20=1, IFERROR(GEOMEAN(IF($I$199:$R$199=1,(I113:R113)+0.0001,"")),
     GEOMEAN(IF($I$199:$R$199=2,(I113:R113)+0.0001,""))))))</f>
        <v>8.4285714285714306</v>
      </c>
      <c r="G113" s="96" cm="1">
        <f t="array" ref="G113">IF(Options!$D$18=1, IFERROR(MAX(IF($I$200:$R$200=1,(I113:R113),"")),
     MAX(IF($I$200:$R$200=2,(I113:R113),""))),
IF(Options!$D$19=1, IFERROR(AVERAGE(IF($I$200:$R$200=1,(I113:R113),"")),
     AVERAGE(IF($I$200:$R$200=2,(I113:R113),""))),
IF(Options!$D$20=1, IFERROR(GEOMEAN(IF($I$200:$R$200=1,(I113:R113)+0.0001,"")),
     GEOMEAN(IF($I$200:$R$200=2,(I113:R113)+0.0001,""))))))</f>
        <v>9.3784793104444208</v>
      </c>
      <c r="H113" s="240" t="s">
        <v>223</v>
      </c>
      <c r="I113" s="96">
        <v>8.4285714285714306</v>
      </c>
      <c r="J113" s="96" t="s">
        <v>505</v>
      </c>
      <c r="K113" s="96">
        <v>9.3784793104444208</v>
      </c>
      <c r="L113" s="96"/>
      <c r="M113" s="96"/>
      <c r="N113" s="150"/>
      <c r="O113" s="150"/>
      <c r="P113" s="150"/>
      <c r="Q113" s="38"/>
      <c r="R113" s="38"/>
      <c r="S113" s="38"/>
      <c r="T113" s="38"/>
      <c r="U113" s="38"/>
      <c r="V113" s="38"/>
      <c r="W113" s="38"/>
      <c r="X113" s="38"/>
      <c r="Y113" s="38"/>
      <c r="Z113" s="38"/>
      <c r="AA113" s="38"/>
    </row>
    <row r="114" spans="1:27" x14ac:dyDescent="0.2">
      <c r="A114" s="92">
        <v>109</v>
      </c>
      <c r="B114" s="92" t="s">
        <v>224</v>
      </c>
      <c r="C114" s="92" t="s">
        <v>225</v>
      </c>
      <c r="D114" s="105" t="str">
        <f t="shared" si="3"/>
        <v/>
      </c>
      <c r="E114" s="96">
        <f>IF(Options!$D$24 = 1, MAX(F114, G114),
IF(Options!$D$25 = 1, AVERAGE(F114,G114),
IF(Options!$D$26 = 1, IFERROR(GEOMEAN(F114, G114), MAX(F114, G114)))))</f>
        <v>3.4285714285714302</v>
      </c>
      <c r="F114" s="96" cm="1">
        <f t="array" ref="F114">IF(Options!$D$18=1, IFERROR(MAX(IF($I$199:$R$199=1,(I114:R114),"")),
     MAX(IF($I$199:$R$199=2,(I114:R114),""))),
IF(Options!$D$19=1, IFERROR(AVERAGE(IF($I$199:$R$199=1,(I114:R114),"")),
     AVERAGE(IF($I$199:$R$199=2,(I114:R114),""))),
IF(Options!$D$20=1, IFERROR(GEOMEAN(IF($I$199:$R$199=1,(I114:R114)+0.0001,"")),
     GEOMEAN(IF($I$199:$R$199=2,(I114:R114)+0.0001,""))))))</f>
        <v>3.4285714285714302</v>
      </c>
      <c r="G114" s="96" cm="1">
        <f t="array" ref="G114">IF(Options!$D$18=1, IFERROR(MAX(IF($I$200:$R$200=1,(I114:R114),"")),
     MAX(IF($I$200:$R$200=2,(I114:R114),""))),
IF(Options!$D$19=1, IFERROR(AVERAGE(IF($I$200:$R$200=1,(I114:R114),"")),
     AVERAGE(IF($I$200:$R$200=2,(I114:R114),""))),
IF(Options!$D$20=1, IFERROR(GEOMEAN(IF($I$200:$R$200=1,(I114:R114)+0.0001,"")),
     GEOMEAN(IF($I$200:$R$200=2,(I114:R114)+0.0001,""))))))</f>
        <v>0</v>
      </c>
      <c r="H114" s="240" t="s">
        <v>225</v>
      </c>
      <c r="I114" s="96">
        <v>3.4285714285714302</v>
      </c>
      <c r="J114" s="96" t="s">
        <v>505</v>
      </c>
      <c r="K114" s="96" t="s">
        <v>505</v>
      </c>
      <c r="L114" s="96"/>
      <c r="M114" s="96"/>
      <c r="N114" s="150"/>
      <c r="O114" s="150"/>
      <c r="P114" s="150"/>
      <c r="Q114" s="38"/>
      <c r="R114" s="38"/>
      <c r="S114" s="38"/>
      <c r="T114" s="38"/>
      <c r="U114" s="38"/>
      <c r="V114" s="38"/>
      <c r="W114" s="38"/>
      <c r="X114" s="38"/>
      <c r="Y114" s="38"/>
      <c r="Z114" s="38"/>
      <c r="AA114" s="38"/>
    </row>
    <row r="115" spans="1:27" x14ac:dyDescent="0.2">
      <c r="A115" s="92">
        <v>110</v>
      </c>
      <c r="B115" s="92" t="s">
        <v>226</v>
      </c>
      <c r="C115" s="92" t="s">
        <v>227</v>
      </c>
      <c r="D115" s="105" t="str">
        <f t="shared" si="3"/>
        <v/>
      </c>
      <c r="E115" s="96">
        <f>IF(Options!$D$24 = 1, MAX(F115, G115),
IF(Options!$D$25 = 1, AVERAGE(F115,G115),
IF(Options!$D$26 = 1, IFERROR(GEOMEAN(F115, G115), MAX(F115, G115)))))</f>
        <v>5.8309518948453025</v>
      </c>
      <c r="F115" s="96" cm="1">
        <f t="array" ref="F115">IF(Options!$D$18=1, IFERROR(MAX(IF($I$199:$R$199=1,(I115:R115),"")),
     MAX(IF($I$199:$R$199=2,(I115:R115),""))),
IF(Options!$D$19=1, IFERROR(AVERAGE(IF($I$199:$R$199=1,(I115:R115),"")),
     AVERAGE(IF($I$199:$R$199=2,(I115:R115),""))),
IF(Options!$D$20=1, IFERROR(GEOMEAN(IF($I$199:$R$199=1,(I115:R115)+0.0001,"")),
     GEOMEAN(IF($I$199:$R$199=2,(I115:R115)+0.0001,""))))))</f>
        <v>4.8571428571428603</v>
      </c>
      <c r="G115" s="96" cm="1">
        <f t="array" ref="G115">IF(Options!$D$18=1, IFERROR(MAX(IF($I$200:$R$200=1,(I115:R115),"")),
     MAX(IF($I$200:$R$200=2,(I115:R115),""))),
IF(Options!$D$19=1, IFERROR(AVERAGE(IF($I$200:$R$200=1,(I115:R115),"")),
     AVERAGE(IF($I$200:$R$200=2,(I115:R115),""))),
IF(Options!$D$20=1, IFERROR(GEOMEAN(IF($I$200:$R$200=1,(I115:R115)+0.0001,"")),
     GEOMEAN(IF($I$200:$R$200=2,(I115:R115)+0.0001,""))))))</f>
        <v>7</v>
      </c>
      <c r="H115" s="240" t="s">
        <v>227</v>
      </c>
      <c r="I115" s="96">
        <v>4.8571428571428603</v>
      </c>
      <c r="J115" s="96">
        <v>7</v>
      </c>
      <c r="K115" s="96">
        <v>2.5090425582159099</v>
      </c>
      <c r="L115" s="96"/>
      <c r="M115" s="96"/>
      <c r="N115" s="150"/>
      <c r="O115" s="150"/>
      <c r="P115" s="150"/>
      <c r="Q115" s="38"/>
      <c r="R115" s="38"/>
      <c r="S115" s="38"/>
      <c r="T115" s="38"/>
      <c r="U115" s="38"/>
      <c r="V115" s="38"/>
      <c r="W115" s="38"/>
      <c r="X115" s="38"/>
      <c r="Y115" s="38"/>
      <c r="Z115" s="38"/>
      <c r="AA115" s="38"/>
    </row>
    <row r="116" spans="1:27" x14ac:dyDescent="0.2">
      <c r="A116" s="92">
        <v>111</v>
      </c>
      <c r="B116" s="92" t="s">
        <v>228</v>
      </c>
      <c r="C116" s="92" t="s">
        <v>229</v>
      </c>
      <c r="D116" s="105" t="str">
        <f t="shared" si="3"/>
        <v/>
      </c>
      <c r="E116" s="96">
        <f>IF(Options!$D$24 = 1, MAX(F116, G116),
IF(Options!$D$25 = 1, AVERAGE(F116,G116),
IF(Options!$D$26 = 1, IFERROR(GEOMEAN(F116, G116), MAX(F116, G116)))))</f>
        <v>7.7142857142857197</v>
      </c>
      <c r="F116" s="96" cm="1">
        <f t="array" ref="F116">IF(Options!$D$18=1, IFERROR(MAX(IF($I$199:$R$199=1,(I116:R116),"")),
     MAX(IF($I$199:$R$199=2,(I116:R116),""))),
IF(Options!$D$19=1, IFERROR(AVERAGE(IF($I$199:$R$199=1,(I116:R116),"")),
     AVERAGE(IF($I$199:$R$199=2,(I116:R116),""))),
IF(Options!$D$20=1, IFERROR(GEOMEAN(IF($I$199:$R$199=1,(I116:R116)+0.0001,"")),
     GEOMEAN(IF($I$199:$R$199=2,(I116:R116)+0.0001,""))))))</f>
        <v>7.7142857142857197</v>
      </c>
      <c r="G116" s="96" cm="1">
        <f t="array" ref="G116">IF(Options!$D$18=1, IFERROR(MAX(IF($I$200:$R$200=1,(I116:R116),"")),
     MAX(IF($I$200:$R$200=2,(I116:R116),""))),
IF(Options!$D$19=1, IFERROR(AVERAGE(IF($I$200:$R$200=1,(I116:R116),"")),
     AVERAGE(IF($I$200:$R$200=2,(I116:R116),""))),
IF(Options!$D$20=1, IFERROR(GEOMEAN(IF($I$200:$R$200=1,(I116:R116)+0.0001,"")),
     GEOMEAN(IF($I$200:$R$200=2,(I116:R116)+0.0001,""))))))</f>
        <v>0</v>
      </c>
      <c r="H116" s="240" t="s">
        <v>229</v>
      </c>
      <c r="I116" s="96">
        <v>7.7142857142857197</v>
      </c>
      <c r="J116" s="96" t="s">
        <v>505</v>
      </c>
      <c r="K116" s="96" t="s">
        <v>505</v>
      </c>
      <c r="L116" s="96"/>
      <c r="M116" s="96"/>
      <c r="N116" s="150"/>
      <c r="O116" s="150"/>
      <c r="P116" s="150"/>
      <c r="Q116" s="38"/>
      <c r="R116" s="38"/>
      <c r="S116" s="38"/>
      <c r="T116" s="38"/>
      <c r="U116" s="38"/>
      <c r="V116" s="38"/>
      <c r="W116" s="38"/>
      <c r="X116" s="38"/>
      <c r="Y116" s="38"/>
      <c r="Z116" s="38"/>
      <c r="AA116" s="38"/>
    </row>
    <row r="117" spans="1:27" x14ac:dyDescent="0.2">
      <c r="A117" s="92">
        <v>112</v>
      </c>
      <c r="B117" s="92" t="s">
        <v>230</v>
      </c>
      <c r="C117" s="92" t="s">
        <v>231</v>
      </c>
      <c r="D117" s="105" t="str">
        <f t="shared" si="3"/>
        <v/>
      </c>
      <c r="E117" s="96">
        <f>IF(Options!$D$24 = 1, MAX(F117, G117),
IF(Options!$D$25 = 1, AVERAGE(F117,G117),
IF(Options!$D$26 = 1, IFERROR(GEOMEAN(F117, G117), MAX(F117, G117)))))</f>
        <v>5.8554004376912001</v>
      </c>
      <c r="F117" s="96" cm="1">
        <f t="array" ref="F117">IF(Options!$D$18=1, IFERROR(MAX(IF($I$199:$R$199=1,(I117:R117),"")),
     MAX(IF($I$199:$R$199=2,(I117:R117),""))),
IF(Options!$D$19=1, IFERROR(AVERAGE(IF($I$199:$R$199=1,(I117:R117),"")),
     AVERAGE(IF($I$199:$R$199=2,(I117:R117),""))),
IF(Options!$D$20=1, IFERROR(GEOMEAN(IF($I$199:$R$199=1,(I117:R117)+0.0001,"")),
     GEOMEAN(IF($I$199:$R$199=2,(I117:R117)+0.0001,""))))))</f>
        <v>3.4285714285714302</v>
      </c>
      <c r="G117" s="96" cm="1">
        <f t="array" ref="G117">IF(Options!$D$18=1, IFERROR(MAX(IF($I$200:$R$200=1,(I117:R117),"")),
     MAX(IF($I$200:$R$200=2,(I117:R117),""))),
IF(Options!$D$19=1, IFERROR(AVERAGE(IF($I$200:$R$200=1,(I117:R117),"")),
     AVERAGE(IF($I$200:$R$200=2,(I117:R117),""))),
IF(Options!$D$20=1, IFERROR(GEOMEAN(IF($I$200:$R$200=1,(I117:R117)+0.0001,"")),
     GEOMEAN(IF($I$200:$R$200=2,(I117:R117)+0.0001,""))))))</f>
        <v>10</v>
      </c>
      <c r="H117" s="240" t="s">
        <v>231</v>
      </c>
      <c r="I117" s="96">
        <v>3.4285714285714302</v>
      </c>
      <c r="J117" s="96">
        <v>10</v>
      </c>
      <c r="K117" s="96" t="s">
        <v>505</v>
      </c>
      <c r="L117" s="96"/>
      <c r="M117" s="96"/>
      <c r="N117" s="150"/>
      <c r="O117" s="150"/>
      <c r="P117" s="150"/>
      <c r="Q117" s="38"/>
      <c r="R117" s="38"/>
      <c r="S117" s="38"/>
      <c r="T117" s="38"/>
      <c r="U117" s="38"/>
      <c r="V117" s="38"/>
      <c r="W117" s="38"/>
      <c r="X117" s="38"/>
      <c r="Y117" s="38"/>
      <c r="Z117" s="38"/>
      <c r="AA117" s="38"/>
    </row>
    <row r="118" spans="1:27" x14ac:dyDescent="0.2">
      <c r="A118" s="92">
        <v>113</v>
      </c>
      <c r="B118" s="92" t="s">
        <v>232</v>
      </c>
      <c r="C118" s="92" t="s">
        <v>233</v>
      </c>
      <c r="D118" s="105" t="str">
        <f t="shared" si="3"/>
        <v/>
      </c>
      <c r="E118" s="96">
        <f>IF(Options!$D$24 = 1, MAX(F118, G118),
IF(Options!$D$25 = 1, AVERAGE(F118,G118),
IF(Options!$D$26 = 1, IFERROR(GEOMEAN(F118, G118), MAX(F118, G118)))))</f>
        <v>3.9480456175283996</v>
      </c>
      <c r="F118" s="96" cm="1">
        <f t="array" ref="F118">IF(Options!$D$18=1, IFERROR(MAX(IF($I$199:$R$199=1,(I118:R118),"")),
     MAX(IF($I$199:$R$199=2,(I118:R118),""))),
IF(Options!$D$19=1, IFERROR(AVERAGE(IF($I$199:$R$199=1,(I118:R118),"")),
     AVERAGE(IF($I$199:$R$199=2,(I118:R118),""))),
IF(Options!$D$20=1, IFERROR(GEOMEAN(IF($I$199:$R$199=1,(I118:R118)+0.0001,"")),
     GEOMEAN(IF($I$199:$R$199=2,(I118:R118)+0.0001,""))))))</f>
        <v>10</v>
      </c>
      <c r="G118" s="96" cm="1">
        <f t="array" ref="G118">IF(Options!$D$18=1, IFERROR(MAX(IF($I$200:$R$200=1,(I118:R118),"")),
     MAX(IF($I$200:$R$200=2,(I118:R118),""))),
IF(Options!$D$19=1, IFERROR(AVERAGE(IF($I$200:$R$200=1,(I118:R118),"")),
     AVERAGE(IF($I$200:$R$200=2,(I118:R118),""))),
IF(Options!$D$20=1, IFERROR(GEOMEAN(IF($I$200:$R$200=1,(I118:R118)+0.0001,"")),
     GEOMEAN(IF($I$200:$R$200=2,(I118:R118)+0.0001,""))))))</f>
        <v>1.5587064198085201</v>
      </c>
      <c r="H118" s="240" t="s">
        <v>233</v>
      </c>
      <c r="I118" s="96">
        <v>10</v>
      </c>
      <c r="J118" s="96" t="s">
        <v>505</v>
      </c>
      <c r="K118" s="96">
        <v>1.5587064198085201</v>
      </c>
      <c r="L118" s="96"/>
      <c r="M118" s="96"/>
      <c r="N118" s="150"/>
      <c r="O118" s="150"/>
      <c r="P118" s="150"/>
      <c r="Q118" s="38"/>
      <c r="R118" s="38"/>
      <c r="S118" s="38"/>
      <c r="T118" s="38"/>
      <c r="U118" s="38"/>
      <c r="V118" s="38"/>
      <c r="W118" s="38"/>
      <c r="X118" s="38"/>
      <c r="Y118" s="38"/>
      <c r="Z118" s="38"/>
      <c r="AA118" s="38"/>
    </row>
    <row r="119" spans="1:27" x14ac:dyDescent="0.2">
      <c r="A119" s="92">
        <v>114</v>
      </c>
      <c r="B119" s="92" t="s">
        <v>234</v>
      </c>
      <c r="C119" s="92" t="s">
        <v>235</v>
      </c>
      <c r="D119" s="105" t="str">
        <f t="shared" si="3"/>
        <v/>
      </c>
      <c r="E119" s="96">
        <f>IF(Options!$D$24 = 1, MAX(F119, G119),
IF(Options!$D$25 = 1, AVERAGE(F119,G119),
IF(Options!$D$26 = 1, IFERROR(GEOMEAN(F119, G119), MAX(F119, G119)))))</f>
        <v>1</v>
      </c>
      <c r="F119" s="96" cm="1">
        <f t="array" ref="F119">IF(Options!$D$18=1, IFERROR(MAX(IF($I$199:$R$199=1,(I119:R119),"")),
     MAX(IF($I$199:$R$199=2,(I119:R119),""))),
IF(Options!$D$19=1, IFERROR(AVERAGE(IF($I$199:$R$199=1,(I119:R119),"")),
     AVERAGE(IF($I$199:$R$199=2,(I119:R119),""))),
IF(Options!$D$20=1, IFERROR(GEOMEAN(IF($I$199:$R$199=1,(I119:R119)+0.0001,"")),
     GEOMEAN(IF($I$199:$R$199=2,(I119:R119)+0.0001,""))))))</f>
        <v>1</v>
      </c>
      <c r="G119" s="96" cm="1">
        <f t="array" ref="G119">IF(Options!$D$18=1, IFERROR(MAX(IF($I$200:$R$200=1,(I119:R119),"")),
     MAX(IF($I$200:$R$200=2,(I119:R119),""))),
IF(Options!$D$19=1, IFERROR(AVERAGE(IF($I$200:$R$200=1,(I119:R119),"")),
     AVERAGE(IF($I$200:$R$200=2,(I119:R119),""))),
IF(Options!$D$20=1, IFERROR(GEOMEAN(IF($I$200:$R$200=1,(I119:R119)+0.0001,"")),
     GEOMEAN(IF($I$200:$R$200=2,(I119:R119)+0.0001,""))))))</f>
        <v>0</v>
      </c>
      <c r="H119" s="240" t="s">
        <v>235</v>
      </c>
      <c r="I119" s="96">
        <v>1</v>
      </c>
      <c r="J119" s="96">
        <v>0</v>
      </c>
      <c r="K119" s="96" t="s">
        <v>505</v>
      </c>
      <c r="L119" s="96"/>
      <c r="M119" s="96"/>
      <c r="N119" s="150"/>
      <c r="O119" s="150"/>
      <c r="P119" s="150"/>
      <c r="Q119" s="38"/>
      <c r="R119" s="38"/>
      <c r="S119" s="38"/>
      <c r="T119" s="38"/>
      <c r="U119" s="38"/>
      <c r="V119" s="38"/>
      <c r="W119" s="38"/>
      <c r="X119" s="38"/>
      <c r="Y119" s="38"/>
      <c r="Z119" s="38"/>
      <c r="AA119" s="38"/>
    </row>
    <row r="120" spans="1:27" x14ac:dyDescent="0.2">
      <c r="A120" s="92">
        <v>115</v>
      </c>
      <c r="B120" s="92" t="s">
        <v>236</v>
      </c>
      <c r="C120" s="92" t="s">
        <v>237</v>
      </c>
      <c r="D120" s="105" t="str">
        <f t="shared" si="3"/>
        <v/>
      </c>
      <c r="E120" s="96">
        <f>IF(Options!$D$24 = 1, MAX(F120, G120),
IF(Options!$D$25 = 1, AVERAGE(F120,G120),
IF(Options!$D$26 = 1, IFERROR(GEOMEAN(F120, G120), MAX(F120, G120)))))</f>
        <v>8.4024263844897789</v>
      </c>
      <c r="F120" s="96" cm="1">
        <f t="array" ref="F120">IF(Options!$D$18=1, IFERROR(MAX(IF($I$199:$R$199=1,(I120:R120),"")),
     MAX(IF($I$199:$R$199=2,(I120:R120),""))),
IF(Options!$D$19=1, IFERROR(AVERAGE(IF($I$199:$R$199=1,(I120:R120),"")),
     AVERAGE(IF($I$199:$R$199=2,(I120:R120),""))),
IF(Options!$D$20=1, IFERROR(GEOMEAN(IF($I$199:$R$199=1,(I120:R120)+0.0001,"")),
     GEOMEAN(IF($I$199:$R$199=2,(I120:R120)+0.0001,""))))))</f>
        <v>7.1428571428571397</v>
      </c>
      <c r="G120" s="96" cm="1">
        <f t="array" ref="G120">IF(Options!$D$18=1, IFERROR(MAX(IF($I$200:$R$200=1,(I120:R120),"")),
     MAX(IF($I$200:$R$200=2,(I120:R120),""))),
IF(Options!$D$19=1, IFERROR(AVERAGE(IF($I$200:$R$200=1,(I120:R120),"")),
     AVERAGE(IF($I$200:$R$200=2,(I120:R120),""))),
IF(Options!$D$20=1, IFERROR(GEOMEAN(IF($I$200:$R$200=1,(I120:R120)+0.0001,"")),
     GEOMEAN(IF($I$200:$R$200=2,(I120:R120)+0.0001,""))))))</f>
        <v>9.8841076805477996</v>
      </c>
      <c r="H120" s="240" t="s">
        <v>237</v>
      </c>
      <c r="I120" s="96">
        <v>7.1428571428571397</v>
      </c>
      <c r="J120" s="96">
        <v>0</v>
      </c>
      <c r="K120" s="96">
        <v>9.8841076805477996</v>
      </c>
      <c r="L120" s="96"/>
      <c r="M120" s="96"/>
      <c r="N120" s="150"/>
      <c r="O120" s="150"/>
      <c r="P120" s="150"/>
      <c r="Q120" s="38"/>
      <c r="R120" s="38"/>
      <c r="S120" s="38"/>
      <c r="T120" s="38"/>
      <c r="U120" s="38"/>
      <c r="V120" s="38"/>
      <c r="W120" s="38"/>
      <c r="X120" s="38"/>
      <c r="Y120" s="38"/>
      <c r="Z120" s="38"/>
      <c r="AA120" s="38"/>
    </row>
    <row r="121" spans="1:27" x14ac:dyDescent="0.2">
      <c r="A121" s="92">
        <v>116</v>
      </c>
      <c r="B121" s="92" t="s">
        <v>238</v>
      </c>
      <c r="C121" s="92" t="s">
        <v>239</v>
      </c>
      <c r="D121" s="105" t="str">
        <f t="shared" si="3"/>
        <v/>
      </c>
      <c r="E121" s="96">
        <f>IF(Options!$D$24 = 1, MAX(F121, G121),
IF(Options!$D$25 = 1, AVERAGE(F121,G121),
IF(Options!$D$26 = 1, IFERROR(GEOMEAN(F121, G121), MAX(F121, G121)))))</f>
        <v>3.1428571428571401</v>
      </c>
      <c r="F121" s="96" cm="1">
        <f t="array" ref="F121">IF(Options!$D$18=1, IFERROR(MAX(IF($I$199:$R$199=1,(I121:R121),"")),
     MAX(IF($I$199:$R$199=2,(I121:R121),""))),
IF(Options!$D$19=1, IFERROR(AVERAGE(IF($I$199:$R$199=1,(I121:R121),"")),
     AVERAGE(IF($I$199:$R$199=2,(I121:R121),""))),
IF(Options!$D$20=1, IFERROR(GEOMEAN(IF($I$199:$R$199=1,(I121:R121)+0.0001,"")),
     GEOMEAN(IF($I$199:$R$199=2,(I121:R121)+0.0001,""))))))</f>
        <v>3.1428571428571401</v>
      </c>
      <c r="G121" s="96" cm="1">
        <f t="array" ref="G121">IF(Options!$D$18=1, IFERROR(MAX(IF($I$200:$R$200=1,(I121:R121),"")),
     MAX(IF($I$200:$R$200=2,(I121:R121),""))),
IF(Options!$D$19=1, IFERROR(AVERAGE(IF($I$200:$R$200=1,(I121:R121),"")),
     AVERAGE(IF($I$200:$R$200=2,(I121:R121),""))),
IF(Options!$D$20=1, IFERROR(GEOMEAN(IF($I$200:$R$200=1,(I121:R121)+0.0001,"")),
     GEOMEAN(IF($I$200:$R$200=2,(I121:R121)+0.0001,""))))))</f>
        <v>0</v>
      </c>
      <c r="H121" s="240" t="s">
        <v>239</v>
      </c>
      <c r="I121" s="96">
        <v>3.1428571428571401</v>
      </c>
      <c r="J121" s="96" t="s">
        <v>505</v>
      </c>
      <c r="K121" s="96" t="s">
        <v>505</v>
      </c>
      <c r="L121" s="96"/>
      <c r="M121" s="96"/>
      <c r="N121" s="150"/>
      <c r="O121" s="150"/>
      <c r="P121" s="150"/>
      <c r="Q121" s="38"/>
      <c r="R121" s="38"/>
      <c r="S121" s="38"/>
      <c r="T121" s="38"/>
      <c r="U121" s="38"/>
      <c r="V121" s="38"/>
      <c r="W121" s="38"/>
      <c r="X121" s="38"/>
      <c r="Y121" s="38"/>
      <c r="Z121" s="38"/>
      <c r="AA121" s="38"/>
    </row>
    <row r="122" spans="1:27" x14ac:dyDescent="0.2">
      <c r="A122" s="92">
        <v>117</v>
      </c>
      <c r="B122" s="92" t="s">
        <v>240</v>
      </c>
      <c r="C122" s="92" t="s">
        <v>241</v>
      </c>
      <c r="D122" s="105" t="str">
        <f t="shared" si="3"/>
        <v/>
      </c>
      <c r="E122" s="96">
        <f>IF(Options!$D$24 = 1, MAX(F122, G122),
IF(Options!$D$25 = 1, AVERAGE(F122,G122),
IF(Options!$D$26 = 1, IFERROR(GEOMEAN(F122, G122), MAX(F122, G122)))))</f>
        <v>6.082762530298222</v>
      </c>
      <c r="F122" s="96" cm="1">
        <f t="array" ref="F122">IF(Options!$D$18=1, IFERROR(MAX(IF($I$199:$R$199=1,(I122:R122),"")),
     MAX(IF($I$199:$R$199=2,(I122:R122),""))),
IF(Options!$D$19=1, IFERROR(AVERAGE(IF($I$199:$R$199=1,(I122:R122),"")),
     AVERAGE(IF($I$199:$R$199=2,(I122:R122),""))),
IF(Options!$D$20=1, IFERROR(GEOMEAN(IF($I$199:$R$199=1,(I122:R122)+0.0001,"")),
     GEOMEAN(IF($I$199:$R$199=2,(I122:R122)+0.0001,""))))))</f>
        <v>5.28571428571429</v>
      </c>
      <c r="G122" s="96" cm="1">
        <f t="array" ref="G122">IF(Options!$D$18=1, IFERROR(MAX(IF($I$200:$R$200=1,(I122:R122),"")),
     MAX(IF($I$200:$R$200=2,(I122:R122),""))),
IF(Options!$D$19=1, IFERROR(AVERAGE(IF($I$200:$R$200=1,(I122:R122),"")),
     AVERAGE(IF($I$200:$R$200=2,(I122:R122),""))),
IF(Options!$D$20=1, IFERROR(GEOMEAN(IF($I$200:$R$200=1,(I122:R122)+0.0001,"")),
     GEOMEAN(IF($I$200:$R$200=2,(I122:R122)+0.0001,""))))))</f>
        <v>7</v>
      </c>
      <c r="H122" s="240" t="s">
        <v>241</v>
      </c>
      <c r="I122" s="96">
        <v>5.28571428571429</v>
      </c>
      <c r="J122" s="96">
        <v>7</v>
      </c>
      <c r="K122" s="96">
        <v>3.5288728986467599</v>
      </c>
      <c r="L122" s="96"/>
      <c r="M122" s="96"/>
      <c r="N122" s="150"/>
      <c r="O122" s="150"/>
      <c r="P122" s="150"/>
      <c r="Q122" s="38"/>
      <c r="R122" s="38"/>
      <c r="S122" s="38"/>
      <c r="T122" s="38"/>
      <c r="U122" s="38"/>
      <c r="V122" s="38"/>
      <c r="W122" s="38"/>
      <c r="X122" s="38"/>
      <c r="Y122" s="38"/>
      <c r="Z122" s="38"/>
      <c r="AA122" s="38"/>
    </row>
    <row r="123" spans="1:27" x14ac:dyDescent="0.2">
      <c r="A123" s="92">
        <v>118</v>
      </c>
      <c r="B123" s="92" t="s">
        <v>242</v>
      </c>
      <c r="C123" s="92" t="s">
        <v>243</v>
      </c>
      <c r="D123" s="105" t="str">
        <f t="shared" si="3"/>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0</v>
      </c>
      <c r="H123" s="240" t="s">
        <v>243</v>
      </c>
      <c r="I123" s="96">
        <v>10</v>
      </c>
      <c r="J123" s="96" t="s">
        <v>505</v>
      </c>
      <c r="K123" s="96" t="s">
        <v>505</v>
      </c>
      <c r="L123" s="96"/>
      <c r="M123" s="96"/>
      <c r="N123" s="150"/>
      <c r="O123" s="150"/>
      <c r="P123" s="150"/>
      <c r="Q123" s="38"/>
      <c r="R123" s="38"/>
      <c r="S123" s="38"/>
      <c r="T123" s="38"/>
      <c r="U123" s="38"/>
      <c r="V123" s="38"/>
      <c r="W123" s="38"/>
      <c r="X123" s="38"/>
      <c r="Y123" s="38"/>
      <c r="Z123" s="38"/>
      <c r="AA123" s="38"/>
    </row>
    <row r="124" spans="1:27" x14ac:dyDescent="0.2">
      <c r="A124" s="92">
        <v>119</v>
      </c>
      <c r="B124" s="92" t="s">
        <v>244</v>
      </c>
      <c r="C124" s="92" t="s">
        <v>245</v>
      </c>
      <c r="D124" s="105" t="str">
        <f t="shared" si="3"/>
        <v/>
      </c>
      <c r="E124" s="96">
        <f>IF(Options!$D$24 = 1, MAX(F124, G124),
IF(Options!$D$25 = 1, AVERAGE(F124,G124),
IF(Options!$D$26 = 1, IFERROR(GEOMEAN(F124, G124), MAX(F124, G124)))))</f>
        <v>8.71428571428571</v>
      </c>
      <c r="F124" s="96" cm="1">
        <f t="array" ref="F124">IF(Options!$D$18=1, IFERROR(MAX(IF($I$199:$R$199=1,(I124:R124),"")),
     MAX(IF($I$199:$R$199=2,(I124:R124),""))),
IF(Options!$D$19=1, IFERROR(AVERAGE(IF($I$199:$R$199=1,(I124:R124),"")),
     AVERAGE(IF($I$199:$R$199=2,(I124:R124),""))),
IF(Options!$D$20=1, IFERROR(GEOMEAN(IF($I$199:$R$199=1,(I124:R124)+0.0001,"")),
     GEOMEAN(IF($I$199:$R$199=2,(I124:R124)+0.0001,""))))))</f>
        <v>8.71428571428571</v>
      </c>
      <c r="G124" s="96" cm="1">
        <f t="array" ref="G124">IF(Options!$D$18=1, IFERROR(MAX(IF($I$200:$R$200=1,(I124:R124),"")),
     MAX(IF($I$200:$R$200=2,(I124:R124),""))),
IF(Options!$D$19=1, IFERROR(AVERAGE(IF($I$200:$R$200=1,(I124:R124),"")),
     AVERAGE(IF($I$200:$R$200=2,(I124:R124),""))),
IF(Options!$D$20=1, IFERROR(GEOMEAN(IF($I$200:$R$200=1,(I124:R124)+0.0001,"")),
     GEOMEAN(IF($I$200:$R$200=2,(I124:R124)+0.0001,""))))))</f>
        <v>0</v>
      </c>
      <c r="H124" s="240" t="s">
        <v>245</v>
      </c>
      <c r="I124" s="96">
        <v>8.71428571428571</v>
      </c>
      <c r="J124" s="96" t="s">
        <v>505</v>
      </c>
      <c r="K124" s="96" t="s">
        <v>505</v>
      </c>
      <c r="L124" s="96"/>
      <c r="M124" s="96"/>
      <c r="N124" s="150"/>
      <c r="O124" s="150"/>
      <c r="P124" s="150"/>
      <c r="Q124" s="38"/>
      <c r="R124" s="38"/>
      <c r="S124" s="38"/>
      <c r="T124" s="38"/>
      <c r="U124" s="38"/>
      <c r="V124" s="38"/>
      <c r="W124" s="38"/>
      <c r="X124" s="38"/>
      <c r="Y124" s="38"/>
      <c r="Z124" s="38"/>
      <c r="AA124" s="38"/>
    </row>
    <row r="125" spans="1:27" x14ac:dyDescent="0.2">
      <c r="A125" s="92">
        <v>120</v>
      </c>
      <c r="B125" s="92" t="s">
        <v>246</v>
      </c>
      <c r="C125" s="92" t="s">
        <v>247</v>
      </c>
      <c r="D125" s="105" t="str">
        <f t="shared" si="3"/>
        <v/>
      </c>
      <c r="E125" s="96">
        <f>IF(Options!$D$24 = 1, MAX(F125, G125),
IF(Options!$D$25 = 1, AVERAGE(F125,G125),
IF(Options!$D$26 = 1, IFERROR(GEOMEAN(F125, G125), MAX(F125, G125)))))</f>
        <v>5.6061191058138782</v>
      </c>
      <c r="F125" s="96" cm="1">
        <f t="array" ref="F125">IF(Options!$D$18=1, IFERROR(MAX(IF($I$199:$R$199=1,(I125:R125),"")),
     MAX(IF($I$199:$R$199=2,(I125:R125),""))),
IF(Options!$D$19=1, IFERROR(AVERAGE(IF($I$199:$R$199=1,(I125:R125),"")),
     AVERAGE(IF($I$199:$R$199=2,(I125:R125),""))),
IF(Options!$D$20=1, IFERROR(GEOMEAN(IF($I$199:$R$199=1,(I125:R125)+0.0001,"")),
     GEOMEAN(IF($I$199:$R$199=2,(I125:R125)+0.0001,""))))))</f>
        <v>3.1428571428571401</v>
      </c>
      <c r="G125" s="96" cm="1">
        <f t="array" ref="G125">IF(Options!$D$18=1, IFERROR(MAX(IF($I$200:$R$200=1,(I125:R125),"")),
     MAX(IF($I$200:$R$200=2,(I125:R125),""))),
IF(Options!$D$19=1, IFERROR(AVERAGE(IF($I$200:$R$200=1,(I125:R125),"")),
     AVERAGE(IF($I$200:$R$200=2,(I125:R125),""))),
IF(Options!$D$20=1, IFERROR(GEOMEAN(IF($I$200:$R$200=1,(I125:R125)+0.0001,"")),
     GEOMEAN(IF($I$200:$R$200=2,(I125:R125)+0.0001,""))))))</f>
        <v>10</v>
      </c>
      <c r="H125" s="240" t="s">
        <v>247</v>
      </c>
      <c r="I125" s="96">
        <v>3.1428571428571401</v>
      </c>
      <c r="J125" s="96">
        <v>10</v>
      </c>
      <c r="K125" s="96" t="s">
        <v>505</v>
      </c>
      <c r="L125" s="96"/>
      <c r="M125" s="96"/>
      <c r="N125" s="150"/>
      <c r="O125" s="150"/>
      <c r="P125" s="150"/>
      <c r="Q125" s="38"/>
      <c r="R125" s="38"/>
      <c r="S125" s="38"/>
      <c r="T125" s="38"/>
      <c r="U125" s="38"/>
      <c r="V125" s="38"/>
      <c r="W125" s="38"/>
      <c r="X125" s="38"/>
      <c r="Y125" s="38"/>
      <c r="Z125" s="38"/>
      <c r="AA125" s="38"/>
    </row>
    <row r="126" spans="1:27" x14ac:dyDescent="0.2">
      <c r="A126" s="92">
        <v>121</v>
      </c>
      <c r="B126" s="92" t="s">
        <v>248</v>
      </c>
      <c r="C126" s="92" t="s">
        <v>249</v>
      </c>
      <c r="D126" s="105" t="str">
        <f t="shared" si="3"/>
        <v/>
      </c>
      <c r="E126" s="96">
        <f>IF(Options!$D$24 = 1, MAX(F126, G126),
IF(Options!$D$25 = 1, AVERAGE(F126,G126),
IF(Options!$D$26 = 1, IFERROR(GEOMEAN(F126, G126), MAX(F126, G126)))))</f>
        <v>10</v>
      </c>
      <c r="F126" s="96" cm="1">
        <f t="array" ref="F126">IF(Options!$D$18=1, IFERROR(MAX(IF($I$199:$R$199=1,(I126:R126),"")),
     MAX(IF($I$199:$R$199=2,(I126:R126),""))),
IF(Options!$D$19=1, IFERROR(AVERAGE(IF($I$199:$R$199=1,(I126:R126),"")),
     AVERAGE(IF($I$199:$R$199=2,(I126:R126),""))),
IF(Options!$D$20=1, IFERROR(GEOMEAN(IF($I$199:$R$199=1,(I126:R126)+0.0001,"")),
     GEOMEAN(IF($I$199:$R$199=2,(I126:R126)+0.0001,""))))))</f>
        <v>10</v>
      </c>
      <c r="G126" s="96" cm="1">
        <f t="array" ref="G126">IF(Options!$D$18=1, IFERROR(MAX(IF($I$200:$R$200=1,(I126:R126),"")),
     MAX(IF($I$200:$R$200=2,(I126:R126),""))),
IF(Options!$D$19=1, IFERROR(AVERAGE(IF($I$200:$R$200=1,(I126:R126),"")),
     AVERAGE(IF($I$200:$R$200=2,(I126:R126),""))),
IF(Options!$D$20=1, IFERROR(GEOMEAN(IF($I$200:$R$200=1,(I126:R126)+0.0001,"")),
     GEOMEAN(IF($I$200:$R$200=2,(I126:R126)+0.0001,""))))))</f>
        <v>10</v>
      </c>
      <c r="H126" s="240" t="s">
        <v>249</v>
      </c>
      <c r="I126" s="96">
        <v>10</v>
      </c>
      <c r="J126" s="96" t="s">
        <v>505</v>
      </c>
      <c r="K126" s="96">
        <v>10</v>
      </c>
      <c r="L126" s="96"/>
      <c r="M126" s="96"/>
      <c r="N126" s="150"/>
      <c r="O126" s="150"/>
      <c r="P126" s="150"/>
      <c r="Q126" s="38"/>
      <c r="R126" s="38"/>
      <c r="S126" s="38"/>
      <c r="T126" s="38"/>
      <c r="U126" s="38"/>
      <c r="V126" s="38"/>
      <c r="W126" s="38"/>
      <c r="X126" s="38"/>
      <c r="Y126" s="38"/>
      <c r="Z126" s="38"/>
      <c r="AA126" s="38"/>
    </row>
    <row r="127" spans="1:27" x14ac:dyDescent="0.2">
      <c r="A127" s="92">
        <v>122</v>
      </c>
      <c r="B127" s="92" t="s">
        <v>250</v>
      </c>
      <c r="C127" s="92" t="s">
        <v>251</v>
      </c>
      <c r="D127" s="105" t="str">
        <f t="shared" si="3"/>
        <v/>
      </c>
      <c r="E127" s="96">
        <f>IF(Options!$D$24 = 1, MAX(F127, G127),
IF(Options!$D$25 = 1, AVERAGE(F127,G127),
IF(Options!$D$26 = 1, IFERROR(GEOMEAN(F127, G127), MAX(F127, G127)))))</f>
        <v>2.8571428571428599</v>
      </c>
      <c r="F127" s="96" cm="1">
        <f t="array" ref="F127">IF(Options!$D$18=1, IFERROR(MAX(IF($I$199:$R$199=1,(I127:R127),"")),
     MAX(IF($I$199:$R$199=2,(I127:R127),""))),
IF(Options!$D$19=1, IFERROR(AVERAGE(IF($I$199:$R$199=1,(I127:R127),"")),
     AVERAGE(IF($I$199:$R$199=2,(I127:R127),""))),
IF(Options!$D$20=1, IFERROR(GEOMEAN(IF($I$199:$R$199=1,(I127:R127)+0.0001,"")),
     GEOMEAN(IF($I$199:$R$199=2,(I127:R127)+0.0001,""))))))</f>
        <v>2.8571428571428599</v>
      </c>
      <c r="G127" s="96" cm="1">
        <f t="array" ref="G127">IF(Options!$D$18=1, IFERROR(MAX(IF($I$200:$R$200=1,(I127:R127),"")),
     MAX(IF($I$200:$R$200=2,(I127:R127),""))),
IF(Options!$D$19=1, IFERROR(AVERAGE(IF($I$200:$R$200=1,(I127:R127),"")),
     AVERAGE(IF($I$200:$R$200=2,(I127:R127),""))),
IF(Options!$D$20=1, IFERROR(GEOMEAN(IF($I$200:$R$200=1,(I127:R127)+0.0001,"")),
     GEOMEAN(IF($I$200:$R$200=2,(I127:R127)+0.0001,""))))))</f>
        <v>0</v>
      </c>
      <c r="H127" s="240" t="s">
        <v>251</v>
      </c>
      <c r="I127" s="96">
        <v>2.8571428571428599</v>
      </c>
      <c r="J127" s="96">
        <v>0</v>
      </c>
      <c r="K127" s="96" t="s">
        <v>505</v>
      </c>
      <c r="L127" s="96"/>
      <c r="M127" s="96"/>
      <c r="N127" s="150"/>
      <c r="O127" s="150"/>
      <c r="P127" s="150"/>
      <c r="Q127" s="38"/>
      <c r="R127" s="38"/>
      <c r="S127" s="38"/>
      <c r="T127" s="38"/>
      <c r="U127" s="38"/>
      <c r="V127" s="38"/>
      <c r="W127" s="38"/>
      <c r="X127" s="38"/>
      <c r="Y127" s="38"/>
      <c r="Z127" s="38"/>
      <c r="AA127" s="38"/>
    </row>
    <row r="128" spans="1:27" x14ac:dyDescent="0.2">
      <c r="A128" s="92">
        <v>123</v>
      </c>
      <c r="B128" s="92" t="s">
        <v>252</v>
      </c>
      <c r="C128" s="92" t="s">
        <v>253</v>
      </c>
      <c r="D128" s="105" t="str">
        <f t="shared" si="3"/>
        <v/>
      </c>
      <c r="E128" s="96">
        <f>IF(Options!$D$24 = 1, MAX(F128, G128),
IF(Options!$D$25 = 1, AVERAGE(F128,G128),
IF(Options!$D$26 = 1, IFERROR(GEOMEAN(F128, G128), MAX(F128, G128)))))</f>
        <v>8</v>
      </c>
      <c r="F128" s="96" cm="1">
        <f t="array" ref="F128">IF(Options!$D$18=1, IFERROR(MAX(IF($I$199:$R$199=1,(I128:R128),"")),
     MAX(IF($I$199:$R$199=2,(I128:R128),""))),
IF(Options!$D$19=1, IFERROR(AVERAGE(IF($I$199:$R$199=1,(I128:R128),"")),
     AVERAGE(IF($I$199:$R$199=2,(I128:R128),""))),
IF(Options!$D$20=1, IFERROR(GEOMEAN(IF($I$199:$R$199=1,(I128:R128)+0.0001,"")),
     GEOMEAN(IF($I$199:$R$199=2,(I128:R128)+0.0001,""))))))</f>
        <v>8</v>
      </c>
      <c r="G128" s="96" cm="1">
        <f t="array" ref="G128">IF(Options!$D$18=1, IFERROR(MAX(IF($I$200:$R$200=1,(I128:R128),"")),
     MAX(IF($I$200:$R$200=2,(I128:R128),""))),
IF(Options!$D$19=1, IFERROR(AVERAGE(IF($I$200:$R$200=1,(I128:R128),"")),
     AVERAGE(IF($I$200:$R$200=2,(I128:R128),""))),
IF(Options!$D$20=1, IFERROR(GEOMEAN(IF($I$200:$R$200=1,(I128:R128)+0.0001,"")),
     GEOMEAN(IF($I$200:$R$200=2,(I128:R128)+0.0001,""))))))</f>
        <v>0</v>
      </c>
      <c r="H128" s="240" t="s">
        <v>253</v>
      </c>
      <c r="I128" s="96">
        <v>8</v>
      </c>
      <c r="J128" s="96" t="s">
        <v>505</v>
      </c>
      <c r="K128" s="96" t="s">
        <v>505</v>
      </c>
      <c r="L128" s="96"/>
      <c r="M128" s="96"/>
      <c r="N128" s="150"/>
      <c r="O128" s="150"/>
      <c r="P128" s="150"/>
      <c r="Q128" s="38"/>
      <c r="R128" s="38"/>
      <c r="S128" s="38"/>
      <c r="T128" s="38"/>
      <c r="U128" s="38"/>
      <c r="V128" s="38"/>
      <c r="W128" s="38"/>
      <c r="X128" s="38"/>
      <c r="Y128" s="38"/>
      <c r="Z128" s="38"/>
      <c r="AA128" s="38"/>
    </row>
    <row r="129" spans="1:27" x14ac:dyDescent="0.2">
      <c r="A129" s="92">
        <v>124</v>
      </c>
      <c r="B129" s="92" t="s">
        <v>254</v>
      </c>
      <c r="C129" s="92" t="s">
        <v>255</v>
      </c>
      <c r="D129" s="105" t="str">
        <f t="shared" si="3"/>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0</v>
      </c>
      <c r="H129" s="240" t="s">
        <v>255</v>
      </c>
      <c r="I129" s="96">
        <v>10</v>
      </c>
      <c r="J129" s="96" t="s">
        <v>505</v>
      </c>
      <c r="K129" s="96" t="s">
        <v>505</v>
      </c>
      <c r="L129" s="96"/>
      <c r="M129" s="96"/>
      <c r="N129" s="150"/>
      <c r="O129" s="150"/>
      <c r="P129" s="150"/>
      <c r="Q129" s="38"/>
      <c r="R129" s="38"/>
      <c r="S129" s="38"/>
      <c r="T129" s="38"/>
      <c r="U129" s="38"/>
      <c r="V129" s="38"/>
      <c r="W129" s="38"/>
      <c r="X129" s="38"/>
      <c r="Y129" s="38"/>
      <c r="Z129" s="38"/>
      <c r="AA129" s="38"/>
    </row>
    <row r="130" spans="1:27" x14ac:dyDescent="0.2">
      <c r="A130" s="92">
        <v>125</v>
      </c>
      <c r="B130" s="92" t="s">
        <v>256</v>
      </c>
      <c r="C130" s="92" t="s">
        <v>257</v>
      </c>
      <c r="D130" s="105" t="str">
        <f t="shared" si="3"/>
        <v/>
      </c>
      <c r="E130" s="96">
        <f>IF(Options!$D$24 = 1, MAX(F130, G130),
IF(Options!$D$25 = 1, AVERAGE(F130,G130),
IF(Options!$D$26 = 1, IFERROR(GEOMEAN(F130, G130), MAX(F130, G130)))))</f>
        <v>8.8640526042791841</v>
      </c>
      <c r="F130" s="96" cm="1">
        <f t="array" ref="F130">IF(Options!$D$18=1, IFERROR(MAX(IF($I$199:$R$199=1,(I130:R130),"")),
     MAX(IF($I$199:$R$199=2,(I130:R130),""))),
IF(Options!$D$19=1, IFERROR(AVERAGE(IF($I$199:$R$199=1,(I130:R130),"")),
     AVERAGE(IF($I$199:$R$199=2,(I130:R130),""))),
IF(Options!$D$20=1, IFERROR(GEOMEAN(IF($I$199:$R$199=1,(I130:R130)+0.0001,"")),
     GEOMEAN(IF($I$199:$R$199=2,(I130:R130)+0.0001,""))))))</f>
        <v>7.8571428571428603</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240" t="s">
        <v>257</v>
      </c>
      <c r="I130" s="96">
        <v>7.8571428571428603</v>
      </c>
      <c r="J130" s="96" t="s">
        <v>505</v>
      </c>
      <c r="K130" s="96">
        <v>10</v>
      </c>
      <c r="L130" s="96"/>
      <c r="M130" s="96"/>
      <c r="N130" s="150"/>
      <c r="O130" s="150"/>
      <c r="P130" s="150"/>
      <c r="Q130" s="38"/>
      <c r="R130" s="38"/>
      <c r="S130" s="38"/>
      <c r="T130" s="38"/>
      <c r="U130" s="38"/>
      <c r="V130" s="38"/>
      <c r="W130" s="38"/>
      <c r="X130" s="38"/>
      <c r="Y130" s="38"/>
      <c r="Z130" s="38"/>
      <c r="AA130" s="38"/>
    </row>
    <row r="131" spans="1:27" x14ac:dyDescent="0.2">
      <c r="A131" s="92">
        <v>126</v>
      </c>
      <c r="B131" s="92" t="s">
        <v>258</v>
      </c>
      <c r="C131" s="92" t="s">
        <v>259</v>
      </c>
      <c r="D131" s="105" t="str">
        <f t="shared" si="3"/>
        <v/>
      </c>
      <c r="E131" s="96">
        <f>IF(Options!$D$24 = 1, MAX(F131, G131),
IF(Options!$D$25 = 1, AVERAGE(F131,G131),
IF(Options!$D$26 = 1, IFERROR(GEOMEAN(F131, G131), MAX(F131, G131)))))</f>
        <v>7.0710678118654737</v>
      </c>
      <c r="F131" s="96" cm="1">
        <f t="array" ref="F131">IF(Options!$D$18=1, IFERROR(MAX(IF($I$199:$R$199=1,(I131:R131),"")),
     MAX(IF($I$199:$R$199=2,(I131:R131),""))),
IF(Options!$D$19=1, IFERROR(AVERAGE(IF($I$199:$R$199=1,(I131:R131),"")),
     AVERAGE(IF($I$199:$R$199=2,(I131:R131),""))),
IF(Options!$D$20=1, IFERROR(GEOMEAN(IF($I$199:$R$199=1,(I131:R131)+0.0001,"")),
     GEOMEAN(IF($I$199:$R$199=2,(I131:R131)+0.0001,""))))))</f>
        <v>7.1428571428571397</v>
      </c>
      <c r="G131" s="96" cm="1">
        <f t="array" ref="G131">IF(Options!$D$18=1, IFERROR(MAX(IF($I$200:$R$200=1,(I131:R131),"")),
     MAX(IF($I$200:$R$200=2,(I131:R131),""))),
IF(Options!$D$19=1, IFERROR(AVERAGE(IF($I$200:$R$200=1,(I131:R131),"")),
     AVERAGE(IF($I$200:$R$200=2,(I131:R131),""))),
IF(Options!$D$20=1, IFERROR(GEOMEAN(IF($I$200:$R$200=1,(I131:R131)+0.0001,"")),
     GEOMEAN(IF($I$200:$R$200=2,(I131:R131)+0.0001,""))))))</f>
        <v>7</v>
      </c>
      <c r="H131" s="240" t="s">
        <v>259</v>
      </c>
      <c r="I131" s="96">
        <v>7.1428571428571397</v>
      </c>
      <c r="J131" s="96">
        <v>7</v>
      </c>
      <c r="K131" s="96" t="s">
        <v>505</v>
      </c>
      <c r="L131" s="96"/>
      <c r="M131" s="96"/>
      <c r="N131" s="150"/>
      <c r="O131" s="150"/>
      <c r="P131" s="150"/>
      <c r="Q131" s="38"/>
      <c r="R131" s="38"/>
      <c r="S131" s="38"/>
      <c r="T131" s="38"/>
      <c r="U131" s="38"/>
      <c r="V131" s="38"/>
      <c r="W131" s="38"/>
      <c r="X131" s="38"/>
      <c r="Y131" s="38"/>
      <c r="Z131" s="38"/>
      <c r="AA131" s="38"/>
    </row>
    <row r="132" spans="1:27" x14ac:dyDescent="0.2">
      <c r="A132" s="92">
        <v>127</v>
      </c>
      <c r="B132" s="92" t="s">
        <v>260</v>
      </c>
      <c r="C132" s="92" t="s">
        <v>261</v>
      </c>
      <c r="D132" s="105" t="str">
        <f t="shared" si="3"/>
        <v/>
      </c>
      <c r="E132" s="96">
        <f>IF(Options!$D$24 = 1, MAX(F132, G132),
IF(Options!$D$25 = 1, AVERAGE(F132,G132),
IF(Options!$D$26 = 1, IFERROR(GEOMEAN(F132, G132), MAX(F132, G132)))))</f>
        <v>1.4142135623730956</v>
      </c>
      <c r="F132" s="96" cm="1">
        <f t="array" ref="F132">IF(Options!$D$18=1, IFERROR(MAX(IF($I$199:$R$199=1,(I132:R132),"")),
     MAX(IF($I$199:$R$199=2,(I132:R132),""))),
IF(Options!$D$19=1, IFERROR(AVERAGE(IF($I$199:$R$199=1,(I132:R132),"")),
     AVERAGE(IF($I$199:$R$199=2,(I132:R132),""))),
IF(Options!$D$20=1, IFERROR(GEOMEAN(IF($I$199:$R$199=1,(I132:R132)+0.0001,"")),
     GEOMEAN(IF($I$199:$R$199=2,(I132:R132)+0.0001,""))))))</f>
        <v>0.28571428571428598</v>
      </c>
      <c r="G132" s="96" cm="1">
        <f t="array" ref="G132">IF(Options!$D$18=1, IFERROR(MAX(IF($I$200:$R$200=1,(I132:R132),"")),
     MAX(IF($I$200:$R$200=2,(I132:R132),""))),
IF(Options!$D$19=1, IFERROR(AVERAGE(IF($I$200:$R$200=1,(I132:R132),"")),
     AVERAGE(IF($I$200:$R$200=2,(I132:R132),""))),
IF(Options!$D$20=1, IFERROR(GEOMEAN(IF($I$200:$R$200=1,(I132:R132)+0.0001,"")),
     GEOMEAN(IF($I$200:$R$200=2,(I132:R132)+0.0001,""))))))</f>
        <v>7</v>
      </c>
      <c r="H132" s="240" t="s">
        <v>261</v>
      </c>
      <c r="I132" s="96">
        <v>0.28571428571428598</v>
      </c>
      <c r="J132" s="96">
        <v>7</v>
      </c>
      <c r="K132" s="96" t="s">
        <v>505</v>
      </c>
      <c r="L132" s="96"/>
      <c r="M132" s="96"/>
      <c r="N132" s="150"/>
      <c r="O132" s="150"/>
      <c r="P132" s="150"/>
      <c r="Q132" s="38"/>
      <c r="R132" s="38"/>
      <c r="S132" s="38"/>
      <c r="T132" s="38"/>
      <c r="U132" s="38"/>
      <c r="V132" s="38"/>
      <c r="W132" s="38"/>
      <c r="X132" s="38"/>
      <c r="Y132" s="38"/>
      <c r="Z132" s="38"/>
      <c r="AA132" s="38"/>
    </row>
    <row r="133" spans="1:27" x14ac:dyDescent="0.2">
      <c r="A133" s="92">
        <v>128</v>
      </c>
      <c r="B133" s="92" t="s">
        <v>262</v>
      </c>
      <c r="C133" s="92" t="s">
        <v>263</v>
      </c>
      <c r="D133" s="105" t="str">
        <f t="shared" si="3"/>
        <v/>
      </c>
      <c r="E133" s="96">
        <f>IF(Options!$D$24 = 1, MAX(F133, G133),
IF(Options!$D$25 = 1, AVERAGE(F133,G133),
IF(Options!$D$26 = 1, IFERROR(GEOMEAN(F133, G133), MAX(F133, G133)))))</f>
        <v>0.28571428571428598</v>
      </c>
      <c r="F133" s="96" cm="1">
        <f t="array" ref="F133">IF(Options!$D$18=1, IFERROR(MAX(IF($I$199:$R$199=1,(I133:R133),"")),
     MAX(IF($I$199:$R$199=2,(I133:R133),""))),
IF(Options!$D$19=1, IFERROR(AVERAGE(IF($I$199:$R$199=1,(I133:R133),"")),
     AVERAGE(IF($I$199:$R$199=2,(I133:R133),""))),
IF(Options!$D$20=1, IFERROR(GEOMEAN(IF($I$199:$R$199=1,(I133:R133)+0.0001,"")),
     GEOMEAN(IF($I$199:$R$199=2,(I133:R133)+0.0001,""))))))</f>
        <v>0.28571428571428598</v>
      </c>
      <c r="G133" s="96" cm="1">
        <f t="array" ref="G133">IF(Options!$D$18=1, IFERROR(MAX(IF($I$200:$R$200=1,(I133:R133),"")),
     MAX(IF($I$200:$R$200=2,(I133:R133),""))),
IF(Options!$D$19=1, IFERROR(AVERAGE(IF($I$200:$R$200=1,(I133:R133),"")),
     AVERAGE(IF($I$200:$R$200=2,(I133:R133),""))),
IF(Options!$D$20=1, IFERROR(GEOMEAN(IF($I$200:$R$200=1,(I133:R133)+0.0001,"")),
     GEOMEAN(IF($I$200:$R$200=2,(I133:R133)+0.0001,""))))))</f>
        <v>0</v>
      </c>
      <c r="H133" s="240" t="s">
        <v>263</v>
      </c>
      <c r="I133" s="96">
        <v>0.28571428571428598</v>
      </c>
      <c r="J133" s="96">
        <v>0</v>
      </c>
      <c r="K133" s="96" t="s">
        <v>505</v>
      </c>
      <c r="L133" s="96"/>
      <c r="M133" s="96"/>
      <c r="N133" s="150"/>
      <c r="O133" s="150"/>
      <c r="P133" s="150"/>
      <c r="Q133" s="38"/>
      <c r="R133" s="38"/>
      <c r="S133" s="38"/>
      <c r="T133" s="38"/>
      <c r="U133" s="38"/>
      <c r="V133" s="38"/>
      <c r="W133" s="38"/>
      <c r="X133" s="38"/>
      <c r="Y133" s="38"/>
      <c r="Z133" s="38"/>
      <c r="AA133" s="38"/>
    </row>
    <row r="134" spans="1:27" x14ac:dyDescent="0.2">
      <c r="A134" s="92">
        <v>129</v>
      </c>
      <c r="B134" s="92" t="s">
        <v>264</v>
      </c>
      <c r="C134" s="92" t="s">
        <v>265</v>
      </c>
      <c r="D134" s="105" t="str">
        <f t="shared" ref="D134:D165" si="4">IF(H134 &lt;&gt; C134, "Countries don't match", "")</f>
        <v/>
      </c>
      <c r="E134" s="96">
        <f>IF(Options!$D$24 = 1, MAX(F134, G134),
IF(Options!$D$25 = 1, AVERAGE(F134,G134),
IF(Options!$D$26 = 1, IFERROR(GEOMEAN(F134, G134), MAX(F134, G134)))))</f>
        <v>8.2857142857142794</v>
      </c>
      <c r="F134" s="96" cm="1">
        <f t="array" ref="F134">IF(Options!$D$18=1, IFERROR(MAX(IF($I$199:$R$199=1,(I134:R134),"")),
     MAX(IF($I$199:$R$199=2,(I134:R134),""))),
IF(Options!$D$19=1, IFERROR(AVERAGE(IF($I$199:$R$199=1,(I134:R134),"")),
     AVERAGE(IF($I$199:$R$199=2,(I134:R134),""))),
IF(Options!$D$20=1, IFERROR(GEOMEAN(IF($I$199:$R$199=1,(I134:R134)+0.0001,"")),
     GEOMEAN(IF($I$199:$R$199=2,(I134:R134)+0.0001,""))))))</f>
        <v>8.2857142857142794</v>
      </c>
      <c r="G134" s="96" cm="1">
        <f t="array" ref="G134">IF(Options!$D$18=1, IFERROR(MAX(IF($I$200:$R$200=1,(I134:R134),"")),
     MAX(IF($I$200:$R$200=2,(I134:R134),""))),
IF(Options!$D$19=1, IFERROR(AVERAGE(IF($I$200:$R$200=1,(I134:R134),"")),
     AVERAGE(IF($I$200:$R$200=2,(I134:R134),""))),
IF(Options!$D$20=1, IFERROR(GEOMEAN(IF($I$200:$R$200=1,(I134:R134)+0.0001,"")),
     GEOMEAN(IF($I$200:$R$200=2,(I134:R134)+0.0001,""))))))</f>
        <v>0</v>
      </c>
      <c r="H134" s="240" t="s">
        <v>265</v>
      </c>
      <c r="I134" s="96">
        <v>8.2857142857142794</v>
      </c>
      <c r="J134" s="96" t="s">
        <v>505</v>
      </c>
      <c r="K134" s="96" t="s">
        <v>505</v>
      </c>
      <c r="L134" s="96"/>
      <c r="M134" s="96"/>
      <c r="N134" s="150"/>
      <c r="O134" s="150"/>
      <c r="P134" s="150"/>
      <c r="Q134" s="38"/>
      <c r="R134" s="38"/>
      <c r="S134" s="38"/>
      <c r="T134" s="38"/>
      <c r="U134" s="38"/>
      <c r="V134" s="38"/>
      <c r="W134" s="38"/>
      <c r="X134" s="38"/>
      <c r="Y134" s="38"/>
      <c r="Z134" s="38"/>
      <c r="AA134" s="38"/>
    </row>
    <row r="135" spans="1:27" x14ac:dyDescent="0.2">
      <c r="A135" s="92">
        <v>130</v>
      </c>
      <c r="B135" s="92" t="s">
        <v>266</v>
      </c>
      <c r="C135" s="92" t="s">
        <v>267</v>
      </c>
      <c r="D135" s="105" t="str">
        <f t="shared" si="4"/>
        <v/>
      </c>
      <c r="E135" s="96">
        <f>IF(Options!$D$24 = 1, MAX(F135, G135),
IF(Options!$D$25 = 1, AVERAGE(F135,G135),
IF(Options!$D$26 = 1, IFERROR(GEOMEAN(F135, G135), MAX(F135, G135)))))</f>
        <v>6</v>
      </c>
      <c r="F135" s="96" cm="1">
        <f t="array" ref="F135">IF(Options!$D$18=1, IFERROR(MAX(IF($I$199:$R$199=1,(I135:R135),"")),
     MAX(IF($I$199:$R$199=2,(I135:R135),""))),
IF(Options!$D$19=1, IFERROR(AVERAGE(IF($I$199:$R$199=1,(I135:R135),"")),
     AVERAGE(IF($I$199:$R$199=2,(I135:R135),""))),
IF(Options!$D$20=1, IFERROR(GEOMEAN(IF($I$199:$R$199=1,(I135:R135)+0.0001,"")),
     GEOMEAN(IF($I$199:$R$199=2,(I135:R135)+0.0001,""))))))</f>
        <v>6</v>
      </c>
      <c r="G135" s="96" cm="1">
        <f t="array" ref="G135">IF(Options!$D$18=1, IFERROR(MAX(IF($I$200:$R$200=1,(I135:R135),"")),
     MAX(IF($I$200:$R$200=2,(I135:R135),""))),
IF(Options!$D$19=1, IFERROR(AVERAGE(IF($I$200:$R$200=1,(I135:R135),"")),
     AVERAGE(IF($I$200:$R$200=2,(I135:R135),""))),
IF(Options!$D$20=1, IFERROR(GEOMEAN(IF($I$200:$R$200=1,(I135:R135)+0.0001,"")),
     GEOMEAN(IF($I$200:$R$200=2,(I135:R135)+0.0001,""))))))</f>
        <v>0</v>
      </c>
      <c r="H135" s="240" t="s">
        <v>267</v>
      </c>
      <c r="I135" s="96">
        <v>6</v>
      </c>
      <c r="J135" s="96" t="s">
        <v>505</v>
      </c>
      <c r="K135" s="96" t="s">
        <v>505</v>
      </c>
      <c r="L135" s="96"/>
      <c r="M135" s="96"/>
      <c r="N135" s="150"/>
      <c r="O135" s="150"/>
      <c r="P135" s="150"/>
      <c r="Q135" s="38"/>
      <c r="R135" s="38"/>
      <c r="S135" s="38"/>
      <c r="T135" s="38"/>
      <c r="U135" s="38"/>
      <c r="V135" s="38"/>
      <c r="W135" s="38"/>
      <c r="X135" s="38"/>
      <c r="Y135" s="38"/>
      <c r="Z135" s="38"/>
      <c r="AA135" s="38"/>
    </row>
    <row r="136" spans="1:27" x14ac:dyDescent="0.2">
      <c r="A136" s="92">
        <v>131</v>
      </c>
      <c r="B136" s="92" t="s">
        <v>268</v>
      </c>
      <c r="C136" s="92" t="s">
        <v>269</v>
      </c>
      <c r="D136" s="105" t="str">
        <f t="shared" si="4"/>
        <v/>
      </c>
      <c r="E136" s="96">
        <f>IF(Options!$D$24 = 1, MAX(F136, G136),
IF(Options!$D$25 = 1, AVERAGE(F136,G136),
IF(Options!$D$26 = 1, IFERROR(GEOMEAN(F136, G136), MAX(F136, G136)))))</f>
        <v>2.2360679774997894</v>
      </c>
      <c r="F136" s="96" cm="1">
        <f t="array" ref="F136">IF(Options!$D$18=1, IFERROR(MAX(IF($I$199:$R$199=1,(I136:R136),"")),
     MAX(IF($I$199:$R$199=2,(I136:R136),""))),
IF(Options!$D$19=1, IFERROR(AVERAGE(IF($I$199:$R$199=1,(I136:R136),"")),
     AVERAGE(IF($I$199:$R$199=2,(I136:R136),""))),
IF(Options!$D$20=1, IFERROR(GEOMEAN(IF($I$199:$R$199=1,(I136:R136)+0.0001,"")),
     GEOMEAN(IF($I$199:$R$199=2,(I136:R136)+0.0001,""))))))</f>
        <v>0.71428571428571397</v>
      </c>
      <c r="G136" s="96" cm="1">
        <f t="array" ref="G136">IF(Options!$D$18=1, IFERROR(MAX(IF($I$200:$R$200=1,(I136:R136),"")),
     MAX(IF($I$200:$R$200=2,(I136:R136),""))),
IF(Options!$D$19=1, IFERROR(AVERAGE(IF($I$200:$R$200=1,(I136:R136),"")),
     AVERAGE(IF($I$200:$R$200=2,(I136:R136),""))),
IF(Options!$D$20=1, IFERROR(GEOMEAN(IF($I$200:$R$200=1,(I136:R136)+0.0001,"")),
     GEOMEAN(IF($I$200:$R$200=2,(I136:R136)+0.0001,""))))))</f>
        <v>7</v>
      </c>
      <c r="H136" s="240" t="s">
        <v>269</v>
      </c>
      <c r="I136" s="96">
        <v>0.71428571428571397</v>
      </c>
      <c r="J136" s="96">
        <v>7</v>
      </c>
      <c r="K136" s="96" t="s">
        <v>505</v>
      </c>
      <c r="L136" s="96"/>
      <c r="M136" s="96"/>
      <c r="N136" s="150"/>
      <c r="O136" s="150"/>
      <c r="P136" s="150"/>
      <c r="Q136" s="38"/>
      <c r="R136" s="38"/>
      <c r="S136" s="38"/>
      <c r="T136" s="38"/>
      <c r="U136" s="38"/>
      <c r="V136" s="38"/>
      <c r="W136" s="38"/>
      <c r="X136" s="38"/>
      <c r="Y136" s="38"/>
      <c r="Z136" s="38"/>
      <c r="AA136" s="38"/>
    </row>
    <row r="137" spans="1:27" x14ac:dyDescent="0.2">
      <c r="A137" s="92">
        <v>132</v>
      </c>
      <c r="B137" s="92" t="s">
        <v>270</v>
      </c>
      <c r="C137" s="92" t="s">
        <v>271</v>
      </c>
      <c r="D137" s="105" t="str">
        <f t="shared" si="4"/>
        <v/>
      </c>
      <c r="E137" s="96">
        <f>IF(Options!$D$24 = 1, MAX(F137, G137),
IF(Options!$D$25 = 1, AVERAGE(F137,G137),
IF(Options!$D$26 = 1, IFERROR(GEOMEAN(F137, G137), MAX(F137, G137)))))</f>
        <v>2.4285714285714302</v>
      </c>
      <c r="F137" s="96" cm="1">
        <f t="array" ref="F137">IF(Options!$D$18=1, IFERROR(MAX(IF($I$199:$R$199=1,(I137:R137),"")),
     MAX(IF($I$199:$R$199=2,(I137:R137),""))),
IF(Options!$D$19=1, IFERROR(AVERAGE(IF($I$199:$R$199=1,(I137:R137),"")),
     AVERAGE(IF($I$199:$R$199=2,(I137:R137),""))),
IF(Options!$D$20=1, IFERROR(GEOMEAN(IF($I$199:$R$199=1,(I137:R137)+0.0001,"")),
     GEOMEAN(IF($I$199:$R$199=2,(I137:R137)+0.0001,""))))))</f>
        <v>2.4285714285714302</v>
      </c>
      <c r="G137" s="96" cm="1">
        <f t="array" ref="G137">IF(Options!$D$18=1, IFERROR(MAX(IF($I$200:$R$200=1,(I137:R137),"")),
     MAX(IF($I$200:$R$200=2,(I137:R137),""))),
IF(Options!$D$19=1, IFERROR(AVERAGE(IF($I$200:$R$200=1,(I137:R137),"")),
     AVERAGE(IF($I$200:$R$200=2,(I137:R137),""))),
IF(Options!$D$20=1, IFERROR(GEOMEAN(IF($I$200:$R$200=1,(I137:R137)+0.0001,"")),
     GEOMEAN(IF($I$200:$R$200=2,(I137:R137)+0.0001,""))))))</f>
        <v>0</v>
      </c>
      <c r="H137" s="240" t="s">
        <v>271</v>
      </c>
      <c r="I137" s="96">
        <v>2.4285714285714302</v>
      </c>
      <c r="J137" s="96" t="s">
        <v>505</v>
      </c>
      <c r="K137" s="96" t="s">
        <v>505</v>
      </c>
      <c r="L137" s="96"/>
      <c r="M137" s="96"/>
      <c r="N137" s="150"/>
      <c r="O137" s="150"/>
      <c r="P137" s="150"/>
      <c r="Q137" s="38"/>
      <c r="R137" s="38"/>
      <c r="S137" s="38"/>
      <c r="T137" s="38"/>
      <c r="U137" s="38"/>
      <c r="V137" s="38"/>
      <c r="W137" s="38"/>
      <c r="X137" s="38"/>
      <c r="Y137" s="38"/>
      <c r="Z137" s="38"/>
      <c r="AA137" s="38"/>
    </row>
    <row r="138" spans="1:27" x14ac:dyDescent="0.2">
      <c r="A138" s="92">
        <v>133</v>
      </c>
      <c r="B138" s="92" t="s">
        <v>272</v>
      </c>
      <c r="C138" s="92" t="s">
        <v>273</v>
      </c>
      <c r="D138" s="105" t="str">
        <f t="shared" si="4"/>
        <v/>
      </c>
      <c r="E138" s="96">
        <f>IF(Options!$D$24 = 1, MAX(F138, G138),
IF(Options!$D$25 = 1, AVERAGE(F138,G138),
IF(Options!$D$26 = 1, IFERROR(GEOMEAN(F138, G138), MAX(F138, G138)))))</f>
        <v>7.7142857142857197</v>
      </c>
      <c r="F138" s="96" cm="1">
        <f t="array" ref="F138">IF(Options!$D$18=1, IFERROR(MAX(IF($I$199:$R$199=1,(I138:R138),"")),
     MAX(IF($I$199:$R$199=2,(I138:R138),""))),
IF(Options!$D$19=1, IFERROR(AVERAGE(IF($I$199:$R$199=1,(I138:R138),"")),
     AVERAGE(IF($I$199:$R$199=2,(I138:R138),""))),
IF(Options!$D$20=1, IFERROR(GEOMEAN(IF($I$199:$R$199=1,(I138:R138)+0.0001,"")),
     GEOMEAN(IF($I$199:$R$199=2,(I138:R138)+0.0001,""))))))</f>
        <v>7.7142857142857197</v>
      </c>
      <c r="G138" s="96" cm="1">
        <f t="array" ref="G138">IF(Options!$D$18=1, IFERROR(MAX(IF($I$200:$R$200=1,(I138:R138),"")),
     MAX(IF($I$200:$R$200=2,(I138:R138),""))),
IF(Options!$D$19=1, IFERROR(AVERAGE(IF($I$200:$R$200=1,(I138:R138),"")),
     AVERAGE(IF($I$200:$R$200=2,(I138:R138),""))),
IF(Options!$D$20=1, IFERROR(GEOMEAN(IF($I$200:$R$200=1,(I138:R138)+0.0001,"")),
     GEOMEAN(IF($I$200:$R$200=2,(I138:R138)+0.0001,""))))))</f>
        <v>0</v>
      </c>
      <c r="H138" s="240" t="s">
        <v>273</v>
      </c>
      <c r="I138" s="96">
        <v>7.7142857142857197</v>
      </c>
      <c r="J138" s="96">
        <v>0</v>
      </c>
      <c r="K138" s="96" t="s">
        <v>505</v>
      </c>
      <c r="L138" s="96"/>
      <c r="M138" s="96"/>
      <c r="N138" s="150"/>
      <c r="O138" s="150"/>
      <c r="P138" s="150"/>
      <c r="Q138" s="38"/>
      <c r="R138" s="38"/>
      <c r="S138" s="38"/>
      <c r="T138" s="38"/>
      <c r="U138" s="38"/>
      <c r="V138" s="38"/>
      <c r="W138" s="38"/>
      <c r="X138" s="38"/>
      <c r="Y138" s="38"/>
      <c r="Z138" s="38"/>
      <c r="AA138" s="38"/>
    </row>
    <row r="139" spans="1:27" x14ac:dyDescent="0.2">
      <c r="A139" s="92">
        <v>134</v>
      </c>
      <c r="B139" s="92" t="s">
        <v>274</v>
      </c>
      <c r="C139" s="92" t="s">
        <v>275</v>
      </c>
      <c r="D139" s="105" t="str">
        <f t="shared" si="4"/>
        <v/>
      </c>
      <c r="E139" s="96">
        <f>IF(Options!$D$24 = 1, MAX(F139, G139),
IF(Options!$D$25 = 1, AVERAGE(F139,G139),
IF(Options!$D$26 = 1, IFERROR(GEOMEAN(F139, G139), MAX(F139, G139)))))</f>
        <v>5.0990195135927818</v>
      </c>
      <c r="F139" s="96" cm="1">
        <f t="array" ref="F139">IF(Options!$D$18=1, IFERROR(MAX(IF($I$199:$R$199=1,(I139:R139),"")),
     MAX(IF($I$199:$R$199=2,(I139:R139),""))),
IF(Options!$D$19=1, IFERROR(AVERAGE(IF($I$199:$R$199=1,(I139:R139),"")),
     AVERAGE(IF($I$199:$R$199=2,(I139:R139),""))),
IF(Options!$D$20=1, IFERROR(GEOMEAN(IF($I$199:$R$199=1,(I139:R139)+0.0001,"")),
     GEOMEAN(IF($I$199:$R$199=2,(I139:R139)+0.0001,""))))))</f>
        <v>3.71428571428571</v>
      </c>
      <c r="G139" s="96" cm="1">
        <f t="array" ref="G139">IF(Options!$D$18=1, IFERROR(MAX(IF($I$200:$R$200=1,(I139:R139),"")),
     MAX(IF($I$200:$R$200=2,(I139:R139),""))),
IF(Options!$D$19=1, IFERROR(AVERAGE(IF($I$200:$R$200=1,(I139:R139),"")),
     AVERAGE(IF($I$200:$R$200=2,(I139:R139),""))),
IF(Options!$D$20=1, IFERROR(GEOMEAN(IF($I$200:$R$200=1,(I139:R139)+0.0001,"")),
     GEOMEAN(IF($I$200:$R$200=2,(I139:R139)+0.0001,""))))))</f>
        <v>7</v>
      </c>
      <c r="H139" s="240" t="s">
        <v>275</v>
      </c>
      <c r="I139" s="96">
        <v>3.71428571428571</v>
      </c>
      <c r="J139" s="96">
        <v>7</v>
      </c>
      <c r="K139" s="96" t="s">
        <v>505</v>
      </c>
      <c r="L139" s="96"/>
      <c r="M139" s="96"/>
      <c r="N139" s="150"/>
      <c r="O139" s="150"/>
      <c r="P139" s="150"/>
      <c r="Q139" s="38"/>
      <c r="R139" s="38"/>
      <c r="S139" s="38"/>
      <c r="T139" s="38"/>
      <c r="U139" s="38"/>
      <c r="V139" s="38"/>
      <c r="W139" s="38"/>
      <c r="X139" s="38"/>
      <c r="Y139" s="38"/>
      <c r="Z139" s="38"/>
      <c r="AA139" s="38"/>
    </row>
    <row r="140" spans="1:27" x14ac:dyDescent="0.2">
      <c r="A140" s="92">
        <v>135</v>
      </c>
      <c r="B140" s="92" t="s">
        <v>276</v>
      </c>
      <c r="C140" s="92" t="s">
        <v>277</v>
      </c>
      <c r="D140" s="105" t="str">
        <f t="shared" si="4"/>
        <v/>
      </c>
      <c r="E140" s="96">
        <f>IF(Options!$D$24 = 1, MAX(F140, G140),
IF(Options!$D$25 = 1, AVERAGE(F140,G140),
IF(Options!$D$26 = 1, IFERROR(GEOMEAN(F140, G140), MAX(F140, G140)))))</f>
        <v>5.8309518948453025</v>
      </c>
      <c r="F140" s="96" cm="1">
        <f t="array" ref="F140">IF(Options!$D$18=1, IFERROR(MAX(IF($I$199:$R$199=1,(I140:R140),"")),
     MAX(IF($I$199:$R$199=2,(I140:R140),""))),
IF(Options!$D$19=1, IFERROR(AVERAGE(IF($I$199:$R$199=1,(I140:R140),"")),
     AVERAGE(IF($I$199:$R$199=2,(I140:R140),""))),
IF(Options!$D$20=1, IFERROR(GEOMEAN(IF($I$199:$R$199=1,(I140:R140)+0.0001,"")),
     GEOMEAN(IF($I$199:$R$199=2,(I140:R140)+0.0001,""))))))</f>
        <v>4.8571428571428603</v>
      </c>
      <c r="G140" s="96" cm="1">
        <f t="array" ref="G140">IF(Options!$D$18=1, IFERROR(MAX(IF($I$200:$R$200=1,(I140:R140),"")),
     MAX(IF($I$200:$R$200=2,(I140:R140),""))),
IF(Options!$D$19=1, IFERROR(AVERAGE(IF($I$200:$R$200=1,(I140:R140),"")),
     AVERAGE(IF($I$200:$R$200=2,(I140:R140),""))),
IF(Options!$D$20=1, IFERROR(GEOMEAN(IF($I$200:$R$200=1,(I140:R140)+0.0001,"")),
     GEOMEAN(IF($I$200:$R$200=2,(I140:R140)+0.0001,""))))))</f>
        <v>7</v>
      </c>
      <c r="H140" s="240" t="s">
        <v>277</v>
      </c>
      <c r="I140" s="96">
        <v>4.8571428571428603</v>
      </c>
      <c r="J140" s="96">
        <v>7</v>
      </c>
      <c r="K140" s="96">
        <v>4.8554941813151</v>
      </c>
      <c r="L140" s="96"/>
      <c r="M140" s="96"/>
      <c r="N140" s="150"/>
      <c r="O140" s="150"/>
      <c r="P140" s="150"/>
      <c r="Q140" s="38"/>
      <c r="R140" s="38"/>
      <c r="S140" s="38"/>
      <c r="T140" s="38"/>
      <c r="U140" s="38"/>
      <c r="V140" s="38"/>
      <c r="W140" s="38"/>
      <c r="X140" s="38"/>
      <c r="Y140" s="38"/>
      <c r="Z140" s="38"/>
      <c r="AA140" s="38"/>
    </row>
    <row r="141" spans="1:27" x14ac:dyDescent="0.2">
      <c r="A141" s="92">
        <v>136</v>
      </c>
      <c r="B141" s="92" t="s">
        <v>278</v>
      </c>
      <c r="C141" s="92" t="s">
        <v>279</v>
      </c>
      <c r="D141" s="105" t="str">
        <f t="shared" si="4"/>
        <v/>
      </c>
      <c r="E141" s="96">
        <f>IF(Options!$D$24 = 1, MAX(F141, G141),
IF(Options!$D$25 = 1, AVERAGE(F141,G141),
IF(Options!$D$26 = 1, IFERROR(GEOMEAN(F141, G141), MAX(F141, G141)))))</f>
        <v>6.2449979983983974</v>
      </c>
      <c r="F141" s="96" cm="1">
        <f t="array" ref="F141">IF(Options!$D$18=1, IFERROR(MAX(IF($I$199:$R$199=1,(I141:R141),"")),
     MAX(IF($I$199:$R$199=2,(I141:R141),""))),
IF(Options!$D$19=1, IFERROR(AVERAGE(IF($I$199:$R$199=1,(I141:R141),"")),
     AVERAGE(IF($I$199:$R$199=2,(I141:R141),""))),
IF(Options!$D$20=1, IFERROR(GEOMEAN(IF($I$199:$R$199=1,(I141:R141)+0.0001,"")),
     GEOMEAN(IF($I$199:$R$199=2,(I141:R141)+0.0001,""))))))</f>
        <v>5.5714285714285703</v>
      </c>
      <c r="G141" s="96" cm="1">
        <f t="array" ref="G141">IF(Options!$D$18=1, IFERROR(MAX(IF($I$200:$R$200=1,(I141:R141),"")),
     MAX(IF($I$200:$R$200=2,(I141:R141),""))),
IF(Options!$D$19=1, IFERROR(AVERAGE(IF($I$200:$R$200=1,(I141:R141),"")),
     AVERAGE(IF($I$200:$R$200=2,(I141:R141),""))),
IF(Options!$D$20=1, IFERROR(GEOMEAN(IF($I$200:$R$200=1,(I141:R141)+0.0001,"")),
     GEOMEAN(IF($I$200:$R$200=2,(I141:R141)+0.0001,""))))))</f>
        <v>7</v>
      </c>
      <c r="H141" s="240" t="s">
        <v>279</v>
      </c>
      <c r="I141" s="96">
        <v>5.5714285714285703</v>
      </c>
      <c r="J141" s="96">
        <v>7</v>
      </c>
      <c r="K141" s="96" t="s">
        <v>505</v>
      </c>
      <c r="L141" s="96"/>
      <c r="M141" s="96"/>
      <c r="N141" s="150"/>
      <c r="O141" s="150"/>
      <c r="P141" s="150"/>
      <c r="Q141" s="38"/>
      <c r="R141" s="38"/>
      <c r="S141" s="38"/>
      <c r="T141" s="38"/>
      <c r="U141" s="38"/>
      <c r="V141" s="38"/>
      <c r="W141" s="38"/>
      <c r="X141" s="38"/>
      <c r="Y141" s="38"/>
      <c r="Z141" s="38"/>
      <c r="AA141" s="38"/>
    </row>
    <row r="142" spans="1:27" x14ac:dyDescent="0.2">
      <c r="A142" s="92">
        <v>137</v>
      </c>
      <c r="B142" s="92" t="s">
        <v>280</v>
      </c>
      <c r="C142" s="92" t="s">
        <v>281</v>
      </c>
      <c r="D142" s="105" t="str">
        <f t="shared" si="4"/>
        <v/>
      </c>
      <c r="E142" s="96">
        <f>IF(Options!$D$24 = 1, MAX(F142, G142),
IF(Options!$D$25 = 1, AVERAGE(F142,G142),
IF(Options!$D$26 = 1, IFERROR(GEOMEAN(F142, G142), MAX(F142, G142)))))</f>
        <v>4.8571428571428603</v>
      </c>
      <c r="F142" s="96" cm="1">
        <f t="array" ref="F142">IF(Options!$D$18=1, IFERROR(MAX(IF($I$199:$R$199=1,(I142:R142),"")),
     MAX(IF($I$199:$R$199=2,(I142:R142),""))),
IF(Options!$D$19=1, IFERROR(AVERAGE(IF($I$199:$R$199=1,(I142:R142),"")),
     AVERAGE(IF($I$199:$R$199=2,(I142:R142),""))),
IF(Options!$D$20=1, IFERROR(GEOMEAN(IF($I$199:$R$199=1,(I142:R142)+0.0001,"")),
     GEOMEAN(IF($I$199:$R$199=2,(I142:R142)+0.0001,""))))))</f>
        <v>4.8571428571428603</v>
      </c>
      <c r="G142" s="96" cm="1">
        <f t="array" ref="G142">IF(Options!$D$18=1, IFERROR(MAX(IF($I$200:$R$200=1,(I142:R142),"")),
     MAX(IF($I$200:$R$200=2,(I142:R142),""))),
IF(Options!$D$19=1, IFERROR(AVERAGE(IF($I$200:$R$200=1,(I142:R142),"")),
     AVERAGE(IF($I$200:$R$200=2,(I142:R142),""))),
IF(Options!$D$20=1, IFERROR(GEOMEAN(IF($I$200:$R$200=1,(I142:R142)+0.0001,"")),
     GEOMEAN(IF($I$200:$R$200=2,(I142:R142)+0.0001,""))))))</f>
        <v>0</v>
      </c>
      <c r="H142" s="240" t="s">
        <v>281</v>
      </c>
      <c r="I142" s="96">
        <v>4.8571428571428603</v>
      </c>
      <c r="J142" s="96" t="s">
        <v>505</v>
      </c>
      <c r="K142" s="96" t="s">
        <v>505</v>
      </c>
      <c r="L142" s="96"/>
      <c r="M142" s="96"/>
      <c r="N142" s="150"/>
      <c r="O142" s="150"/>
      <c r="P142" s="150"/>
      <c r="Q142" s="38"/>
      <c r="R142" s="38"/>
      <c r="S142" s="38"/>
      <c r="T142" s="38"/>
      <c r="U142" s="38"/>
      <c r="V142" s="38"/>
      <c r="W142" s="38"/>
      <c r="X142" s="38"/>
      <c r="Y142" s="38"/>
      <c r="Z142" s="38"/>
      <c r="AA142" s="38"/>
    </row>
    <row r="143" spans="1:27" x14ac:dyDescent="0.2">
      <c r="A143" s="92">
        <v>138</v>
      </c>
      <c r="B143" s="92" t="s">
        <v>282</v>
      </c>
      <c r="C143" s="92" t="s">
        <v>283</v>
      </c>
      <c r="D143" s="105" t="str">
        <f t="shared" si="4"/>
        <v/>
      </c>
      <c r="E143" s="96">
        <f>IF(Options!$D$24 = 1, MAX(F143, G143),
IF(Options!$D$25 = 1, AVERAGE(F143,G143),
IF(Options!$D$26 = 1, IFERROR(GEOMEAN(F143, G143), MAX(F143, G143)))))</f>
        <v>7.9328953503395709</v>
      </c>
      <c r="F143" s="96" cm="1">
        <f t="array" ref="F143">IF(Options!$D$18=1, IFERROR(MAX(IF($I$199:$R$199=1,(I143:R143),"")),
     MAX(IF($I$199:$R$199=2,(I143:R143),""))),
IF(Options!$D$19=1, IFERROR(AVERAGE(IF($I$199:$R$199=1,(I143:R143),"")),
     AVERAGE(IF($I$199:$R$199=2,(I143:R143),""))),
IF(Options!$D$20=1, IFERROR(GEOMEAN(IF($I$199:$R$199=1,(I143:R143)+0.0001,"")),
     GEOMEAN(IF($I$199:$R$199=2,(I143:R143)+0.0001,""))))))</f>
        <v>9</v>
      </c>
      <c r="G143" s="96" cm="1">
        <f t="array" ref="G143">IF(Options!$D$18=1, IFERROR(MAX(IF($I$200:$R$200=1,(I143:R143),"")),
     MAX(IF($I$200:$R$200=2,(I143:R143),""))),
IF(Options!$D$19=1, IFERROR(AVERAGE(IF($I$200:$R$200=1,(I143:R143),"")),
     AVERAGE(IF($I$200:$R$200=2,(I143:R143),""))),
IF(Options!$D$20=1, IFERROR(GEOMEAN(IF($I$200:$R$200=1,(I143:R143)+0.0001,"")),
     GEOMEAN(IF($I$200:$R$200=2,(I143:R143)+0.0001,""))))))</f>
        <v>6.9923142932710203</v>
      </c>
      <c r="H143" s="240" t="s">
        <v>283</v>
      </c>
      <c r="I143" s="96">
        <v>9</v>
      </c>
      <c r="J143" s="96" t="s">
        <v>505</v>
      </c>
      <c r="K143" s="96">
        <v>6.9923142932710203</v>
      </c>
      <c r="L143" s="96"/>
      <c r="M143" s="96"/>
      <c r="N143" s="150"/>
      <c r="O143" s="150"/>
      <c r="P143" s="150"/>
      <c r="Q143" s="38"/>
      <c r="R143" s="38"/>
      <c r="S143" s="38"/>
      <c r="T143" s="38"/>
      <c r="U143" s="38"/>
      <c r="V143" s="38"/>
      <c r="W143" s="38"/>
      <c r="X143" s="38"/>
      <c r="Y143" s="38"/>
      <c r="Z143" s="38"/>
      <c r="AA143" s="38"/>
    </row>
    <row r="144" spans="1:27" x14ac:dyDescent="0.2">
      <c r="A144" s="92">
        <v>139</v>
      </c>
      <c r="B144" s="92" t="s">
        <v>284</v>
      </c>
      <c r="C144" s="92" t="s">
        <v>285</v>
      </c>
      <c r="D144" s="105" t="str">
        <f t="shared" si="4"/>
        <v/>
      </c>
      <c r="E144" s="96">
        <f>IF(Options!$D$24 = 1, MAX(F144, G144),
IF(Options!$D$25 = 1, AVERAGE(F144,G144),
IF(Options!$D$26 = 1, IFERROR(GEOMEAN(F144, G144), MAX(F144, G144)))))</f>
        <v>3.1255030490521443</v>
      </c>
      <c r="F144" s="96" cm="1">
        <f t="array" ref="F144">IF(Options!$D$18=1, IFERROR(MAX(IF($I$199:$R$199=1,(I144:R144),"")),
     MAX(IF($I$199:$R$199=2,(I144:R144),""))),
IF(Options!$D$19=1, IFERROR(AVERAGE(IF($I$199:$R$199=1,(I144:R144),"")),
     AVERAGE(IF($I$199:$R$199=2,(I144:R144),""))),
IF(Options!$D$20=1, IFERROR(GEOMEAN(IF($I$199:$R$199=1,(I144:R144)+0.0001,"")),
     GEOMEAN(IF($I$199:$R$199=2,(I144:R144)+0.0001,""))))))</f>
        <v>1</v>
      </c>
      <c r="G144" s="96" cm="1">
        <f t="array" ref="G144">IF(Options!$D$18=1, IFERROR(MAX(IF($I$200:$R$200=1,(I144:R144),"")),
     MAX(IF($I$200:$R$200=2,(I144:R144),""))),
IF(Options!$D$19=1, IFERROR(AVERAGE(IF($I$200:$R$200=1,(I144:R144),"")),
     AVERAGE(IF($I$200:$R$200=2,(I144:R144),""))),
IF(Options!$D$20=1, IFERROR(GEOMEAN(IF($I$200:$R$200=1,(I144:R144)+0.0001,"")),
     GEOMEAN(IF($I$200:$R$200=2,(I144:R144)+0.0001,""))))))</f>
        <v>9.7687693096342496</v>
      </c>
      <c r="H144" s="240" t="s">
        <v>285</v>
      </c>
      <c r="I144" s="96">
        <v>1</v>
      </c>
      <c r="J144" s="96">
        <v>0</v>
      </c>
      <c r="K144" s="96">
        <v>9.7687693096342496</v>
      </c>
      <c r="L144" s="96"/>
      <c r="M144" s="96"/>
      <c r="N144" s="150"/>
      <c r="O144" s="150"/>
      <c r="P144" s="150"/>
      <c r="Q144" s="38"/>
      <c r="R144" s="38"/>
      <c r="S144" s="38"/>
      <c r="T144" s="38"/>
      <c r="U144" s="38"/>
      <c r="V144" s="38"/>
      <c r="W144" s="38"/>
      <c r="X144" s="38"/>
      <c r="Y144" s="38"/>
      <c r="Z144" s="38"/>
      <c r="AA144" s="38"/>
    </row>
    <row r="145" spans="1:27" x14ac:dyDescent="0.2">
      <c r="A145" s="92">
        <v>140</v>
      </c>
      <c r="B145" s="92" t="s">
        <v>286</v>
      </c>
      <c r="C145" s="92" t="s">
        <v>287</v>
      </c>
      <c r="D145" s="105" t="str">
        <f t="shared" si="4"/>
        <v/>
      </c>
      <c r="E145" s="96">
        <f>IF(Options!$D$24 = 1, MAX(F145, G145),
IF(Options!$D$25 = 1, AVERAGE(F145,G145),
IF(Options!$D$26 = 1, IFERROR(GEOMEAN(F145, G145), MAX(F145, G145)))))</f>
        <v>9</v>
      </c>
      <c r="F145" s="96" cm="1">
        <f t="array" ref="F145">IF(Options!$D$18=1, IFERROR(MAX(IF($I$199:$R$199=1,(I145:R145),"")),
     MAX(IF($I$199:$R$199=2,(I145:R145),""))),
IF(Options!$D$19=1, IFERROR(AVERAGE(IF($I$199:$R$199=1,(I145:R145),"")),
     AVERAGE(IF($I$199:$R$199=2,(I145:R145),""))),
IF(Options!$D$20=1, IFERROR(GEOMEAN(IF($I$199:$R$199=1,(I145:R145)+0.0001,"")),
     GEOMEAN(IF($I$199:$R$199=2,(I145:R145)+0.0001,""))))))</f>
        <v>9</v>
      </c>
      <c r="G145" s="96" cm="1">
        <f t="array" ref="G145">IF(Options!$D$18=1, IFERROR(MAX(IF($I$200:$R$200=1,(I145:R145),"")),
     MAX(IF($I$200:$R$200=2,(I145:R145),""))),
IF(Options!$D$19=1, IFERROR(AVERAGE(IF($I$200:$R$200=1,(I145:R145),"")),
     AVERAGE(IF($I$200:$R$200=2,(I145:R145),""))),
IF(Options!$D$20=1, IFERROR(GEOMEAN(IF($I$200:$R$200=1,(I145:R145)+0.0001,"")),
     GEOMEAN(IF($I$200:$R$200=2,(I145:R145)+0.0001,""))))))</f>
        <v>0</v>
      </c>
      <c r="H145" s="240" t="s">
        <v>287</v>
      </c>
      <c r="I145" s="96">
        <v>9</v>
      </c>
      <c r="J145" s="96" t="s">
        <v>505</v>
      </c>
      <c r="K145" s="96" t="s">
        <v>505</v>
      </c>
      <c r="L145" s="96"/>
      <c r="M145" s="96"/>
      <c r="N145" s="150"/>
      <c r="O145" s="150"/>
      <c r="P145" s="150"/>
      <c r="Q145" s="38"/>
      <c r="R145" s="38"/>
      <c r="S145" s="38"/>
      <c r="T145" s="38"/>
      <c r="U145" s="38"/>
      <c r="V145" s="38"/>
      <c r="W145" s="38"/>
      <c r="X145" s="38"/>
      <c r="Y145" s="38"/>
      <c r="Z145" s="38"/>
      <c r="AA145" s="38"/>
    </row>
    <row r="146" spans="1:27" x14ac:dyDescent="0.2">
      <c r="A146" s="92">
        <v>141</v>
      </c>
      <c r="B146" s="92" t="s">
        <v>288</v>
      </c>
      <c r="C146" s="92" t="s">
        <v>289</v>
      </c>
      <c r="D146" s="105" t="str">
        <f t="shared" si="4"/>
        <v/>
      </c>
      <c r="E146" s="96">
        <f>IF(Options!$D$24 = 1, MAX(F146, G146),
IF(Options!$D$25 = 1, AVERAGE(F146,G146),
IF(Options!$D$26 = 1, IFERROR(GEOMEAN(F146, G146), MAX(F146, G146)))))</f>
        <v>3.1622776601683809</v>
      </c>
      <c r="F146" s="96" cm="1">
        <f t="array" ref="F146">IF(Options!$D$18=1, IFERROR(MAX(IF($I$199:$R$199=1,(I146:R146),"")),
     MAX(IF($I$199:$R$199=2,(I146:R146),""))),
IF(Options!$D$19=1, IFERROR(AVERAGE(IF($I$199:$R$199=1,(I146:R146),"")),
     AVERAGE(IF($I$199:$R$199=2,(I146:R146),""))),
IF(Options!$D$20=1, IFERROR(GEOMEAN(IF($I$199:$R$199=1,(I146:R146)+0.0001,"")),
     GEOMEAN(IF($I$199:$R$199=2,(I146:R146)+0.0001,""))))))</f>
        <v>1.4285714285714299</v>
      </c>
      <c r="G146" s="96" cm="1">
        <f t="array" ref="G146">IF(Options!$D$18=1, IFERROR(MAX(IF($I$200:$R$200=1,(I146:R146),"")),
     MAX(IF($I$200:$R$200=2,(I146:R146),""))),
IF(Options!$D$19=1, IFERROR(AVERAGE(IF($I$200:$R$200=1,(I146:R146),"")),
     AVERAGE(IF($I$200:$R$200=2,(I146:R146),""))),
IF(Options!$D$20=1, IFERROR(GEOMEAN(IF($I$200:$R$200=1,(I146:R146)+0.0001,"")),
     GEOMEAN(IF($I$200:$R$200=2,(I146:R146)+0.0001,""))))))</f>
        <v>7</v>
      </c>
      <c r="H146" s="240" t="s">
        <v>289</v>
      </c>
      <c r="I146" s="96">
        <v>1.4285714285714299</v>
      </c>
      <c r="J146" s="96">
        <v>7</v>
      </c>
      <c r="K146" s="96" t="s">
        <v>505</v>
      </c>
      <c r="L146" s="96"/>
      <c r="M146" s="96"/>
      <c r="N146" s="150"/>
      <c r="O146" s="150"/>
      <c r="P146" s="150"/>
      <c r="Q146" s="38"/>
      <c r="R146" s="38"/>
      <c r="S146" s="38"/>
      <c r="T146" s="38"/>
      <c r="U146" s="38"/>
      <c r="V146" s="38"/>
      <c r="W146" s="38"/>
      <c r="X146" s="38"/>
      <c r="Y146" s="38"/>
      <c r="Z146" s="38"/>
      <c r="AA146" s="38"/>
    </row>
    <row r="147" spans="1:27" x14ac:dyDescent="0.2">
      <c r="A147" s="92">
        <v>142</v>
      </c>
      <c r="B147" s="92" t="s">
        <v>290</v>
      </c>
      <c r="C147" s="92" t="s">
        <v>291</v>
      </c>
      <c r="D147" s="105" t="str">
        <f t="shared" si="4"/>
        <v/>
      </c>
      <c r="E147" s="96">
        <f>IF(Options!$D$24 = 1, MAX(F147, G147),
IF(Options!$D$25 = 1, AVERAGE(F147,G147),
IF(Options!$D$26 = 1, IFERROR(GEOMEAN(F147, G147), MAX(F147, G147)))))</f>
        <v>5.9999999999999982</v>
      </c>
      <c r="F147" s="96" cm="1">
        <f t="array" ref="F147">IF(Options!$D$18=1, IFERROR(MAX(IF($I$199:$R$199=1,(I147:R147),"")),
     MAX(IF($I$199:$R$199=2,(I147:R147),""))),
IF(Options!$D$19=1, IFERROR(AVERAGE(IF($I$199:$R$199=1,(I147:R147),"")),
     AVERAGE(IF($I$199:$R$199=2,(I147:R147),""))),
IF(Options!$D$20=1, IFERROR(GEOMEAN(IF($I$199:$R$199=1,(I147:R147)+0.0001,"")),
     GEOMEAN(IF($I$199:$R$199=2,(I147:R147)+0.0001,""))))))</f>
        <v>5.1428571428571397</v>
      </c>
      <c r="G147" s="96" cm="1">
        <f t="array" ref="G147">IF(Options!$D$18=1, IFERROR(MAX(IF($I$200:$R$200=1,(I147:R147),"")),
     MAX(IF($I$200:$R$200=2,(I147:R147),""))),
IF(Options!$D$19=1, IFERROR(AVERAGE(IF($I$200:$R$200=1,(I147:R147),"")),
     AVERAGE(IF($I$200:$R$200=2,(I147:R147),""))),
IF(Options!$D$20=1, IFERROR(GEOMEAN(IF($I$200:$R$200=1,(I147:R147)+0.0001,"")),
     GEOMEAN(IF($I$200:$R$200=2,(I147:R147)+0.0001,""))))))</f>
        <v>7</v>
      </c>
      <c r="H147" s="240" t="s">
        <v>291</v>
      </c>
      <c r="I147" s="96">
        <v>5.1428571428571397</v>
      </c>
      <c r="J147" s="96">
        <v>7</v>
      </c>
      <c r="K147" s="96">
        <v>2.5814272562662799</v>
      </c>
      <c r="L147" s="96"/>
      <c r="M147" s="96"/>
      <c r="N147" s="150"/>
      <c r="O147" s="150"/>
      <c r="P147" s="150"/>
      <c r="Q147" s="38"/>
      <c r="R147" s="38"/>
      <c r="S147" s="38"/>
      <c r="T147" s="38"/>
      <c r="U147" s="38"/>
      <c r="V147" s="38"/>
      <c r="W147" s="38"/>
      <c r="X147" s="38"/>
      <c r="Y147" s="38"/>
      <c r="Z147" s="38"/>
      <c r="AA147" s="38"/>
    </row>
    <row r="148" spans="1:27" x14ac:dyDescent="0.2">
      <c r="A148" s="92">
        <v>143</v>
      </c>
      <c r="B148" s="92" t="s">
        <v>292</v>
      </c>
      <c r="C148" s="92" t="s">
        <v>293</v>
      </c>
      <c r="D148" s="105" t="str">
        <f t="shared" si="4"/>
        <v/>
      </c>
      <c r="E148" s="96">
        <f>IF(Options!$D$24 = 1, MAX(F148, G148),
IF(Options!$D$25 = 1, AVERAGE(F148,G148),
IF(Options!$D$26 = 1, IFERROR(GEOMEAN(F148, G148), MAX(F148, G148)))))</f>
        <v>1.71428571428572</v>
      </c>
      <c r="F148" s="96" cm="1">
        <f t="array" ref="F148">IF(Options!$D$18=1, IFERROR(MAX(IF($I$199:$R$199=1,(I148:R148),"")),
     MAX(IF($I$199:$R$199=2,(I148:R148),""))),
IF(Options!$D$19=1, IFERROR(AVERAGE(IF($I$199:$R$199=1,(I148:R148),"")),
     AVERAGE(IF($I$199:$R$199=2,(I148:R148),""))),
IF(Options!$D$20=1, IFERROR(GEOMEAN(IF($I$199:$R$199=1,(I148:R148)+0.0001,"")),
     GEOMEAN(IF($I$199:$R$199=2,(I148:R148)+0.0001,""))))))</f>
        <v>1.71428571428572</v>
      </c>
      <c r="G148" s="96" cm="1">
        <f t="array" ref="G148">IF(Options!$D$18=1, IFERROR(MAX(IF($I$200:$R$200=1,(I148:R148),"")),
     MAX(IF($I$200:$R$200=2,(I148:R148),""))),
IF(Options!$D$19=1, IFERROR(AVERAGE(IF($I$200:$R$200=1,(I148:R148),"")),
     AVERAGE(IF($I$200:$R$200=2,(I148:R148),""))),
IF(Options!$D$20=1, IFERROR(GEOMEAN(IF($I$200:$R$200=1,(I148:R148)+0.0001,"")),
     GEOMEAN(IF($I$200:$R$200=2,(I148:R148)+0.0001,""))))))</f>
        <v>0</v>
      </c>
      <c r="H148" s="240" t="s">
        <v>293</v>
      </c>
      <c r="I148" s="96">
        <v>1.71428571428572</v>
      </c>
      <c r="J148" s="96" t="s">
        <v>505</v>
      </c>
      <c r="K148" s="96" t="s">
        <v>505</v>
      </c>
      <c r="L148" s="96"/>
      <c r="M148" s="96"/>
      <c r="N148" s="150"/>
      <c r="O148" s="150"/>
      <c r="P148" s="150"/>
      <c r="Q148" s="38"/>
      <c r="R148" s="38"/>
      <c r="S148" s="38"/>
      <c r="T148" s="38"/>
      <c r="U148" s="38"/>
      <c r="V148" s="38"/>
      <c r="W148" s="38"/>
      <c r="X148" s="38"/>
      <c r="Y148" s="38"/>
      <c r="Z148" s="38"/>
      <c r="AA148" s="38"/>
    </row>
    <row r="149" spans="1:27" x14ac:dyDescent="0.2">
      <c r="A149" s="92">
        <v>144</v>
      </c>
      <c r="B149" s="92" t="s">
        <v>294</v>
      </c>
      <c r="C149" s="92" t="s">
        <v>295</v>
      </c>
      <c r="D149" s="105" t="str">
        <f t="shared" si="4"/>
        <v/>
      </c>
      <c r="E149" s="96">
        <f>IF(Options!$D$24 = 1, MAX(F149, G149),
IF(Options!$D$25 = 1, AVERAGE(F149,G149),
IF(Options!$D$26 = 1, IFERROR(GEOMEAN(F149, G149), MAX(F149, G149)))))</f>
        <v>4.4993001937238111</v>
      </c>
      <c r="F149" s="96" cm="1">
        <f t="array" ref="F149">IF(Options!$D$18=1, IFERROR(MAX(IF($I$199:$R$199=1,(I149:R149),"")),
     MAX(IF($I$199:$R$199=2,(I149:R149),""))),
IF(Options!$D$19=1, IFERROR(AVERAGE(IF($I$199:$R$199=1,(I149:R149),"")),
     AVERAGE(IF($I$199:$R$199=2,(I149:R149),""))),
IF(Options!$D$20=1, IFERROR(GEOMEAN(IF($I$199:$R$199=1,(I149:R149)+0.0001,"")),
     GEOMEAN(IF($I$199:$R$199=2,(I149:R149)+0.0001,""))))))</f>
        <v>2.71428571428571</v>
      </c>
      <c r="G149" s="96" cm="1">
        <f t="array" ref="G149">IF(Options!$D$18=1, IFERROR(MAX(IF($I$200:$R$200=1,(I149:R149),"")),
     MAX(IF($I$200:$R$200=2,(I149:R149),""))),
IF(Options!$D$19=1, IFERROR(AVERAGE(IF($I$200:$R$200=1,(I149:R149),"")),
     AVERAGE(IF($I$200:$R$200=2,(I149:R149),""))),
IF(Options!$D$20=1, IFERROR(GEOMEAN(IF($I$200:$R$200=1,(I149:R149)+0.0001,"")),
     GEOMEAN(IF($I$200:$R$200=2,(I149:R149)+0.0001,""))))))</f>
        <v>7.4582060859316899</v>
      </c>
      <c r="H149" s="240" t="s">
        <v>295</v>
      </c>
      <c r="I149" s="96">
        <v>2.71428571428571</v>
      </c>
      <c r="J149" s="96">
        <v>7</v>
      </c>
      <c r="K149" s="96">
        <v>7.4582060859316899</v>
      </c>
      <c r="L149" s="96"/>
      <c r="M149" s="96"/>
      <c r="N149" s="150"/>
      <c r="O149" s="150"/>
      <c r="P149" s="150"/>
      <c r="Q149" s="38"/>
      <c r="R149" s="38"/>
      <c r="S149" s="38"/>
      <c r="T149" s="38"/>
      <c r="U149" s="38"/>
      <c r="V149" s="38"/>
      <c r="W149" s="38"/>
      <c r="X149" s="38"/>
      <c r="Y149" s="38"/>
      <c r="Z149" s="38"/>
      <c r="AA149" s="38"/>
    </row>
    <row r="150" spans="1:27" x14ac:dyDescent="0.2">
      <c r="A150" s="92">
        <v>145</v>
      </c>
      <c r="B150" s="92" t="s">
        <v>296</v>
      </c>
      <c r="C150" s="92" t="s">
        <v>297</v>
      </c>
      <c r="D150" s="105" t="str">
        <f t="shared" si="4"/>
        <v/>
      </c>
      <c r="E150" s="96">
        <f>IF(Options!$D$24 = 1, MAX(F150, G150),
IF(Options!$D$25 = 1, AVERAGE(F150,G150),
IF(Options!$D$26 = 1, IFERROR(GEOMEAN(F150, G150), MAX(F150, G150)))))</f>
        <v>4.0000000000000036</v>
      </c>
      <c r="F150" s="96" cm="1">
        <f t="array" ref="F150">IF(Options!$D$18=1, IFERROR(MAX(IF($I$199:$R$199=1,(I150:R150),"")),
     MAX(IF($I$199:$R$199=2,(I150:R150),""))),
IF(Options!$D$19=1, IFERROR(AVERAGE(IF($I$199:$R$199=1,(I150:R150),"")),
     AVERAGE(IF($I$199:$R$199=2,(I150:R150),""))),
IF(Options!$D$20=1, IFERROR(GEOMEAN(IF($I$199:$R$199=1,(I150:R150)+0.0001,"")),
     GEOMEAN(IF($I$199:$R$199=2,(I150:R150)+0.0001,""))))))</f>
        <v>2.28571428571429</v>
      </c>
      <c r="G150" s="96" cm="1">
        <f t="array" ref="G150">IF(Options!$D$18=1, IFERROR(MAX(IF($I$200:$R$200=1,(I150:R150),"")),
     MAX(IF($I$200:$R$200=2,(I150:R150),""))),
IF(Options!$D$19=1, IFERROR(AVERAGE(IF($I$200:$R$200=1,(I150:R150),"")),
     AVERAGE(IF($I$200:$R$200=2,(I150:R150),""))),
IF(Options!$D$20=1, IFERROR(GEOMEAN(IF($I$200:$R$200=1,(I150:R150)+0.0001,"")),
     GEOMEAN(IF($I$200:$R$200=2,(I150:R150)+0.0001,""))))))</f>
        <v>7</v>
      </c>
      <c r="H150" s="240" t="s">
        <v>297</v>
      </c>
      <c r="I150" s="96">
        <v>2.28571428571429</v>
      </c>
      <c r="J150" s="96">
        <v>7</v>
      </c>
      <c r="K150" s="96" t="s">
        <v>505</v>
      </c>
      <c r="L150" s="96"/>
      <c r="M150" s="96"/>
      <c r="N150" s="150"/>
      <c r="O150" s="150"/>
      <c r="P150" s="150"/>
      <c r="Q150" s="38"/>
      <c r="R150" s="38"/>
      <c r="S150" s="38"/>
      <c r="T150" s="38"/>
      <c r="U150" s="38"/>
      <c r="V150" s="38"/>
      <c r="W150" s="38"/>
      <c r="X150" s="38"/>
      <c r="Y150" s="38"/>
      <c r="Z150" s="38"/>
      <c r="AA150" s="38"/>
    </row>
    <row r="151" spans="1:27" x14ac:dyDescent="0.2">
      <c r="A151" s="92">
        <v>146</v>
      </c>
      <c r="B151" s="92" t="s">
        <v>298</v>
      </c>
      <c r="C151" s="92" t="s">
        <v>299</v>
      </c>
      <c r="D151" s="105" t="str">
        <f t="shared" si="4"/>
        <v/>
      </c>
      <c r="E151" s="96">
        <f>IF(Options!$D$24 = 1, MAX(F151, G151),
IF(Options!$D$25 = 1, AVERAGE(F151,G151),
IF(Options!$D$26 = 1, IFERROR(GEOMEAN(F151, G151), MAX(F151, G151)))))</f>
        <v>9</v>
      </c>
      <c r="F151" s="96" cm="1">
        <f t="array" ref="F151">IF(Options!$D$18=1, IFERROR(MAX(IF($I$199:$R$199=1,(I151:R151),"")),
     MAX(IF($I$199:$R$199=2,(I151:R151),""))),
IF(Options!$D$19=1, IFERROR(AVERAGE(IF($I$199:$R$199=1,(I151:R151),"")),
     AVERAGE(IF($I$199:$R$199=2,(I151:R151),""))),
IF(Options!$D$20=1, IFERROR(GEOMEAN(IF($I$199:$R$199=1,(I151:R151)+0.0001,"")),
     GEOMEAN(IF($I$199:$R$199=2,(I151:R151)+0.0001,""))))))</f>
        <v>9</v>
      </c>
      <c r="G151" s="96" cm="1">
        <f t="array" ref="G151">IF(Options!$D$18=1, IFERROR(MAX(IF($I$200:$R$200=1,(I151:R151),"")),
     MAX(IF($I$200:$R$200=2,(I151:R151),""))),
IF(Options!$D$19=1, IFERROR(AVERAGE(IF($I$200:$R$200=1,(I151:R151),"")),
     AVERAGE(IF($I$200:$R$200=2,(I151:R151),""))),
IF(Options!$D$20=1, IFERROR(GEOMEAN(IF($I$200:$R$200=1,(I151:R151)+0.0001,"")),
     GEOMEAN(IF($I$200:$R$200=2,(I151:R151)+0.0001,""))))))</f>
        <v>0</v>
      </c>
      <c r="H151" s="240" t="s">
        <v>299</v>
      </c>
      <c r="I151" s="96">
        <v>9</v>
      </c>
      <c r="J151" s="96" t="s">
        <v>505</v>
      </c>
      <c r="K151" s="96" t="s">
        <v>505</v>
      </c>
      <c r="L151" s="96"/>
      <c r="M151" s="96"/>
      <c r="N151" s="150"/>
      <c r="O151" s="150"/>
      <c r="P151" s="150"/>
      <c r="Q151" s="38"/>
      <c r="R151" s="38"/>
      <c r="S151" s="38"/>
      <c r="T151" s="38"/>
      <c r="U151" s="38"/>
      <c r="V151" s="38"/>
      <c r="W151" s="38"/>
      <c r="X151" s="38"/>
      <c r="Y151" s="38"/>
      <c r="Z151" s="38"/>
      <c r="AA151" s="38"/>
    </row>
    <row r="152" spans="1:27" x14ac:dyDescent="0.2">
      <c r="A152" s="92">
        <v>147</v>
      </c>
      <c r="B152" s="92" t="s">
        <v>300</v>
      </c>
      <c r="C152" s="92" t="s">
        <v>301</v>
      </c>
      <c r="D152" s="105" t="str">
        <f t="shared" si="4"/>
        <v/>
      </c>
      <c r="E152" s="96">
        <f>IF(Options!$D$24 = 1, MAX(F152, G152),
IF(Options!$D$25 = 1, AVERAGE(F152,G152),
IF(Options!$D$26 = 1, IFERROR(GEOMEAN(F152, G152), MAX(F152, G152)))))</f>
        <v>1.71428571428572</v>
      </c>
      <c r="F152" s="96" cm="1">
        <f t="array" ref="F152">IF(Options!$D$18=1, IFERROR(MAX(IF($I$199:$R$199=1,(I152:R152),"")),
     MAX(IF($I$199:$R$199=2,(I152:R152),""))),
IF(Options!$D$19=1, IFERROR(AVERAGE(IF($I$199:$R$199=1,(I152:R152),"")),
     AVERAGE(IF($I$199:$R$199=2,(I152:R152),""))),
IF(Options!$D$20=1, IFERROR(GEOMEAN(IF($I$199:$R$199=1,(I152:R152)+0.0001,"")),
     GEOMEAN(IF($I$199:$R$199=2,(I152:R152)+0.0001,""))))))</f>
        <v>1.71428571428572</v>
      </c>
      <c r="G152" s="96" cm="1">
        <f t="array" ref="G152">IF(Options!$D$18=1, IFERROR(MAX(IF($I$200:$R$200=1,(I152:R152),"")),
     MAX(IF($I$200:$R$200=2,(I152:R152),""))),
IF(Options!$D$19=1, IFERROR(AVERAGE(IF($I$200:$R$200=1,(I152:R152),"")),
     AVERAGE(IF($I$200:$R$200=2,(I152:R152),""))),
IF(Options!$D$20=1, IFERROR(GEOMEAN(IF($I$200:$R$200=1,(I152:R152)+0.0001,"")),
     GEOMEAN(IF($I$200:$R$200=2,(I152:R152)+0.0001,""))))))</f>
        <v>0</v>
      </c>
      <c r="H152" s="240" t="s">
        <v>301</v>
      </c>
      <c r="I152" s="96">
        <v>1.71428571428572</v>
      </c>
      <c r="J152" s="96" t="s">
        <v>505</v>
      </c>
      <c r="K152" s="96" t="s">
        <v>505</v>
      </c>
      <c r="L152" s="96"/>
      <c r="M152" s="96"/>
      <c r="N152" s="150"/>
      <c r="O152" s="150"/>
      <c r="P152" s="150"/>
      <c r="Q152" s="38"/>
      <c r="R152" s="38"/>
      <c r="S152" s="38"/>
      <c r="T152" s="38"/>
      <c r="U152" s="38"/>
      <c r="V152" s="38"/>
      <c r="W152" s="38"/>
      <c r="X152" s="38"/>
      <c r="Y152" s="38"/>
      <c r="Z152" s="38"/>
      <c r="AA152" s="38"/>
    </row>
    <row r="153" spans="1:27" x14ac:dyDescent="0.2">
      <c r="A153" s="92">
        <v>148</v>
      </c>
      <c r="B153" s="92" t="s">
        <v>302</v>
      </c>
      <c r="C153" s="92" t="s">
        <v>303</v>
      </c>
      <c r="D153" s="105" t="str">
        <f t="shared" si="4"/>
        <v/>
      </c>
      <c r="E153" s="96">
        <f>IF(Options!$D$24 = 1, MAX(F153, G153),
IF(Options!$D$25 = 1, AVERAGE(F153,G153),
IF(Options!$D$26 = 1, IFERROR(GEOMEAN(F153, G153), MAX(F153, G153)))))</f>
        <v>9.1807251503197893</v>
      </c>
      <c r="F153" s="96" cm="1">
        <f t="array" ref="F153">IF(Options!$D$18=1, IFERROR(MAX(IF($I$199:$R$199=1,(I153:R153),"")),
     MAX(IF($I$199:$R$199=2,(I153:R153),""))),
IF(Options!$D$19=1, IFERROR(AVERAGE(IF($I$199:$R$199=1,(I153:R153),"")),
     AVERAGE(IF($I$199:$R$199=2,(I153:R153),""))),
IF(Options!$D$20=1, IFERROR(GEOMEAN(IF($I$199:$R$199=1,(I153:R153)+0.0001,"")),
     GEOMEAN(IF($I$199:$R$199=2,(I153:R153)+0.0001,""))))))</f>
        <v>8.4285714285714306</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240" t="s">
        <v>303</v>
      </c>
      <c r="I153" s="96">
        <v>8.4285714285714306</v>
      </c>
      <c r="J153" s="96">
        <v>10</v>
      </c>
      <c r="K153" s="96" t="s">
        <v>505</v>
      </c>
      <c r="L153" s="96"/>
      <c r="M153" s="96"/>
      <c r="N153" s="150"/>
      <c r="O153" s="150"/>
      <c r="P153" s="150"/>
      <c r="Q153" s="38"/>
      <c r="R153" s="38"/>
      <c r="S153" s="38"/>
      <c r="T153" s="38"/>
      <c r="U153" s="38"/>
      <c r="V153" s="38"/>
      <c r="W153" s="38"/>
      <c r="X153" s="38"/>
      <c r="Y153" s="38"/>
      <c r="Z153" s="38"/>
      <c r="AA153" s="38"/>
    </row>
    <row r="154" spans="1:27" x14ac:dyDescent="0.2">
      <c r="A154" s="92">
        <v>149</v>
      </c>
      <c r="B154" s="92" t="s">
        <v>304</v>
      </c>
      <c r="C154" s="92" t="s">
        <v>305</v>
      </c>
      <c r="D154" s="105" t="str">
        <f t="shared" si="4"/>
        <v/>
      </c>
      <c r="E154" s="96">
        <f>IF(Options!$D$24 = 1, MAX(F154, G154),
IF(Options!$D$25 = 1, AVERAGE(F154,G154),
IF(Options!$D$26 = 1, IFERROR(GEOMEAN(F154, G154), MAX(F154, G154)))))</f>
        <v>9.4868329805051381</v>
      </c>
      <c r="F154" s="96" cm="1">
        <f t="array" ref="F154">IF(Options!$D$18=1, IFERROR(MAX(IF($I$199:$R$199=1,(I154:R154),"")),
     MAX(IF($I$199:$R$199=2,(I154:R154),""))),
IF(Options!$D$19=1, IFERROR(AVERAGE(IF($I$199:$R$199=1,(I154:R154),"")),
     AVERAGE(IF($I$199:$R$199=2,(I154:R154),""))),
IF(Options!$D$20=1, IFERROR(GEOMEAN(IF($I$199:$R$199=1,(I154:R154)+0.0001,"")),
     GEOMEAN(IF($I$199:$R$199=2,(I154:R154)+0.0001,""))))))</f>
        <v>9</v>
      </c>
      <c r="G154" s="96" cm="1">
        <f t="array" ref="G154">IF(Options!$D$18=1, IFERROR(MAX(IF($I$200:$R$200=1,(I154:R154),"")),
     MAX(IF($I$200:$R$200=2,(I154:R154),""))),
IF(Options!$D$19=1, IFERROR(AVERAGE(IF($I$200:$R$200=1,(I154:R154),"")),
     AVERAGE(IF($I$200:$R$200=2,(I154:R154),""))),
IF(Options!$D$20=1, IFERROR(GEOMEAN(IF($I$200:$R$200=1,(I154:R154)+0.0001,"")),
     GEOMEAN(IF($I$200:$R$200=2,(I154:R154)+0.0001,""))))))</f>
        <v>10</v>
      </c>
      <c r="H154" s="240" t="s">
        <v>305</v>
      </c>
      <c r="I154" s="96">
        <v>9</v>
      </c>
      <c r="J154" s="96" t="s">
        <v>505</v>
      </c>
      <c r="K154" s="96">
        <v>10</v>
      </c>
      <c r="L154" s="96"/>
      <c r="M154" s="96"/>
      <c r="N154" s="150"/>
      <c r="O154" s="150"/>
      <c r="P154" s="150"/>
      <c r="Q154" s="38"/>
      <c r="R154" s="38"/>
      <c r="S154" s="38"/>
      <c r="T154" s="38"/>
      <c r="U154" s="38"/>
      <c r="V154" s="38"/>
      <c r="W154" s="38"/>
      <c r="X154" s="38"/>
      <c r="Y154" s="38"/>
      <c r="Z154" s="38"/>
      <c r="AA154" s="38"/>
    </row>
    <row r="155" spans="1:27" x14ac:dyDescent="0.2">
      <c r="A155" s="92">
        <v>150</v>
      </c>
      <c r="B155" s="92" t="s">
        <v>306</v>
      </c>
      <c r="C155" s="92" t="s">
        <v>307</v>
      </c>
      <c r="D155" s="105" t="str">
        <f t="shared" si="4"/>
        <v/>
      </c>
      <c r="E155" s="96">
        <f>IF(Options!$D$24 = 1, MAX(F155, G155),
IF(Options!$D$25 = 1, AVERAGE(F155,G155),
IF(Options!$D$26 = 1, IFERROR(GEOMEAN(F155, G155), MAX(F155, G155)))))</f>
        <v>0.28571428571428598</v>
      </c>
      <c r="F155" s="96" cm="1">
        <f t="array" ref="F155">IF(Options!$D$18=1, IFERROR(MAX(IF($I$199:$R$199=1,(I155:R155),"")),
     MAX(IF($I$199:$R$199=2,(I155:R155),""))),
IF(Options!$D$19=1, IFERROR(AVERAGE(IF($I$199:$R$199=1,(I155:R155),"")),
     AVERAGE(IF($I$199:$R$199=2,(I155:R155),""))),
IF(Options!$D$20=1, IFERROR(GEOMEAN(IF($I$199:$R$199=1,(I155:R155)+0.0001,"")),
     GEOMEAN(IF($I$199:$R$199=2,(I155:R155)+0.0001,""))))))</f>
        <v>0.28571428571428598</v>
      </c>
      <c r="G155" s="96" cm="1">
        <f t="array" ref="G155">IF(Options!$D$18=1, IFERROR(MAX(IF($I$200:$R$200=1,(I155:R155),"")),
     MAX(IF($I$200:$R$200=2,(I155:R155),""))),
IF(Options!$D$19=1, IFERROR(AVERAGE(IF($I$200:$R$200=1,(I155:R155),"")),
     AVERAGE(IF($I$200:$R$200=2,(I155:R155),""))),
IF(Options!$D$20=1, IFERROR(GEOMEAN(IF($I$200:$R$200=1,(I155:R155)+0.0001,"")),
     GEOMEAN(IF($I$200:$R$200=2,(I155:R155)+0.0001,""))))))</f>
        <v>0</v>
      </c>
      <c r="H155" s="240" t="s">
        <v>307</v>
      </c>
      <c r="I155" s="96">
        <v>0.28571428571428598</v>
      </c>
      <c r="J155" s="96">
        <v>0</v>
      </c>
      <c r="K155" s="96" t="s">
        <v>505</v>
      </c>
      <c r="L155" s="96"/>
      <c r="M155" s="96"/>
      <c r="N155" s="150"/>
      <c r="O155" s="150"/>
      <c r="P155" s="150"/>
      <c r="Q155" s="38"/>
      <c r="R155" s="38"/>
      <c r="S155" s="38"/>
      <c r="T155" s="38"/>
      <c r="U155" s="38"/>
      <c r="V155" s="38"/>
      <c r="W155" s="38"/>
      <c r="X155" s="38"/>
      <c r="Y155" s="38"/>
      <c r="Z155" s="38"/>
      <c r="AA155" s="38"/>
    </row>
    <row r="156" spans="1:27" x14ac:dyDescent="0.2">
      <c r="A156" s="92">
        <v>151</v>
      </c>
      <c r="B156" s="92" t="s">
        <v>308</v>
      </c>
      <c r="C156" s="92" t="s">
        <v>309</v>
      </c>
      <c r="D156" s="105" t="str">
        <f t="shared" si="4"/>
        <v/>
      </c>
      <c r="E156" s="96">
        <f>IF(Options!$D$24 = 1, MAX(F156, G156),
IF(Options!$D$25 = 1, AVERAGE(F156,G156),
IF(Options!$D$26 = 1, IFERROR(GEOMEAN(F156, G156), MAX(F156, G156)))))</f>
        <v>8.4285714285714306</v>
      </c>
      <c r="F156" s="96" cm="1">
        <f t="array" ref="F156">IF(Options!$D$18=1, IFERROR(MAX(IF($I$199:$R$199=1,(I156:R156),"")),
     MAX(IF($I$199:$R$199=2,(I156:R156),""))),
IF(Options!$D$19=1, IFERROR(AVERAGE(IF($I$199:$R$199=1,(I156:R156),"")),
     AVERAGE(IF($I$199:$R$199=2,(I156:R156),""))),
IF(Options!$D$20=1, IFERROR(GEOMEAN(IF($I$199:$R$199=1,(I156:R156)+0.0001,"")),
     GEOMEAN(IF($I$199:$R$199=2,(I156:R156)+0.0001,""))))))</f>
        <v>8.4285714285714306</v>
      </c>
      <c r="G156" s="96" cm="1">
        <f t="array" ref="G156">IF(Options!$D$18=1, IFERROR(MAX(IF($I$200:$R$200=1,(I156:R156),"")),
     MAX(IF($I$200:$R$200=2,(I156:R156),""))),
IF(Options!$D$19=1, IFERROR(AVERAGE(IF($I$200:$R$200=1,(I156:R156),"")),
     AVERAGE(IF($I$200:$R$200=2,(I156:R156),""))),
IF(Options!$D$20=1, IFERROR(GEOMEAN(IF($I$200:$R$200=1,(I156:R156)+0.0001,"")),
     GEOMEAN(IF($I$200:$R$200=2,(I156:R156)+0.0001,""))))))</f>
        <v>0</v>
      </c>
      <c r="H156" s="240" t="s">
        <v>309</v>
      </c>
      <c r="I156" s="96">
        <v>8.4285714285714306</v>
      </c>
      <c r="J156" s="96" t="s">
        <v>505</v>
      </c>
      <c r="K156" s="96" t="s">
        <v>505</v>
      </c>
      <c r="L156" s="96"/>
      <c r="M156" s="96"/>
      <c r="N156" s="150"/>
      <c r="O156" s="150"/>
      <c r="P156" s="150"/>
      <c r="Q156" s="38"/>
      <c r="R156" s="38"/>
      <c r="S156" s="38"/>
      <c r="T156" s="38"/>
      <c r="U156" s="38"/>
      <c r="V156" s="38"/>
      <c r="W156" s="38"/>
      <c r="X156" s="38"/>
      <c r="Y156" s="38"/>
      <c r="Z156" s="38"/>
      <c r="AA156" s="38"/>
    </row>
    <row r="157" spans="1:27" x14ac:dyDescent="0.2">
      <c r="A157" s="92">
        <v>152</v>
      </c>
      <c r="B157" s="92" t="s">
        <v>310</v>
      </c>
      <c r="C157" s="92" t="s">
        <v>311</v>
      </c>
      <c r="D157" s="105" t="str">
        <f t="shared" si="4"/>
        <v/>
      </c>
      <c r="E157" s="96">
        <f>IF(Options!$D$24 = 1, MAX(F157, G157),
IF(Options!$D$25 = 1, AVERAGE(F157,G157),
IF(Options!$D$26 = 1, IFERROR(GEOMEAN(F157, G157), MAX(F157, G157)))))</f>
        <v>9.8571428571428594</v>
      </c>
      <c r="F157" s="96" cm="1">
        <f t="array" ref="F157">IF(Options!$D$18=1, IFERROR(MAX(IF($I$199:$R$199=1,(I157:R157),"")),
     MAX(IF($I$199:$R$199=2,(I157:R157),""))),
IF(Options!$D$19=1, IFERROR(AVERAGE(IF($I$199:$R$199=1,(I157:R157),"")),
     AVERAGE(IF($I$199:$R$199=2,(I157:R157),""))),
IF(Options!$D$20=1, IFERROR(GEOMEAN(IF($I$199:$R$199=1,(I157:R157)+0.0001,"")),
     GEOMEAN(IF($I$199:$R$199=2,(I157:R157)+0.0001,""))))))</f>
        <v>9.8571428571428594</v>
      </c>
      <c r="G157" s="96" cm="1">
        <f t="array" ref="G157">IF(Options!$D$18=1, IFERROR(MAX(IF($I$200:$R$200=1,(I157:R157),"")),
     MAX(IF($I$200:$R$200=2,(I157:R157),""))),
IF(Options!$D$19=1, IFERROR(AVERAGE(IF($I$200:$R$200=1,(I157:R157),"")),
     AVERAGE(IF($I$200:$R$200=2,(I157:R157),""))),
IF(Options!$D$20=1, IFERROR(GEOMEAN(IF($I$200:$R$200=1,(I157:R157)+0.0001,"")),
     GEOMEAN(IF($I$200:$R$200=2,(I157:R157)+0.0001,""))))))</f>
        <v>0</v>
      </c>
      <c r="H157" s="240" t="s">
        <v>311</v>
      </c>
      <c r="I157" s="96">
        <v>9.8571428571428594</v>
      </c>
      <c r="J157" s="96" t="s">
        <v>505</v>
      </c>
      <c r="K157" s="96" t="s">
        <v>505</v>
      </c>
      <c r="L157" s="96"/>
      <c r="M157" s="96"/>
      <c r="N157" s="150"/>
      <c r="O157" s="150"/>
      <c r="P157" s="150"/>
      <c r="Q157" s="38"/>
      <c r="R157" s="38"/>
      <c r="S157" s="38"/>
      <c r="T157" s="38"/>
      <c r="U157" s="38"/>
      <c r="V157" s="38"/>
      <c r="W157" s="38"/>
      <c r="X157" s="38"/>
      <c r="Y157" s="38"/>
      <c r="Z157" s="38"/>
      <c r="AA157" s="38"/>
    </row>
    <row r="158" spans="1:27" x14ac:dyDescent="0.2">
      <c r="A158" s="92">
        <v>153</v>
      </c>
      <c r="B158" s="92" t="s">
        <v>312</v>
      </c>
      <c r="C158" s="92" t="s">
        <v>313</v>
      </c>
      <c r="D158" s="105" t="str">
        <f t="shared" si="4"/>
        <v/>
      </c>
      <c r="E158" s="96">
        <f>IF(Options!$D$24 = 1, MAX(F158, G158),
IF(Options!$D$25 = 1, AVERAGE(F158,G158),
IF(Options!$D$26 = 1, IFERROR(GEOMEAN(F158, G158), MAX(F158, G158)))))</f>
        <v>6.6332495807108014</v>
      </c>
      <c r="F158" s="96" cm="1">
        <f t="array" ref="F158">IF(Options!$D$18=1, IFERROR(MAX(IF($I$199:$R$199=1,(I158:R158),"")),
     MAX(IF($I$199:$R$199=2,(I158:R158),""))),
IF(Options!$D$19=1, IFERROR(AVERAGE(IF($I$199:$R$199=1,(I158:R158),"")),
     AVERAGE(IF($I$199:$R$199=2,(I158:R158),""))),
IF(Options!$D$20=1, IFERROR(GEOMEAN(IF($I$199:$R$199=1,(I158:R158)+0.0001,"")),
     GEOMEAN(IF($I$199:$R$199=2,(I158:R158)+0.0001,""))))))</f>
        <v>6.28571428571429</v>
      </c>
      <c r="G158" s="96" cm="1">
        <f t="array" ref="G158">IF(Options!$D$18=1, IFERROR(MAX(IF($I$200:$R$200=1,(I158:R158),"")),
     MAX(IF($I$200:$R$200=2,(I158:R158),""))),
IF(Options!$D$19=1, IFERROR(AVERAGE(IF($I$200:$R$200=1,(I158:R158),"")),
     AVERAGE(IF($I$200:$R$200=2,(I158:R158),""))),
IF(Options!$D$20=1, IFERROR(GEOMEAN(IF($I$200:$R$200=1,(I158:R158)+0.0001,"")),
     GEOMEAN(IF($I$200:$R$200=2,(I158:R158)+0.0001,""))))))</f>
        <v>7</v>
      </c>
      <c r="H158" s="240" t="s">
        <v>313</v>
      </c>
      <c r="I158" s="96">
        <v>6.28571428571429</v>
      </c>
      <c r="J158" s="96">
        <v>7</v>
      </c>
      <c r="K158" s="96">
        <v>3.6150431860060901</v>
      </c>
      <c r="L158" s="96"/>
      <c r="M158" s="96"/>
      <c r="N158" s="150"/>
      <c r="O158" s="150"/>
      <c r="P158" s="150"/>
      <c r="Q158" s="38"/>
      <c r="R158" s="38"/>
      <c r="S158" s="38"/>
      <c r="T158" s="38"/>
      <c r="U158" s="38"/>
      <c r="V158" s="38"/>
      <c r="W158" s="38"/>
      <c r="X158" s="38"/>
      <c r="Y158" s="38"/>
      <c r="Z158" s="38"/>
      <c r="AA158" s="38"/>
    </row>
    <row r="159" spans="1:27" x14ac:dyDescent="0.2">
      <c r="A159" s="92">
        <v>154</v>
      </c>
      <c r="B159" s="92" t="s">
        <v>314</v>
      </c>
      <c r="C159" s="92" t="s">
        <v>315</v>
      </c>
      <c r="D159" s="105" t="str">
        <f t="shared" si="4"/>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0</v>
      </c>
      <c r="H159" s="240" t="s">
        <v>315</v>
      </c>
      <c r="I159" s="96">
        <v>10</v>
      </c>
      <c r="J159" s="96" t="s">
        <v>505</v>
      </c>
      <c r="K159" s="96" t="s">
        <v>505</v>
      </c>
      <c r="L159" s="96"/>
      <c r="M159" s="96"/>
      <c r="N159" s="150"/>
      <c r="O159" s="150"/>
      <c r="P159" s="150"/>
      <c r="Q159" s="38"/>
      <c r="R159" s="38"/>
      <c r="S159" s="38"/>
      <c r="T159" s="38"/>
      <c r="U159" s="38"/>
      <c r="V159" s="38"/>
      <c r="W159" s="38"/>
      <c r="X159" s="38"/>
      <c r="Y159" s="38"/>
      <c r="Z159" s="38"/>
      <c r="AA159" s="38"/>
    </row>
    <row r="160" spans="1:27" x14ac:dyDescent="0.2">
      <c r="A160" s="92">
        <v>155</v>
      </c>
      <c r="B160" s="92" t="s">
        <v>316</v>
      </c>
      <c r="C160" s="92" t="s">
        <v>317</v>
      </c>
      <c r="D160" s="105" t="str">
        <f t="shared" si="4"/>
        <v/>
      </c>
      <c r="E160" s="96">
        <f>IF(Options!$D$24 = 1, MAX(F160, G160),
IF(Options!$D$25 = 1, AVERAGE(F160,G160),
IF(Options!$D$26 = 1, IFERROR(GEOMEAN(F160, G160), MAX(F160, G160)))))</f>
        <v>4.1231056256176615</v>
      </c>
      <c r="F160" s="96" cm="1">
        <f t="array" ref="F160">IF(Options!$D$18=1, IFERROR(MAX(IF($I$199:$R$199=1,(I160:R160),"")),
     MAX(IF($I$199:$R$199=2,(I160:R160),""))),
IF(Options!$D$19=1, IFERROR(AVERAGE(IF($I$199:$R$199=1,(I160:R160),"")),
     AVERAGE(IF($I$199:$R$199=2,(I160:R160),""))),
IF(Options!$D$20=1, IFERROR(GEOMEAN(IF($I$199:$R$199=1,(I160:R160)+0.0001,"")),
     GEOMEAN(IF($I$199:$R$199=2,(I160:R160)+0.0001,""))))))</f>
        <v>2.4285714285714302</v>
      </c>
      <c r="G160" s="96" cm="1">
        <f t="array" ref="G160">IF(Options!$D$18=1, IFERROR(MAX(IF($I$200:$R$200=1,(I160:R160),"")),
     MAX(IF($I$200:$R$200=2,(I160:R160),""))),
IF(Options!$D$19=1, IFERROR(AVERAGE(IF($I$200:$R$200=1,(I160:R160),"")),
     AVERAGE(IF($I$200:$R$200=2,(I160:R160),""))),
IF(Options!$D$20=1, IFERROR(GEOMEAN(IF($I$200:$R$200=1,(I160:R160)+0.0001,"")),
     GEOMEAN(IF($I$200:$R$200=2,(I160:R160)+0.0001,""))))))</f>
        <v>7</v>
      </c>
      <c r="H160" s="240" t="s">
        <v>317</v>
      </c>
      <c r="I160" s="96">
        <v>2.4285714285714302</v>
      </c>
      <c r="J160" s="96">
        <v>7</v>
      </c>
      <c r="K160" s="96" t="s">
        <v>505</v>
      </c>
      <c r="L160" s="96"/>
      <c r="M160" s="96"/>
      <c r="N160" s="150"/>
      <c r="O160" s="150"/>
      <c r="P160" s="150"/>
      <c r="Q160" s="38"/>
      <c r="R160" s="38"/>
      <c r="S160" s="38"/>
      <c r="T160" s="38"/>
      <c r="U160" s="38"/>
      <c r="V160" s="38"/>
      <c r="W160" s="38"/>
      <c r="X160" s="38"/>
      <c r="Y160" s="38"/>
      <c r="Z160" s="38"/>
      <c r="AA160" s="38"/>
    </row>
    <row r="161" spans="1:27" x14ac:dyDescent="0.2">
      <c r="A161" s="92">
        <v>156</v>
      </c>
      <c r="B161" s="92" t="s">
        <v>318</v>
      </c>
      <c r="C161" s="92" t="s">
        <v>319</v>
      </c>
      <c r="D161" s="105" t="str">
        <f t="shared" si="4"/>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240" t="s">
        <v>319</v>
      </c>
      <c r="I161" s="96">
        <v>10</v>
      </c>
      <c r="J161" s="96" t="s">
        <v>505</v>
      </c>
      <c r="K161" s="96">
        <v>10</v>
      </c>
      <c r="L161" s="96"/>
      <c r="M161" s="96"/>
      <c r="N161" s="150"/>
      <c r="O161" s="150"/>
      <c r="P161" s="150"/>
      <c r="Q161" s="38"/>
      <c r="R161" s="38"/>
      <c r="S161" s="38"/>
      <c r="T161" s="38"/>
      <c r="U161" s="38"/>
      <c r="V161" s="38"/>
      <c r="W161" s="38"/>
      <c r="X161" s="38"/>
      <c r="Y161" s="38"/>
      <c r="Z161" s="38"/>
      <c r="AA161" s="38"/>
    </row>
    <row r="162" spans="1:27" x14ac:dyDescent="0.2">
      <c r="A162" s="92">
        <v>157</v>
      </c>
      <c r="B162" s="92" t="s">
        <v>320</v>
      </c>
      <c r="C162" s="92" t="s">
        <v>321</v>
      </c>
      <c r="D162" s="105" t="str">
        <f t="shared" si="4"/>
        <v/>
      </c>
      <c r="E162" s="96">
        <f>IF(Options!$D$24 = 1, MAX(F162, G162),
IF(Options!$D$25 = 1, AVERAGE(F162,G162),
IF(Options!$D$26 = 1, IFERROR(GEOMEAN(F162, G162), MAX(F162, G162)))))</f>
        <v>8.71428571428571</v>
      </c>
      <c r="F162" s="96" cm="1">
        <f t="array" ref="F162">IF(Options!$D$18=1, IFERROR(MAX(IF($I$199:$R$199=1,(I162:R162),"")),
     MAX(IF($I$199:$R$199=2,(I162:R162),""))),
IF(Options!$D$19=1, IFERROR(AVERAGE(IF($I$199:$R$199=1,(I162:R162),"")),
     AVERAGE(IF($I$199:$R$199=2,(I162:R162),""))),
IF(Options!$D$20=1, IFERROR(GEOMEAN(IF($I$199:$R$199=1,(I162:R162)+0.0001,"")),
     GEOMEAN(IF($I$199:$R$199=2,(I162:R162)+0.0001,""))))))</f>
        <v>8.71428571428571</v>
      </c>
      <c r="G162" s="96" cm="1">
        <f t="array" ref="G162">IF(Options!$D$18=1, IFERROR(MAX(IF($I$200:$R$200=1,(I162:R162),"")),
     MAX(IF($I$200:$R$200=2,(I162:R162),""))),
IF(Options!$D$19=1, IFERROR(AVERAGE(IF($I$200:$R$200=1,(I162:R162),"")),
     AVERAGE(IF($I$200:$R$200=2,(I162:R162),""))),
IF(Options!$D$20=1, IFERROR(GEOMEAN(IF($I$200:$R$200=1,(I162:R162)+0.0001,"")),
     GEOMEAN(IF($I$200:$R$200=2,(I162:R162)+0.0001,""))))))</f>
        <v>0</v>
      </c>
      <c r="H162" s="240" t="s">
        <v>321</v>
      </c>
      <c r="I162" s="96">
        <v>8.71428571428571</v>
      </c>
      <c r="J162" s="96" t="s">
        <v>505</v>
      </c>
      <c r="K162" s="96" t="s">
        <v>505</v>
      </c>
      <c r="L162" s="96"/>
      <c r="M162" s="96"/>
      <c r="N162" s="150"/>
      <c r="O162" s="150"/>
      <c r="P162" s="150"/>
      <c r="Q162" s="38"/>
      <c r="R162" s="38"/>
      <c r="S162" s="38"/>
      <c r="T162" s="38"/>
      <c r="U162" s="38"/>
      <c r="V162" s="38"/>
      <c r="W162" s="38"/>
      <c r="X162" s="38"/>
      <c r="Y162" s="38"/>
      <c r="Z162" s="38"/>
      <c r="AA162" s="38"/>
    </row>
    <row r="163" spans="1:27" x14ac:dyDescent="0.2">
      <c r="A163" s="92">
        <v>158</v>
      </c>
      <c r="B163" s="92" t="s">
        <v>322</v>
      </c>
      <c r="C163" s="92" t="s">
        <v>323</v>
      </c>
      <c r="D163" s="105" t="str">
        <f t="shared" si="4"/>
        <v/>
      </c>
      <c r="E163" s="96">
        <f>IF(Options!$D$24 = 1, MAX(F163, G163),
IF(Options!$D$25 = 1, AVERAGE(F163,G163),
IF(Options!$D$26 = 1, IFERROR(GEOMEAN(F163, G163), MAX(F163, G163)))))</f>
        <v>5.9160797830996161</v>
      </c>
      <c r="F163" s="96" cm="1">
        <f t="array" ref="F163">IF(Options!$D$18=1, IFERROR(MAX(IF($I$199:$R$199=1,(I163:R163),"")),
     MAX(IF($I$199:$R$199=2,(I163:R163),""))),
IF(Options!$D$19=1, IFERROR(AVERAGE(IF($I$199:$R$199=1,(I163:R163),"")),
     AVERAGE(IF($I$199:$R$199=2,(I163:R163),""))),
IF(Options!$D$20=1, IFERROR(GEOMEAN(IF($I$199:$R$199=1,(I163:R163)+0.0001,"")),
     GEOMEAN(IF($I$199:$R$199=2,(I163:R163)+0.0001,""))))))</f>
        <v>5</v>
      </c>
      <c r="G163" s="96" cm="1">
        <f t="array" ref="G163">IF(Options!$D$18=1, IFERROR(MAX(IF($I$200:$R$200=1,(I163:R163),"")),
     MAX(IF($I$200:$R$200=2,(I163:R163),""))),
IF(Options!$D$19=1, IFERROR(AVERAGE(IF($I$200:$R$200=1,(I163:R163),"")),
     AVERAGE(IF($I$200:$R$200=2,(I163:R163),""))),
IF(Options!$D$20=1, IFERROR(GEOMEAN(IF($I$200:$R$200=1,(I163:R163)+0.0001,"")),
     GEOMEAN(IF($I$200:$R$200=2,(I163:R163)+0.0001,""))))))</f>
        <v>7</v>
      </c>
      <c r="H163" s="240" t="s">
        <v>323</v>
      </c>
      <c r="I163" s="96">
        <v>5</v>
      </c>
      <c r="J163" s="96">
        <v>7</v>
      </c>
      <c r="K163" s="96" t="s">
        <v>505</v>
      </c>
      <c r="L163" s="96"/>
      <c r="M163" s="96"/>
      <c r="N163" s="150"/>
      <c r="O163" s="150"/>
      <c r="P163" s="150"/>
      <c r="Q163" s="38"/>
      <c r="R163" s="38"/>
      <c r="S163" s="38"/>
      <c r="T163" s="38"/>
      <c r="U163" s="38"/>
      <c r="V163" s="38"/>
      <c r="W163" s="38"/>
      <c r="X163" s="38"/>
      <c r="Y163" s="38"/>
      <c r="Z163" s="38"/>
      <c r="AA163" s="38"/>
    </row>
    <row r="164" spans="1:27" x14ac:dyDescent="0.2">
      <c r="A164" s="92">
        <v>159</v>
      </c>
      <c r="B164" s="92" t="s">
        <v>324</v>
      </c>
      <c r="C164" s="92" t="s">
        <v>325</v>
      </c>
      <c r="D164" s="105" t="str">
        <f t="shared" si="4"/>
        <v/>
      </c>
      <c r="E164" s="96">
        <f>IF(Options!$D$24 = 1, MAX(F164, G164),
IF(Options!$D$25 = 1, AVERAGE(F164,G164),
IF(Options!$D$26 = 1, IFERROR(GEOMEAN(F164, G164), MAX(F164, G164)))))</f>
        <v>3.0000000000000049</v>
      </c>
      <c r="F164" s="96" cm="1">
        <f t="array" ref="F164">IF(Options!$D$18=1, IFERROR(MAX(IF($I$199:$R$199=1,(I164:R164),"")),
     MAX(IF($I$199:$R$199=2,(I164:R164),""))),
IF(Options!$D$19=1, IFERROR(AVERAGE(IF($I$199:$R$199=1,(I164:R164),"")),
     AVERAGE(IF($I$199:$R$199=2,(I164:R164),""))),
IF(Options!$D$20=1, IFERROR(GEOMEAN(IF($I$199:$R$199=1,(I164:R164)+0.0001,"")),
     GEOMEAN(IF($I$199:$R$199=2,(I164:R164)+0.0001,""))))))</f>
        <v>1.28571428571429</v>
      </c>
      <c r="G164" s="96" cm="1">
        <f t="array" ref="G164">IF(Options!$D$18=1, IFERROR(MAX(IF($I$200:$R$200=1,(I164:R164),"")),
     MAX(IF($I$200:$R$200=2,(I164:R164),""))),
IF(Options!$D$19=1, IFERROR(AVERAGE(IF($I$200:$R$200=1,(I164:R164),"")),
     AVERAGE(IF($I$200:$R$200=2,(I164:R164),""))),
IF(Options!$D$20=1, IFERROR(GEOMEAN(IF($I$200:$R$200=1,(I164:R164)+0.0001,"")),
     GEOMEAN(IF($I$200:$R$200=2,(I164:R164)+0.0001,""))))))</f>
        <v>7</v>
      </c>
      <c r="H164" s="240" t="s">
        <v>325</v>
      </c>
      <c r="I164" s="96">
        <v>1.28571428571429</v>
      </c>
      <c r="J164" s="96">
        <v>7</v>
      </c>
      <c r="K164" s="96" t="s">
        <v>505</v>
      </c>
      <c r="L164" s="96"/>
      <c r="M164" s="96"/>
      <c r="N164" s="150"/>
      <c r="O164" s="150"/>
      <c r="P164" s="150"/>
      <c r="Q164" s="38"/>
      <c r="R164" s="38"/>
      <c r="S164" s="38"/>
      <c r="T164" s="38"/>
      <c r="U164" s="38"/>
      <c r="V164" s="38"/>
      <c r="W164" s="38"/>
      <c r="X164" s="38"/>
      <c r="Y164" s="38"/>
      <c r="Z164" s="38"/>
      <c r="AA164" s="38"/>
    </row>
    <row r="165" spans="1:27" x14ac:dyDescent="0.2">
      <c r="A165" s="92">
        <v>160</v>
      </c>
      <c r="B165" s="92" t="s">
        <v>326</v>
      </c>
      <c r="C165" s="92" t="s">
        <v>327</v>
      </c>
      <c r="D165" s="105" t="str">
        <f t="shared" si="4"/>
        <v/>
      </c>
      <c r="E165" s="96">
        <f>IF(Options!$D$24 = 1, MAX(F165, G165),
IF(Options!$D$25 = 1, AVERAGE(F165,G165),
IF(Options!$D$26 = 1, IFERROR(GEOMEAN(F165, G165), MAX(F165, G165)))))</f>
        <v>1.4142135623730956</v>
      </c>
      <c r="F165" s="96" cm="1">
        <f t="array" ref="F165">IF(Options!$D$18=1, IFERROR(MAX(IF($I$199:$R$199=1,(I165:R165),"")),
     MAX(IF($I$199:$R$199=2,(I165:R165),""))),
IF(Options!$D$19=1, IFERROR(AVERAGE(IF($I$199:$R$199=1,(I165:R165),"")),
     AVERAGE(IF($I$199:$R$199=2,(I165:R165),""))),
IF(Options!$D$20=1, IFERROR(GEOMEAN(IF($I$199:$R$199=1,(I165:R165)+0.0001,"")),
     GEOMEAN(IF($I$199:$R$199=2,(I165:R165)+0.0001,""))))))</f>
        <v>0.28571428571428598</v>
      </c>
      <c r="G165" s="96" cm="1">
        <f t="array" ref="G165">IF(Options!$D$18=1, IFERROR(MAX(IF($I$200:$R$200=1,(I165:R165),"")),
     MAX(IF($I$200:$R$200=2,(I165:R165),""))),
IF(Options!$D$19=1, IFERROR(AVERAGE(IF($I$200:$R$200=1,(I165:R165),"")),
     AVERAGE(IF($I$200:$R$200=2,(I165:R165),""))),
IF(Options!$D$20=1, IFERROR(GEOMEAN(IF($I$200:$R$200=1,(I165:R165)+0.0001,"")),
     GEOMEAN(IF($I$200:$R$200=2,(I165:R165)+0.0001,""))))))</f>
        <v>7</v>
      </c>
      <c r="H165" s="240" t="s">
        <v>327</v>
      </c>
      <c r="I165" s="96">
        <v>0.28571428571428598</v>
      </c>
      <c r="J165" s="96">
        <v>7</v>
      </c>
      <c r="K165" s="96" t="s">
        <v>505</v>
      </c>
      <c r="L165" s="96"/>
      <c r="M165" s="96"/>
      <c r="N165" s="150"/>
      <c r="O165" s="150"/>
      <c r="P165" s="150"/>
      <c r="Q165" s="38"/>
      <c r="R165" s="38"/>
      <c r="S165" s="38"/>
      <c r="T165" s="38"/>
      <c r="U165" s="38"/>
      <c r="V165" s="38"/>
      <c r="W165" s="38"/>
      <c r="X165" s="38"/>
      <c r="Y165" s="38"/>
      <c r="Z165" s="38"/>
      <c r="AA165" s="38"/>
    </row>
    <row r="166" spans="1:27" x14ac:dyDescent="0.2">
      <c r="A166" s="92">
        <v>161</v>
      </c>
      <c r="B166" s="92" t="s">
        <v>328</v>
      </c>
      <c r="C166" s="92" t="s">
        <v>329</v>
      </c>
      <c r="D166" s="105" t="str">
        <f t="shared" ref="D166:D197" si="5">IF(H166 &lt;&gt; C166, "Countries don't match", "")</f>
        <v/>
      </c>
      <c r="E166" s="96">
        <f>IF(Options!$D$24 = 1, MAX(F166, G166),
IF(Options!$D$25 = 1, AVERAGE(F166,G166),
IF(Options!$D$26 = 1, IFERROR(GEOMEAN(F166, G166), MAX(F166, G166)))))</f>
        <v>1.4142135623730956</v>
      </c>
      <c r="F166" s="96" cm="1">
        <f t="array" ref="F166">IF(Options!$D$18=1, IFERROR(MAX(IF($I$199:$R$199=1,(I166:R166),"")),
     MAX(IF($I$199:$R$199=2,(I166:R166),""))),
IF(Options!$D$19=1, IFERROR(AVERAGE(IF($I$199:$R$199=1,(I166:R166),"")),
     AVERAGE(IF($I$199:$R$199=2,(I166:R166),""))),
IF(Options!$D$20=1, IFERROR(GEOMEAN(IF($I$199:$R$199=1,(I166:R166)+0.0001,"")),
     GEOMEAN(IF($I$199:$R$199=2,(I166:R166)+0.0001,""))))))</f>
        <v>0.28571428571428598</v>
      </c>
      <c r="G166" s="96" cm="1">
        <f t="array" ref="G166">IF(Options!$D$18=1, IFERROR(MAX(IF($I$200:$R$200=1,(I166:R166),"")),
     MAX(IF($I$200:$R$200=2,(I166:R166),""))),
IF(Options!$D$19=1, IFERROR(AVERAGE(IF($I$200:$R$200=1,(I166:R166),"")),
     AVERAGE(IF($I$200:$R$200=2,(I166:R166),""))),
IF(Options!$D$20=1, IFERROR(GEOMEAN(IF($I$200:$R$200=1,(I166:R166)+0.0001,"")),
     GEOMEAN(IF($I$200:$R$200=2,(I166:R166)+0.0001,""))))))</f>
        <v>7</v>
      </c>
      <c r="H166" s="240" t="s">
        <v>329</v>
      </c>
      <c r="I166" s="96">
        <v>0.28571428571428598</v>
      </c>
      <c r="J166" s="96">
        <v>7</v>
      </c>
      <c r="K166" s="96" t="s">
        <v>505</v>
      </c>
      <c r="L166" s="96"/>
      <c r="M166" s="96"/>
      <c r="N166" s="150"/>
      <c r="O166" s="150"/>
      <c r="P166" s="150"/>
      <c r="Q166" s="38"/>
      <c r="R166" s="38"/>
      <c r="S166" s="38"/>
      <c r="T166" s="38"/>
      <c r="U166" s="38"/>
      <c r="V166" s="38"/>
      <c r="W166" s="38"/>
      <c r="X166" s="38"/>
      <c r="Y166" s="38"/>
      <c r="Z166" s="38"/>
      <c r="AA166" s="38"/>
    </row>
    <row r="167" spans="1:27" x14ac:dyDescent="0.2">
      <c r="A167" s="92">
        <v>162</v>
      </c>
      <c r="B167" s="92" t="s">
        <v>330</v>
      </c>
      <c r="C167" s="92" t="s">
        <v>331</v>
      </c>
      <c r="D167" s="105" t="str">
        <f t="shared" si="5"/>
        <v/>
      </c>
      <c r="E167" s="96">
        <f>IF(Options!$D$24 = 1, MAX(F167, G167),
IF(Options!$D$25 = 1, AVERAGE(F167,G167),
IF(Options!$D$26 = 1, IFERROR(GEOMEAN(F167, G167), MAX(F167, G167)))))</f>
        <v>8</v>
      </c>
      <c r="F167" s="96" cm="1">
        <f t="array" ref="F167">IF(Options!$D$18=1, IFERROR(MAX(IF($I$199:$R$199=1,(I167:R167),"")),
     MAX(IF($I$199:$R$199=2,(I167:R167),""))),
IF(Options!$D$19=1, IFERROR(AVERAGE(IF($I$199:$R$199=1,(I167:R167),"")),
     AVERAGE(IF($I$199:$R$199=2,(I167:R167),""))),
IF(Options!$D$20=1, IFERROR(GEOMEAN(IF($I$199:$R$199=1,(I167:R167)+0.0001,"")),
     GEOMEAN(IF($I$199:$R$199=2,(I167:R167)+0.0001,""))))))</f>
        <v>8</v>
      </c>
      <c r="G167" s="96" cm="1">
        <f t="array" ref="G167">IF(Options!$D$18=1, IFERROR(MAX(IF($I$200:$R$200=1,(I167:R167),"")),
     MAX(IF($I$200:$R$200=2,(I167:R167),""))),
IF(Options!$D$19=1, IFERROR(AVERAGE(IF($I$200:$R$200=1,(I167:R167),"")),
     AVERAGE(IF($I$200:$R$200=2,(I167:R167),""))),
IF(Options!$D$20=1, IFERROR(GEOMEAN(IF($I$200:$R$200=1,(I167:R167)+0.0001,"")),
     GEOMEAN(IF($I$200:$R$200=2,(I167:R167)+0.0001,""))))))</f>
        <v>0</v>
      </c>
      <c r="H167" s="240" t="s">
        <v>331</v>
      </c>
      <c r="I167" s="96">
        <v>8</v>
      </c>
      <c r="J167" s="96" t="s">
        <v>505</v>
      </c>
      <c r="K167" s="96" t="s">
        <v>505</v>
      </c>
      <c r="L167" s="96"/>
      <c r="M167" s="96"/>
      <c r="N167" s="150"/>
      <c r="O167" s="150"/>
      <c r="P167" s="150"/>
      <c r="Q167" s="38"/>
      <c r="R167" s="38"/>
      <c r="S167" s="38"/>
      <c r="T167" s="38"/>
      <c r="U167" s="38"/>
      <c r="V167" s="38"/>
      <c r="W167" s="38"/>
      <c r="X167" s="38"/>
      <c r="Y167" s="38"/>
      <c r="Z167" s="38"/>
      <c r="AA167" s="38"/>
    </row>
    <row r="168" spans="1:27" x14ac:dyDescent="0.2">
      <c r="A168" s="92">
        <v>163</v>
      </c>
      <c r="B168" s="92" t="s">
        <v>332</v>
      </c>
      <c r="C168" s="92" t="s">
        <v>333</v>
      </c>
      <c r="D168" s="105" t="str">
        <f t="shared" si="5"/>
        <v/>
      </c>
      <c r="E168" s="96">
        <f>IF(Options!$D$24 = 1, MAX(F168, G168),
IF(Options!$D$25 = 1, AVERAGE(F168,G168),
IF(Options!$D$26 = 1, IFERROR(GEOMEAN(F168, G168), MAX(F168, G168)))))</f>
        <v>3.71428571428571</v>
      </c>
      <c r="F168" s="96" cm="1">
        <f t="array" ref="F168">IF(Options!$D$18=1, IFERROR(MAX(IF($I$199:$R$199=1,(I168:R168),"")),
     MAX(IF($I$199:$R$199=2,(I168:R168),""))),
IF(Options!$D$19=1, IFERROR(AVERAGE(IF($I$199:$R$199=1,(I168:R168),"")),
     AVERAGE(IF($I$199:$R$199=2,(I168:R168),""))),
IF(Options!$D$20=1, IFERROR(GEOMEAN(IF($I$199:$R$199=1,(I168:R168)+0.0001,"")),
     GEOMEAN(IF($I$199:$R$199=2,(I168:R168)+0.0001,""))))))</f>
        <v>3.71428571428571</v>
      </c>
      <c r="G168" s="96" cm="1">
        <f t="array" ref="G168">IF(Options!$D$18=1, IFERROR(MAX(IF($I$200:$R$200=1,(I168:R168),"")),
     MAX(IF($I$200:$R$200=2,(I168:R168),""))),
IF(Options!$D$19=1, IFERROR(AVERAGE(IF($I$200:$R$200=1,(I168:R168),"")),
     AVERAGE(IF($I$200:$R$200=2,(I168:R168),""))),
IF(Options!$D$20=1, IFERROR(GEOMEAN(IF($I$200:$R$200=1,(I168:R168)+0.0001,"")),
     GEOMEAN(IF($I$200:$R$200=2,(I168:R168)+0.0001,""))))))</f>
        <v>0</v>
      </c>
      <c r="H168" s="240" t="s">
        <v>333</v>
      </c>
      <c r="I168" s="96">
        <v>3.71428571428571</v>
      </c>
      <c r="J168" s="96">
        <v>0</v>
      </c>
      <c r="K168" s="96" t="s">
        <v>505</v>
      </c>
      <c r="L168" s="96"/>
      <c r="M168" s="96"/>
      <c r="N168" s="150"/>
      <c r="O168" s="150"/>
      <c r="P168" s="150"/>
      <c r="Q168" s="38"/>
      <c r="R168" s="38"/>
      <c r="S168" s="38"/>
      <c r="T168" s="38"/>
      <c r="U168" s="38"/>
      <c r="V168" s="38"/>
      <c r="W168" s="38"/>
      <c r="X168" s="38"/>
      <c r="Y168" s="38"/>
      <c r="Z168" s="38"/>
      <c r="AA168" s="38"/>
    </row>
    <row r="169" spans="1:27" x14ac:dyDescent="0.2">
      <c r="A169" s="92">
        <v>164</v>
      </c>
      <c r="B169" s="92" t="s">
        <v>334</v>
      </c>
      <c r="C169" s="92" t="s">
        <v>335</v>
      </c>
      <c r="D169" s="105" t="str">
        <f t="shared" si="5"/>
        <v/>
      </c>
      <c r="E169" s="96">
        <f>IF(Options!$D$24 = 1, MAX(F169, G169),
IF(Options!$D$25 = 1, AVERAGE(F169,G169),
IF(Options!$D$26 = 1, IFERROR(GEOMEAN(F169, G169), MAX(F169, G169)))))</f>
        <v>10</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0</v>
      </c>
      <c r="H169" s="240" t="s">
        <v>335</v>
      </c>
      <c r="I169" s="96">
        <v>10</v>
      </c>
      <c r="J169" s="96" t="s">
        <v>505</v>
      </c>
      <c r="K169" s="96" t="s">
        <v>505</v>
      </c>
      <c r="L169" s="96"/>
      <c r="M169" s="96"/>
      <c r="N169" s="150"/>
      <c r="O169" s="150"/>
      <c r="P169" s="150"/>
      <c r="Q169" s="38"/>
      <c r="R169" s="38"/>
      <c r="S169" s="38"/>
      <c r="T169" s="38"/>
      <c r="U169" s="38"/>
      <c r="V169" s="38"/>
      <c r="W169" s="38"/>
      <c r="X169" s="38"/>
      <c r="Y169" s="38"/>
      <c r="Z169" s="38"/>
      <c r="AA169" s="38"/>
    </row>
    <row r="170" spans="1:27" x14ac:dyDescent="0.2">
      <c r="A170" s="92">
        <v>165</v>
      </c>
      <c r="B170" s="92" t="s">
        <v>336</v>
      </c>
      <c r="C170" s="92" t="s">
        <v>337</v>
      </c>
      <c r="D170" s="105" t="str">
        <f t="shared" si="5"/>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0</v>
      </c>
      <c r="H170" s="240" t="s">
        <v>337</v>
      </c>
      <c r="I170" s="96">
        <v>10</v>
      </c>
      <c r="J170" s="96" t="s">
        <v>505</v>
      </c>
      <c r="K170" s="96" t="s">
        <v>505</v>
      </c>
      <c r="L170" s="96"/>
      <c r="M170" s="96"/>
      <c r="N170" s="150"/>
      <c r="O170" s="150"/>
      <c r="P170" s="150"/>
      <c r="Q170" s="38"/>
      <c r="R170" s="38"/>
      <c r="S170" s="38"/>
      <c r="T170" s="38"/>
      <c r="U170" s="38"/>
      <c r="V170" s="38"/>
      <c r="W170" s="38"/>
      <c r="X170" s="38"/>
      <c r="Y170" s="38"/>
      <c r="Z170" s="38"/>
      <c r="AA170" s="38"/>
    </row>
    <row r="171" spans="1:27" x14ac:dyDescent="0.2">
      <c r="A171" s="92">
        <v>166</v>
      </c>
      <c r="B171" s="92" t="s">
        <v>338</v>
      </c>
      <c r="C171" s="92" t="s">
        <v>339</v>
      </c>
      <c r="D171" s="105" t="str">
        <f t="shared" si="5"/>
        <v/>
      </c>
      <c r="E171" s="96">
        <f>IF(Options!$D$24 = 1, MAX(F171, G171),
IF(Options!$D$25 = 1, AVERAGE(F171,G171),
IF(Options!$D$26 = 1, IFERROR(GEOMEAN(F171, G171), MAX(F171, G171)))))</f>
        <v>8.71428571428571</v>
      </c>
      <c r="F171" s="96" cm="1">
        <f t="array" ref="F171">IF(Options!$D$18=1, IFERROR(MAX(IF($I$199:$R$199=1,(I171:R171),"")),
     MAX(IF($I$199:$R$199=2,(I171:R171),""))),
IF(Options!$D$19=1, IFERROR(AVERAGE(IF($I$199:$R$199=1,(I171:R171),"")),
     AVERAGE(IF($I$199:$R$199=2,(I171:R171),""))),
IF(Options!$D$20=1, IFERROR(GEOMEAN(IF($I$199:$R$199=1,(I171:R171)+0.0001,"")),
     GEOMEAN(IF($I$199:$R$199=2,(I171:R171)+0.0001,""))))))</f>
        <v>8.71428571428571</v>
      </c>
      <c r="G171" s="96" cm="1">
        <f t="array" ref="G171">IF(Options!$D$18=1, IFERROR(MAX(IF($I$200:$R$200=1,(I171:R171),"")),
     MAX(IF($I$200:$R$200=2,(I171:R171),""))),
IF(Options!$D$19=1, IFERROR(AVERAGE(IF($I$200:$R$200=1,(I171:R171),"")),
     AVERAGE(IF($I$200:$R$200=2,(I171:R171),""))),
IF(Options!$D$20=1, IFERROR(GEOMEAN(IF($I$200:$R$200=1,(I171:R171)+0.0001,"")),
     GEOMEAN(IF($I$200:$R$200=2,(I171:R171)+0.0001,""))))))</f>
        <v>0</v>
      </c>
      <c r="H171" s="240" t="s">
        <v>339</v>
      </c>
      <c r="I171" s="96">
        <v>8.71428571428571</v>
      </c>
      <c r="J171" s="96" t="s">
        <v>505</v>
      </c>
      <c r="K171" s="96" t="s">
        <v>505</v>
      </c>
      <c r="L171" s="96"/>
      <c r="M171" s="96"/>
      <c r="N171" s="150"/>
      <c r="O171" s="150"/>
      <c r="P171" s="150"/>
      <c r="Q171" s="38"/>
      <c r="R171" s="38"/>
      <c r="S171" s="38"/>
      <c r="T171" s="38"/>
      <c r="U171" s="38"/>
      <c r="V171" s="38"/>
      <c r="W171" s="38"/>
      <c r="X171" s="38"/>
      <c r="Y171" s="38"/>
      <c r="Z171" s="38"/>
      <c r="AA171" s="38"/>
    </row>
    <row r="172" spans="1:27" x14ac:dyDescent="0.2">
      <c r="A172" s="92">
        <v>167</v>
      </c>
      <c r="B172" s="92" t="s">
        <v>340</v>
      </c>
      <c r="C172" s="92" t="s">
        <v>341</v>
      </c>
      <c r="D172" s="105" t="str">
        <f t="shared" si="5"/>
        <v/>
      </c>
      <c r="E172" s="96">
        <f>IF(Options!$D$24 = 1, MAX(F172, G172),
IF(Options!$D$25 = 1, AVERAGE(F172,G172),
IF(Options!$D$26 = 1, IFERROR(GEOMEAN(F172, G172), MAX(F172, G172)))))</f>
        <v>3.1428571428571401</v>
      </c>
      <c r="F172" s="96" cm="1">
        <f t="array" ref="F172">IF(Options!$D$18=1, IFERROR(MAX(IF($I$199:$R$199=1,(I172:R172),"")),
     MAX(IF($I$199:$R$199=2,(I172:R172),""))),
IF(Options!$D$19=1, IFERROR(AVERAGE(IF($I$199:$R$199=1,(I172:R172),"")),
     AVERAGE(IF($I$199:$R$199=2,(I172:R172),""))),
IF(Options!$D$20=1, IFERROR(GEOMEAN(IF($I$199:$R$199=1,(I172:R172)+0.0001,"")),
     GEOMEAN(IF($I$199:$R$199=2,(I172:R172)+0.0001,""))))))</f>
        <v>3.1428571428571401</v>
      </c>
      <c r="G172" s="96" cm="1">
        <f t="array" ref="G172">IF(Options!$D$18=1, IFERROR(MAX(IF($I$200:$R$200=1,(I172:R172),"")),
     MAX(IF($I$200:$R$200=2,(I172:R172),""))),
IF(Options!$D$19=1, IFERROR(AVERAGE(IF($I$200:$R$200=1,(I172:R172),"")),
     AVERAGE(IF($I$200:$R$200=2,(I172:R172),""))),
IF(Options!$D$20=1, IFERROR(GEOMEAN(IF($I$200:$R$200=1,(I172:R172)+0.0001,"")),
     GEOMEAN(IF($I$200:$R$200=2,(I172:R172)+0.0001,""))))))</f>
        <v>0</v>
      </c>
      <c r="H172" s="240" t="s">
        <v>341</v>
      </c>
      <c r="I172" s="96">
        <v>3.1428571428571401</v>
      </c>
      <c r="J172" s="96">
        <v>0</v>
      </c>
      <c r="K172" s="96" t="s">
        <v>505</v>
      </c>
      <c r="L172" s="96"/>
      <c r="M172" s="96"/>
      <c r="N172" s="150"/>
      <c r="O172" s="150"/>
      <c r="P172" s="150"/>
      <c r="Q172" s="38"/>
      <c r="R172" s="38"/>
      <c r="S172" s="38"/>
      <c r="T172" s="38"/>
      <c r="U172" s="38"/>
      <c r="V172" s="38"/>
      <c r="W172" s="38"/>
      <c r="X172" s="38"/>
      <c r="Y172" s="38"/>
      <c r="Z172" s="38"/>
      <c r="AA172" s="38"/>
    </row>
    <row r="173" spans="1:27" x14ac:dyDescent="0.2">
      <c r="A173" s="92">
        <v>168</v>
      </c>
      <c r="B173" s="92" t="s">
        <v>342</v>
      </c>
      <c r="C173" s="92" t="s">
        <v>343</v>
      </c>
      <c r="D173" s="105" t="str">
        <f t="shared" si="5"/>
        <v/>
      </c>
      <c r="E173" s="96">
        <f>IF(Options!$D$24 = 1, MAX(F173, G173),
IF(Options!$D$25 = 1, AVERAGE(F173,G173),
IF(Options!$D$26 = 1, IFERROR(GEOMEAN(F173, G173), MAX(F173, G173)))))</f>
        <v>7.0449012765586305</v>
      </c>
      <c r="F173" s="96" cm="1">
        <f t="array" ref="F173">IF(Options!$D$18=1, IFERROR(MAX(IF($I$199:$R$199=1,(I173:R173),"")),
     MAX(IF($I$199:$R$199=2,(I173:R173),""))),
IF(Options!$D$19=1, IFERROR(AVERAGE(IF($I$199:$R$199=1,(I173:R173),"")),
     AVERAGE(IF($I$199:$R$199=2,(I173:R173),""))),
IF(Options!$D$20=1, IFERROR(GEOMEAN(IF($I$199:$R$199=1,(I173:R173)+0.0001,"")),
     GEOMEAN(IF($I$199:$R$199=2,(I173:R173)+0.0001,""))))))</f>
        <v>6.5714285714285703</v>
      </c>
      <c r="G173" s="96" cm="1">
        <f t="array" ref="G173">IF(Options!$D$18=1, IFERROR(MAX(IF($I$200:$R$200=1,(I173:R173),"")),
     MAX(IF($I$200:$R$200=2,(I173:R173),""))),
IF(Options!$D$19=1, IFERROR(AVERAGE(IF($I$200:$R$200=1,(I173:R173),"")),
     AVERAGE(IF($I$200:$R$200=2,(I173:R173),""))),
IF(Options!$D$20=1, IFERROR(GEOMEAN(IF($I$200:$R$200=1,(I173:R173)+0.0001,"")),
     GEOMEAN(IF($I$200:$R$200=2,(I173:R173)+0.0001,""))))))</f>
        <v>7.5524877820696101</v>
      </c>
      <c r="H173" s="240" t="s">
        <v>343</v>
      </c>
      <c r="I173" s="96">
        <v>6.5714285714285703</v>
      </c>
      <c r="J173" s="96" t="s">
        <v>505</v>
      </c>
      <c r="K173" s="96">
        <v>7.5524877820696101</v>
      </c>
      <c r="L173" s="96"/>
      <c r="M173" s="96"/>
      <c r="N173" s="150"/>
      <c r="O173" s="150"/>
      <c r="P173" s="150"/>
      <c r="Q173" s="38"/>
      <c r="R173" s="38"/>
      <c r="S173" s="38"/>
      <c r="T173" s="38"/>
      <c r="U173" s="38"/>
      <c r="V173" s="38"/>
      <c r="W173" s="38"/>
      <c r="X173" s="38"/>
      <c r="Y173" s="38"/>
      <c r="Z173" s="38"/>
      <c r="AA173" s="38"/>
    </row>
    <row r="174" spans="1:27" x14ac:dyDescent="0.2">
      <c r="A174" s="92">
        <v>169</v>
      </c>
      <c r="B174" s="92" t="s">
        <v>344</v>
      </c>
      <c r="C174" s="92" t="s">
        <v>345</v>
      </c>
      <c r="D174" s="105" t="str">
        <f t="shared" si="5"/>
        <v/>
      </c>
      <c r="E174" s="96">
        <f>IF(Options!$D$24 = 1, MAX(F174, G174),
IF(Options!$D$25 = 1, AVERAGE(F174,G174),
IF(Options!$D$26 = 1, IFERROR(GEOMEAN(F174, G174), MAX(F174, G174)))))</f>
        <v>2.1428571428571401</v>
      </c>
      <c r="F174" s="96" cm="1">
        <f t="array" ref="F174">IF(Options!$D$18=1, IFERROR(MAX(IF($I$199:$R$199=1,(I174:R174),"")),
     MAX(IF($I$199:$R$199=2,(I174:R174),""))),
IF(Options!$D$19=1, IFERROR(AVERAGE(IF($I$199:$R$199=1,(I174:R174),"")),
     AVERAGE(IF($I$199:$R$199=2,(I174:R174),""))),
IF(Options!$D$20=1, IFERROR(GEOMEAN(IF($I$199:$R$199=1,(I174:R174)+0.0001,"")),
     GEOMEAN(IF($I$199:$R$199=2,(I174:R174)+0.0001,""))))))</f>
        <v>2.1428571428571401</v>
      </c>
      <c r="G174" s="96" cm="1">
        <f t="array" ref="G174">IF(Options!$D$18=1, IFERROR(MAX(IF($I$200:$R$200=1,(I174:R174),"")),
     MAX(IF($I$200:$R$200=2,(I174:R174),""))),
IF(Options!$D$19=1, IFERROR(AVERAGE(IF($I$200:$R$200=1,(I174:R174),"")),
     AVERAGE(IF($I$200:$R$200=2,(I174:R174),""))),
IF(Options!$D$20=1, IFERROR(GEOMEAN(IF($I$200:$R$200=1,(I174:R174)+0.0001,"")),
     GEOMEAN(IF($I$200:$R$200=2,(I174:R174)+0.0001,""))))))</f>
        <v>0</v>
      </c>
      <c r="H174" s="240" t="s">
        <v>345</v>
      </c>
      <c r="I174" s="96">
        <v>2.1428571428571401</v>
      </c>
      <c r="J174" s="96" t="s">
        <v>505</v>
      </c>
      <c r="K174" s="96" t="s">
        <v>505</v>
      </c>
      <c r="L174" s="96"/>
      <c r="M174" s="96"/>
      <c r="N174" s="150"/>
      <c r="O174" s="150"/>
      <c r="P174" s="150"/>
      <c r="Q174" s="38"/>
      <c r="R174" s="38"/>
      <c r="S174" s="38"/>
      <c r="T174" s="38"/>
      <c r="U174" s="38"/>
      <c r="V174" s="38"/>
      <c r="W174" s="38"/>
      <c r="X174" s="38"/>
      <c r="Y174" s="38"/>
      <c r="Z174" s="38"/>
      <c r="AA174" s="38"/>
    </row>
    <row r="175" spans="1:27" x14ac:dyDescent="0.2">
      <c r="A175" s="92">
        <v>170</v>
      </c>
      <c r="B175" s="92" t="s">
        <v>346</v>
      </c>
      <c r="C175" s="92" t="s">
        <v>347</v>
      </c>
      <c r="D175" s="105" t="str">
        <f t="shared" si="5"/>
        <v/>
      </c>
      <c r="E175" s="96">
        <f>IF(Options!$D$24 = 1, MAX(F175, G175),
IF(Options!$D$25 = 1, AVERAGE(F175,G175),
IF(Options!$D$26 = 1, IFERROR(GEOMEAN(F175, G175), MAX(F175, G175)))))</f>
        <v>7.1428571428571397</v>
      </c>
      <c r="F175" s="96" cm="1">
        <f t="array" ref="F175">IF(Options!$D$18=1, IFERROR(MAX(IF($I$199:$R$199=1,(I175:R175),"")),
     MAX(IF($I$199:$R$199=2,(I175:R175),""))),
IF(Options!$D$19=1, IFERROR(AVERAGE(IF($I$199:$R$199=1,(I175:R175),"")),
     AVERAGE(IF($I$199:$R$199=2,(I175:R175),""))),
IF(Options!$D$20=1, IFERROR(GEOMEAN(IF($I$199:$R$199=1,(I175:R175)+0.0001,"")),
     GEOMEAN(IF($I$199:$R$199=2,(I175:R175)+0.0001,""))))))</f>
        <v>7.1428571428571397</v>
      </c>
      <c r="G175" s="96" cm="1">
        <f t="array" ref="G175">IF(Options!$D$18=1, IFERROR(MAX(IF($I$200:$R$200=1,(I175:R175),"")),
     MAX(IF($I$200:$R$200=2,(I175:R175),""))),
IF(Options!$D$19=1, IFERROR(AVERAGE(IF($I$200:$R$200=1,(I175:R175),"")),
     AVERAGE(IF($I$200:$R$200=2,(I175:R175),""))),
IF(Options!$D$20=1, IFERROR(GEOMEAN(IF($I$200:$R$200=1,(I175:R175)+0.0001,"")),
     GEOMEAN(IF($I$200:$R$200=2,(I175:R175)+0.0001,""))))))</f>
        <v>0</v>
      </c>
      <c r="H175" s="240" t="s">
        <v>347</v>
      </c>
      <c r="I175" s="96">
        <v>7.1428571428571397</v>
      </c>
      <c r="J175" s="96" t="s">
        <v>505</v>
      </c>
      <c r="K175" s="96" t="s">
        <v>505</v>
      </c>
      <c r="L175" s="96"/>
      <c r="M175" s="96"/>
      <c r="N175" s="150"/>
      <c r="O175" s="150"/>
      <c r="P175" s="150"/>
      <c r="Q175" s="38"/>
      <c r="R175" s="38"/>
      <c r="S175" s="38"/>
      <c r="T175" s="38"/>
      <c r="U175" s="38"/>
      <c r="V175" s="38"/>
      <c r="W175" s="38"/>
      <c r="X175" s="38"/>
      <c r="Y175" s="38"/>
      <c r="Z175" s="38"/>
      <c r="AA175" s="38"/>
    </row>
    <row r="176" spans="1:27" x14ac:dyDescent="0.2">
      <c r="A176" s="92">
        <v>171</v>
      </c>
      <c r="B176" s="92" t="s">
        <v>348</v>
      </c>
      <c r="C176" s="92" t="s">
        <v>349</v>
      </c>
      <c r="D176" s="105" t="str">
        <f t="shared" si="5"/>
        <v/>
      </c>
      <c r="E176" s="96">
        <f>IF(Options!$D$24 = 1, MAX(F176, G176),
IF(Options!$D$25 = 1, AVERAGE(F176,G176),
IF(Options!$D$26 = 1, IFERROR(GEOMEAN(F176, G176), MAX(F176, G176)))))</f>
        <v>7.8571428571428603</v>
      </c>
      <c r="F176" s="96" cm="1">
        <f t="array" ref="F176">IF(Options!$D$18=1, IFERROR(MAX(IF($I$199:$R$199=1,(I176:R176),"")),
     MAX(IF($I$199:$R$199=2,(I176:R176),""))),
IF(Options!$D$19=1, IFERROR(AVERAGE(IF($I$199:$R$199=1,(I176:R176),"")),
     AVERAGE(IF($I$199:$R$199=2,(I176:R176),""))),
IF(Options!$D$20=1, IFERROR(GEOMEAN(IF($I$199:$R$199=1,(I176:R176)+0.0001,"")),
     GEOMEAN(IF($I$199:$R$199=2,(I176:R176)+0.0001,""))))))</f>
        <v>7.8571428571428603</v>
      </c>
      <c r="G176" s="96" cm="1">
        <f t="array" ref="G176">IF(Options!$D$18=1, IFERROR(MAX(IF($I$200:$R$200=1,(I176:R176),"")),
     MAX(IF($I$200:$R$200=2,(I176:R176),""))),
IF(Options!$D$19=1, IFERROR(AVERAGE(IF($I$200:$R$200=1,(I176:R176),"")),
     AVERAGE(IF($I$200:$R$200=2,(I176:R176),""))),
IF(Options!$D$20=1, IFERROR(GEOMEAN(IF($I$200:$R$200=1,(I176:R176)+0.0001,"")),
     GEOMEAN(IF($I$200:$R$200=2,(I176:R176)+0.0001,""))))))</f>
        <v>0</v>
      </c>
      <c r="H176" s="240" t="s">
        <v>349</v>
      </c>
      <c r="I176" s="96">
        <v>7.8571428571428603</v>
      </c>
      <c r="J176" s="96" t="s">
        <v>505</v>
      </c>
      <c r="K176" s="96" t="s">
        <v>505</v>
      </c>
      <c r="L176" s="96"/>
      <c r="M176" s="96"/>
      <c r="N176" s="150"/>
      <c r="O176" s="150"/>
      <c r="P176" s="150"/>
      <c r="Q176" s="38"/>
      <c r="R176" s="38"/>
      <c r="S176" s="38"/>
      <c r="T176" s="38"/>
      <c r="U176" s="38"/>
      <c r="V176" s="38"/>
      <c r="W176" s="38"/>
      <c r="X176" s="38"/>
      <c r="Y176" s="38"/>
      <c r="Z176" s="38"/>
      <c r="AA176" s="38"/>
    </row>
    <row r="177" spans="1:27" x14ac:dyDescent="0.2">
      <c r="A177" s="92">
        <v>172</v>
      </c>
      <c r="B177" s="92" t="s">
        <v>350</v>
      </c>
      <c r="C177" s="92" t="s">
        <v>351</v>
      </c>
      <c r="D177" s="105" t="str">
        <f t="shared" si="5"/>
        <v/>
      </c>
      <c r="E177" s="96">
        <f>IF(Options!$D$24 = 1, MAX(F177, G177),
IF(Options!$D$25 = 1, AVERAGE(F177,G177),
IF(Options!$D$26 = 1, IFERROR(GEOMEAN(F177, G177), MAX(F177, G177)))))</f>
        <v>4.4721359549995814</v>
      </c>
      <c r="F177" s="96" cm="1">
        <f t="array" ref="F177">IF(Options!$D$18=1, IFERROR(MAX(IF($I$199:$R$199=1,(I177:R177),"")),
     MAX(IF($I$199:$R$199=2,(I177:R177),""))),
IF(Options!$D$19=1, IFERROR(AVERAGE(IF($I$199:$R$199=1,(I177:R177),"")),
     AVERAGE(IF($I$199:$R$199=2,(I177:R177),""))),
IF(Options!$D$20=1, IFERROR(GEOMEAN(IF($I$199:$R$199=1,(I177:R177)+0.0001,"")),
     GEOMEAN(IF($I$199:$R$199=2,(I177:R177)+0.0001,""))))))</f>
        <v>2.8571428571428599</v>
      </c>
      <c r="G177" s="96" cm="1">
        <f t="array" ref="G177">IF(Options!$D$18=1, IFERROR(MAX(IF($I$200:$R$200=1,(I177:R177),"")),
     MAX(IF($I$200:$R$200=2,(I177:R177),""))),
IF(Options!$D$19=1, IFERROR(AVERAGE(IF($I$200:$R$200=1,(I177:R177),"")),
     AVERAGE(IF($I$200:$R$200=2,(I177:R177),""))),
IF(Options!$D$20=1, IFERROR(GEOMEAN(IF($I$200:$R$200=1,(I177:R177)+0.0001,"")),
     GEOMEAN(IF($I$200:$R$200=2,(I177:R177)+0.0001,""))))))</f>
        <v>7</v>
      </c>
      <c r="H177" s="240" t="s">
        <v>351</v>
      </c>
      <c r="I177" s="96">
        <v>2.8571428571428599</v>
      </c>
      <c r="J177" s="96">
        <v>7</v>
      </c>
      <c r="K177" s="96" t="s">
        <v>505</v>
      </c>
      <c r="L177" s="96"/>
      <c r="M177" s="96"/>
      <c r="N177" s="150"/>
      <c r="O177" s="150"/>
      <c r="P177" s="150"/>
      <c r="Q177" s="38"/>
      <c r="R177" s="38"/>
      <c r="S177" s="38"/>
      <c r="T177" s="38"/>
      <c r="U177" s="38"/>
      <c r="V177" s="38"/>
      <c r="W177" s="38"/>
      <c r="X177" s="38"/>
      <c r="Y177" s="38"/>
      <c r="Z177" s="38"/>
      <c r="AA177" s="38"/>
    </row>
    <row r="178" spans="1:27" x14ac:dyDescent="0.2">
      <c r="A178" s="92">
        <v>173</v>
      </c>
      <c r="B178" s="92" t="s">
        <v>352</v>
      </c>
      <c r="C178" s="92" t="s">
        <v>353</v>
      </c>
      <c r="D178" s="105" t="str">
        <f t="shared" si="5"/>
        <v/>
      </c>
      <c r="E178" s="96">
        <f>IF(Options!$D$24 = 1, MAX(F178, G178),
IF(Options!$D$25 = 1, AVERAGE(F178,G178),
IF(Options!$D$26 = 1, IFERROR(GEOMEAN(F178, G178), MAX(F178, G178)))))</f>
        <v>4.0597702269070135</v>
      </c>
      <c r="F178" s="96" cm="1">
        <f t="array" ref="F178">IF(Options!$D$18=1, IFERROR(MAX(IF($I$199:$R$199=1,(I178:R178),"")),
     MAX(IF($I$199:$R$199=2,(I178:R178),""))),
IF(Options!$D$19=1, IFERROR(AVERAGE(IF($I$199:$R$199=1,(I178:R178),"")),
     AVERAGE(IF($I$199:$R$199=2,(I178:R178),""))),
IF(Options!$D$20=1, IFERROR(GEOMEAN(IF($I$199:$R$199=1,(I178:R178)+0.0001,"")),
     GEOMEAN(IF($I$199:$R$199=2,(I178:R178)+0.0001,""))))))</f>
        <v>3.4285714285714302</v>
      </c>
      <c r="G178" s="96" cm="1">
        <f t="array" ref="G178">IF(Options!$D$18=1, IFERROR(MAX(IF($I$200:$R$200=1,(I178:R178),"")),
     MAX(IF($I$200:$R$200=2,(I178:R178),""))),
IF(Options!$D$19=1, IFERROR(AVERAGE(IF($I$200:$R$200=1,(I178:R178),"")),
     AVERAGE(IF($I$200:$R$200=2,(I178:R178),""))),
IF(Options!$D$20=1, IFERROR(GEOMEAN(IF($I$200:$R$200=1,(I178:R178)+0.0001,"")),
     GEOMEAN(IF($I$200:$R$200=2,(I178:R178)+0.0001,""))))))</f>
        <v>4.8071725027901797</v>
      </c>
      <c r="H178" s="240" t="s">
        <v>353</v>
      </c>
      <c r="I178" s="96">
        <v>3.4285714285714302</v>
      </c>
      <c r="J178" s="96" t="s">
        <v>505</v>
      </c>
      <c r="K178" s="96">
        <v>4.8071725027901797</v>
      </c>
      <c r="L178" s="96"/>
      <c r="M178" s="96"/>
      <c r="N178" s="150"/>
      <c r="O178" s="150"/>
      <c r="P178" s="150"/>
      <c r="Q178" s="38"/>
      <c r="R178" s="38"/>
      <c r="S178" s="38"/>
      <c r="T178" s="38"/>
      <c r="U178" s="38"/>
      <c r="V178" s="38"/>
      <c r="W178" s="38"/>
      <c r="X178" s="38"/>
      <c r="Y178" s="38"/>
      <c r="Z178" s="38"/>
      <c r="AA178" s="38"/>
    </row>
    <row r="179" spans="1:27" x14ac:dyDescent="0.2">
      <c r="A179" s="92">
        <v>174</v>
      </c>
      <c r="B179" s="92" t="s">
        <v>354</v>
      </c>
      <c r="C179" s="92" t="s">
        <v>355</v>
      </c>
      <c r="D179" s="105" t="str">
        <f t="shared" si="5"/>
        <v/>
      </c>
      <c r="E179" s="96">
        <f>IF(Options!$D$24 = 1, MAX(F179, G179),
IF(Options!$D$25 = 1, AVERAGE(F179,G179),
IF(Options!$D$26 = 1, IFERROR(GEOMEAN(F179, G179), MAX(F179, G179)))))</f>
        <v>4.5825756949558398</v>
      </c>
      <c r="F179" s="96" cm="1">
        <f t="array" ref="F179">IF(Options!$D$18=1, IFERROR(MAX(IF($I$199:$R$199=1,(I179:R179),"")),
     MAX(IF($I$199:$R$199=2,(I179:R179),""))),
IF(Options!$D$19=1, IFERROR(AVERAGE(IF($I$199:$R$199=1,(I179:R179),"")),
     AVERAGE(IF($I$199:$R$199=2,(I179:R179),""))),
IF(Options!$D$20=1, IFERROR(GEOMEAN(IF($I$199:$R$199=1,(I179:R179)+0.0001,"")),
     GEOMEAN(IF($I$199:$R$199=2,(I179:R179)+0.0001,""))))))</f>
        <v>3</v>
      </c>
      <c r="G179" s="96" cm="1">
        <f t="array" ref="G179">IF(Options!$D$18=1, IFERROR(MAX(IF($I$200:$R$200=1,(I179:R179),"")),
     MAX(IF($I$200:$R$200=2,(I179:R179),""))),
IF(Options!$D$19=1, IFERROR(AVERAGE(IF($I$200:$R$200=1,(I179:R179),"")),
     AVERAGE(IF($I$200:$R$200=2,(I179:R179),""))),
IF(Options!$D$20=1, IFERROR(GEOMEAN(IF($I$200:$R$200=1,(I179:R179)+0.0001,"")),
     GEOMEAN(IF($I$200:$R$200=2,(I179:R179)+0.0001,""))))))</f>
        <v>7</v>
      </c>
      <c r="H179" s="240" t="s">
        <v>355</v>
      </c>
      <c r="I179" s="96">
        <v>3</v>
      </c>
      <c r="J179" s="96">
        <v>7</v>
      </c>
      <c r="K179" s="96" t="s">
        <v>505</v>
      </c>
      <c r="L179" s="96"/>
      <c r="M179" s="96"/>
      <c r="N179" s="150"/>
      <c r="O179" s="150"/>
      <c r="P179" s="150"/>
      <c r="Q179" s="38"/>
      <c r="R179" s="38"/>
      <c r="S179" s="38"/>
      <c r="T179" s="38"/>
      <c r="U179" s="38"/>
      <c r="V179" s="38"/>
      <c r="W179" s="38"/>
      <c r="X179" s="38"/>
      <c r="Y179" s="38"/>
      <c r="Z179" s="38"/>
      <c r="AA179" s="38"/>
    </row>
    <row r="180" spans="1:27" x14ac:dyDescent="0.2">
      <c r="A180" s="92">
        <v>175</v>
      </c>
      <c r="B180" s="92" t="s">
        <v>356</v>
      </c>
      <c r="C180" s="92" t="s">
        <v>357</v>
      </c>
      <c r="D180" s="105" t="str">
        <f t="shared" si="5"/>
        <v/>
      </c>
      <c r="E180" s="96">
        <f>IF(Options!$D$24 = 1, MAX(F180, G180),
IF(Options!$D$25 = 1, AVERAGE(F180,G180),
IF(Options!$D$26 = 1, IFERROR(GEOMEAN(F180, G180), MAX(F180, G180)))))</f>
        <v>7.1428571428571397</v>
      </c>
      <c r="F180" s="96" cm="1">
        <f t="array" ref="F180">IF(Options!$D$18=1, IFERROR(MAX(IF($I$199:$R$199=1,(I180:R180),"")),
     MAX(IF($I$199:$R$199=2,(I180:R180),""))),
IF(Options!$D$19=1, IFERROR(AVERAGE(IF($I$199:$R$199=1,(I180:R180),"")),
     AVERAGE(IF($I$199:$R$199=2,(I180:R180),""))),
IF(Options!$D$20=1, IFERROR(GEOMEAN(IF($I$199:$R$199=1,(I180:R180)+0.0001,"")),
     GEOMEAN(IF($I$199:$R$199=2,(I180:R180)+0.0001,""))))))</f>
        <v>7.1428571428571397</v>
      </c>
      <c r="G180" s="96" cm="1">
        <f t="array" ref="G180">IF(Options!$D$18=1, IFERROR(MAX(IF($I$200:$R$200=1,(I180:R180),"")),
     MAX(IF($I$200:$R$200=2,(I180:R180),""))),
IF(Options!$D$19=1, IFERROR(AVERAGE(IF($I$200:$R$200=1,(I180:R180),"")),
     AVERAGE(IF($I$200:$R$200=2,(I180:R180),""))),
IF(Options!$D$20=1, IFERROR(GEOMEAN(IF($I$200:$R$200=1,(I180:R180)+0.0001,"")),
     GEOMEAN(IF($I$200:$R$200=2,(I180:R180)+0.0001,""))))))</f>
        <v>0</v>
      </c>
      <c r="H180" s="240" t="s">
        <v>357</v>
      </c>
      <c r="I180" s="96">
        <v>7.1428571428571397</v>
      </c>
      <c r="J180" s="96" t="s">
        <v>505</v>
      </c>
      <c r="K180" s="96" t="s">
        <v>505</v>
      </c>
      <c r="L180" s="96"/>
      <c r="M180" s="96"/>
      <c r="N180" s="150"/>
      <c r="O180" s="150"/>
      <c r="P180" s="150"/>
      <c r="Q180" s="38"/>
      <c r="R180" s="38"/>
      <c r="S180" s="38"/>
      <c r="T180" s="38"/>
      <c r="U180" s="38"/>
      <c r="V180" s="38"/>
      <c r="W180" s="38"/>
      <c r="X180" s="38"/>
      <c r="Y180" s="38"/>
      <c r="Z180" s="38"/>
      <c r="AA180" s="38"/>
    </row>
    <row r="181" spans="1:27" x14ac:dyDescent="0.2">
      <c r="A181" s="92">
        <v>176</v>
      </c>
      <c r="B181" s="92" t="s">
        <v>358</v>
      </c>
      <c r="C181" s="92" t="s">
        <v>359</v>
      </c>
      <c r="D181" s="105" t="str">
        <f t="shared" si="5"/>
        <v/>
      </c>
      <c r="E181" s="96">
        <f>IF(Options!$D$24 = 1, MAX(F181, G181),
IF(Options!$D$25 = 1, AVERAGE(F181,G181),
IF(Options!$D$26 = 1, IFERROR(GEOMEAN(F181, G181), MAX(F181, G181)))))</f>
        <v>8.4285714285714306</v>
      </c>
      <c r="F181" s="96" cm="1">
        <f t="array" ref="F181">IF(Options!$D$18=1, IFERROR(MAX(IF($I$199:$R$199=1,(I181:R181),"")),
     MAX(IF($I$199:$R$199=2,(I181:R181),""))),
IF(Options!$D$19=1, IFERROR(AVERAGE(IF($I$199:$R$199=1,(I181:R181),"")),
     AVERAGE(IF($I$199:$R$199=2,(I181:R181),""))),
IF(Options!$D$20=1, IFERROR(GEOMEAN(IF($I$199:$R$199=1,(I181:R181)+0.0001,"")),
     GEOMEAN(IF($I$199:$R$199=2,(I181:R181)+0.0001,""))))))</f>
        <v>8.4285714285714306</v>
      </c>
      <c r="G181" s="96" cm="1">
        <f t="array" ref="G181">IF(Options!$D$18=1, IFERROR(MAX(IF($I$200:$R$200=1,(I181:R181),"")),
     MAX(IF($I$200:$R$200=2,(I181:R181),""))),
IF(Options!$D$19=1, IFERROR(AVERAGE(IF($I$200:$R$200=1,(I181:R181),"")),
     AVERAGE(IF($I$200:$R$200=2,(I181:R181),""))),
IF(Options!$D$20=1, IFERROR(GEOMEAN(IF($I$200:$R$200=1,(I181:R181)+0.0001,"")),
     GEOMEAN(IF($I$200:$R$200=2,(I181:R181)+0.0001,""))))))</f>
        <v>0</v>
      </c>
      <c r="H181" s="240" t="s">
        <v>359</v>
      </c>
      <c r="I181" s="96">
        <v>8.4285714285714306</v>
      </c>
      <c r="J181" s="96" t="s">
        <v>505</v>
      </c>
      <c r="K181" s="96" t="s">
        <v>505</v>
      </c>
      <c r="L181" s="96"/>
      <c r="M181" s="96"/>
      <c r="N181" s="150"/>
      <c r="O181" s="150"/>
      <c r="P181" s="150"/>
      <c r="Q181" s="38"/>
      <c r="R181" s="38"/>
      <c r="S181" s="38"/>
      <c r="T181" s="38"/>
      <c r="U181" s="38"/>
      <c r="V181" s="38"/>
      <c r="W181" s="38"/>
      <c r="X181" s="38"/>
      <c r="Y181" s="38"/>
      <c r="Z181" s="38"/>
      <c r="AA181" s="38"/>
    </row>
    <row r="182" spans="1:27" x14ac:dyDescent="0.2">
      <c r="A182" s="92">
        <v>177</v>
      </c>
      <c r="B182" s="92" t="s">
        <v>360</v>
      </c>
      <c r="C182" s="92" t="s">
        <v>361</v>
      </c>
      <c r="D182" s="105" t="str">
        <f t="shared" si="5"/>
        <v/>
      </c>
      <c r="E182" s="96">
        <f>IF(Options!$D$24 = 1, MAX(F182, G182),
IF(Options!$D$25 = 1, AVERAGE(F182,G182),
IF(Options!$D$26 = 1, IFERROR(GEOMEAN(F182, G182), MAX(F182, G182)))))</f>
        <v>9.4868329805051381</v>
      </c>
      <c r="F182" s="96" cm="1">
        <f t="array" ref="F182">IF(Options!$D$18=1, IFERROR(MAX(IF($I$199:$R$199=1,(I182:R182),"")),
     MAX(IF($I$199:$R$199=2,(I182:R182),""))),
IF(Options!$D$19=1, IFERROR(AVERAGE(IF($I$199:$R$199=1,(I182:R182),"")),
     AVERAGE(IF($I$199:$R$199=2,(I182:R182),""))),
IF(Options!$D$20=1, IFERROR(GEOMEAN(IF($I$199:$R$199=1,(I182:R182)+0.0001,"")),
     GEOMEAN(IF($I$199:$R$199=2,(I182:R182)+0.0001,""))))))</f>
        <v>9</v>
      </c>
      <c r="G182" s="96" cm="1">
        <f t="array" ref="G182">IF(Options!$D$18=1, IFERROR(MAX(IF($I$200:$R$200=1,(I182:R182),"")),
     MAX(IF($I$200:$R$200=2,(I182:R182),""))),
IF(Options!$D$19=1, IFERROR(AVERAGE(IF($I$200:$R$200=1,(I182:R182),"")),
     AVERAGE(IF($I$200:$R$200=2,(I182:R182),""))),
IF(Options!$D$20=1, IFERROR(GEOMEAN(IF($I$200:$R$200=1,(I182:R182)+0.0001,"")),
     GEOMEAN(IF($I$200:$R$200=2,(I182:R182)+0.0001,""))))))</f>
        <v>10</v>
      </c>
      <c r="H182" s="240" t="s">
        <v>361</v>
      </c>
      <c r="I182" s="96">
        <v>9</v>
      </c>
      <c r="J182" s="96" t="s">
        <v>505</v>
      </c>
      <c r="K182" s="96">
        <v>10</v>
      </c>
      <c r="L182" s="96"/>
      <c r="M182" s="96"/>
      <c r="N182" s="150"/>
      <c r="O182" s="150"/>
      <c r="P182" s="150"/>
      <c r="Q182" s="38"/>
      <c r="R182" s="38"/>
      <c r="S182" s="38"/>
      <c r="T182" s="38"/>
      <c r="U182" s="38"/>
      <c r="V182" s="38"/>
      <c r="W182" s="38"/>
      <c r="X182" s="38"/>
      <c r="Y182" s="38"/>
      <c r="Z182" s="38"/>
      <c r="AA182" s="38"/>
    </row>
    <row r="183" spans="1:27" x14ac:dyDescent="0.2">
      <c r="A183" s="92">
        <v>178</v>
      </c>
      <c r="B183" s="92" t="s">
        <v>362</v>
      </c>
      <c r="C183" s="92" t="s">
        <v>363</v>
      </c>
      <c r="D183" s="105" t="str">
        <f t="shared" si="5"/>
        <v/>
      </c>
      <c r="E183" s="96">
        <f>IF(Options!$D$24 = 1, MAX(F183, G183),
IF(Options!$D$25 = 1, AVERAGE(F183,G183),
IF(Options!$D$26 = 1, IFERROR(GEOMEAN(F183, G183), MAX(F183, G183)))))</f>
        <v>4.2426406871192839</v>
      </c>
      <c r="F183" s="96" cm="1">
        <f t="array" ref="F183">IF(Options!$D$18=1, IFERROR(MAX(IF($I$199:$R$199=1,(I183:R183),"")),
     MAX(IF($I$199:$R$199=2,(I183:R183),""))),
IF(Options!$D$19=1, IFERROR(AVERAGE(IF($I$199:$R$199=1,(I183:R183),"")),
     AVERAGE(IF($I$199:$R$199=2,(I183:R183),""))),
IF(Options!$D$20=1, IFERROR(GEOMEAN(IF($I$199:$R$199=1,(I183:R183)+0.0001,"")),
     GEOMEAN(IF($I$199:$R$199=2,(I183:R183)+0.0001,""))))))</f>
        <v>2.5714285714285698</v>
      </c>
      <c r="G183" s="96" cm="1">
        <f t="array" ref="G183">IF(Options!$D$18=1, IFERROR(MAX(IF($I$200:$R$200=1,(I183:R183),"")),
     MAX(IF($I$200:$R$200=2,(I183:R183),""))),
IF(Options!$D$19=1, IFERROR(AVERAGE(IF($I$200:$R$200=1,(I183:R183),"")),
     AVERAGE(IF($I$200:$R$200=2,(I183:R183),""))),
IF(Options!$D$20=1, IFERROR(GEOMEAN(IF($I$200:$R$200=1,(I183:R183)+0.0001,"")),
     GEOMEAN(IF($I$200:$R$200=2,(I183:R183)+0.0001,""))))))</f>
        <v>7</v>
      </c>
      <c r="H183" s="240" t="s">
        <v>363</v>
      </c>
      <c r="I183" s="96">
        <v>2.5714285714285698</v>
      </c>
      <c r="J183" s="96">
        <v>7</v>
      </c>
      <c r="K183" s="96" t="s">
        <v>505</v>
      </c>
      <c r="L183" s="96"/>
      <c r="M183" s="96"/>
      <c r="N183" s="150"/>
      <c r="O183" s="150"/>
      <c r="P183" s="150"/>
      <c r="Q183" s="38"/>
      <c r="R183" s="38"/>
      <c r="S183" s="38"/>
      <c r="T183" s="38"/>
      <c r="U183" s="38"/>
      <c r="V183" s="38"/>
      <c r="W183" s="38"/>
      <c r="X183" s="38"/>
      <c r="Y183" s="38"/>
      <c r="Z183" s="38"/>
      <c r="AA183" s="38"/>
    </row>
    <row r="184" spans="1:27" x14ac:dyDescent="0.2">
      <c r="A184" s="92">
        <v>179</v>
      </c>
      <c r="B184" s="92" t="s">
        <v>364</v>
      </c>
      <c r="C184" s="92" t="s">
        <v>365</v>
      </c>
      <c r="D184" s="105" t="str">
        <f t="shared" si="5"/>
        <v/>
      </c>
      <c r="E184" s="96">
        <f>IF(Options!$D$24 = 1, MAX(F184, G184),
IF(Options!$D$25 = 1, AVERAGE(F184,G184),
IF(Options!$D$26 = 1, IFERROR(GEOMEAN(F184, G184), MAX(F184, G184)))))</f>
        <v>4.3588989435406704</v>
      </c>
      <c r="F184" s="96" cm="1">
        <f t="array" ref="F184">IF(Options!$D$18=1, IFERROR(MAX(IF($I$199:$R$199=1,(I184:R184),"")),
     MAX(IF($I$199:$R$199=2,(I184:R184),""))),
IF(Options!$D$19=1, IFERROR(AVERAGE(IF($I$199:$R$199=1,(I184:R184),"")),
     AVERAGE(IF($I$199:$R$199=2,(I184:R184),""))),
IF(Options!$D$20=1, IFERROR(GEOMEAN(IF($I$199:$R$199=1,(I184:R184)+0.0001,"")),
     GEOMEAN(IF($I$199:$R$199=2,(I184:R184)+0.0001,""))))))</f>
        <v>2.71428571428571</v>
      </c>
      <c r="G184" s="96" cm="1">
        <f t="array" ref="G184">IF(Options!$D$18=1, IFERROR(MAX(IF($I$200:$R$200=1,(I184:R184),"")),
     MAX(IF($I$200:$R$200=2,(I184:R184),""))),
IF(Options!$D$19=1, IFERROR(AVERAGE(IF($I$200:$R$200=1,(I184:R184),"")),
     AVERAGE(IF($I$200:$R$200=2,(I184:R184),""))),
IF(Options!$D$20=1, IFERROR(GEOMEAN(IF($I$200:$R$200=1,(I184:R184)+0.0001,"")),
     GEOMEAN(IF($I$200:$R$200=2,(I184:R184)+0.0001,""))))))</f>
        <v>7</v>
      </c>
      <c r="H184" s="240" t="s">
        <v>365</v>
      </c>
      <c r="I184" s="96">
        <v>2.71428571428571</v>
      </c>
      <c r="J184" s="96">
        <v>7</v>
      </c>
      <c r="K184" s="96" t="s">
        <v>505</v>
      </c>
      <c r="L184" s="96"/>
      <c r="M184" s="96"/>
      <c r="N184" s="150"/>
      <c r="O184" s="150"/>
      <c r="P184" s="150"/>
      <c r="Q184" s="38"/>
      <c r="R184" s="38"/>
      <c r="S184" s="38"/>
      <c r="T184" s="38"/>
      <c r="U184" s="38"/>
      <c r="V184" s="38"/>
      <c r="W184" s="38"/>
      <c r="X184" s="38"/>
      <c r="Y184" s="38"/>
      <c r="Z184" s="38"/>
      <c r="AA184" s="38"/>
    </row>
    <row r="185" spans="1:27" x14ac:dyDescent="0.2">
      <c r="A185" s="92">
        <v>180</v>
      </c>
      <c r="B185" s="92" t="s">
        <v>366</v>
      </c>
      <c r="C185" s="92" t="s">
        <v>367</v>
      </c>
      <c r="D185" s="105" t="str">
        <f t="shared" si="5"/>
        <v/>
      </c>
      <c r="E185" s="96">
        <f>IF(Options!$D$24 = 1, MAX(F185, G185),
IF(Options!$D$25 = 1, AVERAGE(F185,G185),
IF(Options!$D$26 = 1, IFERROR(GEOMEAN(F185, G185), MAX(F185, G185)))))</f>
        <v>2.8284271247461863</v>
      </c>
      <c r="F185" s="96" cm="1">
        <f t="array" ref="F185">IF(Options!$D$18=1, IFERROR(MAX(IF($I$199:$R$199=1,(I185:R185),"")),
     MAX(IF($I$199:$R$199=2,(I185:R185),""))),
IF(Options!$D$19=1, IFERROR(AVERAGE(IF($I$199:$R$199=1,(I185:R185),"")),
     AVERAGE(IF($I$199:$R$199=2,(I185:R185),""))),
IF(Options!$D$20=1, IFERROR(GEOMEAN(IF($I$199:$R$199=1,(I185:R185)+0.0001,"")),
     GEOMEAN(IF($I$199:$R$199=2,(I185:R185)+0.0001,""))))))</f>
        <v>1.1428571428571399</v>
      </c>
      <c r="G185" s="96" cm="1">
        <f t="array" ref="G185">IF(Options!$D$18=1, IFERROR(MAX(IF($I$200:$R$200=1,(I185:R185),"")),
     MAX(IF($I$200:$R$200=2,(I185:R185),""))),
IF(Options!$D$19=1, IFERROR(AVERAGE(IF($I$200:$R$200=1,(I185:R185),"")),
     AVERAGE(IF($I$200:$R$200=2,(I185:R185),""))),
IF(Options!$D$20=1, IFERROR(GEOMEAN(IF($I$200:$R$200=1,(I185:R185)+0.0001,"")),
     GEOMEAN(IF($I$200:$R$200=2,(I185:R185)+0.0001,""))))))</f>
        <v>7</v>
      </c>
      <c r="H185" s="240" t="s">
        <v>367</v>
      </c>
      <c r="I185" s="96">
        <v>1.1428571428571399</v>
      </c>
      <c r="J185" s="96">
        <v>7</v>
      </c>
      <c r="K185" s="96" t="s">
        <v>505</v>
      </c>
      <c r="L185" s="96"/>
      <c r="M185" s="96"/>
      <c r="N185" s="150"/>
      <c r="O185" s="150"/>
      <c r="P185" s="150"/>
      <c r="Q185" s="38"/>
      <c r="R185" s="38"/>
      <c r="S185" s="38"/>
      <c r="T185" s="38"/>
      <c r="U185" s="38"/>
      <c r="V185" s="38"/>
      <c r="W185" s="38"/>
      <c r="X185" s="38"/>
      <c r="Y185" s="38"/>
      <c r="Z185" s="38"/>
      <c r="AA185" s="38"/>
    </row>
    <row r="186" spans="1:27" x14ac:dyDescent="0.2">
      <c r="A186" s="92">
        <v>181</v>
      </c>
      <c r="B186" s="92" t="s">
        <v>368</v>
      </c>
      <c r="C186" s="92" t="s">
        <v>369</v>
      </c>
      <c r="D186" s="105" t="str">
        <f t="shared" si="5"/>
        <v/>
      </c>
      <c r="E186" s="96">
        <f>IF(Options!$D$24 = 1, MAX(F186, G186),
IF(Options!$D$25 = 1, AVERAGE(F186,G186),
IF(Options!$D$26 = 1, IFERROR(GEOMEAN(F186, G186), MAX(F186, G186)))))</f>
        <v>6.9693205243716987</v>
      </c>
      <c r="F186" s="96" cm="1">
        <f t="array" ref="F186">IF(Options!$D$18=1, IFERROR(MAX(IF($I$199:$R$199=1,(I186:R186),"")),
     MAX(IF($I$199:$R$199=2,(I186:R186),""))),
IF(Options!$D$19=1, IFERROR(AVERAGE(IF($I$199:$R$199=1,(I186:R186),"")),
     AVERAGE(IF($I$199:$R$199=2,(I186:R186),""))),
IF(Options!$D$20=1, IFERROR(GEOMEAN(IF($I$199:$R$199=1,(I186:R186)+0.0001,"")),
     GEOMEAN(IF($I$199:$R$199=2,(I186:R186)+0.0001,""))))))</f>
        <v>4.8571428571428603</v>
      </c>
      <c r="G186" s="96" cm="1">
        <f t="array" ref="G186">IF(Options!$D$18=1, IFERROR(MAX(IF($I$200:$R$200=1,(I186:R186),"")),
     MAX(IF($I$200:$R$200=2,(I186:R186),""))),
IF(Options!$D$19=1, IFERROR(AVERAGE(IF($I$200:$R$200=1,(I186:R186),"")),
     AVERAGE(IF($I$200:$R$200=2,(I186:R186),""))),
IF(Options!$D$20=1, IFERROR(GEOMEAN(IF($I$200:$R$200=1,(I186:R186)+0.0001,"")),
     GEOMEAN(IF($I$200:$R$200=2,(I186:R186)+0.0001,""))))))</f>
        <v>10</v>
      </c>
      <c r="H186" s="240" t="s">
        <v>369</v>
      </c>
      <c r="I186" s="96">
        <v>4.8571428571428603</v>
      </c>
      <c r="J186" s="96" t="s">
        <v>505</v>
      </c>
      <c r="K186" s="96">
        <v>10</v>
      </c>
      <c r="L186" s="96"/>
      <c r="M186" s="96"/>
      <c r="N186" s="150"/>
      <c r="O186" s="150"/>
      <c r="P186" s="150"/>
      <c r="Q186" s="38"/>
      <c r="R186" s="38"/>
      <c r="S186" s="38"/>
      <c r="T186" s="38"/>
      <c r="U186" s="38"/>
      <c r="V186" s="38"/>
      <c r="W186" s="38"/>
      <c r="X186" s="38"/>
      <c r="Y186" s="38"/>
      <c r="Z186" s="38"/>
      <c r="AA186" s="38"/>
    </row>
    <row r="187" spans="1:27" x14ac:dyDescent="0.2">
      <c r="A187" s="92">
        <v>182</v>
      </c>
      <c r="B187" s="92" t="s">
        <v>370</v>
      </c>
      <c r="C187" s="92" t="s">
        <v>371</v>
      </c>
      <c r="D187" s="105" t="str">
        <f t="shared" si="5"/>
        <v/>
      </c>
      <c r="E187" s="96">
        <f>IF(Options!$D$24 = 1, MAX(F187, G187),
IF(Options!$D$25 = 1, AVERAGE(F187,G187),
IF(Options!$D$26 = 1, IFERROR(GEOMEAN(F187, G187), MAX(F187, G187)))))</f>
        <v>3.8571428571428599</v>
      </c>
      <c r="F187" s="96" cm="1">
        <f t="array" ref="F187">IF(Options!$D$18=1, IFERROR(MAX(IF($I$199:$R$199=1,(I187:R187),"")),
     MAX(IF($I$199:$R$199=2,(I187:R187),""))),
IF(Options!$D$19=1, IFERROR(AVERAGE(IF($I$199:$R$199=1,(I187:R187),"")),
     AVERAGE(IF($I$199:$R$199=2,(I187:R187),""))),
IF(Options!$D$20=1, IFERROR(GEOMEAN(IF($I$199:$R$199=1,(I187:R187)+0.0001,"")),
     GEOMEAN(IF($I$199:$R$199=2,(I187:R187)+0.0001,""))))))</f>
        <v>3.8571428571428599</v>
      </c>
      <c r="G187" s="96" cm="1">
        <f t="array" ref="G187">IF(Options!$D$18=1, IFERROR(MAX(IF($I$200:$R$200=1,(I187:R187),"")),
     MAX(IF($I$200:$R$200=2,(I187:R187),""))),
IF(Options!$D$19=1, IFERROR(AVERAGE(IF($I$200:$R$200=1,(I187:R187),"")),
     AVERAGE(IF($I$200:$R$200=2,(I187:R187),""))),
IF(Options!$D$20=1, IFERROR(GEOMEAN(IF($I$200:$R$200=1,(I187:R187)+0.0001,"")),
     GEOMEAN(IF($I$200:$R$200=2,(I187:R187)+0.0001,""))))))</f>
        <v>0</v>
      </c>
      <c r="H187" s="240" t="s">
        <v>371</v>
      </c>
      <c r="I187" s="96">
        <v>3.8571428571428599</v>
      </c>
      <c r="J187" s="96" t="s">
        <v>505</v>
      </c>
      <c r="K187" s="96" t="s">
        <v>505</v>
      </c>
      <c r="L187" s="96"/>
      <c r="M187" s="96"/>
      <c r="N187" s="150"/>
      <c r="O187" s="150"/>
      <c r="P187" s="150"/>
      <c r="Q187" s="38"/>
      <c r="R187" s="38"/>
      <c r="S187" s="38"/>
      <c r="T187" s="38"/>
      <c r="U187" s="38"/>
      <c r="V187" s="38"/>
      <c r="W187" s="38"/>
      <c r="X187" s="38"/>
      <c r="Y187" s="38"/>
      <c r="Z187" s="38"/>
      <c r="AA187" s="38"/>
    </row>
    <row r="188" spans="1:27" x14ac:dyDescent="0.2">
      <c r="A188" s="92">
        <v>183</v>
      </c>
      <c r="B188" s="92" t="s">
        <v>372</v>
      </c>
      <c r="C188" s="92" t="s">
        <v>373</v>
      </c>
      <c r="D188" s="105" t="str">
        <f t="shared" si="5"/>
        <v/>
      </c>
      <c r="E188" s="96">
        <f>IF(Options!$D$24 = 1, MAX(F188, G188),
IF(Options!$D$25 = 1, AVERAGE(F188,G188),
IF(Options!$D$26 = 1, IFERROR(GEOMEAN(F188, G188), MAX(F188, G188)))))</f>
        <v>4.71428571428571</v>
      </c>
      <c r="F188" s="96" cm="1">
        <f t="array" ref="F188">IF(Options!$D$18=1, IFERROR(MAX(IF($I$199:$R$199=1,(I188:R188),"")),
     MAX(IF($I$199:$R$199=2,(I188:R188),""))),
IF(Options!$D$19=1, IFERROR(AVERAGE(IF($I$199:$R$199=1,(I188:R188),"")),
     AVERAGE(IF($I$199:$R$199=2,(I188:R188),""))),
IF(Options!$D$20=1, IFERROR(GEOMEAN(IF($I$199:$R$199=1,(I188:R188)+0.0001,"")),
     GEOMEAN(IF($I$199:$R$199=2,(I188:R188)+0.0001,""))))))</f>
        <v>4.71428571428571</v>
      </c>
      <c r="G188" s="96" cm="1">
        <f t="array" ref="G188">IF(Options!$D$18=1, IFERROR(MAX(IF($I$200:$R$200=1,(I188:R188),"")),
     MAX(IF($I$200:$R$200=2,(I188:R188),""))),
IF(Options!$D$19=1, IFERROR(AVERAGE(IF($I$200:$R$200=1,(I188:R188),"")),
     AVERAGE(IF($I$200:$R$200=2,(I188:R188),""))),
IF(Options!$D$20=1, IFERROR(GEOMEAN(IF($I$200:$R$200=1,(I188:R188)+0.0001,"")),
     GEOMEAN(IF($I$200:$R$200=2,(I188:R188)+0.0001,""))))))</f>
        <v>0</v>
      </c>
      <c r="H188" s="240" t="s">
        <v>373</v>
      </c>
      <c r="I188" s="96">
        <v>4.71428571428571</v>
      </c>
      <c r="J188" s="96" t="s">
        <v>505</v>
      </c>
      <c r="K188" s="96" t="s">
        <v>505</v>
      </c>
      <c r="L188" s="96"/>
      <c r="M188" s="96"/>
      <c r="N188" s="150"/>
      <c r="O188" s="150"/>
      <c r="P188" s="150"/>
      <c r="Q188" s="38"/>
      <c r="R188" s="38"/>
      <c r="S188" s="38"/>
      <c r="T188" s="38"/>
      <c r="U188" s="38"/>
      <c r="V188" s="38"/>
      <c r="W188" s="38"/>
      <c r="X188" s="38"/>
      <c r="Y188" s="38"/>
      <c r="Z188" s="38"/>
      <c r="AA188" s="38"/>
    </row>
    <row r="189" spans="1:27" x14ac:dyDescent="0.2">
      <c r="A189" s="92">
        <v>184</v>
      </c>
      <c r="B189" s="92" t="s">
        <v>374</v>
      </c>
      <c r="C189" s="92" t="s">
        <v>375</v>
      </c>
      <c r="D189" s="105" t="str">
        <f t="shared" si="5"/>
        <v/>
      </c>
      <c r="E189" s="96">
        <f>IF(Options!$D$24 = 1, MAX(F189, G189),
IF(Options!$D$25 = 1, AVERAGE(F189,G189),
IF(Options!$D$26 = 1, IFERROR(GEOMEAN(F189, G189), MAX(F189, G189)))))</f>
        <v>5.5832122747392665</v>
      </c>
      <c r="F189" s="96" cm="1">
        <f t="array" ref="F189">IF(Options!$D$18=1, IFERROR(MAX(IF($I$199:$R$199=1,(I189:R189),"")),
     MAX(IF($I$199:$R$199=2,(I189:R189),""))),
IF(Options!$D$19=1, IFERROR(AVERAGE(IF($I$199:$R$199=1,(I189:R189),"")),
     AVERAGE(IF($I$199:$R$199=2,(I189:R189),""))),
IF(Options!$D$20=1, IFERROR(GEOMEAN(IF($I$199:$R$199=1,(I189:R189)+0.0001,"")),
     GEOMEAN(IF($I$199:$R$199=2,(I189:R189)+0.0001,""))))))</f>
        <v>4.8571428571428603</v>
      </c>
      <c r="G189" s="96" cm="1">
        <f t="array" ref="G189">IF(Options!$D$18=1, IFERROR(MAX(IF($I$200:$R$200=1,(I189:R189),"")),
     MAX(IF($I$200:$R$200=2,(I189:R189),""))),
IF(Options!$D$19=1, IFERROR(AVERAGE(IF($I$200:$R$200=1,(I189:R189),"")),
     AVERAGE(IF($I$200:$R$200=2,(I189:R189),""))),
IF(Options!$D$20=1, IFERROR(GEOMEAN(IF($I$200:$R$200=1,(I189:R189)+0.0001,"")),
     GEOMEAN(IF($I$200:$R$200=2,(I189:R189)+0.0001,""))))))</f>
        <v>6.4178180921645396</v>
      </c>
      <c r="H189" s="240" t="s">
        <v>375</v>
      </c>
      <c r="I189" s="96">
        <v>4.8571428571428603</v>
      </c>
      <c r="J189" s="96">
        <v>0</v>
      </c>
      <c r="K189" s="96">
        <v>6.4178180921645396</v>
      </c>
      <c r="L189" s="96"/>
      <c r="M189" s="96"/>
      <c r="N189" s="150"/>
      <c r="O189" s="150"/>
      <c r="P189" s="150"/>
      <c r="Q189" s="38"/>
      <c r="R189" s="38"/>
      <c r="S189" s="38"/>
      <c r="T189" s="38"/>
      <c r="U189" s="38"/>
      <c r="V189" s="38"/>
      <c r="W189" s="38"/>
      <c r="X189" s="38"/>
      <c r="Y189" s="38"/>
      <c r="Z189" s="38"/>
      <c r="AA189" s="38"/>
    </row>
    <row r="190" spans="1:27" x14ac:dyDescent="0.2">
      <c r="A190" s="92">
        <v>185</v>
      </c>
      <c r="B190" s="92" t="s">
        <v>376</v>
      </c>
      <c r="C190" s="92" t="s">
        <v>377</v>
      </c>
      <c r="D190" s="105" t="str">
        <f t="shared" si="5"/>
        <v/>
      </c>
      <c r="E190" s="96">
        <f>IF(Options!$D$24 = 1, MAX(F190, G190),
IF(Options!$D$25 = 1, AVERAGE(F190,G190),
IF(Options!$D$26 = 1, IFERROR(GEOMEAN(F190, G190), MAX(F190, G190)))))</f>
        <v>7.8571428571428603</v>
      </c>
      <c r="F190" s="96" cm="1">
        <f t="array" ref="F190">IF(Options!$D$18=1, IFERROR(MAX(IF($I$199:$R$199=1,(I190:R190),"")),
     MAX(IF($I$199:$R$199=2,(I190:R190),""))),
IF(Options!$D$19=1, IFERROR(AVERAGE(IF($I$199:$R$199=1,(I190:R190),"")),
     AVERAGE(IF($I$199:$R$199=2,(I190:R190),""))),
IF(Options!$D$20=1, IFERROR(GEOMEAN(IF($I$199:$R$199=1,(I190:R190)+0.0001,"")),
     GEOMEAN(IF($I$199:$R$199=2,(I190:R190)+0.0001,""))))))</f>
        <v>7.8571428571428603</v>
      </c>
      <c r="G190" s="96" cm="1">
        <f t="array" ref="G190">IF(Options!$D$18=1, IFERROR(MAX(IF($I$200:$R$200=1,(I190:R190),"")),
     MAX(IF($I$200:$R$200=2,(I190:R190),""))),
IF(Options!$D$19=1, IFERROR(AVERAGE(IF($I$200:$R$200=1,(I190:R190),"")),
     AVERAGE(IF($I$200:$R$200=2,(I190:R190),""))),
IF(Options!$D$20=1, IFERROR(GEOMEAN(IF($I$200:$R$200=1,(I190:R190)+0.0001,"")),
     GEOMEAN(IF($I$200:$R$200=2,(I190:R190)+0.0001,""))))))</f>
        <v>0</v>
      </c>
      <c r="H190" s="240" t="s">
        <v>377</v>
      </c>
      <c r="I190" s="96">
        <v>7.8571428571428603</v>
      </c>
      <c r="J190" s="96" t="s">
        <v>505</v>
      </c>
      <c r="K190" s="96" t="s">
        <v>505</v>
      </c>
      <c r="L190" s="96"/>
      <c r="M190" s="96"/>
      <c r="N190" s="150"/>
      <c r="O190" s="150"/>
      <c r="P190" s="150"/>
      <c r="Q190" s="38"/>
      <c r="R190" s="38"/>
      <c r="S190" s="38"/>
      <c r="T190" s="38"/>
      <c r="U190" s="38"/>
      <c r="V190" s="38"/>
      <c r="W190" s="38"/>
      <c r="X190" s="38"/>
      <c r="Y190" s="38"/>
      <c r="Z190" s="38"/>
      <c r="AA190" s="38"/>
    </row>
    <row r="191" spans="1:27" x14ac:dyDescent="0.2">
      <c r="A191" s="92">
        <v>186</v>
      </c>
      <c r="B191" s="92" t="s">
        <v>378</v>
      </c>
      <c r="C191" s="92" t="s">
        <v>379</v>
      </c>
      <c r="D191" s="105" t="str">
        <f t="shared" si="5"/>
        <v/>
      </c>
      <c r="E191" s="96">
        <f>IF(Options!$D$24 = 1, MAX(F191, G191),
IF(Options!$D$25 = 1, AVERAGE(F191,G191),
IF(Options!$D$26 = 1, IFERROR(GEOMEAN(F191, G191), MAX(F191, G191)))))</f>
        <v>7.28571428571429</v>
      </c>
      <c r="F191" s="96" cm="1">
        <f t="array" ref="F191">IF(Options!$D$18=1, IFERROR(MAX(IF($I$199:$R$199=1,(I191:R191),"")),
     MAX(IF($I$199:$R$199=2,(I191:R191),""))),
IF(Options!$D$19=1, IFERROR(AVERAGE(IF($I$199:$R$199=1,(I191:R191),"")),
     AVERAGE(IF($I$199:$R$199=2,(I191:R191),""))),
IF(Options!$D$20=1, IFERROR(GEOMEAN(IF($I$199:$R$199=1,(I191:R191)+0.0001,"")),
     GEOMEAN(IF($I$199:$R$199=2,(I191:R191)+0.0001,""))))))</f>
        <v>7.28571428571429</v>
      </c>
      <c r="G191" s="96" cm="1">
        <f t="array" ref="G191">IF(Options!$D$18=1, IFERROR(MAX(IF($I$200:$R$200=1,(I191:R191),"")),
     MAX(IF($I$200:$R$200=2,(I191:R191),""))),
IF(Options!$D$19=1, IFERROR(AVERAGE(IF($I$200:$R$200=1,(I191:R191),"")),
     AVERAGE(IF($I$200:$R$200=2,(I191:R191),""))),
IF(Options!$D$20=1, IFERROR(GEOMEAN(IF($I$200:$R$200=1,(I191:R191)+0.0001,"")),
     GEOMEAN(IF($I$200:$R$200=2,(I191:R191)+0.0001,""))))))</f>
        <v>0</v>
      </c>
      <c r="H191" s="240" t="s">
        <v>379</v>
      </c>
      <c r="I191" s="96">
        <v>7.28571428571429</v>
      </c>
      <c r="J191" s="96" t="s">
        <v>505</v>
      </c>
      <c r="K191" s="96" t="s">
        <v>505</v>
      </c>
      <c r="L191" s="96"/>
      <c r="M191" s="96"/>
      <c r="N191" s="150"/>
      <c r="O191" s="150"/>
      <c r="P191" s="150"/>
      <c r="Q191" s="38"/>
      <c r="R191" s="38"/>
      <c r="S191" s="38"/>
      <c r="T191" s="38"/>
      <c r="U191" s="38"/>
      <c r="V191" s="38"/>
      <c r="W191" s="38"/>
      <c r="X191" s="38"/>
      <c r="Y191" s="38"/>
      <c r="Z191" s="38"/>
      <c r="AA191" s="38"/>
    </row>
    <row r="192" spans="1:27" x14ac:dyDescent="0.2">
      <c r="A192" s="92">
        <v>187</v>
      </c>
      <c r="B192" s="92" t="s">
        <v>380</v>
      </c>
      <c r="C192" s="92" t="s">
        <v>381</v>
      </c>
      <c r="D192" s="105" t="str">
        <f t="shared" si="5"/>
        <v/>
      </c>
      <c r="E192" s="96">
        <f>IF(Options!$D$24 = 1, MAX(F192, G192),
IF(Options!$D$25 = 1, AVERAGE(F192,G192),
IF(Options!$D$26 = 1, IFERROR(GEOMEAN(F192, G192), MAX(F192, G192)))))</f>
        <v>8.7633939202202544</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7.6797073000953304</v>
      </c>
      <c r="H192" s="240" t="s">
        <v>381</v>
      </c>
      <c r="I192" s="96">
        <v>10</v>
      </c>
      <c r="J192" s="96" t="s">
        <v>505</v>
      </c>
      <c r="K192" s="96">
        <v>7.6797073000953304</v>
      </c>
      <c r="L192" s="96"/>
      <c r="M192" s="96"/>
      <c r="N192" s="150"/>
      <c r="O192" s="150"/>
      <c r="P192" s="150"/>
      <c r="Q192" s="38"/>
      <c r="R192" s="38"/>
      <c r="S192" s="38"/>
      <c r="T192" s="38"/>
      <c r="U192" s="38"/>
      <c r="V192" s="38"/>
      <c r="W192" s="38"/>
      <c r="X192" s="38"/>
      <c r="Y192" s="38"/>
      <c r="Z192" s="38"/>
      <c r="AA192" s="38"/>
    </row>
    <row r="193" spans="1:27" x14ac:dyDescent="0.2">
      <c r="A193" s="92">
        <v>188</v>
      </c>
      <c r="B193" s="92" t="s">
        <v>382</v>
      </c>
      <c r="C193" s="92" t="s">
        <v>383</v>
      </c>
      <c r="D193" s="105" t="str">
        <f t="shared" si="5"/>
        <v/>
      </c>
      <c r="E193" s="96">
        <f>IF(Options!$D$24 = 1, MAX(F193, G193),
IF(Options!$D$25 = 1, AVERAGE(F193,G193),
IF(Options!$D$26 = 1, IFERROR(GEOMEAN(F193, G193), MAX(F193, G193)))))</f>
        <v>7.8376381281972565</v>
      </c>
      <c r="F193" s="96" cm="1">
        <f t="array" ref="F193">IF(Options!$D$18=1, IFERROR(MAX(IF($I$199:$R$199=1,(I193:R193),"")),
     MAX(IF($I$199:$R$199=2,(I193:R193),""))),
IF(Options!$D$19=1, IFERROR(AVERAGE(IF($I$199:$R$199=1,(I193:R193),"")),
     AVERAGE(IF($I$199:$R$199=2,(I193:R193),""))),
IF(Options!$D$20=1, IFERROR(GEOMEAN(IF($I$199:$R$199=1,(I193:R193)+0.0001,"")),
     GEOMEAN(IF($I$199:$R$199=2,(I193:R193)+0.0001,""))))))</f>
        <v>6.1428571428571397</v>
      </c>
      <c r="G193" s="96" cm="1">
        <f t="array" ref="G193">IF(Options!$D$18=1, IFERROR(MAX(IF($I$200:$R$200=1,(I193:R193),"")),
     MAX(IF($I$200:$R$200=2,(I193:R193),""))),
IF(Options!$D$19=1, IFERROR(AVERAGE(IF($I$200:$R$200=1,(I193:R193),"")),
     AVERAGE(IF($I$200:$R$200=2,(I193:R193),""))),
IF(Options!$D$20=1, IFERROR(GEOMEAN(IF($I$200:$R$200=1,(I193:R193)+0.0001,"")),
     GEOMEAN(IF($I$200:$R$200=2,(I193:R193)+0.0001,""))))))</f>
        <v>10</v>
      </c>
      <c r="H193" s="240" t="s">
        <v>383</v>
      </c>
      <c r="I193" s="96">
        <v>6.1428571428571397</v>
      </c>
      <c r="J193" s="96">
        <v>10</v>
      </c>
      <c r="K193" s="96" t="s">
        <v>505</v>
      </c>
      <c r="L193" s="96"/>
      <c r="M193" s="96"/>
      <c r="N193" s="150"/>
      <c r="O193" s="150"/>
      <c r="P193" s="150"/>
      <c r="Q193" s="38"/>
      <c r="R193" s="38"/>
      <c r="S193" s="38"/>
      <c r="T193" s="38"/>
      <c r="U193" s="38"/>
      <c r="V193" s="38"/>
      <c r="W193" s="38"/>
      <c r="X193" s="38"/>
      <c r="Y193" s="38"/>
      <c r="Z193" s="38"/>
      <c r="AA193" s="38"/>
    </row>
    <row r="194" spans="1:27" x14ac:dyDescent="0.2">
      <c r="A194" s="92">
        <v>189</v>
      </c>
      <c r="B194" s="92" t="s">
        <v>384</v>
      </c>
      <c r="C194" s="92" t="s">
        <v>385</v>
      </c>
      <c r="D194" s="105" t="str">
        <f t="shared" si="5"/>
        <v/>
      </c>
      <c r="E194" s="96">
        <f>IF(Options!$D$24 = 1, MAX(F194, G194),
IF(Options!$D$25 = 1, AVERAGE(F194,G194),
IF(Options!$D$26 = 1, IFERROR(GEOMEAN(F194, G194), MAX(F194, G194)))))</f>
        <v>9.3350338586883073</v>
      </c>
      <c r="F194" s="96" cm="1">
        <f t="array" ref="F194">IF(Options!$D$18=1, IFERROR(MAX(IF($I$199:$R$199=1,(I194:R194),"")),
     MAX(IF($I$199:$R$199=2,(I194:R194),""))),
IF(Options!$D$19=1, IFERROR(AVERAGE(IF($I$199:$R$199=1,(I194:R194),"")),
     AVERAGE(IF($I$199:$R$199=2,(I194:R194),""))),
IF(Options!$D$20=1, IFERROR(GEOMEAN(IF($I$199:$R$199=1,(I194:R194)+0.0001,"")),
     GEOMEAN(IF($I$199:$R$199=2,(I194:R194)+0.0001,""))))))</f>
        <v>8.71428571428571</v>
      </c>
      <c r="G194" s="96" cm="1">
        <f t="array" ref="G194">IF(Options!$D$18=1, IFERROR(MAX(IF($I$200:$R$200=1,(I194:R194),"")),
     MAX(IF($I$200:$R$200=2,(I194:R194),""))),
IF(Options!$D$19=1, IFERROR(AVERAGE(IF($I$200:$R$200=1,(I194:R194),"")),
     AVERAGE(IF($I$200:$R$200=2,(I194:R194),""))),
IF(Options!$D$20=1, IFERROR(GEOMEAN(IF($I$200:$R$200=1,(I194:R194)+0.0001,"")),
     GEOMEAN(IF($I$200:$R$200=2,(I194:R194)+0.0001,""))))))</f>
        <v>10</v>
      </c>
      <c r="H194" s="240" t="s">
        <v>385</v>
      </c>
      <c r="I194" s="96">
        <v>8.71428571428571</v>
      </c>
      <c r="J194" s="96" t="s">
        <v>505</v>
      </c>
      <c r="K194" s="96">
        <v>10</v>
      </c>
      <c r="L194" s="96"/>
      <c r="M194" s="96"/>
      <c r="N194" s="150"/>
      <c r="O194" s="150"/>
      <c r="P194" s="150"/>
      <c r="Q194" s="38"/>
      <c r="R194" s="38"/>
      <c r="S194" s="38"/>
      <c r="T194" s="38"/>
      <c r="U194" s="38"/>
      <c r="V194" s="38"/>
      <c r="W194" s="38"/>
      <c r="X194" s="38"/>
      <c r="Y194" s="38"/>
      <c r="Z194" s="38"/>
      <c r="AA194" s="38"/>
    </row>
    <row r="195" spans="1:27" x14ac:dyDescent="0.2">
      <c r="A195" s="92">
        <v>190</v>
      </c>
      <c r="B195" s="92" t="s">
        <v>386</v>
      </c>
      <c r="C195" s="92" t="s">
        <v>387</v>
      </c>
      <c r="D195" s="105" t="str">
        <f t="shared" si="5"/>
        <v/>
      </c>
      <c r="E195" s="96">
        <f>IF(Options!$D$24 = 1, MAX(F195, G195),
IF(Options!$D$25 = 1, AVERAGE(F195,G195),
IF(Options!$D$26 = 1, IFERROR(GEOMEAN(F195, G195), MAX(F195, G195)))))</f>
        <v>8</v>
      </c>
      <c r="F195" s="96" cm="1">
        <f t="array" ref="F195">IF(Options!$D$18=1, IFERROR(MAX(IF($I$199:$R$199=1,(I195:R195),"")),
     MAX(IF($I$199:$R$199=2,(I195:R195),""))),
IF(Options!$D$19=1, IFERROR(AVERAGE(IF($I$199:$R$199=1,(I195:R195),"")),
     AVERAGE(IF($I$199:$R$199=2,(I195:R195),""))),
IF(Options!$D$20=1, IFERROR(GEOMEAN(IF($I$199:$R$199=1,(I195:R195)+0.0001,"")),
     GEOMEAN(IF($I$199:$R$199=2,(I195:R195)+0.0001,""))))))</f>
        <v>8</v>
      </c>
      <c r="G195" s="96" cm="1">
        <f t="array" ref="G195">IF(Options!$D$18=1, IFERROR(MAX(IF($I$200:$R$200=1,(I195:R195),"")),
     MAX(IF($I$200:$R$200=2,(I195:R195),""))),
IF(Options!$D$19=1, IFERROR(AVERAGE(IF($I$200:$R$200=1,(I195:R195),"")),
     AVERAGE(IF($I$200:$R$200=2,(I195:R195),""))),
IF(Options!$D$20=1, IFERROR(GEOMEAN(IF($I$200:$R$200=1,(I195:R195)+0.0001,"")),
     GEOMEAN(IF($I$200:$R$200=2,(I195:R195)+0.0001,""))))))</f>
        <v>0</v>
      </c>
      <c r="H195" s="240" t="s">
        <v>387</v>
      </c>
      <c r="I195" s="96">
        <v>8</v>
      </c>
      <c r="J195" s="96" t="s">
        <v>505</v>
      </c>
      <c r="K195" s="96" t="s">
        <v>505</v>
      </c>
      <c r="L195" s="96"/>
      <c r="M195" s="96"/>
      <c r="N195" s="150"/>
      <c r="O195" s="150"/>
      <c r="P195" s="150"/>
      <c r="Q195" s="38"/>
      <c r="R195" s="38"/>
      <c r="S195" s="38"/>
      <c r="T195" s="38"/>
      <c r="U195" s="38"/>
      <c r="V195" s="38"/>
      <c r="W195" s="38"/>
      <c r="X195" s="38"/>
      <c r="Y195" s="38"/>
      <c r="Z195" s="38"/>
      <c r="AA195" s="38"/>
    </row>
    <row r="196" spans="1:27" x14ac:dyDescent="0.2">
      <c r="A196" s="92"/>
      <c r="B196" s="92"/>
      <c r="C196" s="92"/>
      <c r="D196" s="93"/>
      <c r="E196" s="96"/>
      <c r="F196" s="96"/>
      <c r="G196" s="96"/>
      <c r="H196" s="240"/>
      <c r="I196" s="96"/>
      <c r="J196" s="96"/>
      <c r="K196" s="96"/>
      <c r="L196" s="96"/>
      <c r="M196" s="96"/>
      <c r="N196" s="150"/>
      <c r="O196" s="150"/>
      <c r="P196" s="150"/>
      <c r="Q196" s="153"/>
      <c r="R196" s="153"/>
      <c r="S196" s="38"/>
      <c r="T196" s="38"/>
      <c r="U196" s="38"/>
      <c r="V196" s="38"/>
      <c r="W196" s="38"/>
      <c r="X196" s="38"/>
      <c r="Y196" s="38"/>
      <c r="Z196" s="38"/>
      <c r="AA196" s="38"/>
    </row>
    <row r="197" spans="1:27" x14ac:dyDescent="0.2">
      <c r="A197" s="92"/>
      <c r="B197" s="92"/>
      <c r="C197" s="92"/>
      <c r="D197" s="93"/>
      <c r="E197" s="96"/>
      <c r="F197" s="96"/>
      <c r="G197" s="96"/>
      <c r="H197" s="240"/>
      <c r="I197" s="96"/>
      <c r="J197" s="96"/>
      <c r="K197" s="96"/>
      <c r="L197" s="96"/>
      <c r="M197" s="96"/>
      <c r="N197" s="96"/>
      <c r="O197" s="96"/>
      <c r="P197" s="96"/>
      <c r="Q197" s="96"/>
      <c r="R197" s="93"/>
      <c r="S197" s="93"/>
      <c r="T197" s="93"/>
      <c r="U197" s="93"/>
      <c r="V197" s="93"/>
      <c r="W197" s="93"/>
      <c r="X197" s="93"/>
      <c r="Y197" s="93"/>
      <c r="Z197" s="93"/>
      <c r="AA197" s="93"/>
    </row>
    <row r="198" spans="1:27" x14ac:dyDescent="0.2">
      <c r="A198" s="92"/>
      <c r="B198" s="92"/>
      <c r="C198" s="92"/>
      <c r="D198" s="93"/>
      <c r="E198" s="96"/>
      <c r="F198" s="96"/>
      <c r="G198" s="96"/>
      <c r="H198" s="240"/>
      <c r="I198" s="96"/>
      <c r="J198" s="96"/>
      <c r="K198" s="96"/>
      <c r="L198" s="96"/>
      <c r="M198" s="96"/>
      <c r="N198" s="96"/>
      <c r="O198" s="96"/>
      <c r="P198" s="96"/>
      <c r="Q198" s="96"/>
      <c r="R198" s="93"/>
      <c r="S198" s="93"/>
      <c r="T198" s="93"/>
      <c r="U198" s="93"/>
      <c r="V198" s="93"/>
      <c r="W198" s="93"/>
      <c r="X198" s="93"/>
      <c r="Y198" s="93"/>
      <c r="Z198" s="93"/>
      <c r="AA198" s="93"/>
    </row>
    <row r="199" spans="1:27" x14ac:dyDescent="0.2">
      <c r="A199" s="92"/>
      <c r="B199" s="92"/>
      <c r="C199" s="92"/>
      <c r="D199" s="93"/>
      <c r="E199" s="96"/>
      <c r="F199" s="96"/>
      <c r="G199" s="96" t="s">
        <v>559</v>
      </c>
      <c r="H199" s="240"/>
      <c r="I199" s="96">
        <f>IFERROR(INDEX('Data Dictionary'!$H$8:$H$40,MATCH(I5,'Data Dictionary'!$J$8:$J$40,0)),"")</f>
        <v>1</v>
      </c>
      <c r="J199" s="96">
        <f>IFERROR(INDEX('Data Dictionary'!$H$8:$H$40,MATCH(J5,'Data Dictionary'!$J$8:$J$40,0)),"")</f>
        <v>0</v>
      </c>
      <c r="K199" s="96">
        <f>IFERROR(INDEX('Data Dictionary'!$H$8:$H$40,MATCH(K5,'Data Dictionary'!$J$8:$J$40,0)),"")</f>
        <v>0</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152" t="str">
        <f>IFERROR(INDEX('Data Dictionary'!$H$8:$H$40,MATCH(Q5,'Data Dictionary'!$J$8:$J$40,0)),"")</f>
        <v/>
      </c>
      <c r="R199" s="152"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240"/>
      <c r="I200" s="96">
        <f>IFERROR(INDEX('Data Dictionary'!$I$8:$I$40,MATCH(I5,'Data Dictionary'!$J$8:$J$40,0)),"")</f>
        <v>0</v>
      </c>
      <c r="J200" s="96">
        <f>IFERROR(INDEX('Data Dictionary'!$I$8:$I$40,MATCH(J5,'Data Dictionary'!$J$8:$J$40,0)),"")</f>
        <v>1</v>
      </c>
      <c r="K200" s="96">
        <f>IFERROR(INDEX('Data Dictionary'!$I$8:$I$40,MATCH(K5,'Data Dictionary'!$J$8:$J$40,0)),"")</f>
        <v>1</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152" t="str">
        <f>IFERROR(INDEX('Data Dictionary'!$I$8:$I$40,MATCH(Q5,'Data Dictionary'!$J$8:$J$40,0)),"")</f>
        <v/>
      </c>
      <c r="R200" s="152"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240"/>
      <c r="I201" s="96"/>
      <c r="J201" s="96"/>
      <c r="K201" s="96"/>
      <c r="L201" s="96"/>
      <c r="M201" s="96"/>
      <c r="N201" s="96"/>
      <c r="O201" s="96"/>
      <c r="P201" s="96"/>
      <c r="Q201" s="96"/>
      <c r="R201" s="93"/>
      <c r="S201" s="93"/>
      <c r="T201" s="93"/>
      <c r="U201" s="93"/>
      <c r="V201" s="93"/>
      <c r="W201" s="93"/>
      <c r="X201" s="93"/>
      <c r="Y201" s="93"/>
      <c r="Z201" s="93"/>
      <c r="AA201" s="93"/>
    </row>
    <row r="202" spans="1:27" x14ac:dyDescent="0.2">
      <c r="A202" s="92"/>
      <c r="B202" s="92"/>
      <c r="C202" s="92"/>
      <c r="D202" s="93"/>
      <c r="E202" s="96"/>
      <c r="F202" s="96"/>
      <c r="G202" s="96"/>
      <c r="H202" s="240"/>
      <c r="I202" s="96"/>
      <c r="J202" s="96"/>
      <c r="K202" s="96"/>
      <c r="L202" s="96"/>
      <c r="M202" s="96"/>
      <c r="N202" s="96"/>
      <c r="O202" s="96"/>
      <c r="P202" s="96"/>
      <c r="Q202" s="96"/>
      <c r="R202" s="93"/>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240" t="str">
        <v/>
      </c>
      <c r="I203" s="96" t="str">
        <v/>
      </c>
      <c r="J203" s="96" t="str">
        <v/>
      </c>
      <c r="K203" s="96" t="str">
        <v/>
      </c>
      <c r="L203" s="96" t="str">
        <v/>
      </c>
      <c r="M203" s="96" t="str">
        <v/>
      </c>
      <c r="N203" s="96" t="str">
        <v/>
      </c>
      <c r="O203" s="96" t="str">
        <v/>
      </c>
      <c r="P203" s="96"/>
      <c r="Q203" s="96"/>
      <c r="R203" s="93"/>
      <c r="S203" s="93"/>
      <c r="T203" s="93"/>
      <c r="U203" s="93"/>
      <c r="V203" s="93"/>
      <c r="W203" s="93"/>
      <c r="X203" s="93"/>
      <c r="Y203" s="93"/>
      <c r="Z203" s="93"/>
      <c r="AA203" s="93"/>
    </row>
  </sheetData>
  <mergeCells count="1">
    <mergeCell ref="I2:K2"/>
  </mergeCells>
  <conditionalFormatting sqref="E1:E3 E6:E195">
    <cfRule type="expression" dxfId="29" priority="35" stopIfTrue="1">
      <formula>E1=""</formula>
    </cfRule>
    <cfRule type="cellIs" dxfId="28" priority="38" stopIfTrue="1" operator="greaterThanOrEqual">
      <formula>0</formula>
    </cfRule>
  </conditionalFormatting>
  <conditionalFormatting sqref="F1:F3">
    <cfRule type="expression" dxfId="27" priority="31" stopIfTrue="1">
      <formula>F1=""</formula>
    </cfRule>
    <cfRule type="cellIs" dxfId="26" priority="43" operator="between">
      <formula>0</formula>
      <formula>6.999</formula>
    </cfRule>
    <cfRule type="cellIs" dxfId="25" priority="44" operator="between">
      <formula>7</formula>
      <formula>9.99</formula>
    </cfRule>
    <cfRule type="expression" dxfId="24" priority="45">
      <formula>F1=10</formula>
    </cfRule>
  </conditionalFormatting>
  <conditionalFormatting sqref="G1:G3">
    <cfRule type="expression" dxfId="23" priority="27">
      <formula>G1=""</formula>
    </cfRule>
    <cfRule type="cellIs" dxfId="22" priority="28" operator="between">
      <formula>0</formula>
      <formula>6.999</formula>
    </cfRule>
    <cfRule type="cellIs" dxfId="21" priority="29" operator="between">
      <formula>7</formula>
      <formula>9.99</formula>
    </cfRule>
    <cfRule type="expression" dxfId="20" priority="30">
      <formula>G1=10</formula>
    </cfRule>
    <cfRule type="expression" dxfId="19" priority="39">
      <formula>G1=""</formula>
    </cfRule>
    <cfRule type="cellIs" dxfId="18" priority="40" operator="between">
      <formula>0</formula>
      <formula>6.999</formula>
    </cfRule>
    <cfRule type="cellIs" dxfId="17" priority="41" operator="between">
      <formula>7</formula>
      <formula>9.99</formula>
    </cfRule>
    <cfRule type="expression" dxfId="16" priority="42">
      <formula>G1=10</formula>
    </cfRule>
  </conditionalFormatting>
  <conditionalFormatting sqref="G6:G195">
    <cfRule type="expression" dxfId="15" priority="1">
      <formula>G6=""</formula>
    </cfRule>
    <cfRule type="cellIs" dxfId="14" priority="4" stopIfTrue="1" operator="greaterThanOrEqual">
      <formula>0</formula>
    </cfRule>
  </conditionalFormatting>
  <conditionalFormatting sqref="F6:F195">
    <cfRule type="expression" dxfId="13" priority="5" stopIfTrue="1">
      <formula>F6=""</formula>
    </cfRule>
    <cfRule type="cellIs" dxfId="12" priority="9" operator="between">
      <formula>0</formula>
      <formula>6.999</formula>
    </cfRule>
    <cfRule type="cellIs" dxfId="11" priority="10" operator="between">
      <formula>7</formula>
      <formula>9.99</formula>
    </cfRule>
    <cfRule type="expression" dxfId="1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AB8FE770-909E-0E41-A2A6-23B8DDE67764}">
            <xm:f>Options!$D$41</xm:f>
            <x14:dxf>
              <font>
                <sz val="12"/>
                <color rgb="FF000000"/>
                <name val="Arial"/>
              </font>
              <fill>
                <patternFill patternType="solid">
                  <bgColor rgb="FFE35A3A"/>
                </patternFill>
              </fill>
            </x14:dxf>
          </x14:cfRule>
          <x14:cfRule type="cellIs" priority="37" stopIfTrue="1" operator="greaterThanOrEqual" id="{619A58EB-09AF-7F4A-89E1-FD1923C1F1B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83FBCBDE-7963-3942-9697-FAB600EF0C91}">
            <xm:f>Options!$D$37</xm:f>
            <x14:dxf>
              <font>
                <sz val="12"/>
                <color rgb="FF000000"/>
                <name val="Arial"/>
              </font>
              <fill>
                <patternFill patternType="solid">
                  <bgColor rgb="FFF2676B"/>
                </patternFill>
              </fill>
            </x14:dxf>
          </x14:cfRule>
          <x14:cfRule type="cellIs" priority="33" stopIfTrue="1" operator="greaterThanOrEqual" id="{F98AE419-F629-4B4A-B494-D9083A97156C}">
            <xm:f>Options!$D$38</xm:f>
            <x14:dxf>
              <font>
                <sz val="12"/>
                <color rgb="FF000000"/>
                <name val="Arial"/>
              </font>
              <fill>
                <patternFill patternType="solid">
                  <bgColor rgb="FFF7A9AC"/>
                </patternFill>
              </fill>
            </x14:dxf>
          </x14:cfRule>
          <x14:cfRule type="cellIs" priority="34" stopIfTrue="1" operator="between" id="{984E1CC4-0F05-2440-8B5D-225C4597F750}">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22EDF703-33CD-C948-96EB-573F07D7A9EB}">
            <xm:f>Options!$D$41</xm:f>
            <x14:dxf>
              <font>
                <sz val="12"/>
                <color rgb="FF000000"/>
                <name val="Arial"/>
              </font>
              <fill>
                <patternFill patternType="solid">
                  <bgColor rgb="FFE06C25"/>
                </patternFill>
              </fill>
            </x14:dxf>
          </x14:cfRule>
          <x14:cfRule type="cellIs" priority="3" stopIfTrue="1" operator="greaterThanOrEqual" id="{22868986-8EA7-E14A-9C20-7EF8DBE84466}">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1E8ACF52-D220-FD4E-8C2A-7973715D6C77}">
            <xm:f>Options!$D$37</xm:f>
            <x14:dxf>
              <font>
                <sz val="12"/>
                <color rgb="FF000000"/>
                <name val="Arial"/>
              </font>
              <fill>
                <patternFill patternType="solid">
                  <bgColor rgb="FFF2676B"/>
                </patternFill>
              </fill>
            </x14:dxf>
          </x14:cfRule>
          <x14:cfRule type="cellIs" priority="7" stopIfTrue="1" operator="greaterThanOrEqual" id="{1F874CE2-0845-5C41-90DF-1ED8E0A800ED}">
            <xm:f>Options!$D$38</xm:f>
            <x14:dxf>
              <font>
                <sz val="12"/>
                <color rgb="FF000000"/>
                <name val="Arial"/>
              </font>
              <fill>
                <patternFill patternType="solid">
                  <bgColor rgb="FFF7A9AC"/>
                </patternFill>
              </fill>
            </x14:dxf>
          </x14:cfRule>
          <x14:cfRule type="cellIs" priority="8" stopIfTrue="1" operator="between" id="{0AC56364-A444-1F4E-AE60-349A451688A7}">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40"/>
  <sheetViews>
    <sheetView workbookViewId="0">
      <selection activeCell="I10" sqref="I10"/>
    </sheetView>
    <sheetView workbookViewId="1"/>
  </sheetViews>
  <sheetFormatPr baseColWidth="10" defaultRowHeight="16" x14ac:dyDescent="0.2"/>
  <sheetData>
    <row r="1" spans="1:17" x14ac:dyDescent="0.2">
      <c r="A1" s="35"/>
      <c r="B1" s="35"/>
      <c r="C1" s="35"/>
      <c r="D1" s="35"/>
      <c r="E1" s="35"/>
      <c r="F1" s="35"/>
      <c r="G1" s="35"/>
      <c r="H1" s="35"/>
      <c r="I1" s="35"/>
      <c r="J1" s="35"/>
      <c r="K1" s="35"/>
      <c r="L1" s="35"/>
      <c r="M1" s="35"/>
      <c r="N1" s="35"/>
      <c r="O1" s="35"/>
      <c r="P1" s="35"/>
      <c r="Q1" s="35"/>
    </row>
    <row r="2" spans="1:17" x14ac:dyDescent="0.2">
      <c r="A2" s="35"/>
      <c r="B2" s="35"/>
      <c r="C2" s="35"/>
      <c r="D2" s="35"/>
      <c r="E2" s="35"/>
      <c r="F2" s="35"/>
      <c r="G2" s="35"/>
      <c r="H2" s="35"/>
      <c r="I2" s="35"/>
      <c r="J2" s="35"/>
      <c r="K2" s="35"/>
      <c r="L2" s="35"/>
      <c r="M2" s="35"/>
      <c r="N2" s="35"/>
      <c r="O2" s="35"/>
      <c r="P2" s="35"/>
      <c r="Q2" s="35"/>
    </row>
    <row r="3" spans="1:17" x14ac:dyDescent="0.2">
      <c r="A3" s="35"/>
      <c r="B3" s="35"/>
      <c r="C3" s="35"/>
      <c r="D3" s="35"/>
      <c r="E3" s="35"/>
      <c r="F3" s="35"/>
      <c r="G3" s="35"/>
      <c r="H3" s="35"/>
      <c r="I3" s="35"/>
      <c r="J3" s="35"/>
      <c r="K3" s="35"/>
      <c r="L3" s="35"/>
      <c r="M3" s="35"/>
      <c r="N3" s="35"/>
      <c r="O3" s="35"/>
      <c r="P3" s="35"/>
      <c r="Q3" s="35"/>
    </row>
    <row r="4" spans="1:17" x14ac:dyDescent="0.2">
      <c r="A4" s="35"/>
      <c r="B4" s="35"/>
      <c r="C4" s="35"/>
      <c r="D4" s="35"/>
      <c r="E4" s="35"/>
      <c r="F4" s="35"/>
      <c r="G4" s="35"/>
      <c r="H4" s="35"/>
      <c r="I4" s="35"/>
      <c r="J4" s="35"/>
      <c r="K4" s="35"/>
      <c r="L4" s="35"/>
      <c r="M4" s="35"/>
      <c r="N4" s="35"/>
      <c r="O4" s="35"/>
      <c r="P4" s="35"/>
      <c r="Q4" s="35"/>
    </row>
    <row r="5" spans="1:17" x14ac:dyDescent="0.2">
      <c r="A5" s="35"/>
      <c r="B5" s="35"/>
      <c r="C5" s="35"/>
      <c r="D5" s="35"/>
      <c r="E5" s="35"/>
      <c r="F5" s="35"/>
      <c r="G5" s="35"/>
      <c r="H5" s="35"/>
      <c r="I5" s="35"/>
      <c r="J5" s="35"/>
      <c r="K5" s="35"/>
      <c r="L5" s="35"/>
      <c r="M5" s="35"/>
      <c r="N5" s="35"/>
      <c r="O5" s="35"/>
      <c r="P5" s="35"/>
      <c r="Q5" s="35"/>
    </row>
    <row r="6" spans="1:17" x14ac:dyDescent="0.2">
      <c r="A6" s="35"/>
      <c r="B6" s="35"/>
      <c r="C6" s="35"/>
      <c r="D6" s="35"/>
      <c r="E6" s="35"/>
      <c r="F6" s="35"/>
      <c r="G6" s="35"/>
      <c r="H6" s="35"/>
      <c r="I6" s="35"/>
      <c r="J6" s="35"/>
      <c r="K6" s="35"/>
      <c r="L6" s="35"/>
      <c r="M6" s="35"/>
      <c r="N6" s="35"/>
      <c r="O6" s="35"/>
      <c r="P6" s="35"/>
      <c r="Q6" s="35"/>
    </row>
    <row r="7" spans="1:17" x14ac:dyDescent="0.2">
      <c r="A7" s="35"/>
      <c r="B7" s="35"/>
      <c r="C7" s="35"/>
      <c r="D7" s="35"/>
      <c r="E7" s="35"/>
      <c r="F7" s="35"/>
      <c r="G7" s="35"/>
      <c r="H7" s="35"/>
      <c r="I7" s="35"/>
      <c r="J7" s="35"/>
      <c r="K7" s="35"/>
      <c r="L7" s="35"/>
      <c r="M7" s="35"/>
      <c r="N7" s="35"/>
      <c r="O7" s="35"/>
      <c r="P7" s="35"/>
      <c r="Q7" s="35"/>
    </row>
    <row r="8" spans="1:17" x14ac:dyDescent="0.2">
      <c r="A8" s="35"/>
      <c r="B8" s="35"/>
      <c r="C8" s="35"/>
      <c r="D8" s="35"/>
      <c r="E8" s="35"/>
      <c r="F8" s="35"/>
      <c r="G8" s="35"/>
      <c r="H8" s="35"/>
      <c r="I8" s="35"/>
      <c r="J8" s="35"/>
      <c r="K8" s="35"/>
      <c r="L8" s="35"/>
      <c r="M8" s="35"/>
      <c r="N8" s="35"/>
      <c r="O8" s="35"/>
      <c r="P8" s="35"/>
      <c r="Q8" s="35"/>
    </row>
    <row r="9" spans="1:17" x14ac:dyDescent="0.2">
      <c r="A9" s="35"/>
      <c r="B9" s="35"/>
      <c r="C9" s="35"/>
      <c r="D9" s="35"/>
      <c r="E9" s="35"/>
      <c r="F9" s="35"/>
      <c r="G9" s="35"/>
      <c r="H9" s="35"/>
      <c r="I9" s="35"/>
      <c r="J9" s="35"/>
      <c r="K9" s="35"/>
      <c r="L9" s="35"/>
      <c r="M9" s="35"/>
      <c r="N9" s="35"/>
      <c r="O9" s="35"/>
      <c r="P9" s="35"/>
      <c r="Q9" s="35"/>
    </row>
    <row r="10" spans="1:17" x14ac:dyDescent="0.2">
      <c r="A10" s="35"/>
      <c r="B10" s="35"/>
      <c r="C10" s="35"/>
      <c r="D10" s="35"/>
      <c r="E10" s="35"/>
      <c r="F10" s="35"/>
      <c r="G10" s="35"/>
      <c r="H10" s="35"/>
      <c r="I10" s="35"/>
      <c r="J10" s="35"/>
      <c r="K10" s="35"/>
      <c r="L10" s="35"/>
      <c r="M10" s="35"/>
      <c r="N10" s="35"/>
      <c r="O10" s="35"/>
      <c r="P10" s="35"/>
      <c r="Q10" s="35"/>
    </row>
    <row r="11" spans="1:17" x14ac:dyDescent="0.2">
      <c r="A11" s="35"/>
      <c r="B11" s="35"/>
      <c r="C11" s="35"/>
      <c r="D11" s="35"/>
      <c r="E11" s="35"/>
      <c r="F11" s="35"/>
      <c r="G11" s="35"/>
      <c r="H11" s="35"/>
      <c r="I11" s="35"/>
      <c r="J11" s="35"/>
      <c r="K11" s="35"/>
      <c r="L11" s="35"/>
      <c r="M11" s="35"/>
      <c r="N11" s="35"/>
      <c r="O11" s="35"/>
      <c r="P11" s="35"/>
      <c r="Q11" s="35"/>
    </row>
    <row r="12" spans="1:17" x14ac:dyDescent="0.2">
      <c r="A12" s="35"/>
      <c r="B12" s="35"/>
      <c r="C12" s="35"/>
      <c r="D12" s="35"/>
      <c r="E12" s="35"/>
      <c r="F12" s="35"/>
      <c r="G12" s="35"/>
      <c r="H12" s="35"/>
      <c r="I12" s="35"/>
      <c r="J12" s="35"/>
      <c r="K12" s="35"/>
      <c r="L12" s="35"/>
      <c r="M12" s="35"/>
      <c r="N12" s="35"/>
      <c r="O12" s="35"/>
      <c r="P12" s="35"/>
      <c r="Q12" s="35"/>
    </row>
    <row r="13" spans="1:17" x14ac:dyDescent="0.2">
      <c r="A13" s="35"/>
      <c r="B13" s="35"/>
      <c r="C13" s="35"/>
      <c r="D13" s="35"/>
      <c r="E13" s="35"/>
      <c r="F13" s="35"/>
      <c r="G13" s="35"/>
      <c r="H13" s="35"/>
      <c r="I13" s="35"/>
      <c r="J13" s="35"/>
      <c r="K13" s="35"/>
      <c r="L13" s="35"/>
      <c r="M13" s="35"/>
      <c r="N13" s="35"/>
      <c r="O13" s="35"/>
      <c r="P13" s="35"/>
      <c r="Q13" s="35"/>
    </row>
    <row r="14" spans="1:17" x14ac:dyDescent="0.2">
      <c r="A14" s="35"/>
      <c r="B14" s="35"/>
      <c r="C14" s="35"/>
      <c r="D14" s="35"/>
      <c r="E14" s="35"/>
      <c r="F14" s="35"/>
      <c r="G14" s="35"/>
      <c r="H14" s="35"/>
      <c r="I14" s="35"/>
      <c r="J14" s="35"/>
      <c r="K14" s="35"/>
      <c r="L14" s="35"/>
      <c r="M14" s="35"/>
      <c r="N14" s="35"/>
      <c r="O14" s="35"/>
      <c r="P14" s="35"/>
      <c r="Q14" s="35"/>
    </row>
    <row r="15" spans="1:17" x14ac:dyDescent="0.2">
      <c r="A15" s="35"/>
      <c r="B15" s="35"/>
      <c r="C15" s="35"/>
      <c r="D15" s="35"/>
      <c r="E15" s="35"/>
      <c r="F15" s="35"/>
      <c r="G15" s="35"/>
      <c r="H15" s="35"/>
      <c r="I15" s="35"/>
      <c r="J15" s="35"/>
      <c r="K15" s="35"/>
      <c r="L15" s="35"/>
      <c r="M15" s="35"/>
      <c r="N15" s="35"/>
      <c r="O15" s="35"/>
      <c r="P15" s="35"/>
      <c r="Q15" s="35"/>
    </row>
    <row r="16" spans="1:17" x14ac:dyDescent="0.2">
      <c r="A16" s="35"/>
      <c r="B16" s="35"/>
      <c r="C16" s="35"/>
      <c r="D16" s="35"/>
      <c r="E16" s="35"/>
      <c r="F16" s="35"/>
      <c r="G16" s="35"/>
      <c r="H16" s="35"/>
      <c r="I16" s="35"/>
      <c r="J16" s="35"/>
      <c r="K16" s="35"/>
      <c r="L16" s="35"/>
      <c r="M16" s="35"/>
      <c r="N16" s="35"/>
      <c r="O16" s="35"/>
      <c r="P16" s="35"/>
      <c r="Q16" s="35"/>
    </row>
    <row r="17" spans="1:17" x14ac:dyDescent="0.2">
      <c r="A17" s="35"/>
      <c r="B17" s="35"/>
      <c r="C17" s="35"/>
      <c r="D17" s="35"/>
      <c r="E17" s="35"/>
      <c r="F17" s="35"/>
      <c r="G17" s="35"/>
      <c r="H17" s="35"/>
      <c r="I17" s="35"/>
      <c r="J17" s="35"/>
      <c r="K17" s="35"/>
      <c r="L17" s="35"/>
      <c r="M17" s="35"/>
      <c r="N17" s="35"/>
      <c r="O17" s="35"/>
      <c r="P17" s="35"/>
      <c r="Q17" s="35"/>
    </row>
    <row r="18" spans="1:17" x14ac:dyDescent="0.2">
      <c r="A18" s="35"/>
      <c r="B18" s="35"/>
      <c r="C18" s="35"/>
      <c r="D18" s="35"/>
      <c r="E18" s="35"/>
      <c r="F18" s="35"/>
      <c r="G18" s="35"/>
      <c r="H18" s="35"/>
      <c r="I18" s="35"/>
      <c r="J18" s="35"/>
      <c r="K18" s="35"/>
      <c r="L18" s="35"/>
      <c r="M18" s="35"/>
      <c r="N18" s="35"/>
      <c r="O18" s="35"/>
      <c r="P18" s="35"/>
      <c r="Q18" s="35"/>
    </row>
    <row r="19" spans="1:17" x14ac:dyDescent="0.2">
      <c r="A19" s="35"/>
      <c r="B19" s="35"/>
      <c r="C19" s="35"/>
      <c r="D19" s="35"/>
      <c r="E19" s="35"/>
      <c r="F19" s="35"/>
      <c r="G19" s="35"/>
      <c r="H19" s="35"/>
      <c r="I19" s="35"/>
      <c r="J19" s="35"/>
      <c r="K19" s="35"/>
      <c r="L19" s="35"/>
      <c r="M19" s="35"/>
      <c r="N19" s="35"/>
      <c r="O19" s="35"/>
      <c r="P19" s="35"/>
      <c r="Q19" s="35"/>
    </row>
    <row r="20" spans="1:17" x14ac:dyDescent="0.2">
      <c r="A20" s="35"/>
      <c r="B20" s="35"/>
      <c r="C20" s="35"/>
      <c r="D20" s="35"/>
      <c r="E20" s="35"/>
      <c r="F20" s="35"/>
      <c r="G20" s="35"/>
      <c r="H20" s="35"/>
      <c r="I20" s="35"/>
      <c r="J20" s="35"/>
      <c r="K20" s="35"/>
      <c r="L20" s="35"/>
      <c r="M20" s="35"/>
      <c r="N20" s="35"/>
      <c r="O20" s="35"/>
      <c r="P20" s="35"/>
      <c r="Q20" s="35"/>
    </row>
    <row r="21" spans="1:17" x14ac:dyDescent="0.2">
      <c r="A21" s="35"/>
      <c r="B21" s="35"/>
      <c r="C21" s="35"/>
      <c r="D21" s="35"/>
      <c r="E21" s="35"/>
      <c r="F21" s="35"/>
      <c r="G21" s="35"/>
      <c r="H21" s="35"/>
      <c r="I21" s="35"/>
      <c r="J21" s="35"/>
      <c r="K21" s="35"/>
      <c r="L21" s="35"/>
      <c r="M21" s="35"/>
      <c r="N21" s="35"/>
      <c r="O21" s="35"/>
      <c r="P21" s="35"/>
      <c r="Q21" s="35"/>
    </row>
    <row r="22" spans="1:17" x14ac:dyDescent="0.2">
      <c r="A22" s="35"/>
      <c r="B22" s="35"/>
      <c r="C22" s="35"/>
      <c r="D22" s="35"/>
      <c r="E22" s="35"/>
      <c r="F22" s="35"/>
      <c r="G22" s="35"/>
      <c r="H22" s="35"/>
      <c r="I22" s="35"/>
      <c r="J22" s="35"/>
      <c r="K22" s="35"/>
      <c r="L22" s="35"/>
      <c r="M22" s="35"/>
      <c r="N22" s="35"/>
      <c r="O22" s="35"/>
      <c r="P22" s="35"/>
      <c r="Q22" s="35"/>
    </row>
    <row r="23" spans="1:17" x14ac:dyDescent="0.2">
      <c r="A23" s="35"/>
      <c r="B23" s="35"/>
      <c r="C23" s="35"/>
      <c r="D23" s="35"/>
      <c r="E23" s="35"/>
      <c r="F23" s="35"/>
      <c r="G23" s="35"/>
      <c r="H23" s="35"/>
      <c r="I23" s="35"/>
      <c r="J23" s="35"/>
      <c r="K23" s="35"/>
      <c r="L23" s="35"/>
      <c r="M23" s="35"/>
      <c r="N23" s="35"/>
      <c r="O23" s="35"/>
      <c r="P23" s="35"/>
      <c r="Q23" s="35"/>
    </row>
    <row r="24" spans="1:17" x14ac:dyDescent="0.2">
      <c r="A24" s="35"/>
      <c r="B24" s="35"/>
      <c r="C24" s="35"/>
      <c r="D24" s="35"/>
      <c r="E24" s="35"/>
      <c r="F24" s="35"/>
      <c r="G24" s="35"/>
      <c r="H24" s="35"/>
      <c r="I24" s="35"/>
      <c r="J24" s="35"/>
      <c r="K24" s="35"/>
      <c r="L24" s="35"/>
      <c r="M24" s="35"/>
      <c r="N24" s="35"/>
      <c r="O24" s="35"/>
      <c r="P24" s="35"/>
      <c r="Q24" s="35"/>
    </row>
    <row r="25" spans="1:17" x14ac:dyDescent="0.2">
      <c r="A25" s="35"/>
      <c r="B25" s="35"/>
      <c r="C25" s="35"/>
      <c r="D25" s="35"/>
      <c r="E25" s="35"/>
      <c r="F25" s="35"/>
      <c r="G25" s="35"/>
      <c r="H25" s="35"/>
      <c r="I25" s="35"/>
      <c r="J25" s="35"/>
      <c r="K25" s="35"/>
      <c r="L25" s="35"/>
      <c r="M25" s="35"/>
      <c r="N25" s="35"/>
      <c r="O25" s="35"/>
      <c r="P25" s="35"/>
      <c r="Q25" s="35"/>
    </row>
    <row r="26" spans="1:17" x14ac:dyDescent="0.2">
      <c r="A26" s="35"/>
      <c r="B26" s="35"/>
      <c r="C26" s="35"/>
      <c r="D26" s="35"/>
      <c r="E26" s="35"/>
      <c r="F26" s="35"/>
      <c r="G26" s="35"/>
      <c r="H26" s="35"/>
      <c r="I26" s="35"/>
      <c r="J26" s="35"/>
      <c r="K26" s="35"/>
      <c r="L26" s="35"/>
      <c r="M26" s="35"/>
      <c r="N26" s="35"/>
      <c r="O26" s="35"/>
      <c r="P26" s="35"/>
      <c r="Q26" s="35"/>
    </row>
    <row r="27" spans="1:17" x14ac:dyDescent="0.2">
      <c r="A27" s="35"/>
      <c r="B27" s="35"/>
      <c r="C27" s="35"/>
      <c r="D27" s="35"/>
      <c r="E27" s="35"/>
      <c r="F27" s="35"/>
      <c r="G27" s="35"/>
      <c r="H27" s="35"/>
      <c r="I27" s="35"/>
      <c r="J27" s="35"/>
      <c r="K27" s="35"/>
      <c r="L27" s="35"/>
      <c r="M27" s="35"/>
      <c r="N27" s="35"/>
      <c r="O27" s="35"/>
      <c r="P27" s="35"/>
      <c r="Q27" s="35"/>
    </row>
    <row r="28" spans="1:17" x14ac:dyDescent="0.2">
      <c r="A28" s="35"/>
      <c r="B28" s="35"/>
      <c r="C28" s="35"/>
      <c r="D28" s="35"/>
      <c r="E28" s="35"/>
      <c r="F28" s="35"/>
      <c r="G28" s="35"/>
      <c r="H28" s="35"/>
      <c r="I28" s="35"/>
      <c r="J28" s="35"/>
      <c r="K28" s="35"/>
      <c r="L28" s="35"/>
      <c r="M28" s="35"/>
      <c r="N28" s="35"/>
      <c r="O28" s="35"/>
      <c r="P28" s="35"/>
      <c r="Q28" s="35"/>
    </row>
    <row r="29" spans="1:17" x14ac:dyDescent="0.2">
      <c r="A29" s="35"/>
      <c r="B29" s="35"/>
      <c r="C29" s="35"/>
      <c r="D29" s="35"/>
      <c r="E29" s="35"/>
      <c r="F29" s="35"/>
      <c r="G29" s="35"/>
      <c r="H29" s="35"/>
      <c r="I29" s="35"/>
      <c r="J29" s="35"/>
      <c r="K29" s="35"/>
      <c r="L29" s="35"/>
      <c r="M29" s="35"/>
      <c r="N29" s="35"/>
      <c r="O29" s="35"/>
      <c r="P29" s="35"/>
      <c r="Q29" s="35"/>
    </row>
    <row r="30" spans="1:17" x14ac:dyDescent="0.2">
      <c r="A30" s="35"/>
      <c r="B30" s="35"/>
      <c r="C30" s="35"/>
      <c r="D30" s="35"/>
      <c r="E30" s="35"/>
      <c r="F30" s="35"/>
      <c r="G30" s="35"/>
      <c r="H30" s="35"/>
      <c r="I30" s="35"/>
      <c r="J30" s="35"/>
      <c r="K30" s="35"/>
      <c r="L30" s="35"/>
      <c r="M30" s="35"/>
      <c r="N30" s="35"/>
      <c r="O30" s="35"/>
      <c r="P30" s="35"/>
      <c r="Q30" s="35"/>
    </row>
    <row r="31" spans="1:17" x14ac:dyDescent="0.2">
      <c r="A31" s="35"/>
      <c r="B31" s="35"/>
      <c r="C31" s="35"/>
      <c r="D31" s="35"/>
      <c r="E31" s="35"/>
      <c r="F31" s="35"/>
      <c r="G31" s="35"/>
      <c r="H31" s="35"/>
      <c r="I31" s="35"/>
      <c r="J31" s="35"/>
      <c r="K31" s="35"/>
      <c r="L31" s="35"/>
      <c r="M31" s="35"/>
      <c r="N31" s="35"/>
      <c r="O31" s="35"/>
      <c r="P31" s="35"/>
      <c r="Q31" s="35"/>
    </row>
    <row r="32" spans="1:17" x14ac:dyDescent="0.2">
      <c r="A32" s="35"/>
      <c r="B32" s="35"/>
      <c r="C32" s="35"/>
      <c r="D32" s="35"/>
      <c r="E32" s="35"/>
      <c r="F32" s="35"/>
      <c r="G32" s="35"/>
      <c r="H32" s="35"/>
      <c r="I32" s="35"/>
      <c r="J32" s="35"/>
      <c r="K32" s="35"/>
      <c r="L32" s="35"/>
      <c r="M32" s="35"/>
      <c r="N32" s="35"/>
      <c r="O32" s="35"/>
      <c r="P32" s="35"/>
      <c r="Q32" s="35"/>
    </row>
    <row r="33" spans="1:17" x14ac:dyDescent="0.2">
      <c r="A33" s="35"/>
      <c r="B33" s="35"/>
      <c r="C33" s="35"/>
      <c r="D33" s="35"/>
      <c r="E33" s="35"/>
      <c r="F33" s="35"/>
      <c r="G33" s="35"/>
      <c r="H33" s="35"/>
      <c r="I33" s="35"/>
      <c r="J33" s="35"/>
      <c r="K33" s="35"/>
      <c r="L33" s="35"/>
      <c r="M33" s="35"/>
      <c r="N33" s="35"/>
      <c r="O33" s="35"/>
      <c r="P33" s="35"/>
      <c r="Q33" s="35"/>
    </row>
    <row r="34" spans="1:17" x14ac:dyDescent="0.2">
      <c r="A34" s="35"/>
      <c r="B34" s="35"/>
      <c r="C34" s="35"/>
      <c r="D34" s="35"/>
      <c r="E34" s="35"/>
      <c r="F34" s="35"/>
      <c r="G34" s="35"/>
      <c r="H34" s="35"/>
      <c r="I34" s="35"/>
      <c r="J34" s="35"/>
      <c r="K34" s="35"/>
      <c r="L34" s="35"/>
      <c r="M34" s="35"/>
      <c r="N34" s="35"/>
      <c r="O34" s="35"/>
      <c r="P34" s="35"/>
      <c r="Q34" s="35"/>
    </row>
    <row r="35" spans="1:17" x14ac:dyDescent="0.2">
      <c r="A35" s="35"/>
      <c r="B35" s="35"/>
      <c r="C35" s="35"/>
      <c r="D35" s="35"/>
      <c r="E35" s="35"/>
      <c r="F35" s="35"/>
      <c r="G35" s="35"/>
      <c r="H35" s="35"/>
      <c r="I35" s="35"/>
      <c r="J35" s="35"/>
      <c r="K35" s="35"/>
      <c r="L35" s="35"/>
      <c r="M35" s="35"/>
      <c r="N35" s="35"/>
      <c r="O35" s="35"/>
      <c r="P35" s="35"/>
      <c r="Q35" s="35"/>
    </row>
    <row r="36" spans="1:17" x14ac:dyDescent="0.2">
      <c r="A36" s="35"/>
      <c r="B36" s="35"/>
      <c r="C36" s="35"/>
      <c r="D36" s="35"/>
      <c r="E36" s="35"/>
      <c r="F36" s="35"/>
      <c r="G36" s="35"/>
      <c r="H36" s="35"/>
      <c r="I36" s="35"/>
      <c r="J36" s="35"/>
      <c r="K36" s="35"/>
      <c r="L36" s="35"/>
      <c r="M36" s="35"/>
      <c r="N36" s="35"/>
      <c r="O36" s="35"/>
      <c r="P36" s="35"/>
      <c r="Q36" s="35"/>
    </row>
    <row r="37" spans="1:17" x14ac:dyDescent="0.2">
      <c r="A37" s="35"/>
      <c r="B37" s="35"/>
      <c r="C37" s="35"/>
      <c r="D37" s="35"/>
      <c r="E37" s="35"/>
      <c r="F37" s="35"/>
      <c r="G37" s="35"/>
      <c r="H37" s="35"/>
      <c r="I37" s="35"/>
      <c r="J37" s="35"/>
      <c r="K37" s="35"/>
      <c r="L37" s="35"/>
      <c r="M37" s="35"/>
      <c r="N37" s="35"/>
      <c r="O37" s="35"/>
      <c r="P37" s="35"/>
      <c r="Q37" s="35"/>
    </row>
    <row r="38" spans="1:17" x14ac:dyDescent="0.2">
      <c r="A38" s="35"/>
      <c r="B38" s="35"/>
      <c r="C38" s="35"/>
      <c r="D38" s="35"/>
      <c r="E38" s="35"/>
      <c r="F38" s="35"/>
      <c r="G38" s="35"/>
      <c r="H38" s="35"/>
      <c r="I38" s="35"/>
      <c r="J38" s="35"/>
      <c r="K38" s="35"/>
      <c r="L38" s="35"/>
      <c r="M38" s="35"/>
      <c r="N38" s="35"/>
      <c r="O38" s="35"/>
      <c r="P38" s="35"/>
      <c r="Q38" s="35"/>
    </row>
    <row r="39" spans="1:17" x14ac:dyDescent="0.2">
      <c r="A39" s="35"/>
      <c r="B39" s="35"/>
      <c r="C39" s="35"/>
      <c r="D39" s="35"/>
      <c r="E39" s="35"/>
      <c r="F39" s="35"/>
      <c r="G39" s="35"/>
      <c r="H39" s="35"/>
      <c r="I39" s="35"/>
      <c r="J39" s="35"/>
      <c r="K39" s="35"/>
      <c r="L39" s="35"/>
      <c r="M39" s="35"/>
      <c r="N39" s="35"/>
      <c r="O39" s="35"/>
      <c r="P39" s="35"/>
      <c r="Q39" s="35"/>
    </row>
    <row r="40" spans="1:17" x14ac:dyDescent="0.2">
      <c r="A40" s="35"/>
      <c r="B40" s="35"/>
      <c r="C40" s="35"/>
      <c r="D40" s="35"/>
      <c r="E40" s="35"/>
      <c r="F40" s="35"/>
      <c r="G40" s="35"/>
      <c r="H40" s="35"/>
      <c r="I40" s="35"/>
      <c r="J40" s="35"/>
      <c r="K40" s="35"/>
      <c r="L40" s="35"/>
      <c r="M40" s="35"/>
      <c r="N40" s="35"/>
      <c r="O40" s="35"/>
      <c r="P40" s="35"/>
      <c r="Q40" s="3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Dashboard</vt:lpstr>
      <vt:lpstr>Options</vt:lpstr>
      <vt:lpstr>Data Dictionary</vt:lpstr>
      <vt:lpstr>Compound Alert</vt:lpstr>
      <vt:lpstr>Health</vt:lpstr>
      <vt:lpstr>Food</vt:lpstr>
      <vt:lpstr>Conflict</vt:lpstr>
      <vt:lpstr>Macro</vt:lpstr>
      <vt:lpstr>Natural Hazard</vt:lpstr>
      <vt:lpstr>Socioeconomic</vt:lpstr>
      <vt:lpstr>Landing</vt:lpstr>
      <vt:lpstr>Conflict!Conflict_and_Fragility</vt:lpstr>
      <vt:lpstr>Food!Food_Security</vt:lpstr>
      <vt:lpstr>Health!Health</vt:lpstr>
      <vt:lpstr>Macro!Macro_Fiscal</vt:lpstr>
      <vt:lpstr>'Natural Hazard'!Natural_Hazard</vt:lpstr>
      <vt:lpstr>Socioeconomic!Socioeconomic_Vulnerability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2021-03-17T04:37:16Z</dcterms:modified>
</cp:coreProperties>
</file>