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0" i="1" l="1"/>
  <c r="K120" i="1"/>
  <c r="J120" i="1"/>
  <c r="L119" i="1"/>
  <c r="K119" i="1"/>
  <c r="J119" i="1"/>
  <c r="E118" i="1"/>
  <c r="J118" i="1" s="1"/>
  <c r="L116" i="1"/>
  <c r="K116" i="1"/>
  <c r="J116" i="1"/>
  <c r="L115" i="1"/>
  <c r="K115" i="1"/>
  <c r="J115" i="1"/>
  <c r="E114" i="1"/>
  <c r="L114" i="1" s="1"/>
  <c r="L112" i="1"/>
  <c r="K112" i="1"/>
  <c r="J112" i="1"/>
  <c r="L111" i="1"/>
  <c r="K111" i="1"/>
  <c r="J111" i="1"/>
  <c r="E110" i="1"/>
  <c r="J110" i="1" s="1"/>
  <c r="L108" i="1"/>
  <c r="K108" i="1"/>
  <c r="J108" i="1"/>
  <c r="L107" i="1"/>
  <c r="K107" i="1"/>
  <c r="J107" i="1"/>
  <c r="E106" i="1"/>
  <c r="J106" i="1" s="1"/>
  <c r="L104" i="1"/>
  <c r="K104" i="1"/>
  <c r="J104" i="1"/>
  <c r="L103" i="1"/>
  <c r="K103" i="1"/>
  <c r="J103" i="1"/>
  <c r="E102" i="1"/>
  <c r="J102" i="1" s="1"/>
  <c r="L100" i="1"/>
  <c r="K100" i="1"/>
  <c r="J100" i="1"/>
  <c r="L99" i="1"/>
  <c r="K99" i="1"/>
  <c r="J99" i="1"/>
  <c r="L98" i="1"/>
  <c r="K98" i="1"/>
  <c r="J98" i="1"/>
  <c r="L93" i="1"/>
  <c r="K93" i="1"/>
  <c r="J93" i="1"/>
  <c r="E92" i="1"/>
  <c r="L92" i="1" s="1"/>
  <c r="E91" i="1"/>
  <c r="L91" i="1" s="1"/>
  <c r="E90" i="1"/>
  <c r="L90" i="1" s="1"/>
  <c r="E89" i="1"/>
  <c r="L89" i="1" s="1"/>
  <c r="E88" i="1"/>
  <c r="L88" i="1" s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E74" i="1"/>
  <c r="J74" i="1" s="1"/>
  <c r="L73" i="1"/>
  <c r="K73" i="1"/>
  <c r="J73" i="1"/>
  <c r="L72" i="1"/>
  <c r="K72" i="1"/>
  <c r="J72" i="1"/>
  <c r="L71" i="1"/>
  <c r="K71" i="1"/>
  <c r="J71" i="1"/>
  <c r="E66" i="1"/>
  <c r="K66" i="1" s="1"/>
  <c r="E65" i="1"/>
  <c r="K65" i="1" s="1"/>
  <c r="E64" i="1"/>
  <c r="K64" i="1" s="1"/>
  <c r="E63" i="1"/>
  <c r="K63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L39" i="1"/>
  <c r="K39" i="1"/>
  <c r="J39" i="1"/>
  <c r="L38" i="1"/>
  <c r="K38" i="1"/>
  <c r="J38" i="1"/>
  <c r="L37" i="1"/>
  <c r="K37" i="1"/>
  <c r="J37" i="1"/>
  <c r="L35" i="1"/>
  <c r="K35" i="1"/>
  <c r="J35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3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<sst xmlns="http://schemas.openxmlformats.org/spreadsheetml/2006/main" count="423" uniqueCount="268">
  <si>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</si>
  <si>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</si>
  <si>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</si>
  <si>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</si>
  <si>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</si>
  <si>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</si>
  <si>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</si>
  <si>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</si>
  <si>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</si>
  <si>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</si>
  <si>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</si>
  <si>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</si>
  <si>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</si>
  <si>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</si>
  <si>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</si>
  <si>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</si>
  <si>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</si>
  <si>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</si>
  <si>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</si>
  <si>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</si>
  <si>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</si>
  <si>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</si>
  <si>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</si>
  <si>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</si>
  <si>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</si>
  <si>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</si>
  <si>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</si>
  <si>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</si>
  <si>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</si>
  <si>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</si>
  <si>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</si>
  <si>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</si>
  <si>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</si>
  <si>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</si>
  <si>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</si>
  <si>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</si>
  <si>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</si>
  <si>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</si>
  <si>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</si>
  <si>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</si>
  <si>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</si>
  <si>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</si>
  <si>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</si>
  <si>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</si>
  <si>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</si>
  <si>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</si>
  <si>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</si>
  <si>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</si>
  <si>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</si>
  <si>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</si>
  <si>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</si>
  <si>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XBA load</t>
  </si>
  <si>
    <t>Effluent average XP load</t>
  </si>
  <si>
    <t>Effluent average SO load</t>
  </si>
  <si>
    <t>kg -COD/day</t>
  </si>
  <si>
    <t>Effluent average SNO load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</si>
  <si>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</si>
  <si>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</si>
  <si>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</si>
  <si>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</si>
  <si>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</si>
  <si>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</si>
  <si>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</si>
  <si>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</si>
  <si>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</si>
  <si>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</si>
  <si>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</si>
  <si>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</si>
  <si>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</si>
  <si>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</si>
  <si>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</si>
  <si>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</si>
  <si>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</si>
  <si>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</si>
  <si>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</si>
  <si>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</si>
  <si>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</si>
  <si>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</si>
  <si>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</si>
  <si>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</si>
  <si>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</si>
  <si>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</si>
  <si>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</si>
  <si>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</si>
  <si>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</si>
  <si>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</si>
  <si>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</si>
  <si>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</si>
  <si>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</si>
  <si>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</si>
  <si>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</si>
  <si>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</si>
  <si>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</si>
  <si>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</si>
  <si>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</si>
  <si>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</si>
  <si>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</si>
  <si>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</si>
  <si>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</si>
  <si>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</si>
  <si>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</si>
  <si>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</si>
  <si>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</si>
  <si>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</si>
  <si>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</si>
  <si>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</si>
  <si>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</si>
  <si>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</si>
  <si>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</si>
  <si>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flow rate = 18061.3319 m3/d</t>
  </si>
  <si>
    <t>Effluent average SI conc = 30 g COD/m3</t>
  </si>
  <si>
    <t>Effluent average SS conc = 1.2287 g COD/m3</t>
  </si>
  <si>
    <t>Effluent average XI conc = 4.7314 g COD/m3</t>
  </si>
  <si>
    <t>Effluent average XS conc = 0.21347 g COD/m3</t>
  </si>
  <si>
    <t>Effluent average XBH conc = 9.5411 g COD/m3</t>
  </si>
  <si>
    <t>Effluent average XBA1 conc = 0.51303 g COD/m3</t>
  </si>
  <si>
    <t>Effluent average XP conc = 1.8024 g COD/m3</t>
  </si>
  <si>
    <t>Effluent average SO conc = 3.6474 g (-COD)/m3</t>
  </si>
  <si>
    <t>Effluent average SNO3 conc = 14.3628 g N/m3</t>
  </si>
  <si>
    <t>Effluent average SNH conc = 1.6635 g N/m3  (limit = 4 g N/m3)</t>
  </si>
  <si>
    <t>Effluent average SND conc = 0.56392 g N/m3</t>
  </si>
  <si>
    <t>Effluent average XND conc = 0.015767 g N/m3</t>
  </si>
  <si>
    <t>Effluent average SALK conc = 3.8296 mol HCO3/m3</t>
  </si>
  <si>
    <t>Effluent average TSS conc = 12.7131 g SS/m3  (limit = 30 g SS/m3)</t>
  </si>
  <si>
    <t>Effluent average Temperature = 15 degC</t>
  </si>
  <si>
    <t>Effluent average SNO2 conc = 0.10928 g N/m3</t>
  </si>
  <si>
    <t>Effluent average SNO conc = 0.0049457 g N/m3</t>
  </si>
  <si>
    <t>Effluent average SN2O conc = 0.002591 g N/m3</t>
  </si>
  <si>
    <t>Effluent average SN2 conc = 13.3587 g N/m3</t>
  </si>
  <si>
    <t>Effluent average XBA2 conc = 0.14944 g COD/m3</t>
  </si>
  <si>
    <t>Effluent average Kjeldahl N conc = 3.5127 g N/m3</t>
  </si>
  <si>
    <t>Effluent average total N conc = 17.9923 g N/m3  (limit = 18 g N/m3)</t>
  </si>
  <si>
    <t>Effluent average total COD conc = 48.1796 g COD/m3  (limit = 100 g COD/m3)</t>
  </si>
  <si>
    <t>Effluent average BOD5 conc = 3.1219 g/m3  (limit = 10 g/m3)</t>
  </si>
  <si>
    <t>Effluent average load</t>
  </si>
  <si>
    <t>Effluent average SI load = 541.84 kg COD/day</t>
  </si>
  <si>
    <t>Effluent average SS load = 22.1925 kg COD/day</t>
  </si>
  <si>
    <t>Effluent average XI load = 85.455 kg COD/day</t>
  </si>
  <si>
    <t>Effluent average XS load = 3.8555 kg COD/day</t>
  </si>
  <si>
    <t>Effluent average XBH load = 172.3257 kg COD/day</t>
  </si>
  <si>
    <t>Effluent average XBA1 load = 9.266 kg COD/day</t>
  </si>
  <si>
    <t>Effluent average XP load = 32.5537 kg COD/day</t>
  </si>
  <si>
    <t>Effluent average SO load = 65.8773 kg (-COD)/day</t>
  </si>
  <si>
    <t>Effluent average SNO3 load = 259.412 kg N/day</t>
  </si>
  <si>
    <t>Effluent average SNH load = 30.0442 kg N/day</t>
  </si>
  <si>
    <t>Effluent average SND load = 10.1851 kg N/day</t>
  </si>
  <si>
    <t>Effluent average XND load = 0.28477 kg N/day</t>
  </si>
  <si>
    <t>Effluent average SALK load = 69.1685 kmol HCO3/day</t>
  </si>
  <si>
    <t>Effluent average TSS load = 229.6162 kg SS/day</t>
  </si>
  <si>
    <t>Effluent average SNO2 load = 1.9738 kg N/day</t>
  </si>
  <si>
    <t>Effluent average SNO load = 0.089327 kg N/day</t>
  </si>
  <si>
    <t>Effluent average SNO load = 0.046797 kg N/day</t>
  </si>
  <si>
    <t>Effluent average SN2O load = 241.2758 kg N/day</t>
  </si>
  <si>
    <t>Effluent average SN2 load = 2.6991 kg COD/day</t>
  </si>
  <si>
    <t>Effluent average Kjeldahl N load = 63.4436 kg N/d</t>
  </si>
  <si>
    <t>Effluent average total N load = 324.9656 kg N/d</t>
  </si>
  <si>
    <t>Effluent average total COD load = 870.1875 kg COD/d</t>
  </si>
  <si>
    <t>Effluent average BOD5 load = 48.8989 kg BOD5/d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</si>
  <si>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</si>
  <si>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</si>
  <si>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</si>
  <si>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</si>
  <si>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SS conc = 1.2028 g COD/m3</t>
  </si>
  <si>
    <t>Sludge for disposal average XI conc = 2242.0409 g COD/m3</t>
  </si>
  <si>
    <t>Sludge for disposal average XS conc = 99.3718 g COD/m3</t>
  </si>
  <si>
    <t>Sludge for disposal average XBH conc = 4531.3677 g COD/m3</t>
  </si>
  <si>
    <t>Sludge for disposal average XBA1 conc = 243.116 g COD/m3</t>
  </si>
  <si>
    <t>Sludge for disposal average XP conc = 852.1393 g COD/m3</t>
  </si>
  <si>
    <t>Sludge for disposal average SO conc = 3.8494 g (-COD)/m3</t>
  </si>
  <si>
    <t>Sludge for disposal average SNO3 conc = 14.5001 g N/m3</t>
  </si>
  <si>
    <t>Sludge for disposal average SNH conc = 1.4071 g N/m3</t>
  </si>
  <si>
    <t>Sludge for disposal average SND conc = 0.55449 g N/m3</t>
  </si>
  <si>
    <t>Sludge for disposal average XND conc = 7.3628 g N/m3</t>
  </si>
  <si>
    <t>Sludge for disposal average SALK conc = 3.808 mol HCO3/m3</t>
  </si>
  <si>
    <t>Sludge for disposal average TSS conc = 6029.3437 g SS/m3</t>
  </si>
  <si>
    <t>Sludge for disposal average Temperature = 15 degC</t>
  </si>
  <si>
    <t>Sludge for disposal average SNO2 conc = 0.085892 g N/m3</t>
  </si>
  <si>
    <t>Sludge for disposal average SNO conc = 0.0040165 g N/m3</t>
  </si>
  <si>
    <t>Sludge for disposal average SN2O conc = 0.0021152 g N/m3</t>
  </si>
  <si>
    <t>Sludge for disposal average SN2 conc = 13.3549 g N/m3</t>
  </si>
  <si>
    <t>Sludge for disposal average XBA2 conc = 71.0892 g COD/m3</t>
  </si>
  <si>
    <t>Sludge for disposal average Kjeldahl N conc = 615.9598 g N/m3</t>
  </si>
  <si>
    <t>Sludge for disposal average total N conc = 630.552 g N/m3</t>
  </si>
  <si>
    <t>Sludge for disposal average total COD conc = 8070.3277 g COD/m3</t>
  </si>
  <si>
    <t>Sludge for disposal average BOD5 conc = 1139.6254 g BOD5/m3</t>
  </si>
  <si>
    <t>Sludge for disposal average load</t>
  </si>
  <si>
    <t>--------------------------------</t>
  </si>
  <si>
    <t>Sludge for disposal average SI load = 11.55 kg COD/day</t>
  </si>
  <si>
    <t>Sludge for disposal average SS load = 0.46307 kg COD/day</t>
  </si>
  <si>
    <t>Sludge for disposal average XI load = 863.1858 kg COD/day</t>
  </si>
  <si>
    <t>Sludge for disposal average XS load = 38.2581 kg COD/day</t>
  </si>
  <si>
    <t>Sludge for disposal average XBH load = 1744.5766 kg COD/day</t>
  </si>
  <si>
    <t>Sludge for disposal average XBA load = 93.5996 kg COD/day</t>
  </si>
  <si>
    <t>Sludge for disposal average XP load = 328.0736 kg COD/day</t>
  </si>
  <si>
    <t>Sludge for disposal average SO load = 1.482 kg (-COD)/day</t>
  </si>
  <si>
    <t>Sludge for disposal average SNO3 load = 5.5826 kg N/day</t>
  </si>
  <si>
    <t>Sludge for disposal average SNH load = 0.54173 kg N/day</t>
  </si>
  <si>
    <t>Sludge for disposal average SND load = 0.21348 kg N/day</t>
  </si>
  <si>
    <t>Sludge for disposal average XND load = 2.8347 kg N/day</t>
  </si>
  <si>
    <t>Sludge for disposal average SALK load = 1.4661 kmol HCO3/day</t>
  </si>
  <si>
    <t>Sludge for disposal average TSS load = 2321.2973 kg SS/day</t>
  </si>
  <si>
    <t>Sludge for disposal average SNO2 load = 0.033068 kg N/day</t>
  </si>
  <si>
    <t>Sludge for disposal average SNO load = 0.0015463 kg N/day</t>
  </si>
  <si>
    <t>Sludge for disposal average SN2O load = 0.00081437 kg N/day</t>
  </si>
  <si>
    <t>Sludge for disposal average SN2 load = 5.1416 kg N/day</t>
  </si>
  <si>
    <t>Sludge for disposal average XBA2 load = 27.3693 kg N/day</t>
  </si>
  <si>
    <t>Sludge for disposal average Kjeldahl N load = 235.5024 kg N/d</t>
  </si>
  <si>
    <t>Sludge for disposal average total N load = 241.1203 kg N/d</t>
  </si>
  <si>
    <t>Sludge for disposal average total COD load = 3107.0762 kg COD/d</t>
  </si>
  <si>
    <t>Sludge for disposal average BOD5 load = 438.7558 kg BOD5/d</t>
  </si>
  <si>
    <t>Other effluent quality variables</t>
  </si>
  <si>
    <t>Influent Quality Index (IQI) = 52174.9257 kg poll.units/d</t>
  </si>
  <si>
    <t>Effluent Quality Index (EQI) = 5953.7576 kg poll.units/d</t>
  </si>
  <si>
    <t>Sludge production for disposal = 39256.3644 kg SS</t>
  </si>
  <si>
    <t>Average sludge production for disposal per day = 5608.0521 kg SS/d</t>
  </si>
  <si>
    <t>Sludge production released into effluent = 1607.3137 kg SS</t>
  </si>
  <si>
    <t>Average sludge production released into effluent per day = 229.6162 kg SS/d</t>
  </si>
  <si>
    <t>Total sludge production = 40863.678 kg SS</t>
  </si>
  <si>
    <t>Total average sludge production per day = 5837.6683 kg SS/d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</si>
  <si>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</si>
  <si>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</si>
  <si>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</si>
  <si>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</si>
  <si>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</si>
  <si>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</si>
  <si>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Sludge production cost index = 16824.1562</t>
  </si>
  <si>
    <t>Aeration energy cost index = 4283.3778</t>
  </si>
  <si>
    <t>Pumping energy cost index = 388.17</t>
  </si>
  <si>
    <t>Carbon source dosage cost index = 0</t>
  </si>
  <si>
    <t>Mixing energy cost index = 240</t>
  </si>
  <si>
    <t>Total Operational Cost Index (OCI) = 21735.7039</t>
  </si>
  <si>
    <t>N2O Emissions</t>
  </si>
  <si>
    <t>-------------------</t>
  </si>
  <si>
    <t>N2O emission during nitrification/denitrification (ANOX1) = 0.010872 kg N2O/d</t>
  </si>
  <si>
    <t>N2O emission during nitrification/denitrification (ANOX1) = 0.011226 kg N2O/d</t>
  </si>
  <si>
    <t>N2O emission during nitrification/denitrification (AER1) = 2.0247 kg N2O/d</t>
  </si>
  <si>
    <t>N2O emission during nitrification/denitrification (AER2) = 1.2546 kg N2O/d</t>
  </si>
  <si>
    <t>N2O emission during nitrification/denitrification (AER3) = 0.60701 kg N2O/d</t>
  </si>
  <si>
    <t>N2O emission during nitrification/denitrification (total) = 3.9084 kg N2O/d</t>
  </si>
  <si>
    <t>The maximum effluent ammonia nitrogen level (4 g N/m3) was violated</t>
  </si>
  <si>
    <t>during 0.72917 days, i.e. 10.4167% of the operating time.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</si>
  <si>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</si>
  <si>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</si>
  <si>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</si>
  <si>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</si>
  <si>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</si>
  <si>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</si>
  <si>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</si>
  <si>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</si>
  <si>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End time (hour:min:sec) = 16  13  12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</si>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</sst>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Fill="1"/>
    <xf numFmtId="0" fontId="3" fillId="0" borderId="0" xfId="0" applyFont="1"/>
    <xf numFmtId="0" fontId="0" fillId="0" borderId="0" xfId="0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3" fillId="0" borderId="0" xfId="0" applyFont="1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3"/>
  <sheetViews>
    <sheetView tabSelected="1" topLeftCell="A113" workbookViewId="0">
      <selection activeCell="A134" sqref="A134:D154"/>
    </sheetView>
  </sheetViews>
  <sheetFormatPr defaultColWidth="8.85546875" defaultRowHeight="12.75" x14ac:dyDescent="0.2"/>
  <cols>
    <col min="1" max="1" width="23.42578125" customWidth="1"/>
    <col min="2" max="9" width="20.7109375" style="2" customWidth="1"/>
    <col min="10" max="12" width="20.85546875" style="2" customWidth="1"/>
  </cols>
  <sheetData>
    <row r="1" spans="1:12" ht="18" x14ac:dyDescent="0.25">
      <c r="A1" s="1" t="s">
        <v>243</v>
      </c>
      <c r="C1" s="1" t="s">
        <v>0</v>
      </c>
      <c r="D1" s="1"/>
    </row>
    <row r="2" spans="1:12" x14ac:dyDescent="0.2">
      <c r="A2" s="3" t="s">
        <v>1</v>
      </c>
      <c r="B2" s="4" t="s">
        <v>244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51" t="s">
        <v>245</v>
      </c>
      <c r="B5" s="51"/>
      <c r="C5" s="51"/>
      <c r="D5" s="51"/>
    </row>
    <row r="6" spans="1:12" x14ac:dyDescent="0.2">
      <c r="A6" s="51" t="s">
        <v>246</v>
      </c>
      <c r="B6" s="51"/>
      <c r="C6" s="51"/>
      <c r="D6" s="51"/>
      <c r="E6" s="51"/>
      <c r="F6" s="51"/>
    </row>
    <row r="7" spans="1:12" x14ac:dyDescent="0.2">
      <c r="A7" s="51" t="s">
        <v>247</v>
      </c>
      <c r="B7" s="51"/>
      <c r="C7" s="51"/>
      <c r="D7" s="51"/>
      <c r="E7" s="51"/>
      <c r="F7" s="51"/>
    </row>
    <row r="8" spans="1:12" x14ac:dyDescent="0.2">
      <c r="A8" s="51" t="s">
        <v>6</v>
      </c>
      <c r="B8" s="51"/>
      <c r="C8" s="51"/>
      <c r="D8" s="51"/>
      <c r="E8" s="51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29"/>
      <c r="F15">
        <v>18061.331900000001</v>
      </c>
      <c r="G15" s="28"/>
      <c r="H15" s="28"/>
      <c r="I15" s="28"/>
      <c r="J15" s="28">
        <f t="shared" ref="J15:J39" si="0">AVERAGE(D15:I15)</f>
        <v>18061.331900000001</v>
      </c>
      <c r="K15" s="28" t="e">
        <f t="shared" ref="K15:K39" si="1">STDEV(D15:I15)</f>
        <v>#DIV/0!</v>
      </c>
      <c r="L15" s="26">
        <f t="shared" ref="L15:L39" si="2">ABS(MAX(D15:I15)-MIN(D15:I15))</f>
        <v>0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29"/>
      <c r="F16">
        <v>30</v>
      </c>
      <c r="G16" s="28"/>
      <c r="H16" s="30"/>
      <c r="I16" s="28"/>
      <c r="J16" s="28">
        <f t="shared" si="0"/>
        <v>30</v>
      </c>
      <c r="K16" s="28" t="e">
        <f t="shared" si="1"/>
        <v>#DIV/0!</v>
      </c>
      <c r="L16" s="26">
        <f t="shared" si="2"/>
        <v>0</v>
      </c>
    </row>
    <row r="17" spans="1:12" ht="14.25" x14ac:dyDescent="0.2">
      <c r="A17" s="25" t="s">
        <v>24</v>
      </c>
      <c r="B17" s="26"/>
      <c r="C17" s="27" t="s">
        <v>23</v>
      </c>
      <c r="D17" s="28"/>
      <c r="E17" s="29"/>
      <c r="F17">
        <v>1.2286999999999999</v>
      </c>
      <c r="G17" s="28"/>
      <c r="H17" s="30"/>
      <c r="I17" s="28"/>
      <c r="J17" s="28">
        <f t="shared" si="0"/>
        <v>1.2286999999999999</v>
      </c>
      <c r="K17" s="28" t="e">
        <f t="shared" si="1"/>
        <v>#DIV/0!</v>
      </c>
      <c r="L17" s="26">
        <f t="shared" si="2"/>
        <v>0</v>
      </c>
    </row>
    <row r="18" spans="1:12" ht="14.25" x14ac:dyDescent="0.2">
      <c r="A18" s="25" t="s">
        <v>25</v>
      </c>
      <c r="B18" s="26"/>
      <c r="C18" s="27" t="s">
        <v>23</v>
      </c>
      <c r="D18" s="28"/>
      <c r="E18" s="29"/>
      <c r="F18">
        <v>4.7313999999999998</v>
      </c>
      <c r="G18" s="28"/>
      <c r="H18" s="30"/>
      <c r="I18" s="28"/>
      <c r="J18" s="28">
        <f t="shared" si="0"/>
        <v>4.7313999999999998</v>
      </c>
      <c r="K18" s="28" t="e">
        <f t="shared" si="1"/>
        <v>#DIV/0!</v>
      </c>
      <c r="L18" s="26">
        <f t="shared" si="2"/>
        <v>0</v>
      </c>
    </row>
    <row r="19" spans="1:12" ht="14.25" x14ac:dyDescent="0.2">
      <c r="A19" s="25" t="s">
        <v>26</v>
      </c>
      <c r="B19" s="26"/>
      <c r="C19" s="27" t="s">
        <v>23</v>
      </c>
      <c r="D19" s="28"/>
      <c r="E19" s="29"/>
      <c r="F19">
        <v>0.21346999999999999</v>
      </c>
      <c r="G19" s="28"/>
      <c r="H19" s="30"/>
      <c r="I19" s="28"/>
      <c r="J19" s="28">
        <f t="shared" si="0"/>
        <v>0.21346999999999999</v>
      </c>
      <c r="K19" s="28" t="e">
        <f t="shared" si="1"/>
        <v>#DIV/0!</v>
      </c>
      <c r="L19" s="26">
        <f t="shared" si="2"/>
        <v>0</v>
      </c>
    </row>
    <row r="20" spans="1:12" ht="14.25" x14ac:dyDescent="0.2">
      <c r="A20" s="25" t="s">
        <v>27</v>
      </c>
      <c r="B20" s="26"/>
      <c r="C20" s="27" t="s">
        <v>23</v>
      </c>
      <c r="D20" s="28"/>
      <c r="E20" s="29"/>
      <c r="F20">
        <v>9.5411000000000001</v>
      </c>
      <c r="G20" s="28"/>
      <c r="H20" s="30"/>
      <c r="I20" s="28"/>
      <c r="J20" s="28">
        <f t="shared" si="0"/>
        <v>9.5411000000000001</v>
      </c>
      <c r="K20" s="28" t="e">
        <f t="shared" si="1"/>
        <v>#DIV/0!</v>
      </c>
      <c r="L20" s="26">
        <f t="shared" si="2"/>
        <v>0</v>
      </c>
    </row>
    <row r="21" spans="1:12" ht="14.25" x14ac:dyDescent="0.2">
      <c r="A21" s="25" t="s">
        <v>248</v>
      </c>
      <c r="B21" s="26"/>
      <c r="C21" s="27" t="s">
        <v>23</v>
      </c>
      <c r="D21" s="28"/>
      <c r="E21" s="29"/>
      <c r="F21">
        <v>0.51302999999999999</v>
      </c>
      <c r="G21" s="28"/>
      <c r="H21" s="30"/>
      <c r="I21" s="28"/>
      <c r="J21" s="28">
        <f t="shared" si="0"/>
        <v>0.51302999999999999</v>
      </c>
      <c r="K21" s="28" t="e">
        <f t="shared" si="1"/>
        <v>#DIV/0!</v>
      </c>
      <c r="L21" s="26">
        <f t="shared" si="2"/>
        <v>0</v>
      </c>
    </row>
    <row r="22" spans="1:12" ht="14.25" x14ac:dyDescent="0.2">
      <c r="A22" s="25" t="s">
        <v>28</v>
      </c>
      <c r="B22" s="26"/>
      <c r="C22" s="27" t="s">
        <v>23</v>
      </c>
      <c r="D22" s="28"/>
      <c r="E22" s="29"/>
      <c r="F22">
        <v>1.8024</v>
      </c>
      <c r="G22" s="28"/>
      <c r="H22" s="30"/>
      <c r="I22" s="28"/>
      <c r="J22" s="28">
        <f t="shared" si="0"/>
        <v>1.8024</v>
      </c>
      <c r="K22" s="28" t="e">
        <f t="shared" si="1"/>
        <v>#DIV/0!</v>
      </c>
      <c r="L22" s="26">
        <f t="shared" si="2"/>
        <v>0</v>
      </c>
    </row>
    <row r="23" spans="1:12" ht="14.25" x14ac:dyDescent="0.2">
      <c r="A23" s="25" t="s">
        <v>29</v>
      </c>
      <c r="B23" s="26"/>
      <c r="C23" s="27" t="s">
        <v>30</v>
      </c>
      <c r="D23" s="28"/>
      <c r="E23" s="29"/>
      <c r="F23">
        <v>3.6474000000000002</v>
      </c>
      <c r="G23" s="28"/>
      <c r="H23" s="30"/>
      <c r="I23" s="28"/>
      <c r="J23" s="28">
        <f t="shared" si="0"/>
        <v>3.6474000000000002</v>
      </c>
      <c r="K23" s="28" t="e">
        <f t="shared" si="1"/>
        <v>#DIV/0!</v>
      </c>
      <c r="L23" s="26">
        <f t="shared" si="2"/>
        <v>0</v>
      </c>
    </row>
    <row r="24" spans="1:12" ht="14.25" x14ac:dyDescent="0.2">
      <c r="A24" s="25" t="s">
        <v>250</v>
      </c>
      <c r="B24" s="26"/>
      <c r="C24" s="27" t="s">
        <v>31</v>
      </c>
      <c r="D24" s="28"/>
      <c r="E24" s="29"/>
      <c r="F24">
        <v>14.3628</v>
      </c>
      <c r="G24" s="28"/>
      <c r="H24" s="30"/>
      <c r="I24" s="28"/>
      <c r="J24" s="28">
        <f t="shared" si="0"/>
        <v>14.3628</v>
      </c>
      <c r="K24" s="28" t="e">
        <f t="shared" si="1"/>
        <v>#DIV/0!</v>
      </c>
      <c r="L24" s="26">
        <f t="shared" si="2"/>
        <v>0</v>
      </c>
    </row>
    <row r="25" spans="1:12" ht="14.25" x14ac:dyDescent="0.2">
      <c r="A25" s="25" t="s">
        <v>32</v>
      </c>
      <c r="B25" s="26"/>
      <c r="C25" s="27" t="s">
        <v>31</v>
      </c>
      <c r="D25" s="28"/>
      <c r="E25" s="29"/>
      <c r="F25">
        <v>1.6635</v>
      </c>
      <c r="G25" s="28"/>
      <c r="H25" s="30"/>
      <c r="I25" s="28"/>
      <c r="J25" s="28">
        <f t="shared" si="0"/>
        <v>1.6635</v>
      </c>
      <c r="K25" s="28" t="e">
        <f t="shared" si="1"/>
        <v>#DIV/0!</v>
      </c>
      <c r="L25" s="26">
        <f t="shared" si="2"/>
        <v>0</v>
      </c>
    </row>
    <row r="26" spans="1:12" ht="14.25" x14ac:dyDescent="0.2">
      <c r="A26" s="25" t="s">
        <v>33</v>
      </c>
      <c r="B26" s="26"/>
      <c r="C26" s="27" t="s">
        <v>31</v>
      </c>
      <c r="D26" s="28"/>
      <c r="E26" s="29"/>
      <c r="F26">
        <v>0.56391999999999998</v>
      </c>
      <c r="G26" s="28"/>
      <c r="H26" s="30"/>
      <c r="I26" s="28"/>
      <c r="J26" s="28">
        <f t="shared" si="0"/>
        <v>0.56391999999999998</v>
      </c>
      <c r="K26" s="28" t="e">
        <f t="shared" si="1"/>
        <v>#DIV/0!</v>
      </c>
      <c r="L26" s="26">
        <f t="shared" si="2"/>
        <v>0</v>
      </c>
    </row>
    <row r="27" spans="1:12" ht="14.25" x14ac:dyDescent="0.2">
      <c r="A27" s="25" t="s">
        <v>34</v>
      </c>
      <c r="B27" s="26"/>
      <c r="C27" s="27" t="s">
        <v>31</v>
      </c>
      <c r="D27" s="28"/>
      <c r="E27" s="29"/>
      <c r="F27">
        <v>1.5767E-2</v>
      </c>
      <c r="G27" s="28"/>
      <c r="H27" s="30"/>
      <c r="I27" s="28"/>
      <c r="J27" s="28">
        <f t="shared" si="0"/>
        <v>1.5767E-2</v>
      </c>
      <c r="K27" s="28" t="e">
        <f t="shared" si="1"/>
        <v>#DIV/0!</v>
      </c>
      <c r="L27" s="26">
        <f t="shared" si="2"/>
        <v>0</v>
      </c>
    </row>
    <row r="28" spans="1:12" ht="15.75" x14ac:dyDescent="0.3">
      <c r="A28" s="25" t="s">
        <v>35</v>
      </c>
      <c r="B28" s="26"/>
      <c r="C28" s="27" t="s">
        <v>36</v>
      </c>
      <c r="D28" s="28"/>
      <c r="E28" s="29"/>
      <c r="F28">
        <v>3.8296000000000001</v>
      </c>
      <c r="G28" s="28"/>
      <c r="H28" s="30"/>
      <c r="I28" s="28"/>
      <c r="J28" s="28">
        <f t="shared" si="0"/>
        <v>3.8296000000000001</v>
      </c>
      <c r="K28" s="28" t="e">
        <f t="shared" si="1"/>
        <v>#DIV/0!</v>
      </c>
      <c r="L28" s="26">
        <f t="shared" si="2"/>
        <v>0</v>
      </c>
    </row>
    <row r="29" spans="1:12" ht="14.25" x14ac:dyDescent="0.2">
      <c r="A29" s="25" t="s">
        <v>37</v>
      </c>
      <c r="B29" s="26"/>
      <c r="C29" s="27" t="s">
        <v>38</v>
      </c>
      <c r="D29" s="28"/>
      <c r="E29" s="29"/>
      <c r="F29">
        <v>12.713100000000001</v>
      </c>
      <c r="G29" s="28"/>
      <c r="H29" s="28"/>
      <c r="I29" s="28"/>
      <c r="J29" s="28">
        <f t="shared" si="0"/>
        <v>12.713100000000001</v>
      </c>
      <c r="K29" s="28" t="e">
        <f t="shared" si="1"/>
        <v>#DIV/0!</v>
      </c>
      <c r="L29" s="26">
        <f t="shared" si="2"/>
        <v>0</v>
      </c>
    </row>
    <row r="30" spans="1:12" x14ac:dyDescent="0.2">
      <c r="A30" s="25" t="s">
        <v>39</v>
      </c>
      <c r="B30" s="26"/>
      <c r="C30" s="27" t="s">
        <v>40</v>
      </c>
      <c r="D30" s="28"/>
      <c r="E30" s="31"/>
      <c r="F30">
        <v>15</v>
      </c>
      <c r="G30" s="28"/>
      <c r="H30" s="28"/>
      <c r="I30" s="28"/>
      <c r="J30" s="28">
        <f t="shared" si="0"/>
        <v>15</v>
      </c>
      <c r="K30" s="28" t="e">
        <f t="shared" si="1"/>
        <v>#DIV/0!</v>
      </c>
      <c r="L30" s="26">
        <f t="shared" si="2"/>
        <v>0</v>
      </c>
    </row>
    <row r="31" spans="1:12" s="43" customFormat="1" ht="14.25" x14ac:dyDescent="0.2">
      <c r="A31" s="43" t="s">
        <v>251</v>
      </c>
      <c r="B31" s="26"/>
      <c r="C31" s="27" t="s">
        <v>31</v>
      </c>
      <c r="D31" s="28"/>
      <c r="E31" s="31"/>
      <c r="F31" s="48">
        <v>0.10928</v>
      </c>
      <c r="G31" s="28"/>
      <c r="H31" s="28"/>
      <c r="I31" s="28"/>
      <c r="J31" s="28"/>
      <c r="K31" s="28"/>
      <c r="L31" s="26"/>
    </row>
    <row r="32" spans="1:12" s="43" customFormat="1" ht="14.25" x14ac:dyDescent="0.2">
      <c r="A32" s="43" t="s">
        <v>252</v>
      </c>
      <c r="B32" s="26"/>
      <c r="C32" s="27" t="s">
        <v>31</v>
      </c>
      <c r="D32" s="28"/>
      <c r="E32" s="31"/>
      <c r="F32" s="48">
        <v>4.9456999999999999E-3</v>
      </c>
      <c r="G32" s="28"/>
      <c r="H32" s="28"/>
      <c r="I32" s="28"/>
      <c r="J32" s="28"/>
      <c r="K32" s="28"/>
      <c r="L32" s="26"/>
    </row>
    <row r="33" spans="1:12" s="43" customFormat="1" ht="14.25" x14ac:dyDescent="0.2">
      <c r="A33" s="43" t="s">
        <v>253</v>
      </c>
      <c r="B33" s="26"/>
      <c r="C33" s="27" t="s">
        <v>31</v>
      </c>
      <c r="D33" s="28"/>
      <c r="E33" s="31"/>
      <c r="F33" s="48">
        <v>2.591E-3</v>
      </c>
      <c r="G33" s="28"/>
      <c r="H33" s="28"/>
      <c r="I33" s="28"/>
      <c r="J33" s="28"/>
      <c r="K33" s="28"/>
      <c r="L33" s="26"/>
    </row>
    <row r="34" spans="1:12" s="43" customFormat="1" ht="14.25" x14ac:dyDescent="0.2">
      <c r="A34" s="43" t="s">
        <v>254</v>
      </c>
      <c r="B34" s="26"/>
      <c r="C34" s="27" t="s">
        <v>31</v>
      </c>
      <c r="D34" s="28"/>
      <c r="E34" s="31"/>
      <c r="F34" s="48">
        <v>13.358700000000001</v>
      </c>
      <c r="G34" s="28"/>
      <c r="H34" s="28"/>
      <c r="I34" s="28"/>
      <c r="J34" s="28"/>
      <c r="K34" s="28"/>
      <c r="L34" s="26"/>
    </row>
    <row r="35" spans="1:12" ht="14.25" x14ac:dyDescent="0.2">
      <c r="A35" s="43" t="s">
        <v>255</v>
      </c>
      <c r="B35" s="26"/>
      <c r="C35" s="27" t="s">
        <v>23</v>
      </c>
      <c r="D35" s="28"/>
      <c r="E35" s="29"/>
      <c r="F35" s="48">
        <v>0.14943999999999999</v>
      </c>
      <c r="G35" s="28"/>
      <c r="H35" s="28"/>
      <c r="I35" s="28"/>
      <c r="J35" s="28">
        <f t="shared" si="0"/>
        <v>0.14943999999999999</v>
      </c>
      <c r="K35" s="28" t="e">
        <f t="shared" si="1"/>
        <v>#DIV/0!</v>
      </c>
      <c r="L35" s="26">
        <f t="shared" si="2"/>
        <v>0</v>
      </c>
    </row>
    <row r="36" spans="1:12" s="48" customFormat="1" ht="14.25" x14ac:dyDescent="0.2">
      <c r="A36" s="48" t="s">
        <v>256</v>
      </c>
      <c r="B36" s="26"/>
      <c r="C36" s="27" t="s">
        <v>31</v>
      </c>
      <c r="D36" s="28"/>
      <c r="E36" s="29"/>
      <c r="F36" s="48">
        <v>3.5127000000000002</v>
      </c>
      <c r="G36" s="28"/>
      <c r="H36" s="28"/>
      <c r="I36" s="28"/>
      <c r="J36" s="28"/>
      <c r="K36" s="28"/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29"/>
      <c r="F37" s="48">
        <v>17.9923</v>
      </c>
      <c r="G37" s="28"/>
      <c r="H37" s="28"/>
      <c r="I37" s="28"/>
      <c r="J37" s="28">
        <f t="shared" si="0"/>
        <v>17.9923</v>
      </c>
      <c r="K37" s="28" t="e">
        <f t="shared" si="1"/>
        <v>#DIV/0!</v>
      </c>
      <c r="L37" s="26">
        <f t="shared" si="2"/>
        <v>0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29"/>
      <c r="F38" s="48">
        <v>48.179600000000001</v>
      </c>
      <c r="G38" s="28"/>
      <c r="H38" s="28"/>
      <c r="I38" s="28"/>
      <c r="J38" s="28">
        <f t="shared" si="0"/>
        <v>48.179600000000001</v>
      </c>
      <c r="K38" s="28" t="e">
        <f t="shared" si="1"/>
        <v>#DIV/0!</v>
      </c>
      <c r="L38" s="26">
        <f t="shared" si="2"/>
        <v>0</v>
      </c>
    </row>
    <row r="39" spans="1:12" ht="14.25" x14ac:dyDescent="0.2">
      <c r="A39" s="32" t="s">
        <v>43</v>
      </c>
      <c r="B39" s="33"/>
      <c r="C39" s="34" t="s">
        <v>38</v>
      </c>
      <c r="D39" s="35"/>
      <c r="E39" s="36"/>
      <c r="F39" s="48">
        <v>3.1219000000000001</v>
      </c>
      <c r="G39" s="35"/>
      <c r="H39" s="35"/>
      <c r="I39" s="35"/>
      <c r="J39" s="35">
        <f t="shared" si="0"/>
        <v>3.1219000000000001</v>
      </c>
      <c r="K39" s="35" t="e">
        <f t="shared" si="1"/>
        <v>#DIV/0!</v>
      </c>
      <c r="L39" s="33">
        <f t="shared" si="2"/>
        <v>0</v>
      </c>
    </row>
    <row r="40" spans="1:12" x14ac:dyDescent="0.2">
      <c r="A40" s="37"/>
      <c r="B40" s="28"/>
      <c r="C40" s="28"/>
      <c r="D40" s="28"/>
      <c r="E40" s="31"/>
      <c r="F40" s="28"/>
      <c r="G40" s="28"/>
      <c r="H40" s="28"/>
      <c r="I40" s="28"/>
      <c r="J40" s="28"/>
      <c r="K40" s="28"/>
      <c r="L40" s="28"/>
    </row>
    <row r="41" spans="1:12" x14ac:dyDescent="0.2">
      <c r="C41"/>
      <c r="E41" s="29"/>
      <c r="J41" s="38"/>
      <c r="K41" s="38"/>
      <c r="L41" s="38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21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x14ac:dyDescent="0.2">
      <c r="A44" s="25" t="s">
        <v>45</v>
      </c>
      <c r="B44" s="26"/>
      <c r="C44" s="27" t="s">
        <v>46</v>
      </c>
      <c r="D44" s="28"/>
      <c r="E44" s="29">
        <f>E$15*E16/1000</f>
        <v>0</v>
      </c>
      <c r="F44" s="48">
        <v>541.84</v>
      </c>
      <c r="G44" s="28"/>
      <c r="H44" s="28"/>
      <c r="I44" s="28"/>
      <c r="J44" s="28">
        <f t="shared" ref="J44:J66" si="3">AVERAGE(D44:I44)</f>
        <v>270.92</v>
      </c>
      <c r="K44" s="28">
        <f t="shared" ref="K44:K66" si="4">STDEV(D44:I44)</f>
        <v>383.13873831811895</v>
      </c>
      <c r="L44" s="26">
        <f t="shared" ref="L44:L66" si="5">ABS(MAX(D44:I44)-MIN(D44:I44))</f>
        <v>541.84</v>
      </c>
    </row>
    <row r="45" spans="1:12" x14ac:dyDescent="0.2">
      <c r="A45" s="25" t="s">
        <v>47</v>
      </c>
      <c r="B45" s="26"/>
      <c r="C45" s="27" t="s">
        <v>46</v>
      </c>
      <c r="D45" s="28"/>
      <c r="E45" s="29">
        <f>E$15*E17/1000</f>
        <v>0</v>
      </c>
      <c r="F45" s="48">
        <v>22.192499999999999</v>
      </c>
      <c r="G45" s="28"/>
      <c r="H45" s="30"/>
      <c r="I45" s="28"/>
      <c r="J45" s="28">
        <f t="shared" si="3"/>
        <v>11.09625</v>
      </c>
      <c r="K45" s="28">
        <f t="shared" si="4"/>
        <v>15.692467241482456</v>
      </c>
      <c r="L45" s="26">
        <f t="shared" si="5"/>
        <v>22.192499999999999</v>
      </c>
    </row>
    <row r="46" spans="1:12" x14ac:dyDescent="0.2">
      <c r="A46" s="25" t="s">
        <v>48</v>
      </c>
      <c r="B46" s="26"/>
      <c r="C46" s="27" t="s">
        <v>46</v>
      </c>
      <c r="D46" s="28"/>
      <c r="E46" s="29">
        <f>E$15*E18/1000</f>
        <v>0</v>
      </c>
      <c r="F46" s="48">
        <v>85.454999999999998</v>
      </c>
      <c r="G46" s="28"/>
      <c r="H46" s="30"/>
      <c r="I46" s="28"/>
      <c r="J46" s="28">
        <f t="shared" si="3"/>
        <v>42.727499999999999</v>
      </c>
      <c r="K46" s="28">
        <f t="shared" si="4"/>
        <v>60.425809986296422</v>
      </c>
      <c r="L46" s="26">
        <f t="shared" si="5"/>
        <v>85.454999999999998</v>
      </c>
    </row>
    <row r="47" spans="1:12" x14ac:dyDescent="0.2">
      <c r="A47" s="25" t="s">
        <v>49</v>
      </c>
      <c r="B47" s="26"/>
      <c r="C47" s="27" t="s">
        <v>46</v>
      </c>
      <c r="D47" s="28"/>
      <c r="E47" s="29">
        <f>E$15*E19/1000</f>
        <v>0</v>
      </c>
      <c r="F47" s="48">
        <v>3.8555000000000001</v>
      </c>
      <c r="G47" s="28"/>
      <c r="H47" s="30"/>
      <c r="I47" s="28"/>
      <c r="J47" s="28">
        <f t="shared" si="3"/>
        <v>1.9277500000000001</v>
      </c>
      <c r="K47" s="28">
        <f t="shared" si="4"/>
        <v>2.726250194864734</v>
      </c>
      <c r="L47" s="26">
        <f t="shared" si="5"/>
        <v>3.8555000000000001</v>
      </c>
    </row>
    <row r="48" spans="1:12" x14ac:dyDescent="0.2">
      <c r="A48" s="25" t="s">
        <v>50</v>
      </c>
      <c r="B48" s="26"/>
      <c r="C48" s="27" t="s">
        <v>46</v>
      </c>
      <c r="D48" s="28"/>
      <c r="E48" s="29">
        <f>E$15*E20/1000</f>
        <v>0</v>
      </c>
      <c r="F48" s="48">
        <v>172.32570000000001</v>
      </c>
      <c r="G48" s="28"/>
      <c r="H48" s="30"/>
      <c r="I48" s="28"/>
      <c r="J48" s="28">
        <f t="shared" si="3"/>
        <v>86.162850000000006</v>
      </c>
      <c r="K48" s="28">
        <f t="shared" si="4"/>
        <v>121.85267104271864</v>
      </c>
      <c r="L48" s="26">
        <f t="shared" si="5"/>
        <v>172.32570000000001</v>
      </c>
    </row>
    <row r="49" spans="1:12" x14ac:dyDescent="0.2">
      <c r="A49" s="25" t="s">
        <v>51</v>
      </c>
      <c r="B49" s="26"/>
      <c r="C49" s="27" t="s">
        <v>46</v>
      </c>
      <c r="D49" s="28"/>
      <c r="E49" s="29">
        <f>E$15*E21/1000</f>
        <v>0</v>
      </c>
      <c r="F49" s="48">
        <v>9.266</v>
      </c>
      <c r="G49" s="28"/>
      <c r="H49" s="30"/>
      <c r="I49" s="28"/>
      <c r="J49" s="28">
        <f t="shared" si="3"/>
        <v>4.633</v>
      </c>
      <c r="K49" s="28">
        <f t="shared" si="4"/>
        <v>6.5520514344745493</v>
      </c>
      <c r="L49" s="26">
        <f t="shared" si="5"/>
        <v>9.266</v>
      </c>
    </row>
    <row r="50" spans="1:12" x14ac:dyDescent="0.2">
      <c r="A50" s="25" t="s">
        <v>52</v>
      </c>
      <c r="B50" s="26"/>
      <c r="C50" s="27" t="s">
        <v>46</v>
      </c>
      <c r="D50" s="28"/>
      <c r="E50" s="29">
        <f>E$15*E22/1000</f>
        <v>0</v>
      </c>
      <c r="F50" s="48">
        <v>32.553699999999999</v>
      </c>
      <c r="G50" s="28"/>
      <c r="H50" s="30"/>
      <c r="I50" s="28"/>
      <c r="J50" s="28">
        <f t="shared" si="3"/>
        <v>16.27685</v>
      </c>
      <c r="K50" s="28">
        <f t="shared" si="4"/>
        <v>23.018942022712512</v>
      </c>
      <c r="L50" s="26">
        <f t="shared" si="5"/>
        <v>32.553699999999999</v>
      </c>
    </row>
    <row r="51" spans="1:12" x14ac:dyDescent="0.2">
      <c r="A51" s="25" t="s">
        <v>53</v>
      </c>
      <c r="B51" s="26"/>
      <c r="C51" s="27" t="s">
        <v>54</v>
      </c>
      <c r="D51" s="28"/>
      <c r="E51" s="29">
        <f>E$15*E23/1000</f>
        <v>0</v>
      </c>
      <c r="F51" s="48">
        <v>65.877300000000005</v>
      </c>
      <c r="G51" s="28"/>
      <c r="H51" s="30"/>
      <c r="I51" s="28"/>
      <c r="J51" s="28">
        <f t="shared" si="3"/>
        <v>32.938650000000003</v>
      </c>
      <c r="K51" s="28">
        <f t="shared" si="4"/>
        <v>46.582285556260551</v>
      </c>
      <c r="L51" s="26">
        <f t="shared" si="5"/>
        <v>65.877300000000005</v>
      </c>
    </row>
    <row r="52" spans="1:12" x14ac:dyDescent="0.2">
      <c r="A52" s="25" t="s">
        <v>55</v>
      </c>
      <c r="B52" s="26"/>
      <c r="C52" s="27" t="s">
        <v>56</v>
      </c>
      <c r="D52" s="28"/>
      <c r="E52" s="29">
        <f>E$15*E24/1000</f>
        <v>0</v>
      </c>
      <c r="F52" s="48">
        <v>259.41199999999998</v>
      </c>
      <c r="G52" s="28"/>
      <c r="H52" s="30"/>
      <c r="I52" s="28"/>
      <c r="J52" s="28">
        <f t="shared" si="3"/>
        <v>129.70599999999999</v>
      </c>
      <c r="K52" s="28">
        <f t="shared" si="4"/>
        <v>183.43198432116463</v>
      </c>
      <c r="L52" s="26">
        <f t="shared" si="5"/>
        <v>259.41199999999998</v>
      </c>
    </row>
    <row r="53" spans="1:12" x14ac:dyDescent="0.2">
      <c r="A53" s="25" t="s">
        <v>57</v>
      </c>
      <c r="B53" s="26"/>
      <c r="C53" s="27" t="s">
        <v>56</v>
      </c>
      <c r="D53" s="28"/>
      <c r="E53" s="29">
        <f>E$15*E25/1000</f>
        <v>0</v>
      </c>
      <c r="F53" s="48">
        <v>30.0442</v>
      </c>
      <c r="G53" s="28"/>
      <c r="H53" s="30"/>
      <c r="I53" s="28"/>
      <c r="J53" s="28">
        <f t="shared" si="3"/>
        <v>15.0221</v>
      </c>
      <c r="K53" s="28">
        <f t="shared" si="4"/>
        <v>21.244457555324871</v>
      </c>
      <c r="L53" s="26">
        <f t="shared" si="5"/>
        <v>30.0442</v>
      </c>
    </row>
    <row r="54" spans="1:12" x14ac:dyDescent="0.2">
      <c r="A54" s="25" t="s">
        <v>58</v>
      </c>
      <c r="B54" s="26"/>
      <c r="C54" s="27" t="s">
        <v>56</v>
      </c>
      <c r="D54" s="28"/>
      <c r="E54" s="29">
        <f>E$15*E26/1000</f>
        <v>0</v>
      </c>
      <c r="F54" s="48">
        <v>10.1851</v>
      </c>
      <c r="G54" s="28"/>
      <c r="H54" s="30"/>
      <c r="I54" s="28"/>
      <c r="J54" s="28">
        <f t="shared" si="3"/>
        <v>5.0925500000000001</v>
      </c>
      <c r="K54" s="28">
        <f t="shared" si="4"/>
        <v>7.2019532770631054</v>
      </c>
      <c r="L54" s="26">
        <f t="shared" si="5"/>
        <v>10.1851</v>
      </c>
    </row>
    <row r="55" spans="1:12" x14ac:dyDescent="0.2">
      <c r="A55" s="25" t="s">
        <v>59</v>
      </c>
      <c r="B55" s="26"/>
      <c r="C55" s="27" t="s">
        <v>56</v>
      </c>
      <c r="D55" s="28"/>
      <c r="E55" s="29">
        <f>E$15*E27/1000</f>
        <v>0</v>
      </c>
      <c r="F55" s="48">
        <v>0.28477000000000002</v>
      </c>
      <c r="G55" s="28"/>
      <c r="H55" s="30"/>
      <c r="I55" s="28"/>
      <c r="J55" s="28">
        <f t="shared" si="3"/>
        <v>0.14238500000000001</v>
      </c>
      <c r="K55" s="28">
        <f t="shared" si="4"/>
        <v>0.20136279807849317</v>
      </c>
      <c r="L55" s="26">
        <f t="shared" si="5"/>
        <v>0.28477000000000002</v>
      </c>
    </row>
    <row r="56" spans="1:12" ht="15.75" x14ac:dyDescent="0.3">
      <c r="A56" s="25" t="s">
        <v>60</v>
      </c>
      <c r="B56" s="26"/>
      <c r="C56" s="27" t="s">
        <v>61</v>
      </c>
      <c r="D56" s="28"/>
      <c r="E56" s="29">
        <f>E$15*E28/1000</f>
        <v>0</v>
      </c>
      <c r="F56" s="48">
        <v>69.168499999999995</v>
      </c>
      <c r="G56" s="28"/>
      <c r="H56" s="30"/>
      <c r="I56" s="28"/>
      <c r="J56" s="28">
        <f t="shared" si="3"/>
        <v>34.584249999999997</v>
      </c>
      <c r="K56" s="28">
        <f t="shared" si="4"/>
        <v>48.90951539450171</v>
      </c>
      <c r="L56" s="26">
        <f t="shared" si="5"/>
        <v>69.168499999999995</v>
      </c>
    </row>
    <row r="57" spans="1:12" x14ac:dyDescent="0.2">
      <c r="A57" s="25" t="s">
        <v>62</v>
      </c>
      <c r="B57" s="26"/>
      <c r="C57" s="27" t="s">
        <v>63</v>
      </c>
      <c r="D57" s="28"/>
      <c r="E57" s="29">
        <f>E$15*E29/1000</f>
        <v>0</v>
      </c>
      <c r="F57" s="48">
        <v>229.61619999999999</v>
      </c>
      <c r="G57" s="28"/>
      <c r="H57" s="28"/>
      <c r="I57" s="28"/>
      <c r="J57" s="28">
        <f t="shared" si="3"/>
        <v>114.8081</v>
      </c>
      <c r="K57" s="28">
        <f t="shared" si="4"/>
        <v>162.36317209028653</v>
      </c>
      <c r="L57" s="26">
        <f t="shared" si="5"/>
        <v>229.61619999999999</v>
      </c>
    </row>
    <row r="58" spans="1:12" s="48" customFormat="1" x14ac:dyDescent="0.2">
      <c r="A58" s="48" t="s">
        <v>258</v>
      </c>
      <c r="B58" s="26"/>
      <c r="C58" s="27" t="s">
        <v>56</v>
      </c>
      <c r="D58" s="28"/>
      <c r="E58" s="29"/>
      <c r="F58" s="48">
        <v>1.9738</v>
      </c>
      <c r="G58" s="28"/>
      <c r="H58" s="28"/>
      <c r="I58" s="28"/>
      <c r="J58" s="28"/>
      <c r="K58" s="28"/>
      <c r="L58" s="26"/>
    </row>
    <row r="59" spans="1:12" s="48" customFormat="1" x14ac:dyDescent="0.2">
      <c r="A59" s="48" t="s">
        <v>259</v>
      </c>
      <c r="B59" s="26"/>
      <c r="C59" s="27" t="s">
        <v>56</v>
      </c>
      <c r="D59" s="28"/>
      <c r="E59" s="29"/>
      <c r="F59" s="48">
        <v>8.9327000000000004E-2</v>
      </c>
      <c r="G59" s="28"/>
      <c r="H59" s="28"/>
      <c r="I59" s="28"/>
      <c r="J59" s="28"/>
      <c r="K59" s="28"/>
      <c r="L59" s="26"/>
    </row>
    <row r="60" spans="1:12" s="48" customFormat="1" x14ac:dyDescent="0.2">
      <c r="A60" s="48" t="s">
        <v>260</v>
      </c>
      <c r="B60" s="26"/>
      <c r="C60" s="27" t="s">
        <v>56</v>
      </c>
      <c r="D60" s="28"/>
      <c r="E60" s="29"/>
      <c r="F60" s="48">
        <v>4.6796999999999998E-2</v>
      </c>
      <c r="G60" s="28"/>
      <c r="H60" s="28"/>
      <c r="I60" s="28"/>
      <c r="J60" s="28"/>
      <c r="K60" s="28"/>
      <c r="L60" s="26"/>
    </row>
    <row r="61" spans="1:12" s="48" customFormat="1" x14ac:dyDescent="0.2">
      <c r="A61" s="48" t="s">
        <v>261</v>
      </c>
      <c r="B61" s="26"/>
      <c r="C61" s="27" t="s">
        <v>56</v>
      </c>
      <c r="D61" s="28"/>
      <c r="E61" s="29"/>
      <c r="F61" s="48">
        <v>241.2758</v>
      </c>
      <c r="G61" s="28"/>
      <c r="H61" s="28"/>
      <c r="I61" s="28"/>
      <c r="J61" s="28"/>
      <c r="K61" s="28"/>
      <c r="L61" s="26"/>
    </row>
    <row r="62" spans="1:12" s="48" customFormat="1" x14ac:dyDescent="0.2">
      <c r="A62" s="48" t="s">
        <v>257</v>
      </c>
      <c r="B62" s="26"/>
      <c r="C62" s="27" t="s">
        <v>46</v>
      </c>
      <c r="D62" s="28"/>
      <c r="E62" s="29"/>
      <c r="F62" s="48">
        <v>2.6991000000000001</v>
      </c>
      <c r="G62" s="28"/>
      <c r="H62" s="28"/>
      <c r="I62" s="28"/>
      <c r="J62" s="28"/>
      <c r="K62" s="28"/>
      <c r="L62" s="26"/>
    </row>
    <row r="63" spans="1:12" x14ac:dyDescent="0.2">
      <c r="A63" s="25" t="s">
        <v>64</v>
      </c>
      <c r="B63" s="26"/>
      <c r="C63" s="27" t="s">
        <v>56</v>
      </c>
      <c r="D63" s="28"/>
      <c r="E63" s="29">
        <f>E$15*E35/1000</f>
        <v>0</v>
      </c>
      <c r="F63" s="48">
        <v>63.443600000000004</v>
      </c>
      <c r="G63" s="28"/>
      <c r="H63" s="28"/>
      <c r="I63" s="28"/>
      <c r="J63" s="28">
        <f t="shared" si="3"/>
        <v>31.721800000000002</v>
      </c>
      <c r="K63" s="28">
        <f t="shared" si="4"/>
        <v>44.861399782886849</v>
      </c>
      <c r="L63" s="26">
        <f t="shared" si="5"/>
        <v>63.443600000000004</v>
      </c>
    </row>
    <row r="64" spans="1:12" x14ac:dyDescent="0.2">
      <c r="A64" s="25" t="s">
        <v>65</v>
      </c>
      <c r="B64" s="26"/>
      <c r="C64" s="27" t="s">
        <v>56</v>
      </c>
      <c r="D64" s="28"/>
      <c r="E64" s="29">
        <f>E$15*E37/1000</f>
        <v>0</v>
      </c>
      <c r="F64" s="48">
        <v>324.96559999999999</v>
      </c>
      <c r="G64" s="28"/>
      <c r="H64" s="28"/>
      <c r="I64" s="28"/>
      <c r="J64" s="28">
        <f t="shared" si="3"/>
        <v>162.4828</v>
      </c>
      <c r="K64" s="28">
        <f t="shared" si="4"/>
        <v>229.78537941235513</v>
      </c>
      <c r="L64" s="26">
        <f t="shared" si="5"/>
        <v>324.96559999999999</v>
      </c>
    </row>
    <row r="65" spans="1:12" x14ac:dyDescent="0.2">
      <c r="A65" s="25" t="s">
        <v>66</v>
      </c>
      <c r="B65" s="26"/>
      <c r="C65" s="27" t="s">
        <v>46</v>
      </c>
      <c r="D65" s="28"/>
      <c r="E65" s="29">
        <f>E$15*E38/1000</f>
        <v>0</v>
      </c>
      <c r="F65" s="48">
        <v>870.1875</v>
      </c>
      <c r="G65" s="28"/>
      <c r="H65" s="28"/>
      <c r="I65" s="28"/>
      <c r="J65" s="28">
        <f t="shared" si="3"/>
        <v>435.09375</v>
      </c>
      <c r="K65" s="28">
        <f t="shared" si="4"/>
        <v>615.31548215376881</v>
      </c>
      <c r="L65" s="26">
        <f t="shared" si="5"/>
        <v>870.1875</v>
      </c>
    </row>
    <row r="66" spans="1:12" x14ac:dyDescent="0.2">
      <c r="A66" s="32" t="s">
        <v>67</v>
      </c>
      <c r="B66" s="33"/>
      <c r="C66" s="34" t="s">
        <v>63</v>
      </c>
      <c r="D66" s="35"/>
      <c r="E66" s="36">
        <f>E$15*E39/1000</f>
        <v>0</v>
      </c>
      <c r="F66" s="48">
        <v>48.898899999999998</v>
      </c>
      <c r="G66" s="35"/>
      <c r="H66" s="35"/>
      <c r="I66" s="35"/>
      <c r="J66" s="35">
        <f t="shared" si="3"/>
        <v>24.449449999999999</v>
      </c>
      <c r="K66" s="35">
        <f t="shared" si="4"/>
        <v>34.576743782562865</v>
      </c>
      <c r="L66" s="33">
        <f t="shared" si="5"/>
        <v>48.898899999999998</v>
      </c>
    </row>
    <row r="67" spans="1:12" x14ac:dyDescent="0.2">
      <c r="A67" s="37"/>
      <c r="B67" s="28"/>
      <c r="C67" s="28"/>
      <c r="D67" s="28"/>
      <c r="E67" s="31"/>
      <c r="F67" s="28"/>
      <c r="G67" s="28"/>
      <c r="H67" s="28"/>
      <c r="I67" s="28"/>
      <c r="J67" s="28"/>
      <c r="K67" s="28"/>
      <c r="L67" s="28"/>
    </row>
    <row r="68" spans="1:12" x14ac:dyDescent="0.2">
      <c r="B68"/>
      <c r="C68"/>
      <c r="D68"/>
      <c r="E68" s="29"/>
      <c r="F68"/>
      <c r="G68"/>
      <c r="H68"/>
      <c r="I68"/>
      <c r="J68"/>
      <c r="K68"/>
      <c r="L68"/>
    </row>
    <row r="69" spans="1:12" x14ac:dyDescent="0.2">
      <c r="A69" s="15" t="s">
        <v>68</v>
      </c>
      <c r="B69" s="16"/>
      <c r="C69" s="17"/>
      <c r="E69" s="29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21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x14ac:dyDescent="0.2">
      <c r="A71" s="25" t="s">
        <v>69</v>
      </c>
      <c r="B71" s="26"/>
      <c r="C71" s="27" t="s">
        <v>70</v>
      </c>
      <c r="D71" s="28"/>
      <c r="E71" s="29">
        <v>74700</v>
      </c>
      <c r="F71" s="48">
        <v>52174.9257</v>
      </c>
      <c r="G71" s="28"/>
      <c r="H71" s="28"/>
      <c r="I71" s="28"/>
      <c r="J71" s="28">
        <f>AVERAGE(D71:I71)</f>
        <v>63437.462849999996</v>
      </c>
      <c r="K71" s="28">
        <f>STDEV(D71:I71)</f>
        <v>15927.632784260848</v>
      </c>
      <c r="L71" s="26">
        <f>ABS(MAX(D71:I71)-MIN(D71:I71))</f>
        <v>22525.0743</v>
      </c>
    </row>
    <row r="72" spans="1:12" x14ac:dyDescent="0.2">
      <c r="A72" s="25" t="s">
        <v>71</v>
      </c>
      <c r="B72" s="26"/>
      <c r="C72" s="27" t="s">
        <v>70</v>
      </c>
      <c r="D72" s="28"/>
      <c r="E72" s="29">
        <v>5660</v>
      </c>
      <c r="F72" s="48">
        <v>5953.7575999999999</v>
      </c>
      <c r="G72" s="28"/>
      <c r="H72" s="30"/>
      <c r="I72" s="28"/>
      <c r="J72" s="28">
        <f>AVERAGE(D72:I72)</f>
        <v>5806.8788000000004</v>
      </c>
      <c r="K72" s="28">
        <f>STDEV(D72:I72)</f>
        <v>207.71799098508529</v>
      </c>
      <c r="L72" s="26">
        <f>ABS(MAX(D72:I72)-MIN(D72:I72))</f>
        <v>293.75759999999991</v>
      </c>
    </row>
    <row r="73" spans="1:12" x14ac:dyDescent="0.2">
      <c r="A73" s="39" t="s">
        <v>72</v>
      </c>
      <c r="B73" s="26"/>
      <c r="C73" s="27" t="s">
        <v>73</v>
      </c>
      <c r="D73" s="28"/>
      <c r="E73" s="29">
        <v>2646</v>
      </c>
      <c r="F73" s="48">
        <v>5608.0520999999999</v>
      </c>
      <c r="G73" s="28"/>
      <c r="H73" s="30"/>
      <c r="I73" s="28"/>
      <c r="J73" s="28">
        <f>AVERAGE(D73:I73)</f>
        <v>4127.0260500000004</v>
      </c>
      <c r="K73" s="28">
        <f>STDEV(D73:I73)</f>
        <v>2094.4871261378507</v>
      </c>
      <c r="L73" s="26">
        <f>ABS(MAX(D73:I73)-MIN(D73:I73))</f>
        <v>2962.0520999999999</v>
      </c>
    </row>
    <row r="74" spans="1:12" x14ac:dyDescent="0.2">
      <c r="A74" s="39" t="s">
        <v>74</v>
      </c>
      <c r="B74" s="26"/>
      <c r="C74" s="27" t="s">
        <v>73</v>
      </c>
      <c r="D74" s="28"/>
      <c r="E74" s="29">
        <f>E75-E73</f>
        <v>325</v>
      </c>
      <c r="F74" s="48">
        <v>1607.3136999999999</v>
      </c>
      <c r="G74" s="28"/>
      <c r="H74" s="30"/>
      <c r="I74" s="28"/>
      <c r="J74" s="28">
        <f>AVERAGE(D74:I74)</f>
        <v>966.15684999999996</v>
      </c>
      <c r="K74" s="28">
        <f>STDEV(D74:I74)</f>
        <v>906.73271287841203</v>
      </c>
      <c r="L74" s="26">
        <f>ABS(MAX(D74:I74)-MIN(D74:I74))</f>
        <v>1282.3136999999999</v>
      </c>
    </row>
    <row r="75" spans="1:12" x14ac:dyDescent="0.2">
      <c r="A75" s="40" t="s">
        <v>75</v>
      </c>
      <c r="B75" s="33"/>
      <c r="C75" s="34" t="s">
        <v>73</v>
      </c>
      <c r="D75" s="35"/>
      <c r="E75" s="29">
        <v>2971</v>
      </c>
      <c r="F75" s="48">
        <v>5837.6683000000003</v>
      </c>
      <c r="G75" s="35"/>
      <c r="H75" s="35"/>
      <c r="I75" s="35"/>
      <c r="J75" s="35">
        <f>AVERAGE(D75:I75)</f>
        <v>4404.3341500000006</v>
      </c>
      <c r="K75" s="35">
        <f>STDEV(D75:I75)</f>
        <v>2027.0405943425108</v>
      </c>
      <c r="L75" s="33">
        <f>ABS(MAX(D75:I75)-MIN(D75:I75))</f>
        <v>2866.6683000000003</v>
      </c>
    </row>
    <row r="76" spans="1:12" x14ac:dyDescent="0.2">
      <c r="A76" s="41"/>
      <c r="B76" s="28"/>
      <c r="C76" s="28"/>
      <c r="D76" s="28"/>
      <c r="E76" s="31"/>
      <c r="F76" s="28"/>
      <c r="G76" s="28"/>
      <c r="H76" s="28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H77"/>
      <c r="I77"/>
      <c r="J77"/>
      <c r="K77"/>
      <c r="L77"/>
    </row>
    <row r="78" spans="1:12" x14ac:dyDescent="0.2">
      <c r="A78" s="15" t="s">
        <v>76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21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77</v>
      </c>
      <c r="B80" s="26"/>
      <c r="C80" s="27" t="s">
        <v>78</v>
      </c>
      <c r="D80" s="28"/>
      <c r="E80" s="31">
        <v>4000</v>
      </c>
      <c r="F80" s="48">
        <v>4283.3778000000002</v>
      </c>
      <c r="G80" s="28"/>
      <c r="H80" s="28"/>
      <c r="I80" s="28"/>
      <c r="J80" s="28">
        <f t="shared" ref="J80:J83" si="6">AVERAGE(D80:I80)</f>
        <v>4141.6889000000001</v>
      </c>
      <c r="K80" s="28">
        <f t="shared" ref="K80:K83" si="7">STDEV(D80:I80)</f>
        <v>200.37836401772537</v>
      </c>
      <c r="L80" s="26">
        <f t="shared" ref="L80:L83" si="8">ABS(MAX(D80:I80)-MIN(D80:I80))</f>
        <v>283.37780000000021</v>
      </c>
    </row>
    <row r="81" spans="1:12" x14ac:dyDescent="0.2">
      <c r="A81" s="25" t="s">
        <v>79</v>
      </c>
      <c r="B81" s="26"/>
      <c r="C81" s="27" t="s">
        <v>78</v>
      </c>
      <c r="D81" s="28"/>
      <c r="E81" s="29">
        <v>440.9</v>
      </c>
      <c r="F81" s="48">
        <v>388.17</v>
      </c>
      <c r="G81" s="28"/>
      <c r="H81" s="30"/>
      <c r="I81" s="28"/>
      <c r="J81" s="28">
        <f t="shared" si="6"/>
        <v>414.53499999999997</v>
      </c>
      <c r="K81" s="28">
        <f t="shared" si="7"/>
        <v>37.28574057196662</v>
      </c>
      <c r="L81" s="26">
        <f t="shared" si="8"/>
        <v>52.729999999999961</v>
      </c>
    </row>
    <row r="82" spans="1:12" x14ac:dyDescent="0.2">
      <c r="A82" s="25" t="s">
        <v>80</v>
      </c>
      <c r="B82" s="26"/>
      <c r="C82" s="27" t="s">
        <v>46</v>
      </c>
      <c r="D82" s="28"/>
      <c r="E82" s="31">
        <v>800</v>
      </c>
      <c r="F82" s="48">
        <v>0</v>
      </c>
      <c r="G82" s="28"/>
      <c r="H82" s="30"/>
      <c r="I82" s="28"/>
      <c r="J82" s="28">
        <f t="shared" si="6"/>
        <v>400</v>
      </c>
      <c r="K82" s="28">
        <f t="shared" si="7"/>
        <v>565.68542494923804</v>
      </c>
      <c r="L82" s="26">
        <f t="shared" si="8"/>
        <v>800</v>
      </c>
    </row>
    <row r="83" spans="1:12" x14ac:dyDescent="0.2">
      <c r="A83" s="39" t="s">
        <v>81</v>
      </c>
      <c r="B83" s="26"/>
      <c r="C83" s="27" t="s">
        <v>78</v>
      </c>
      <c r="D83" s="28"/>
      <c r="E83" s="31">
        <v>768</v>
      </c>
      <c r="F83" s="48">
        <v>240</v>
      </c>
      <c r="G83" s="28"/>
      <c r="H83" s="30"/>
      <c r="I83" s="28"/>
      <c r="J83" s="28">
        <f t="shared" si="6"/>
        <v>504</v>
      </c>
      <c r="K83" s="28">
        <f t="shared" si="7"/>
        <v>373.3523804664971</v>
      </c>
      <c r="L83" s="26">
        <f t="shared" si="8"/>
        <v>528</v>
      </c>
    </row>
    <row r="84" spans="1:12" x14ac:dyDescent="0.2">
      <c r="A84" s="41"/>
      <c r="B84" s="28"/>
      <c r="C84" s="28"/>
      <c r="D84" s="28"/>
      <c r="E84" s="31"/>
      <c r="F84" s="28"/>
      <c r="G84" s="28"/>
      <c r="H84" s="28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H85"/>
      <c r="I85"/>
      <c r="J85"/>
      <c r="K85"/>
      <c r="L85"/>
    </row>
    <row r="86" spans="1:12" x14ac:dyDescent="0.2">
      <c r="A86" s="15" t="s">
        <v>82</v>
      </c>
      <c r="B86" s="16"/>
      <c r="C86" s="17"/>
      <c r="E86" s="29"/>
    </row>
    <row r="87" spans="1:12" x14ac:dyDescent="0.2">
      <c r="A87" s="18" t="s">
        <v>83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21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x14ac:dyDescent="0.2">
      <c r="A88" s="39" t="s">
        <v>84</v>
      </c>
      <c r="B88" s="26"/>
      <c r="C88" s="27" t="s">
        <v>85</v>
      </c>
      <c r="D88" s="28"/>
      <c r="E88" s="29">
        <f>E73*3</f>
        <v>7938</v>
      </c>
      <c r="F88" s="48">
        <v>16824.156200000001</v>
      </c>
      <c r="G88" s="28"/>
      <c r="H88" s="28"/>
      <c r="I88" s="28"/>
      <c r="J88" s="28">
        <f t="shared" ref="J88:J93" si="9">AVERAGE(D88:I88)</f>
        <v>12381.078100000001</v>
      </c>
      <c r="K88" s="28">
        <f t="shared" ref="K88:K93" si="10">STDEV(D88:I88)</f>
        <v>6283.4613077028835</v>
      </c>
      <c r="L88" s="26">
        <f t="shared" ref="L88:L93" si="11">ABS(MAX(D88:I88)-MIN(D88:I88))</f>
        <v>8886.1562000000013</v>
      </c>
    </row>
    <row r="89" spans="1:12" x14ac:dyDescent="0.2">
      <c r="A89" s="39" t="s">
        <v>86</v>
      </c>
      <c r="B89" s="26"/>
      <c r="C89" s="27" t="s">
        <v>85</v>
      </c>
      <c r="D89" s="28"/>
      <c r="E89" s="29">
        <f>E80</f>
        <v>4000</v>
      </c>
      <c r="F89" s="48">
        <v>4283.3778000000002</v>
      </c>
      <c r="G89" s="28"/>
      <c r="H89" s="30"/>
      <c r="I89" s="28"/>
      <c r="J89" s="28">
        <f t="shared" si="9"/>
        <v>4141.6889000000001</v>
      </c>
      <c r="K89" s="28">
        <f t="shared" si="10"/>
        <v>200.37836401772537</v>
      </c>
      <c r="L89" s="26">
        <f t="shared" si="11"/>
        <v>283.37780000000021</v>
      </c>
    </row>
    <row r="90" spans="1:12" x14ac:dyDescent="0.2">
      <c r="A90" s="39" t="s">
        <v>87</v>
      </c>
      <c r="B90" s="26"/>
      <c r="C90" s="27" t="s">
        <v>85</v>
      </c>
      <c r="D90" s="28"/>
      <c r="E90" s="29">
        <f>E81</f>
        <v>440.9</v>
      </c>
      <c r="F90" s="48">
        <v>388.17</v>
      </c>
      <c r="G90" s="28"/>
      <c r="H90" s="30"/>
      <c r="I90" s="28"/>
      <c r="J90" s="28">
        <f t="shared" si="9"/>
        <v>414.53499999999997</v>
      </c>
      <c r="K90" s="28">
        <f t="shared" si="10"/>
        <v>37.28574057196662</v>
      </c>
      <c r="L90" s="26">
        <f t="shared" si="11"/>
        <v>52.729999999999961</v>
      </c>
    </row>
    <row r="91" spans="1:12" x14ac:dyDescent="0.2">
      <c r="A91" s="39" t="s">
        <v>88</v>
      </c>
      <c r="B91" s="26"/>
      <c r="C91" s="27" t="s">
        <v>85</v>
      </c>
      <c r="D91" s="28"/>
      <c r="E91" s="29">
        <f>E82*3</f>
        <v>2400</v>
      </c>
      <c r="F91" s="48">
        <v>0</v>
      </c>
      <c r="G91" s="28"/>
      <c r="H91" s="30"/>
      <c r="I91" s="28"/>
      <c r="J91" s="28">
        <f t="shared" si="9"/>
        <v>1200</v>
      </c>
      <c r="K91" s="28">
        <f t="shared" si="10"/>
        <v>1697.0562748477141</v>
      </c>
      <c r="L91" s="26">
        <f t="shared" si="11"/>
        <v>2400</v>
      </c>
    </row>
    <row r="92" spans="1:12" x14ac:dyDescent="0.2">
      <c r="A92" s="39" t="s">
        <v>89</v>
      </c>
      <c r="B92" s="26"/>
      <c r="C92" s="27" t="s">
        <v>85</v>
      </c>
      <c r="D92" s="28"/>
      <c r="E92" s="29">
        <f>E83</f>
        <v>768</v>
      </c>
      <c r="F92" s="48">
        <v>240</v>
      </c>
      <c r="G92" s="28"/>
      <c r="H92" s="30"/>
      <c r="I92" s="28"/>
      <c r="J92" s="28">
        <f t="shared" si="9"/>
        <v>504</v>
      </c>
      <c r="K92" s="28">
        <f t="shared" si="10"/>
        <v>373.3523804664971</v>
      </c>
      <c r="L92" s="26">
        <f t="shared" si="11"/>
        <v>528</v>
      </c>
    </row>
    <row r="93" spans="1:12" x14ac:dyDescent="0.2">
      <c r="A93" s="40" t="s">
        <v>91</v>
      </c>
      <c r="B93" s="33"/>
      <c r="C93" s="34" t="s">
        <v>85</v>
      </c>
      <c r="D93" s="35"/>
      <c r="E93" s="36">
        <v>9208</v>
      </c>
      <c r="F93" s="48">
        <v>21735.7039</v>
      </c>
      <c r="G93" s="35"/>
      <c r="H93" s="35"/>
      <c r="I93" s="35"/>
      <c r="J93" s="35">
        <f t="shared" si="9"/>
        <v>15471.85195</v>
      </c>
      <c r="K93" s="35">
        <f t="shared" si="10"/>
        <v>8858.4243803871632</v>
      </c>
      <c r="L93" s="33">
        <f t="shared" si="11"/>
        <v>12527.7039</v>
      </c>
    </row>
    <row r="94" spans="1:12" x14ac:dyDescent="0.2">
      <c r="B94"/>
      <c r="C94"/>
      <c r="D94"/>
      <c r="E94" s="29"/>
      <c r="F94"/>
      <c r="G94"/>
      <c r="H94"/>
      <c r="I94"/>
      <c r="J94"/>
      <c r="K94"/>
      <c r="L94"/>
    </row>
    <row r="95" spans="1:12" x14ac:dyDescent="0.2">
      <c r="B95"/>
      <c r="C95"/>
      <c r="D95"/>
      <c r="E95" s="29"/>
      <c r="F95"/>
      <c r="G95"/>
      <c r="H95"/>
      <c r="I95"/>
      <c r="J95"/>
      <c r="K95"/>
      <c r="L95"/>
    </row>
    <row r="96" spans="1:12" x14ac:dyDescent="0.2">
      <c r="A96" s="15" t="s">
        <v>92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21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ht="14.25" x14ac:dyDescent="0.2">
      <c r="A98" s="25" t="s">
        <v>93</v>
      </c>
      <c r="B98" s="26"/>
      <c r="C98" s="27" t="s">
        <v>31</v>
      </c>
      <c r="D98" s="28"/>
      <c r="E98" s="29">
        <v>4.6500000000000004</v>
      </c>
      <c r="F98" s="28"/>
      <c r="G98" s="28"/>
      <c r="H98" s="28"/>
      <c r="I98" s="28"/>
      <c r="J98" s="28">
        <f>AVERAGE(D98:I98)</f>
        <v>4.6500000000000004</v>
      </c>
      <c r="K98" s="28" t="e">
        <f>STDEV(D98:I98)</f>
        <v>#DIV/0!</v>
      </c>
      <c r="L98" s="26">
        <f>ABS(MAX(D98:I98)-MIN(D98:I98))</f>
        <v>0</v>
      </c>
    </row>
    <row r="99" spans="1:12" ht="14.25" x14ac:dyDescent="0.2">
      <c r="A99" s="25" t="s">
        <v>94</v>
      </c>
      <c r="B99" s="26"/>
      <c r="C99" s="27" t="s">
        <v>31</v>
      </c>
      <c r="D99" s="28"/>
      <c r="E99" s="29">
        <v>15.1</v>
      </c>
      <c r="F99" s="28"/>
      <c r="G99" s="28"/>
      <c r="H99" s="30"/>
      <c r="I99" s="28"/>
      <c r="J99" s="28">
        <f>AVERAGE(D99:I99)</f>
        <v>15.1</v>
      </c>
      <c r="K99" s="28" t="e">
        <f>STDEV(D99:I99)</f>
        <v>#DIV/0!</v>
      </c>
      <c r="L99" s="26">
        <f>ABS(MAX(D99:I99)-MIN(D99:I99))</f>
        <v>0</v>
      </c>
    </row>
    <row r="100" spans="1:12" ht="14.25" x14ac:dyDescent="0.2">
      <c r="A100" s="25" t="s">
        <v>95</v>
      </c>
      <c r="B100" s="26"/>
      <c r="C100" s="27" t="s">
        <v>23</v>
      </c>
      <c r="D100" s="28"/>
      <c r="E100" s="29">
        <v>20.100000000000001</v>
      </c>
      <c r="F100" s="28"/>
      <c r="G100" s="28"/>
      <c r="H100" s="30"/>
      <c r="I100" s="28"/>
      <c r="J100" s="28">
        <f>AVERAGE(D100:I100)</f>
        <v>20.100000000000001</v>
      </c>
      <c r="K100" s="28" t="e">
        <f>STDEV(D100:I100)</f>
        <v>#DIV/0!</v>
      </c>
      <c r="L100" s="26">
        <f>ABS(MAX(D100:I100)-MIN(D100:I100))</f>
        <v>0</v>
      </c>
    </row>
    <row r="101" spans="1:12" x14ac:dyDescent="0.2">
      <c r="A101" s="39" t="s">
        <v>96</v>
      </c>
      <c r="B101" s="26"/>
      <c r="C101" s="27"/>
      <c r="D101" s="28"/>
      <c r="E101" s="29"/>
      <c r="F101" s="28"/>
      <c r="G101" s="28"/>
      <c r="H101" s="30"/>
      <c r="I101" s="28"/>
      <c r="J101" s="28"/>
      <c r="K101" s="28"/>
      <c r="L101" s="26"/>
    </row>
    <row r="102" spans="1:12" x14ac:dyDescent="0.2">
      <c r="A102" s="39" t="s">
        <v>97</v>
      </c>
      <c r="B102" s="26"/>
      <c r="C102" s="27" t="s">
        <v>98</v>
      </c>
      <c r="D102" s="28"/>
      <c r="E102" s="29">
        <f>E103*364/100</f>
        <v>0.37491999999999998</v>
      </c>
      <c r="F102" s="48">
        <v>0.72916999999999998</v>
      </c>
      <c r="G102" s="28"/>
      <c r="H102" s="30"/>
      <c r="I102" s="28"/>
      <c r="J102" s="28">
        <f>AVERAGE(D102:I102)</f>
        <v>0.55204500000000001</v>
      </c>
      <c r="K102" s="28">
        <f>STDEV(D102:I102)</f>
        <v>0.25049257723533414</v>
      </c>
      <c r="L102" s="26">
        <f>ABS(MAX(D102:I102)-MIN(D102:I102))</f>
        <v>0.35425000000000001</v>
      </c>
    </row>
    <row r="103" spans="1:12" x14ac:dyDescent="0.2">
      <c r="A103" s="39" t="s">
        <v>99</v>
      </c>
      <c r="B103" s="26"/>
      <c r="C103" s="27" t="s">
        <v>100</v>
      </c>
      <c r="D103" s="28"/>
      <c r="E103" s="29">
        <v>0.10299999999999999</v>
      </c>
      <c r="F103" s="53">
        <v>0.104167</v>
      </c>
      <c r="G103" s="28"/>
      <c r="H103" s="30"/>
      <c r="I103" s="28"/>
      <c r="J103" s="28">
        <f>AVERAGE(D103:I103)</f>
        <v>0.1035835</v>
      </c>
      <c r="K103" s="28">
        <f>STDEV(D103:I103)</f>
        <v>8.2519361364470189E-4</v>
      </c>
      <c r="L103" s="26">
        <f>ABS(MAX(D103:I103)-MIN(D103:I103))</f>
        <v>1.1670000000000014E-3</v>
      </c>
    </row>
    <row r="104" spans="1:12" x14ac:dyDescent="0.2">
      <c r="A104" s="42" t="s">
        <v>101</v>
      </c>
      <c r="B104" s="26"/>
      <c r="C104" s="27" t="s">
        <v>85</v>
      </c>
      <c r="D104" s="28"/>
      <c r="E104" s="29">
        <v>4</v>
      </c>
      <c r="F104" s="48">
        <v>5</v>
      </c>
      <c r="G104" s="28"/>
      <c r="H104" s="30"/>
      <c r="I104" s="28"/>
      <c r="J104" s="28">
        <f>AVERAGE(D104:I104)</f>
        <v>4.5</v>
      </c>
      <c r="K104" s="28">
        <f>STDEV(D104:I104)</f>
        <v>0.70710678118654757</v>
      </c>
      <c r="L104" s="26">
        <f>ABS(MAX(D104:I104)-MIN(D104:I104))</f>
        <v>1</v>
      </c>
    </row>
    <row r="105" spans="1:12" x14ac:dyDescent="0.2">
      <c r="A105" s="39" t="s">
        <v>102</v>
      </c>
      <c r="B105" s="26"/>
      <c r="C105" s="27"/>
      <c r="D105" s="28"/>
      <c r="E105" s="29"/>
      <c r="F105" s="28"/>
      <c r="G105" s="28"/>
      <c r="H105" s="30"/>
      <c r="I105" s="28"/>
      <c r="J105" s="28"/>
      <c r="K105" s="28"/>
      <c r="L105" s="26"/>
    </row>
    <row r="106" spans="1:12" x14ac:dyDescent="0.2">
      <c r="A106" s="39" t="s">
        <v>97</v>
      </c>
      <c r="B106" s="26"/>
      <c r="C106" s="27" t="s">
        <v>98</v>
      </c>
      <c r="D106" s="28"/>
      <c r="E106" s="29">
        <f>E107*364/100</f>
        <v>0.21876400000000001</v>
      </c>
      <c r="F106" s="28"/>
      <c r="G106" s="28"/>
      <c r="H106" s="30"/>
      <c r="I106" s="28"/>
      <c r="J106" s="28">
        <f>AVERAGE(D106:I106)</f>
        <v>0.21876400000000001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9" t="s">
        <v>99</v>
      </c>
      <c r="B107" s="26"/>
      <c r="C107" s="27" t="s">
        <v>100</v>
      </c>
      <c r="D107" s="28"/>
      <c r="E107" s="29">
        <v>6.0100000000000001E-2</v>
      </c>
      <c r="F107" s="28"/>
      <c r="G107" s="28"/>
      <c r="H107" s="30"/>
      <c r="I107" s="28"/>
      <c r="J107" s="28">
        <f>AVERAGE(D107:I107)</f>
        <v>6.0100000000000001E-2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2" t="s">
        <v>101</v>
      </c>
      <c r="B108" s="26"/>
      <c r="C108" s="27" t="s">
        <v>85</v>
      </c>
      <c r="D108" s="28"/>
      <c r="E108" s="29">
        <v>3</v>
      </c>
      <c r="F108" s="28"/>
      <c r="G108" s="28"/>
      <c r="H108" s="30"/>
      <c r="I108" s="28"/>
      <c r="J108" s="28">
        <f>AVERAGE(D108:I108)</f>
        <v>3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52" t="s">
        <v>103</v>
      </c>
      <c r="B109" s="50"/>
      <c r="C109" s="27"/>
      <c r="D109" s="28"/>
      <c r="E109" s="29"/>
      <c r="F109" s="28"/>
      <c r="G109" s="28"/>
      <c r="H109" s="30"/>
      <c r="I109" s="28"/>
      <c r="J109" s="28"/>
      <c r="K109" s="28"/>
      <c r="L109" s="26"/>
    </row>
    <row r="110" spans="1:12" x14ac:dyDescent="0.2">
      <c r="A110" t="s">
        <v>97</v>
      </c>
      <c r="B110" s="26"/>
      <c r="C110" s="27" t="s">
        <v>98</v>
      </c>
      <c r="D110" s="28"/>
      <c r="E110" s="29">
        <f>E111*364/100</f>
        <v>30.175599999999996</v>
      </c>
      <c r="F110" s="28"/>
      <c r="G110" s="28"/>
      <c r="H110" s="30"/>
      <c r="I110" s="28"/>
      <c r="J110" s="28">
        <f>AVERAGE(D110:I110)</f>
        <v>30.175599999999996</v>
      </c>
      <c r="K110" s="28" t="e">
        <f>STDEV(D110:I110)</f>
        <v>#DIV/0!</v>
      </c>
      <c r="L110" s="26">
        <f>ABS(MAX(D110:I110)-MIN(D110:I110))</f>
        <v>0</v>
      </c>
    </row>
    <row r="111" spans="1:12" x14ac:dyDescent="0.2">
      <c r="A111" t="s">
        <v>99</v>
      </c>
      <c r="B111" s="26"/>
      <c r="C111" s="27" t="s">
        <v>100</v>
      </c>
      <c r="D111" s="28"/>
      <c r="E111" s="29">
        <v>8.2899999999999991</v>
      </c>
      <c r="F111" s="28"/>
      <c r="G111" s="28"/>
      <c r="H111" s="30"/>
      <c r="I111" s="28"/>
      <c r="J111" s="28">
        <f>AVERAGE(D111:I111)</f>
        <v>8.2899999999999991</v>
      </c>
      <c r="K111" s="28" t="e">
        <f>STDEV(D111:I111)</f>
        <v>#DIV/0!</v>
      </c>
      <c r="L111" s="26">
        <f>ABS(MAX(D111:I111)-MIN(D111:I111))</f>
        <v>0</v>
      </c>
    </row>
    <row r="112" spans="1:12" x14ac:dyDescent="0.2">
      <c r="A112" t="s">
        <v>101</v>
      </c>
      <c r="B112" s="26"/>
      <c r="C112" s="27" t="s">
        <v>85</v>
      </c>
      <c r="D112" s="28"/>
      <c r="E112" s="29">
        <v>172</v>
      </c>
      <c r="F112" s="28"/>
      <c r="G112" s="28"/>
      <c r="H112" s="30"/>
      <c r="I112" s="28"/>
      <c r="J112" s="28">
        <f>AVERAGE(D112:I112)</f>
        <v>172</v>
      </c>
      <c r="K112" s="28" t="e">
        <f>STDEV(D112:I112)</f>
        <v>#DIV/0!</v>
      </c>
      <c r="L112" s="26">
        <f>ABS(MAX(D112:I112)-MIN(D112:I112))</f>
        <v>0</v>
      </c>
    </row>
    <row r="113" spans="1:12" x14ac:dyDescent="0.2">
      <c r="A113" s="52" t="s">
        <v>104</v>
      </c>
      <c r="B113" s="50"/>
      <c r="C113" s="27"/>
      <c r="D113" s="28"/>
      <c r="E113" s="29"/>
      <c r="F113" s="28"/>
      <c r="G113" s="28"/>
      <c r="H113" s="30"/>
      <c r="I113" s="28"/>
      <c r="J113" s="28"/>
      <c r="K113" s="28"/>
      <c r="L113" s="26"/>
    </row>
    <row r="114" spans="1:12" x14ac:dyDescent="0.2">
      <c r="A114" t="s">
        <v>97</v>
      </c>
      <c r="B114" s="26"/>
      <c r="C114" s="27" t="s">
        <v>98</v>
      </c>
      <c r="D114" s="28"/>
      <c r="E114" s="29">
        <f>E115*364/100</f>
        <v>1.4268800000000001</v>
      </c>
      <c r="F114" s="28"/>
      <c r="G114" s="28"/>
      <c r="H114" s="30"/>
      <c r="I114" s="28"/>
      <c r="J114" s="28">
        <f>AVERAGE(D114:I114)</f>
        <v>1.4268800000000001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99</v>
      </c>
      <c r="B115" s="26"/>
      <c r="C115" s="27" t="s">
        <v>100</v>
      </c>
      <c r="D115" s="28"/>
      <c r="E115" s="29">
        <v>0.39200000000000002</v>
      </c>
      <c r="F115" s="28"/>
      <c r="G115" s="28"/>
      <c r="H115" s="30"/>
      <c r="I115" s="28"/>
      <c r="J115" s="28">
        <f>AVERAGE(D115:I115)</f>
        <v>0.39200000000000002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101</v>
      </c>
      <c r="B116" s="26"/>
      <c r="C116" s="27" t="s">
        <v>85</v>
      </c>
      <c r="D116" s="28"/>
      <c r="E116" s="29">
        <v>12</v>
      </c>
      <c r="F116" s="28"/>
      <c r="G116" s="28"/>
      <c r="H116" s="30"/>
      <c r="I116" s="28"/>
      <c r="J116" s="28">
        <f>AVERAGE(D116:I116)</f>
        <v>12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49" t="s">
        <v>105</v>
      </c>
      <c r="B117" s="50"/>
      <c r="C117" s="27"/>
      <c r="D117" s="28"/>
      <c r="E117" s="29"/>
      <c r="F117" s="28"/>
      <c r="G117" s="28"/>
      <c r="H117" s="30"/>
      <c r="I117" s="28"/>
      <c r="J117" s="28"/>
      <c r="K117" s="28"/>
      <c r="L117" s="26"/>
    </row>
    <row r="118" spans="1:12" x14ac:dyDescent="0.2">
      <c r="A118" s="37" t="s">
        <v>97</v>
      </c>
      <c r="B118" s="26"/>
      <c r="C118" s="27" t="s">
        <v>98</v>
      </c>
      <c r="D118" s="28"/>
      <c r="E118" s="29">
        <f>E119*364/100</f>
        <v>0.43680000000000002</v>
      </c>
      <c r="F118" s="28"/>
      <c r="G118" s="28"/>
      <c r="H118" s="30"/>
      <c r="I118" s="28"/>
      <c r="J118" s="28">
        <f>AVERAGE(D118:I118)</f>
        <v>0.43680000000000002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7" t="s">
        <v>99</v>
      </c>
      <c r="B119" s="26"/>
      <c r="C119" s="27" t="s">
        <v>100</v>
      </c>
      <c r="D119" s="28"/>
      <c r="E119" s="29">
        <v>0.12</v>
      </c>
      <c r="F119" s="28"/>
      <c r="G119" s="28"/>
      <c r="H119" s="30"/>
      <c r="I119" s="28"/>
      <c r="J119" s="28">
        <f>AVERAGE(D119:I119)</f>
        <v>0.12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4" t="s">
        <v>101</v>
      </c>
      <c r="B120" s="33"/>
      <c r="C120" s="34" t="s">
        <v>85</v>
      </c>
      <c r="D120" s="35"/>
      <c r="E120" s="36">
        <v>5</v>
      </c>
      <c r="F120" s="35"/>
      <c r="G120" s="35"/>
      <c r="H120" s="35"/>
      <c r="I120" s="35"/>
      <c r="J120" s="35">
        <f>AVERAGE(D120:I120)</f>
        <v>5</v>
      </c>
      <c r="K120" s="35" t="e">
        <f>STDEV(D120:I120)</f>
        <v>#DIV/0!</v>
      </c>
      <c r="L120" s="33">
        <f>ABS(MAX(D120:I120)-MIN(D120:I120))</f>
        <v>0</v>
      </c>
    </row>
    <row r="121" spans="1:12" s="48" customFormat="1" x14ac:dyDescent="0.2">
      <c r="A121" s="47"/>
      <c r="B121" s="28"/>
      <c r="C121" s="28"/>
      <c r="D121" s="28"/>
      <c r="E121" s="31"/>
      <c r="F121" s="28"/>
      <c r="G121" s="28"/>
      <c r="H121" s="28"/>
      <c r="I121" s="28"/>
      <c r="J121" s="28"/>
      <c r="K121" s="28"/>
      <c r="L121" s="28"/>
    </row>
    <row r="122" spans="1:12" s="48" customFormat="1" x14ac:dyDescent="0.2">
      <c r="A122" s="48" t="s">
        <v>231</v>
      </c>
      <c r="B122" s="28"/>
      <c r="D122" s="28"/>
      <c r="E122" s="31"/>
      <c r="G122" s="28"/>
      <c r="H122" s="28"/>
      <c r="I122" s="28"/>
      <c r="J122" s="28"/>
      <c r="K122" s="28"/>
      <c r="L122" s="28"/>
    </row>
    <row r="123" spans="1:12" s="48" customFormat="1" x14ac:dyDescent="0.2">
      <c r="A123" s="48" t="s">
        <v>232</v>
      </c>
      <c r="B123" s="28"/>
      <c r="D123" s="28"/>
      <c r="E123" s="31"/>
      <c r="G123" s="28"/>
      <c r="H123" s="28"/>
      <c r="I123" s="28"/>
      <c r="J123" s="28"/>
      <c r="K123" s="28"/>
      <c r="L123" s="28"/>
    </row>
    <row r="124" spans="1:12" s="48" customFormat="1" x14ac:dyDescent="0.2">
      <c r="A124" s="48" t="s">
        <v>263</v>
      </c>
      <c r="B124" s="28"/>
      <c r="C124" s="48" t="s">
        <v>262</v>
      </c>
      <c r="D124" s="28"/>
      <c r="E124" s="31"/>
      <c r="F124" s="48">
        <v>1.0872E-2</v>
      </c>
      <c r="G124" s="28"/>
      <c r="H124" s="28"/>
      <c r="I124" s="28"/>
      <c r="J124" s="28"/>
      <c r="K124" s="28"/>
      <c r="L124" s="28"/>
    </row>
    <row r="125" spans="1:12" s="48" customFormat="1" x14ac:dyDescent="0.2">
      <c r="A125" s="48" t="s">
        <v>263</v>
      </c>
      <c r="B125" s="28"/>
      <c r="C125" s="48" t="s">
        <v>262</v>
      </c>
      <c r="D125" s="28"/>
      <c r="E125" s="31"/>
      <c r="F125" s="48">
        <v>1.1226E-2</v>
      </c>
      <c r="G125" s="28"/>
      <c r="H125" s="28"/>
      <c r="I125" s="28"/>
      <c r="J125" s="28"/>
      <c r="K125" s="28"/>
      <c r="L125" s="28"/>
    </row>
    <row r="126" spans="1:12" s="48" customFormat="1" x14ac:dyDescent="0.2">
      <c r="A126" s="48" t="s">
        <v>264</v>
      </c>
      <c r="B126" s="28"/>
      <c r="C126" s="48" t="s">
        <v>262</v>
      </c>
      <c r="D126" s="28"/>
      <c r="E126" s="31"/>
      <c r="F126" s="48">
        <v>2.0247000000000002</v>
      </c>
      <c r="G126" s="28"/>
      <c r="H126" s="28"/>
      <c r="I126" s="28"/>
      <c r="J126" s="28"/>
      <c r="K126" s="28"/>
      <c r="L126" s="28"/>
    </row>
    <row r="127" spans="1:12" s="48" customFormat="1" x14ac:dyDescent="0.2">
      <c r="A127" s="48" t="s">
        <v>265</v>
      </c>
      <c r="B127" s="28"/>
      <c r="C127" s="48" t="s">
        <v>262</v>
      </c>
      <c r="D127" s="28"/>
      <c r="E127" s="31"/>
      <c r="F127" s="48">
        <v>1.2545999999999999</v>
      </c>
      <c r="G127" s="28"/>
      <c r="H127" s="28"/>
      <c r="I127" s="28"/>
      <c r="J127" s="28"/>
      <c r="K127" s="28"/>
      <c r="L127" s="28"/>
    </row>
    <row r="128" spans="1:12" s="48" customFormat="1" x14ac:dyDescent="0.2">
      <c r="A128" s="48" t="s">
        <v>266</v>
      </c>
      <c r="B128" s="28"/>
      <c r="C128" s="48" t="s">
        <v>262</v>
      </c>
      <c r="D128" s="28"/>
      <c r="E128" s="31"/>
      <c r="F128" s="48">
        <v>0.60701000000000005</v>
      </c>
      <c r="G128" s="28"/>
      <c r="H128" s="28"/>
      <c r="I128" s="28"/>
      <c r="J128" s="28"/>
      <c r="K128" s="28"/>
      <c r="L128" s="28"/>
    </row>
    <row r="129" spans="1:12" s="48" customFormat="1" x14ac:dyDescent="0.2">
      <c r="A129" s="48" t="s">
        <v>267</v>
      </c>
      <c r="B129" s="28"/>
      <c r="C129" s="48" t="s">
        <v>262</v>
      </c>
      <c r="D129" s="28"/>
      <c r="E129" s="31"/>
      <c r="F129" s="48">
        <v>3.9083999999999999</v>
      </c>
      <c r="G129" s="28"/>
      <c r="H129" s="28"/>
      <c r="I129" s="28"/>
      <c r="J129" s="28"/>
      <c r="K129" s="28"/>
      <c r="L129" s="28"/>
    </row>
    <row r="130" spans="1:12" x14ac:dyDescent="0.2"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">
      <c r="B131"/>
      <c r="C131"/>
      <c r="E131" s="29"/>
      <c r="F131" s="39"/>
    </row>
    <row r="132" spans="1:12" x14ac:dyDescent="0.2">
      <c r="G132" s="17"/>
    </row>
    <row r="133" spans="1:12" x14ac:dyDescent="0.2">
      <c r="G133" s="17"/>
    </row>
    <row r="134" spans="1:12" x14ac:dyDescent="0.2">
      <c r="A134" s="45"/>
    </row>
    <row r="139" spans="1:12" x14ac:dyDescent="0.2">
      <c r="C139" s="39"/>
    </row>
    <row r="140" spans="1:12" x14ac:dyDescent="0.2">
      <c r="C140" s="12"/>
    </row>
    <row r="141" spans="1:12" x14ac:dyDescent="0.2">
      <c r="C141" s="39"/>
      <c r="D141" s="12"/>
    </row>
    <row r="142" spans="1:12" x14ac:dyDescent="0.2">
      <c r="B142" s="12"/>
      <c r="C142" s="39"/>
    </row>
    <row r="143" spans="1:12" x14ac:dyDescent="0.2">
      <c r="C143" s="12"/>
    </row>
    <row r="153" spans="1:1" x14ac:dyDescent="0.2">
      <c r="A153" s="46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7"/>
  <sheetViews>
    <sheetView topLeftCell="A118" workbookViewId="0">
      <selection activeCell="B140" sqref="B140:B147"/>
    </sheetView>
  </sheetViews>
  <sheetFormatPr defaultRowHeight="12.75" x14ac:dyDescent="0.2"/>
  <sheetData>
    <row r="2" spans="2:2" x14ac:dyDescent="0.2">
      <c r="B2" t="s">
        <v>108</v>
      </c>
    </row>
    <row r="3" spans="2:2" x14ac:dyDescent="0.2">
      <c r="B3" t="s">
        <v>106</v>
      </c>
    </row>
    <row r="4" spans="2:2" x14ac:dyDescent="0.2">
      <c r="B4" t="s">
        <v>109</v>
      </c>
    </row>
    <row r="5" spans="2:2" x14ac:dyDescent="0.2">
      <c r="B5" t="s">
        <v>110</v>
      </c>
    </row>
    <row r="6" spans="2:2" x14ac:dyDescent="0.2">
      <c r="B6" t="s">
        <v>111</v>
      </c>
    </row>
    <row r="7" spans="2:2" x14ac:dyDescent="0.2">
      <c r="B7" t="s">
        <v>112</v>
      </c>
    </row>
    <row r="8" spans="2:2" x14ac:dyDescent="0.2">
      <c r="B8" t="s">
        <v>113</v>
      </c>
    </row>
    <row r="9" spans="2:2" x14ac:dyDescent="0.2">
      <c r="B9" t="s">
        <v>114</v>
      </c>
    </row>
    <row r="10" spans="2:2" x14ac:dyDescent="0.2">
      <c r="B10" t="s">
        <v>115</v>
      </c>
    </row>
    <row r="11" spans="2:2" x14ac:dyDescent="0.2">
      <c r="B11" t="s">
        <v>116</v>
      </c>
    </row>
    <row r="12" spans="2:2" x14ac:dyDescent="0.2">
      <c r="B12" t="s">
        <v>117</v>
      </c>
    </row>
    <row r="13" spans="2:2" x14ac:dyDescent="0.2">
      <c r="B13" t="s">
        <v>118</v>
      </c>
    </row>
    <row r="14" spans="2:2" x14ac:dyDescent="0.2">
      <c r="B14" t="s">
        <v>119</v>
      </c>
    </row>
    <row r="15" spans="2:2" x14ac:dyDescent="0.2">
      <c r="B15" t="s">
        <v>120</v>
      </c>
    </row>
    <row r="16" spans="2:2" x14ac:dyDescent="0.2">
      <c r="B16" t="s">
        <v>121</v>
      </c>
    </row>
    <row r="17" spans="2:2" x14ac:dyDescent="0.2">
      <c r="B17" t="s">
        <v>122</v>
      </c>
    </row>
    <row r="18" spans="2:2" x14ac:dyDescent="0.2">
      <c r="B18" t="s">
        <v>123</v>
      </c>
    </row>
    <row r="19" spans="2:2" x14ac:dyDescent="0.2">
      <c r="B19" t="s">
        <v>124</v>
      </c>
    </row>
    <row r="20" spans="2:2" x14ac:dyDescent="0.2">
      <c r="B20" t="s">
        <v>125</v>
      </c>
    </row>
    <row r="21" spans="2:2" x14ac:dyDescent="0.2">
      <c r="B21" t="s">
        <v>126</v>
      </c>
    </row>
    <row r="22" spans="2:2" x14ac:dyDescent="0.2">
      <c r="B22" t="s">
        <v>127</v>
      </c>
    </row>
    <row r="23" spans="2:2" x14ac:dyDescent="0.2">
      <c r="B23" t="s">
        <v>128</v>
      </c>
    </row>
    <row r="24" spans="2:2" x14ac:dyDescent="0.2">
      <c r="B24" t="s">
        <v>129</v>
      </c>
    </row>
    <row r="25" spans="2:2" x14ac:dyDescent="0.2">
      <c r="B25" t="s">
        <v>90</v>
      </c>
    </row>
    <row r="26" spans="2:2" x14ac:dyDescent="0.2">
      <c r="B26" t="s">
        <v>130</v>
      </c>
    </row>
    <row r="27" spans="2:2" x14ac:dyDescent="0.2">
      <c r="B27" t="s">
        <v>131</v>
      </c>
    </row>
    <row r="28" spans="2:2" x14ac:dyDescent="0.2">
      <c r="B28" t="s">
        <v>132</v>
      </c>
    </row>
    <row r="29" spans="2:2" x14ac:dyDescent="0.2">
      <c r="B29" t="s">
        <v>133</v>
      </c>
    </row>
    <row r="30" spans="2:2" x14ac:dyDescent="0.2">
      <c r="B30" t="s">
        <v>90</v>
      </c>
    </row>
    <row r="31" spans="2:2" x14ac:dyDescent="0.2">
      <c r="B31" t="s">
        <v>134</v>
      </c>
    </row>
    <row r="32" spans="2:2" x14ac:dyDescent="0.2">
      <c r="B32" t="s">
        <v>107</v>
      </c>
    </row>
    <row r="33" spans="2:2" x14ac:dyDescent="0.2">
      <c r="B33" t="s">
        <v>135</v>
      </c>
    </row>
    <row r="34" spans="2:2" x14ac:dyDescent="0.2">
      <c r="B34" t="s">
        <v>136</v>
      </c>
    </row>
    <row r="35" spans="2:2" x14ac:dyDescent="0.2">
      <c r="B35" t="s">
        <v>137</v>
      </c>
    </row>
    <row r="36" spans="2:2" x14ac:dyDescent="0.2">
      <c r="B36" t="s">
        <v>138</v>
      </c>
    </row>
    <row r="37" spans="2:2" x14ac:dyDescent="0.2">
      <c r="B37" t="s">
        <v>139</v>
      </c>
    </row>
    <row r="38" spans="2:2" x14ac:dyDescent="0.2">
      <c r="B38" t="s">
        <v>140</v>
      </c>
    </row>
    <row r="39" spans="2:2" x14ac:dyDescent="0.2">
      <c r="B39" t="s">
        <v>141</v>
      </c>
    </row>
    <row r="40" spans="2:2" x14ac:dyDescent="0.2">
      <c r="B40" t="s">
        <v>142</v>
      </c>
    </row>
    <row r="41" spans="2:2" x14ac:dyDescent="0.2">
      <c r="B41" t="s">
        <v>143</v>
      </c>
    </row>
    <row r="42" spans="2:2" x14ac:dyDescent="0.2">
      <c r="B42" t="s">
        <v>144</v>
      </c>
    </row>
    <row r="43" spans="2:2" x14ac:dyDescent="0.2">
      <c r="B43" t="s">
        <v>145</v>
      </c>
    </row>
    <row r="44" spans="2:2" x14ac:dyDescent="0.2">
      <c r="B44" t="s">
        <v>146</v>
      </c>
    </row>
    <row r="45" spans="2:2" x14ac:dyDescent="0.2">
      <c r="B45" t="s">
        <v>147</v>
      </c>
    </row>
    <row r="46" spans="2:2" x14ac:dyDescent="0.2">
      <c r="B46" t="s">
        <v>148</v>
      </c>
    </row>
    <row r="47" spans="2:2" x14ac:dyDescent="0.2">
      <c r="B47" t="s">
        <v>149</v>
      </c>
    </row>
    <row r="48" spans="2:2" x14ac:dyDescent="0.2">
      <c r="B48" t="s">
        <v>150</v>
      </c>
    </row>
    <row r="49" spans="2:2" x14ac:dyDescent="0.2">
      <c r="B49" t="s">
        <v>151</v>
      </c>
    </row>
    <row r="50" spans="2:2" x14ac:dyDescent="0.2">
      <c r="B50" t="s">
        <v>152</v>
      </c>
    </row>
    <row r="51" spans="2:2" x14ac:dyDescent="0.2">
      <c r="B51" t="s">
        <v>153</v>
      </c>
    </row>
    <row r="52" spans="2:2" x14ac:dyDescent="0.2">
      <c r="B52" t="s">
        <v>90</v>
      </c>
    </row>
    <row r="53" spans="2:2" x14ac:dyDescent="0.2">
      <c r="B53" t="s">
        <v>154</v>
      </c>
    </row>
    <row r="54" spans="2:2" x14ac:dyDescent="0.2">
      <c r="B54" t="s">
        <v>155</v>
      </c>
    </row>
    <row r="55" spans="2:2" x14ac:dyDescent="0.2">
      <c r="B55" t="s">
        <v>156</v>
      </c>
    </row>
    <row r="56" spans="2:2" x14ac:dyDescent="0.2">
      <c r="B56" t="s">
        <v>157</v>
      </c>
    </row>
    <row r="57" spans="2:2" x14ac:dyDescent="0.2">
      <c r="B57" t="s">
        <v>90</v>
      </c>
    </row>
    <row r="58" spans="2:2" x14ac:dyDescent="0.2">
      <c r="B58" t="s">
        <v>158</v>
      </c>
    </row>
    <row r="59" spans="2:2" x14ac:dyDescent="0.2">
      <c r="B59" t="s">
        <v>159</v>
      </c>
    </row>
    <row r="60" spans="2:2" x14ac:dyDescent="0.2">
      <c r="B60" t="s">
        <v>160</v>
      </c>
    </row>
    <row r="61" spans="2:2" x14ac:dyDescent="0.2">
      <c r="B61" t="s">
        <v>161</v>
      </c>
    </row>
    <row r="62" spans="2:2" x14ac:dyDescent="0.2">
      <c r="B62" t="s">
        <v>162</v>
      </c>
    </row>
    <row r="63" spans="2:2" x14ac:dyDescent="0.2">
      <c r="B63" t="s">
        <v>163</v>
      </c>
    </row>
    <row r="64" spans="2:2" x14ac:dyDescent="0.2">
      <c r="B64" t="s">
        <v>164</v>
      </c>
    </row>
    <row r="65" spans="2:2" x14ac:dyDescent="0.2">
      <c r="B65" t="s">
        <v>165</v>
      </c>
    </row>
    <row r="66" spans="2:2" x14ac:dyDescent="0.2">
      <c r="B66" t="s">
        <v>166</v>
      </c>
    </row>
    <row r="67" spans="2:2" x14ac:dyDescent="0.2">
      <c r="B67" t="s">
        <v>167</v>
      </c>
    </row>
    <row r="68" spans="2:2" x14ac:dyDescent="0.2">
      <c r="B68" t="s">
        <v>168</v>
      </c>
    </row>
    <row r="69" spans="2:2" x14ac:dyDescent="0.2">
      <c r="B69" t="s">
        <v>169</v>
      </c>
    </row>
    <row r="70" spans="2:2" x14ac:dyDescent="0.2">
      <c r="B70" t="s">
        <v>170</v>
      </c>
    </row>
    <row r="71" spans="2:2" x14ac:dyDescent="0.2">
      <c r="B71" t="s">
        <v>171</v>
      </c>
    </row>
    <row r="72" spans="2:2" x14ac:dyDescent="0.2">
      <c r="B72" t="s">
        <v>172</v>
      </c>
    </row>
    <row r="73" spans="2:2" x14ac:dyDescent="0.2">
      <c r="B73" t="s">
        <v>173</v>
      </c>
    </row>
    <row r="74" spans="2:2" x14ac:dyDescent="0.2">
      <c r="B74" t="s">
        <v>174</v>
      </c>
    </row>
    <row r="75" spans="2:2" x14ac:dyDescent="0.2">
      <c r="B75" t="s">
        <v>175</v>
      </c>
    </row>
    <row r="76" spans="2:2" x14ac:dyDescent="0.2">
      <c r="B76" t="s">
        <v>176</v>
      </c>
    </row>
    <row r="77" spans="2:2" x14ac:dyDescent="0.2">
      <c r="B77" t="s">
        <v>177</v>
      </c>
    </row>
    <row r="78" spans="2:2" x14ac:dyDescent="0.2">
      <c r="B78" t="s">
        <v>178</v>
      </c>
    </row>
    <row r="79" spans="2:2" x14ac:dyDescent="0.2">
      <c r="B79" t="s">
        <v>179</v>
      </c>
    </row>
    <row r="80" spans="2:2" x14ac:dyDescent="0.2">
      <c r="B80" t="s">
        <v>180</v>
      </c>
    </row>
    <row r="81" spans="2:2" x14ac:dyDescent="0.2">
      <c r="B81" t="s">
        <v>90</v>
      </c>
    </row>
    <row r="82" spans="2:2" x14ac:dyDescent="0.2">
      <c r="B82" t="s">
        <v>181</v>
      </c>
    </row>
    <row r="83" spans="2:2" x14ac:dyDescent="0.2">
      <c r="B83" t="s">
        <v>182</v>
      </c>
    </row>
    <row r="84" spans="2:2" x14ac:dyDescent="0.2">
      <c r="B84" t="s">
        <v>183</v>
      </c>
    </row>
    <row r="85" spans="2:2" x14ac:dyDescent="0.2">
      <c r="B85" t="s">
        <v>184</v>
      </c>
    </row>
    <row r="86" spans="2:2" x14ac:dyDescent="0.2">
      <c r="B86" t="s">
        <v>90</v>
      </c>
    </row>
    <row r="87" spans="2:2" x14ac:dyDescent="0.2">
      <c r="B87" t="s">
        <v>185</v>
      </c>
    </row>
    <row r="88" spans="2:2" x14ac:dyDescent="0.2">
      <c r="B88" t="s">
        <v>186</v>
      </c>
    </row>
    <row r="89" spans="2:2" x14ac:dyDescent="0.2">
      <c r="B89" t="s">
        <v>187</v>
      </c>
    </row>
    <row r="90" spans="2:2" x14ac:dyDescent="0.2">
      <c r="B90" t="s">
        <v>188</v>
      </c>
    </row>
    <row r="91" spans="2:2" x14ac:dyDescent="0.2">
      <c r="B91" t="s">
        <v>189</v>
      </c>
    </row>
    <row r="92" spans="2:2" x14ac:dyDescent="0.2">
      <c r="B92" t="s">
        <v>190</v>
      </c>
    </row>
    <row r="93" spans="2:2" x14ac:dyDescent="0.2">
      <c r="B93" t="s">
        <v>191</v>
      </c>
    </row>
    <row r="94" spans="2:2" x14ac:dyDescent="0.2">
      <c r="B94" t="s">
        <v>192</v>
      </c>
    </row>
    <row r="95" spans="2:2" x14ac:dyDescent="0.2">
      <c r="B95" t="s">
        <v>193</v>
      </c>
    </row>
    <row r="96" spans="2:2" x14ac:dyDescent="0.2">
      <c r="B96" t="s">
        <v>194</v>
      </c>
    </row>
    <row r="97" spans="2:2" x14ac:dyDescent="0.2">
      <c r="B97" t="s">
        <v>195</v>
      </c>
    </row>
    <row r="98" spans="2:2" x14ac:dyDescent="0.2">
      <c r="B98" t="s">
        <v>196</v>
      </c>
    </row>
    <row r="99" spans="2:2" x14ac:dyDescent="0.2">
      <c r="B99" t="s">
        <v>197</v>
      </c>
    </row>
    <row r="100" spans="2:2" x14ac:dyDescent="0.2">
      <c r="B100" t="s">
        <v>198</v>
      </c>
    </row>
    <row r="101" spans="2:2" x14ac:dyDescent="0.2">
      <c r="B101" t="s">
        <v>199</v>
      </c>
    </row>
    <row r="102" spans="2:2" x14ac:dyDescent="0.2">
      <c r="B102" t="s">
        <v>200</v>
      </c>
    </row>
    <row r="103" spans="2:2" x14ac:dyDescent="0.2">
      <c r="B103" t="s">
        <v>201</v>
      </c>
    </row>
    <row r="104" spans="2:2" x14ac:dyDescent="0.2">
      <c r="B104" t="s">
        <v>202</v>
      </c>
    </row>
    <row r="105" spans="2:2" x14ac:dyDescent="0.2">
      <c r="B105" t="s">
        <v>203</v>
      </c>
    </row>
    <row r="106" spans="2:2" x14ac:dyDescent="0.2">
      <c r="B106" t="s">
        <v>204</v>
      </c>
    </row>
    <row r="107" spans="2:2" x14ac:dyDescent="0.2">
      <c r="B107" t="s">
        <v>205</v>
      </c>
    </row>
    <row r="108" spans="2:2" x14ac:dyDescent="0.2">
      <c r="B108" t="s">
        <v>90</v>
      </c>
    </row>
    <row r="109" spans="2:2" x14ac:dyDescent="0.2">
      <c r="B109" t="s">
        <v>206</v>
      </c>
    </row>
    <row r="110" spans="2:2" x14ac:dyDescent="0.2">
      <c r="B110" t="s">
        <v>207</v>
      </c>
    </row>
    <row r="111" spans="2:2" x14ac:dyDescent="0.2">
      <c r="B111" t="s">
        <v>208</v>
      </c>
    </row>
    <row r="112" spans="2:2" x14ac:dyDescent="0.2">
      <c r="B112" t="s">
        <v>209</v>
      </c>
    </row>
    <row r="113" spans="2:2" x14ac:dyDescent="0.2">
      <c r="B113" t="s">
        <v>90</v>
      </c>
    </row>
    <row r="114" spans="2:2" x14ac:dyDescent="0.2">
      <c r="B114" t="s">
        <v>210</v>
      </c>
    </row>
    <row r="115" spans="2:2" x14ac:dyDescent="0.2">
      <c r="B115" t="s">
        <v>186</v>
      </c>
    </row>
    <row r="116" spans="2:2" x14ac:dyDescent="0.2">
      <c r="B116" t="s">
        <v>211</v>
      </c>
    </row>
    <row r="117" spans="2:2" x14ac:dyDescent="0.2">
      <c r="B117" t="s">
        <v>212</v>
      </c>
    </row>
    <row r="118" spans="2:2" x14ac:dyDescent="0.2">
      <c r="B118" t="s">
        <v>90</v>
      </c>
    </row>
    <row r="119" spans="2:2" x14ac:dyDescent="0.2">
      <c r="B119" t="s">
        <v>213</v>
      </c>
    </row>
    <row r="120" spans="2:2" x14ac:dyDescent="0.2">
      <c r="B120" t="s">
        <v>214</v>
      </c>
    </row>
    <row r="121" spans="2:2" x14ac:dyDescent="0.2">
      <c r="B121" t="s">
        <v>215</v>
      </c>
    </row>
    <row r="122" spans="2:2" x14ac:dyDescent="0.2">
      <c r="B122" t="s">
        <v>216</v>
      </c>
    </row>
    <row r="123" spans="2:2" x14ac:dyDescent="0.2">
      <c r="B123" t="s">
        <v>217</v>
      </c>
    </row>
    <row r="124" spans="2:2" x14ac:dyDescent="0.2">
      <c r="B124" t="s">
        <v>218</v>
      </c>
    </row>
    <row r="125" spans="2:2" x14ac:dyDescent="0.2">
      <c r="B125" t="s">
        <v>90</v>
      </c>
    </row>
    <row r="126" spans="2:2" x14ac:dyDescent="0.2">
      <c r="B126" t="s">
        <v>219</v>
      </c>
    </row>
    <row r="127" spans="2:2" x14ac:dyDescent="0.2">
      <c r="B127" t="s">
        <v>220</v>
      </c>
    </row>
    <row r="128" spans="2:2" x14ac:dyDescent="0.2">
      <c r="B128" t="s">
        <v>221</v>
      </c>
    </row>
    <row r="129" spans="2:2" x14ac:dyDescent="0.2">
      <c r="B129" t="s">
        <v>222</v>
      </c>
    </row>
    <row r="130" spans="2:2" x14ac:dyDescent="0.2">
      <c r="B130" t="s">
        <v>90</v>
      </c>
    </row>
    <row r="131" spans="2:2" x14ac:dyDescent="0.2">
      <c r="B131" t="s">
        <v>223</v>
      </c>
    </row>
    <row r="132" spans="2:2" x14ac:dyDescent="0.2">
      <c r="B132" t="s">
        <v>224</v>
      </c>
    </row>
    <row r="133" spans="2:2" x14ac:dyDescent="0.2">
      <c r="B133" t="s">
        <v>225</v>
      </c>
    </row>
    <row r="134" spans="2:2" x14ac:dyDescent="0.2">
      <c r="B134" t="s">
        <v>226</v>
      </c>
    </row>
    <row r="135" spans="2:2" x14ac:dyDescent="0.2">
      <c r="B135" t="s">
        <v>227</v>
      </c>
    </row>
    <row r="136" spans="2:2" x14ac:dyDescent="0.2">
      <c r="B136" t="s">
        <v>228</v>
      </c>
    </row>
    <row r="137" spans="2:2" x14ac:dyDescent="0.2">
      <c r="B137" t="s">
        <v>229</v>
      </c>
    </row>
    <row r="138" spans="2:2" x14ac:dyDescent="0.2">
      <c r="B138" t="s">
        <v>230</v>
      </c>
    </row>
    <row r="139" spans="2:2" x14ac:dyDescent="0.2">
      <c r="B139" t="s">
        <v>90</v>
      </c>
    </row>
    <row r="140" spans="2:2" x14ac:dyDescent="0.2">
      <c r="B140" t="s">
        <v>231</v>
      </c>
    </row>
    <row r="141" spans="2:2" x14ac:dyDescent="0.2">
      <c r="B141" t="s">
        <v>232</v>
      </c>
    </row>
    <row r="142" spans="2:2" x14ac:dyDescent="0.2">
      <c r="B142" t="s">
        <v>233</v>
      </c>
    </row>
    <row r="143" spans="2:2" x14ac:dyDescent="0.2">
      <c r="B143" t="s">
        <v>234</v>
      </c>
    </row>
    <row r="144" spans="2:2" x14ac:dyDescent="0.2">
      <c r="B144" t="s">
        <v>235</v>
      </c>
    </row>
    <row r="145" spans="2:2" x14ac:dyDescent="0.2">
      <c r="B145" t="s">
        <v>236</v>
      </c>
    </row>
    <row r="146" spans="2:2" x14ac:dyDescent="0.2">
      <c r="B146" t="s">
        <v>237</v>
      </c>
    </row>
    <row r="147" spans="2:2" x14ac:dyDescent="0.2">
      <c r="B147" t="s">
        <v>238</v>
      </c>
    </row>
    <row r="148" spans="2:2" x14ac:dyDescent="0.2">
      <c r="B148" t="s">
        <v>90</v>
      </c>
    </row>
    <row r="149" spans="2:2" x14ac:dyDescent="0.2">
      <c r="B149" t="s">
        <v>92</v>
      </c>
    </row>
    <row r="150" spans="2:2" x14ac:dyDescent="0.2">
      <c r="B150" t="s">
        <v>232</v>
      </c>
    </row>
    <row r="151" spans="2:2" x14ac:dyDescent="0.2">
      <c r="B151" t="s">
        <v>90</v>
      </c>
    </row>
    <row r="152" spans="2:2" x14ac:dyDescent="0.2">
      <c r="B152" t="s">
        <v>239</v>
      </c>
    </row>
    <row r="153" spans="2:2" x14ac:dyDescent="0.2">
      <c r="B153" t="s">
        <v>240</v>
      </c>
    </row>
    <row r="154" spans="2:2" x14ac:dyDescent="0.2">
      <c r="B154" t="s">
        <v>241</v>
      </c>
    </row>
    <row r="155" spans="2:2" x14ac:dyDescent="0.2">
      <c r="B155" t="s">
        <v>90</v>
      </c>
    </row>
    <row r="156" spans="2:2" x14ac:dyDescent="0.2">
      <c r="B156" t="s">
        <v>242</v>
      </c>
    </row>
    <row r="157" spans="2:2" x14ac:dyDescent="0.2">
      <c r="B157" t="s">
        <v>249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2014-01-20T15:43:51Z</dcterms:modified>
</cp:coreProperties>
</file>