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Part III\3rd-Year-Project\Development\SIMON\"/>
    </mc:Choice>
  </mc:AlternateContent>
  <xr:revisionPtr revIDLastSave="0" documentId="13_ncr:1_{AF48C86B-757A-4DA4-BC2E-8B3462C01319}" xr6:coauthVersionLast="31" xr6:coauthVersionMax="31" xr10:uidLastSave="{00000000-0000-0000-0000-000000000000}"/>
  <bookViews>
    <workbookView xWindow="0" yWindow="0" windowWidth="28800" windowHeight="12360" activeTab="1" xr2:uid="{EE9B88FB-1D0E-4AFA-A3BE-CC1D0DFF1109}"/>
  </bookViews>
  <sheets>
    <sheet name="Sheet1" sheetId="1" r:id="rId1"/>
    <sheet name="Approach 3" sheetId="5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5" l="1"/>
  <c r="AG8" i="5"/>
  <c r="AG9" i="5"/>
  <c r="AG10" i="5"/>
  <c r="AH10" i="5" s="1"/>
  <c r="AG11" i="5"/>
  <c r="AG12" i="5"/>
  <c r="AG13" i="5"/>
  <c r="AG14" i="5"/>
  <c r="AH14" i="5" s="1"/>
  <c r="AG15" i="5"/>
  <c r="AD7" i="5"/>
  <c r="AD8" i="5"/>
  <c r="AD9" i="5"/>
  <c r="AD10" i="5"/>
  <c r="AD11" i="5"/>
  <c r="AD12" i="5"/>
  <c r="AD13" i="5"/>
  <c r="AD14" i="5"/>
  <c r="AD15" i="5"/>
  <c r="AG6" i="5"/>
  <c r="AH6" i="5" s="1"/>
  <c r="AD6" i="5"/>
  <c r="C7" i="5"/>
  <c r="C8" i="5" s="1"/>
  <c r="C9" i="5" s="1"/>
  <c r="C10" i="5" s="1"/>
  <c r="C11" i="5" s="1"/>
  <c r="C12" i="5" s="1"/>
  <c r="C13" i="5" s="1"/>
  <c r="C14" i="5" s="1"/>
  <c r="C15" i="5" s="1"/>
  <c r="V5" i="1"/>
  <c r="V6" i="1"/>
  <c r="V7" i="1"/>
  <c r="V8" i="1"/>
  <c r="V9" i="1"/>
  <c r="V10" i="1"/>
  <c r="V11" i="1"/>
  <c r="V12" i="1"/>
  <c r="V13" i="1"/>
  <c r="V14" i="1"/>
  <c r="AH12" i="5" l="1"/>
  <c r="AH8" i="5"/>
  <c r="AH15" i="5"/>
  <c r="AH11" i="5"/>
  <c r="AH7" i="5"/>
  <c r="AH13" i="5"/>
  <c r="AH9" i="5"/>
  <c r="C6" i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<sst xmlns="http://schemas.openxmlformats.org/spreadsheetml/2006/main" count="162" uniqueCount="83">
  <si>
    <t>Version</t>
  </si>
  <si>
    <t>32/64</t>
  </si>
  <si>
    <t>48/72</t>
  </si>
  <si>
    <t>48/96</t>
  </si>
  <si>
    <t>64/96</t>
  </si>
  <si>
    <t>64/128</t>
  </si>
  <si>
    <t>96/96</t>
  </si>
  <si>
    <t>96/144</t>
  </si>
  <si>
    <t>N</t>
  </si>
  <si>
    <t>M</t>
  </si>
  <si>
    <t>T</t>
  </si>
  <si>
    <t>z</t>
  </si>
  <si>
    <t>128/128</t>
  </si>
  <si>
    <t>128/192</t>
  </si>
  <si>
    <t>128/256</t>
  </si>
  <si>
    <t>Parameters</t>
  </si>
  <si>
    <t>Key</t>
  </si>
  <si>
    <t>Plain</t>
  </si>
  <si>
    <t>Cipher</t>
  </si>
  <si>
    <t>0100</t>
  </si>
  <si>
    <t>C69B</t>
  </si>
  <si>
    <t>E9BB</t>
  </si>
  <si>
    <t>0A0908</t>
  </si>
  <si>
    <t>1A1918</t>
  </si>
  <si>
    <t>6E696C</t>
  </si>
  <si>
    <t>DAE5AC</t>
  </si>
  <si>
    <t>292CAC</t>
  </si>
  <si>
    <t>20646E</t>
  </si>
  <si>
    <t>6E006A5</t>
  </si>
  <si>
    <t>ACF156</t>
  </si>
  <si>
    <t>0B0A0908</t>
  </si>
  <si>
    <t>6F722067</t>
  </si>
  <si>
    <t>6E696C63</t>
  </si>
  <si>
    <t>5CA2E27F</t>
  </si>
  <si>
    <t>111A8FC8</t>
  </si>
  <si>
    <t>0B0A0909</t>
  </si>
  <si>
    <t>1B1A1918</t>
  </si>
  <si>
    <t>656B696C</t>
  </si>
  <si>
    <t>44C8FC20</t>
  </si>
  <si>
    <t>B9DFA07A</t>
  </si>
  <si>
    <t>0D0C0B0A0908</t>
  </si>
  <si>
    <t>2072616C6C69</t>
  </si>
  <si>
    <t>602807A462B4</t>
  </si>
  <si>
    <t>69063D8FF082</t>
  </si>
  <si>
    <t>73756420666F</t>
  </si>
  <si>
    <t>ECAD1C6C451E</t>
  </si>
  <si>
    <t>3F59C5DB1AE9</t>
  </si>
  <si>
    <t>0F0E0D0C0B0A0908</t>
  </si>
  <si>
    <t>6C6C657661727420</t>
  </si>
  <si>
    <t>49681B1E1E54FE3F</t>
  </si>
  <si>
    <t>65AA832AF84E0BBC</t>
  </si>
  <si>
    <t>0F0E0D0C0B0A0909</t>
  </si>
  <si>
    <t>0F0E0D0C0B0A0910</t>
  </si>
  <si>
    <t>1F1E1D1C1B1A1918</t>
  </si>
  <si>
    <t>206572656874206E</t>
  </si>
  <si>
    <t>C4AC61EFFCDC0D4F</t>
  </si>
  <si>
    <t>6C9C8D6E2597B85B</t>
  </si>
  <si>
    <t>74206E69206D6F6F</t>
  </si>
  <si>
    <t>6D69732061207369</t>
  </si>
  <si>
    <t>8D2B5579AFC8A3A0</t>
  </si>
  <si>
    <t>3BF72A87EfE7b868</t>
  </si>
  <si>
    <t>Test Vectors</t>
  </si>
  <si>
    <t>Simulation</t>
  </si>
  <si>
    <t>Time</t>
  </si>
  <si>
    <t>Quartus Synthesis</t>
  </si>
  <si>
    <t>Logic</t>
  </si>
  <si>
    <t>Registers</t>
  </si>
  <si>
    <t>Pins</t>
  </si>
  <si>
    <t>Available</t>
  </si>
  <si>
    <t>Loaded</t>
  </si>
  <si>
    <t>Computed</t>
  </si>
  <si>
    <t>Read</t>
  </si>
  <si>
    <t>Testing</t>
  </si>
  <si>
    <t>Software</t>
  </si>
  <si>
    <t>Hardware</t>
  </si>
  <si>
    <t>Throughput</t>
  </si>
  <si>
    <t>Throughput - Software</t>
  </si>
  <si>
    <t>Data</t>
  </si>
  <si>
    <t>Throughput - Hardware</t>
  </si>
  <si>
    <t>Speedup</t>
  </si>
  <si>
    <t>Plain - Packet</t>
  </si>
  <si>
    <t>Cipher - Packet</t>
  </si>
  <si>
    <t>Key -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</si>
</sst>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70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Alignment="1">
      <alignment horizontal="center" vertical="center"/>
    </xf>
    <xf numFmtId="1" fontId="2" fillId="0" borderId="3" xfId="0" applyNumberFormat="1" applyFont="1" applyBorder="1" applyAlignment="1">
      <alignment horizontal="right" vertical="center"/>
    </xf>
    <xf numFmtId="1" fontId="2" fillId="0" borderId="6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right" vertical="center"/>
    </xf>
    <xf numFmtId="1" fontId="2" fillId="0" borderId="4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" fontId="2" fillId="0" borderId="31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1" fillId="3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3" borderId="27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0" fontId="0" fillId="0" borderId="6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0" fontId="0" fillId="0" borderId="30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66" fontId="1" fillId="0" borderId="35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1" fontId="2" fillId="0" borderId="4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2E77-BCB1-47CD-AA8C-741430C83133}">
  <dimension ref="C2:Z14"/>
  <sheetViews>
    <sheetView zoomScaleNormal="100" workbookViewId="0">
      <selection activeCell="C3" sqref="C3:Z14"/>
    </sheetView>
  </sheetViews>
  <sheetFormatPr defaultColWidth="9.1796875" defaultRowHeight="14" x14ac:dyDescent="0.35"/>
  <cols>
    <col min="1" max="8" width="9.1796875" style="1"/>
    <col min="9" max="11" width="22.26953125" style="1" bestFit="1" customWidth="1"/>
    <col min="12" max="12" width="20.81640625" style="1" bestFit="1" customWidth="1"/>
    <col min="13" max="16" width="22.26953125" style="1" bestFit="1" customWidth="1"/>
    <col min="17" max="17" width="2.1796875" style="1" customWidth="1"/>
    <col min="18" max="18" width="9.54296875" style="1" bestFit="1" customWidth="1"/>
    <col min="19" max="19" width="7.81640625" style="1" bestFit="1" customWidth="1"/>
    <col min="20" max="20" width="10.7265625" style="1" bestFit="1" customWidth="1"/>
    <col min="21" max="21" width="6.26953125" style="1" bestFit="1" customWidth="1"/>
    <col min="22" max="22" width="7" style="1" bestFit="1" customWidth="1"/>
    <col min="23" max="23" width="2.1796875" style="1" customWidth="1"/>
    <col min="24" max="24" width="6.54296875" style="1" bestFit="1" customWidth="1"/>
    <col min="25" max="25" width="10.453125" style="1" bestFit="1" customWidth="1"/>
    <col min="26" max="26" width="5.26953125" style="1" bestFit="1" customWidth="1"/>
    <col min="27" max="16384" width="9.1796875" style="1"/>
  </cols>
  <sheetData>
    <row r="2" spans="3:26" ht="14.5" thickBot="1" x14ac:dyDescent="0.4"/>
    <row r="3" spans="3:26" ht="15" customHeight="1" thickBot="1" x14ac:dyDescent="0.4">
      <c r="C3" s="27" t="s">
        <v>0</v>
      </c>
      <c r="D3" s="24"/>
      <c r="E3" s="30" t="s">
        <v>15</v>
      </c>
      <c r="F3" s="31"/>
      <c r="G3" s="31"/>
      <c r="H3" s="32"/>
      <c r="I3" s="40" t="s">
        <v>61</v>
      </c>
      <c r="J3" s="41"/>
      <c r="K3" s="41"/>
      <c r="L3" s="41"/>
      <c r="M3" s="41"/>
      <c r="N3" s="41"/>
      <c r="O3" s="41"/>
      <c r="P3" s="47"/>
      <c r="Q3" s="49"/>
      <c r="R3" s="30" t="s">
        <v>62</v>
      </c>
      <c r="S3" s="31"/>
      <c r="T3" s="31"/>
      <c r="U3" s="31"/>
      <c r="V3" s="32"/>
      <c r="W3" s="52"/>
      <c r="X3" s="30" t="s">
        <v>64</v>
      </c>
      <c r="Y3" s="31"/>
      <c r="Z3" s="32"/>
    </row>
    <row r="4" spans="3:26" ht="15" customHeight="1" x14ac:dyDescent="0.35">
      <c r="C4" s="28"/>
      <c r="D4" s="25"/>
      <c r="E4" s="54" t="s">
        <v>8</v>
      </c>
      <c r="F4" s="55" t="s">
        <v>9</v>
      </c>
      <c r="G4" s="55" t="s">
        <v>10</v>
      </c>
      <c r="H4" s="56" t="s">
        <v>11</v>
      </c>
      <c r="I4" s="27" t="s">
        <v>16</v>
      </c>
      <c r="J4" s="23"/>
      <c r="K4" s="23"/>
      <c r="L4" s="24"/>
      <c r="M4" s="27" t="s">
        <v>17</v>
      </c>
      <c r="N4" s="24"/>
      <c r="O4" s="27" t="s">
        <v>18</v>
      </c>
      <c r="P4" s="24"/>
      <c r="Q4" s="50"/>
      <c r="R4" s="54" t="s">
        <v>68</v>
      </c>
      <c r="S4" s="55" t="s">
        <v>69</v>
      </c>
      <c r="T4" s="55" t="s">
        <v>70</v>
      </c>
      <c r="U4" s="55" t="s">
        <v>71</v>
      </c>
      <c r="V4" s="56" t="s">
        <v>63</v>
      </c>
      <c r="W4" s="48"/>
      <c r="X4" s="54" t="s">
        <v>65</v>
      </c>
      <c r="Y4" s="55" t="s">
        <v>66</v>
      </c>
      <c r="Z4" s="56" t="s">
        <v>67</v>
      </c>
    </row>
    <row r="5" spans="3:26" ht="14.5" customHeight="1" x14ac:dyDescent="0.35">
      <c r="C5" s="35">
        <v>0</v>
      </c>
      <c r="D5" s="36" t="s">
        <v>1</v>
      </c>
      <c r="E5" s="35">
        <v>16</v>
      </c>
      <c r="F5" s="37">
        <v>4</v>
      </c>
      <c r="G5" s="37">
        <v>32</v>
      </c>
      <c r="H5" s="36">
        <v>0</v>
      </c>
      <c r="I5" s="38">
        <v>1918</v>
      </c>
      <c r="J5" s="39">
        <v>1110</v>
      </c>
      <c r="K5" s="39">
        <v>908</v>
      </c>
      <c r="L5" s="42" t="s">
        <v>19</v>
      </c>
      <c r="M5" s="45">
        <v>6565</v>
      </c>
      <c r="N5" s="2">
        <v>6877</v>
      </c>
      <c r="O5" s="45" t="s">
        <v>20</v>
      </c>
      <c r="P5" s="2" t="s">
        <v>21</v>
      </c>
      <c r="Q5" s="50"/>
      <c r="R5" s="5">
        <v>260</v>
      </c>
      <c r="S5" s="4">
        <v>400</v>
      </c>
      <c r="T5" s="4">
        <v>3600</v>
      </c>
      <c r="U5" s="4">
        <v>3920</v>
      </c>
      <c r="V5" s="6">
        <f>U5-R5</f>
        <v>3660</v>
      </c>
      <c r="W5" s="48"/>
      <c r="X5" s="11">
        <v>427</v>
      </c>
      <c r="Y5" s="10">
        <v>654</v>
      </c>
      <c r="Z5" s="12">
        <v>138</v>
      </c>
    </row>
    <row r="6" spans="3:26" x14ac:dyDescent="0.35">
      <c r="C6" s="11">
        <f>C5+1</f>
        <v>1</v>
      </c>
      <c r="D6" s="13" t="s">
        <v>2</v>
      </c>
      <c r="E6" s="11">
        <v>24</v>
      </c>
      <c r="F6" s="10">
        <v>3</v>
      </c>
      <c r="G6" s="10">
        <v>36</v>
      </c>
      <c r="H6" s="12">
        <v>0</v>
      </c>
      <c r="I6" s="21"/>
      <c r="J6" s="15">
        <v>121110</v>
      </c>
      <c r="K6" s="15" t="s">
        <v>22</v>
      </c>
      <c r="L6" s="43">
        <v>20100</v>
      </c>
      <c r="M6" s="45">
        <v>612067</v>
      </c>
      <c r="N6" s="2" t="s">
        <v>24</v>
      </c>
      <c r="O6" s="45" t="s">
        <v>25</v>
      </c>
      <c r="P6" s="2" t="s">
        <v>26</v>
      </c>
      <c r="Q6" s="50"/>
      <c r="R6" s="5">
        <v>260</v>
      </c>
      <c r="S6" s="4">
        <v>400</v>
      </c>
      <c r="T6" s="4">
        <v>4000</v>
      </c>
      <c r="U6" s="4">
        <v>4320</v>
      </c>
      <c r="V6" s="6">
        <f t="shared" ref="V6:V14" si="0">U6-R6</f>
        <v>4060</v>
      </c>
      <c r="W6" s="48"/>
      <c r="X6" s="11">
        <v>716</v>
      </c>
      <c r="Y6" s="10">
        <v>1047</v>
      </c>
      <c r="Z6" s="12">
        <v>178</v>
      </c>
    </row>
    <row r="7" spans="3:26" x14ac:dyDescent="0.35">
      <c r="C7" s="11">
        <f>C6+1</f>
        <v>2</v>
      </c>
      <c r="D7" s="13" t="s">
        <v>3</v>
      </c>
      <c r="E7" s="11">
        <v>24</v>
      </c>
      <c r="F7" s="10">
        <v>4</v>
      </c>
      <c r="G7" s="10">
        <v>36</v>
      </c>
      <c r="H7" s="12">
        <v>1</v>
      </c>
      <c r="I7" s="14" t="s">
        <v>23</v>
      </c>
      <c r="J7" s="15">
        <v>121110</v>
      </c>
      <c r="K7" s="15" t="s">
        <v>22</v>
      </c>
      <c r="L7" s="43">
        <v>20100</v>
      </c>
      <c r="M7" s="45">
        <v>726963</v>
      </c>
      <c r="N7" s="2" t="s">
        <v>27</v>
      </c>
      <c r="O7" s="45" t="s">
        <v>28</v>
      </c>
      <c r="P7" s="2" t="s">
        <v>29</v>
      </c>
      <c r="Q7" s="50"/>
      <c r="R7" s="5">
        <v>260</v>
      </c>
      <c r="S7" s="4">
        <v>400</v>
      </c>
      <c r="T7" s="4">
        <v>4000</v>
      </c>
      <c r="U7" s="4">
        <v>4320</v>
      </c>
      <c r="V7" s="6">
        <f t="shared" si="0"/>
        <v>4060</v>
      </c>
      <c r="W7" s="48"/>
      <c r="X7" s="11">
        <v>728</v>
      </c>
      <c r="Y7" s="10">
        <v>1071</v>
      </c>
      <c r="Z7" s="12">
        <v>202</v>
      </c>
    </row>
    <row r="8" spans="3:26" x14ac:dyDescent="0.35">
      <c r="C8" s="11">
        <f>C7+1</f>
        <v>3</v>
      </c>
      <c r="D8" s="12" t="s">
        <v>4</v>
      </c>
      <c r="E8" s="11">
        <v>32</v>
      </c>
      <c r="F8" s="10">
        <v>3</v>
      </c>
      <c r="G8" s="10">
        <v>42</v>
      </c>
      <c r="H8" s="12">
        <v>2</v>
      </c>
      <c r="I8" s="21"/>
      <c r="J8" s="15">
        <v>13121110</v>
      </c>
      <c r="K8" s="15" t="s">
        <v>30</v>
      </c>
      <c r="L8" s="43">
        <v>3020100</v>
      </c>
      <c r="M8" s="45" t="s">
        <v>31</v>
      </c>
      <c r="N8" s="2" t="s">
        <v>32</v>
      </c>
      <c r="O8" s="45" t="s">
        <v>33</v>
      </c>
      <c r="P8" s="2" t="s">
        <v>34</v>
      </c>
      <c r="Q8" s="50"/>
      <c r="R8" s="5">
        <v>260</v>
      </c>
      <c r="S8" s="4">
        <v>400</v>
      </c>
      <c r="T8" s="4">
        <v>4600</v>
      </c>
      <c r="U8" s="4">
        <v>4920</v>
      </c>
      <c r="V8" s="6">
        <f t="shared" si="0"/>
        <v>4660</v>
      </c>
      <c r="W8" s="48"/>
      <c r="X8" s="11">
        <v>1122</v>
      </c>
      <c r="Y8" s="10">
        <v>1583</v>
      </c>
      <c r="Z8" s="12">
        <v>234</v>
      </c>
    </row>
    <row r="9" spans="3:26" x14ac:dyDescent="0.35">
      <c r="C9" s="11">
        <f>C8+1</f>
        <v>4</v>
      </c>
      <c r="D9" s="12" t="s">
        <v>5</v>
      </c>
      <c r="E9" s="11">
        <v>32</v>
      </c>
      <c r="F9" s="10">
        <v>4</v>
      </c>
      <c r="G9" s="10">
        <v>44</v>
      </c>
      <c r="H9" s="12">
        <v>3</v>
      </c>
      <c r="I9" s="14" t="s">
        <v>36</v>
      </c>
      <c r="J9" s="15">
        <v>13121111</v>
      </c>
      <c r="K9" s="15" t="s">
        <v>35</v>
      </c>
      <c r="L9" s="43">
        <v>3020101</v>
      </c>
      <c r="M9" s="45" t="s">
        <v>37</v>
      </c>
      <c r="N9" s="2">
        <v>20646375</v>
      </c>
      <c r="O9" s="45" t="s">
        <v>38</v>
      </c>
      <c r="P9" s="2" t="s">
        <v>39</v>
      </c>
      <c r="Q9" s="50"/>
      <c r="R9" s="5">
        <v>260</v>
      </c>
      <c r="S9" s="4">
        <v>400</v>
      </c>
      <c r="T9" s="4">
        <v>4800</v>
      </c>
      <c r="U9" s="4">
        <v>5120</v>
      </c>
      <c r="V9" s="6">
        <f t="shared" si="0"/>
        <v>4860</v>
      </c>
      <c r="W9" s="48"/>
      <c r="X9" s="11">
        <v>1125</v>
      </c>
      <c r="Y9" s="10">
        <v>1679</v>
      </c>
      <c r="Z9" s="12">
        <v>266</v>
      </c>
    </row>
    <row r="10" spans="3:26" x14ac:dyDescent="0.35">
      <c r="C10" s="11">
        <f>C9+1</f>
        <v>5</v>
      </c>
      <c r="D10" s="12" t="s">
        <v>6</v>
      </c>
      <c r="E10" s="11">
        <v>48</v>
      </c>
      <c r="F10" s="10">
        <v>2</v>
      </c>
      <c r="G10" s="10">
        <v>52</v>
      </c>
      <c r="H10" s="12">
        <v>2</v>
      </c>
      <c r="I10" s="21"/>
      <c r="J10" s="17"/>
      <c r="K10" s="15" t="s">
        <v>40</v>
      </c>
      <c r="L10" s="43" t="s">
        <v>40</v>
      </c>
      <c r="M10" s="45" t="s">
        <v>41</v>
      </c>
      <c r="N10" s="2">
        <v>702065687420</v>
      </c>
      <c r="O10" s="45" t="s">
        <v>42</v>
      </c>
      <c r="P10" s="2" t="s">
        <v>43</v>
      </c>
      <c r="Q10" s="50"/>
      <c r="R10" s="5">
        <v>260</v>
      </c>
      <c r="S10" s="4">
        <v>400</v>
      </c>
      <c r="T10" s="4">
        <v>5600</v>
      </c>
      <c r="U10" s="4">
        <v>5920</v>
      </c>
      <c r="V10" s="6">
        <f t="shared" si="0"/>
        <v>5660</v>
      </c>
      <c r="W10" s="48"/>
      <c r="X10" s="11">
        <v>1905</v>
      </c>
      <c r="Y10" s="10">
        <v>2799</v>
      </c>
      <c r="Z10" s="12">
        <v>298</v>
      </c>
    </row>
    <row r="11" spans="3:26" x14ac:dyDescent="0.35">
      <c r="C11" s="11">
        <f>C10+1</f>
        <v>6</v>
      </c>
      <c r="D11" s="12" t="s">
        <v>7</v>
      </c>
      <c r="E11" s="11">
        <v>48</v>
      </c>
      <c r="F11" s="10">
        <v>3</v>
      </c>
      <c r="G11" s="10">
        <v>54</v>
      </c>
      <c r="H11" s="12">
        <v>3</v>
      </c>
      <c r="I11" s="21"/>
      <c r="J11" s="15">
        <v>151413121110</v>
      </c>
      <c r="K11" s="15" t="s">
        <v>40</v>
      </c>
      <c r="L11" s="43" t="s">
        <v>40</v>
      </c>
      <c r="M11" s="45">
        <v>746168742074</v>
      </c>
      <c r="N11" s="2" t="s">
        <v>44</v>
      </c>
      <c r="O11" s="45" t="s">
        <v>45</v>
      </c>
      <c r="P11" s="2" t="s">
        <v>46</v>
      </c>
      <c r="Q11" s="50"/>
      <c r="R11" s="5">
        <v>260</v>
      </c>
      <c r="S11" s="4">
        <v>400</v>
      </c>
      <c r="T11" s="4">
        <v>5800</v>
      </c>
      <c r="U11" s="4">
        <v>6120</v>
      </c>
      <c r="V11" s="6">
        <f t="shared" si="0"/>
        <v>5860</v>
      </c>
      <c r="W11" s="48"/>
      <c r="X11" s="11">
        <v>2024</v>
      </c>
      <c r="Y11" s="10">
        <v>2943</v>
      </c>
      <c r="Z11" s="12">
        <v>346</v>
      </c>
    </row>
    <row r="12" spans="3:26" x14ac:dyDescent="0.35">
      <c r="C12" s="11">
        <f>C11+1</f>
        <v>7</v>
      </c>
      <c r="D12" s="12" t="s">
        <v>12</v>
      </c>
      <c r="E12" s="11">
        <v>64</v>
      </c>
      <c r="F12" s="10">
        <v>2</v>
      </c>
      <c r="G12" s="10">
        <v>68</v>
      </c>
      <c r="H12" s="12">
        <v>2</v>
      </c>
      <c r="I12" s="21"/>
      <c r="J12" s="17"/>
      <c r="K12" s="15" t="s">
        <v>47</v>
      </c>
      <c r="L12" s="43">
        <v>706050403020100</v>
      </c>
      <c r="M12" s="45">
        <v>6373656420737260</v>
      </c>
      <c r="N12" s="2" t="s">
        <v>48</v>
      </c>
      <c r="O12" s="45" t="s">
        <v>49</v>
      </c>
      <c r="P12" s="2" t="s">
        <v>50</v>
      </c>
      <c r="Q12" s="50"/>
      <c r="R12" s="5">
        <v>260</v>
      </c>
      <c r="S12" s="4">
        <v>400</v>
      </c>
      <c r="T12" s="4">
        <v>7200</v>
      </c>
      <c r="U12" s="4">
        <v>7520</v>
      </c>
      <c r="V12" s="6">
        <f t="shared" si="0"/>
        <v>7260</v>
      </c>
      <c r="W12" s="48"/>
      <c r="X12" s="11">
        <v>3268</v>
      </c>
      <c r="Y12" s="10">
        <v>4752</v>
      </c>
      <c r="Z12" s="12">
        <v>394</v>
      </c>
    </row>
    <row r="13" spans="3:26" x14ac:dyDescent="0.35">
      <c r="C13" s="11">
        <f>C12+1</f>
        <v>8</v>
      </c>
      <c r="D13" s="12" t="s">
        <v>13</v>
      </c>
      <c r="E13" s="11">
        <v>64</v>
      </c>
      <c r="F13" s="10">
        <v>3</v>
      </c>
      <c r="G13" s="10">
        <v>69</v>
      </c>
      <c r="H13" s="12">
        <v>3</v>
      </c>
      <c r="I13" s="21"/>
      <c r="J13" s="15">
        <v>1716151413121110</v>
      </c>
      <c r="K13" s="15" t="s">
        <v>51</v>
      </c>
      <c r="L13" s="43">
        <v>706050403020101</v>
      </c>
      <c r="M13" s="45" t="s">
        <v>54</v>
      </c>
      <c r="N13" s="2">
        <v>6568772065626970</v>
      </c>
      <c r="O13" s="45" t="s">
        <v>55</v>
      </c>
      <c r="P13" s="2" t="s">
        <v>56</v>
      </c>
      <c r="Q13" s="50"/>
      <c r="R13" s="5">
        <v>260</v>
      </c>
      <c r="S13" s="4">
        <v>400</v>
      </c>
      <c r="T13" s="4">
        <v>7300</v>
      </c>
      <c r="U13" s="4">
        <v>7620</v>
      </c>
      <c r="V13" s="6">
        <f t="shared" si="0"/>
        <v>7360</v>
      </c>
      <c r="W13" s="48"/>
      <c r="X13" s="11">
        <v>3660</v>
      </c>
      <c r="Y13" s="10">
        <v>4880</v>
      </c>
      <c r="Z13" s="12">
        <v>458</v>
      </c>
    </row>
    <row r="14" spans="3:26" ht="14.5" thickBot="1" x14ac:dyDescent="0.4">
      <c r="C14" s="18">
        <f t="shared" ref="C14" si="1">C13+1</f>
        <v>9</v>
      </c>
      <c r="D14" s="20" t="s">
        <v>14</v>
      </c>
      <c r="E14" s="18">
        <v>64</v>
      </c>
      <c r="F14" s="16">
        <v>4</v>
      </c>
      <c r="G14" s="16">
        <v>72</v>
      </c>
      <c r="H14" s="20">
        <v>4</v>
      </c>
      <c r="I14" s="22" t="s">
        <v>53</v>
      </c>
      <c r="J14" s="19">
        <v>1716151413121110</v>
      </c>
      <c r="K14" s="19" t="s">
        <v>52</v>
      </c>
      <c r="L14" s="44">
        <v>706050403020102</v>
      </c>
      <c r="M14" s="46" t="s">
        <v>57</v>
      </c>
      <c r="N14" s="3" t="s">
        <v>58</v>
      </c>
      <c r="O14" s="46" t="s">
        <v>59</v>
      </c>
      <c r="P14" s="3" t="s">
        <v>60</v>
      </c>
      <c r="Q14" s="51"/>
      <c r="R14" s="7">
        <v>260</v>
      </c>
      <c r="S14" s="8">
        <v>400</v>
      </c>
      <c r="T14" s="8">
        <v>7600</v>
      </c>
      <c r="U14" s="8">
        <v>7920</v>
      </c>
      <c r="V14" s="9">
        <f t="shared" si="0"/>
        <v>7660</v>
      </c>
      <c r="W14" s="53"/>
      <c r="X14" s="18">
        <v>3509</v>
      </c>
      <c r="Y14" s="16">
        <v>5136</v>
      </c>
      <c r="Z14" s="20">
        <v>522</v>
      </c>
    </row>
  </sheetData>
  <mergeCells count="8">
    <mergeCell ref="X3:Z3"/>
    <mergeCell ref="E3:H3"/>
    <mergeCell ref="I4:L4"/>
    <mergeCell ref="M4:N4"/>
    <mergeCell ref="O4:P4"/>
    <mergeCell ref="I3:P3"/>
    <mergeCell ref="R3:V3"/>
    <mergeCell ref="C3:D4"/>
  </mergeCells>
  <pageMargins left="0.7" right="0.7" top="0.75" bottom="0.75" header="0.3" footer="0.3"/>
  <pageSetup orientation="portrait" r:id="rId1"/>
  <ignoredErrors>
    <ignoredError sqref="L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9BB4-2C5C-435C-831B-8D251DCFFAEB}">
  <dimension ref="C3:AH16"/>
  <sheetViews>
    <sheetView tabSelected="1" topLeftCell="C1" zoomScaleNormal="100" workbookViewId="0">
      <selection activeCell="Q22" sqref="Q22"/>
    </sheetView>
  </sheetViews>
  <sheetFormatPr defaultRowHeight="14.5" x14ac:dyDescent="0.35"/>
  <cols>
    <col min="1" max="2" width="8.7265625" style="82"/>
    <col min="3" max="3" width="1.90625" style="82" bestFit="1" customWidth="1"/>
    <col min="4" max="4" width="8.26953125" style="82" bestFit="1" customWidth="1"/>
    <col min="5" max="5" width="3" style="82" bestFit="1" customWidth="1"/>
    <col min="6" max="6" width="2.54296875" style="82" bestFit="1" customWidth="1"/>
    <col min="7" max="7" width="3" style="82" bestFit="1" customWidth="1"/>
    <col min="8" max="8" width="1.90625" style="82" bestFit="1" customWidth="1"/>
    <col min="9" max="9" width="20.08984375" style="82" bestFit="1" customWidth="1"/>
    <col min="10" max="10" width="21.26953125" style="82" bestFit="1" customWidth="1"/>
    <col min="11" max="11" width="20.08984375" style="82" bestFit="1" customWidth="1"/>
    <col min="12" max="12" width="20" style="82" bestFit="1" customWidth="1"/>
    <col min="13" max="13" width="18.90625" style="82" customWidth="1"/>
    <col min="14" max="15" width="21.26953125" style="82" bestFit="1" customWidth="1"/>
    <col min="16" max="16" width="20.08984375" style="82" customWidth="1"/>
    <col min="17" max="17" width="21.26953125" style="82" bestFit="1" customWidth="1"/>
    <col min="18" max="18" width="20.08984375" style="82" bestFit="1" customWidth="1"/>
    <col min="19" max="19" width="20.08984375" style="82" customWidth="1"/>
    <col min="20" max="20" width="1.54296875" style="82" customWidth="1"/>
    <col min="21" max="21" width="10.453125" style="82" bestFit="1" customWidth="1"/>
    <col min="22" max="22" width="10.453125" style="82" customWidth="1"/>
    <col min="23" max="23" width="1.54296875" style="82" customWidth="1"/>
    <col min="24" max="24" width="5.81640625" style="82" bestFit="1" customWidth="1"/>
    <col min="25" max="25" width="9.453125" style="82" bestFit="1" customWidth="1"/>
    <col min="26" max="26" width="4.6328125" style="82" bestFit="1" customWidth="1"/>
    <col min="27" max="27" width="1.54296875" style="82" customWidth="1"/>
    <col min="28" max="28" width="5.81640625" style="82" bestFit="1" customWidth="1"/>
    <col min="29" max="29" width="5.08984375" style="82" bestFit="1" customWidth="1"/>
    <col min="30" max="30" width="13.453125" style="83" bestFit="1" customWidth="1"/>
    <col min="31" max="31" width="8.81640625" style="82" bestFit="1" customWidth="1"/>
    <col min="32" max="32" width="5.08984375" style="82" bestFit="1" customWidth="1"/>
    <col min="33" max="33" width="11.7265625" style="82" bestFit="1" customWidth="1"/>
    <col min="34" max="34" width="10.6328125" style="82" bestFit="1" customWidth="1"/>
    <col min="35" max="16384" width="8.7265625" style="82"/>
  </cols>
  <sheetData>
    <row r="3" spans="3:34" ht="15" thickBot="1" x14ac:dyDescent="0.4"/>
    <row r="4" spans="3:34" ht="15" thickBot="1" x14ac:dyDescent="0.4">
      <c r="C4" s="27" t="s">
        <v>0</v>
      </c>
      <c r="D4" s="24"/>
      <c r="E4" s="30" t="s">
        <v>15</v>
      </c>
      <c r="F4" s="31"/>
      <c r="G4" s="31"/>
      <c r="H4" s="32"/>
      <c r="I4" s="79" t="s">
        <v>61</v>
      </c>
      <c r="J4" s="72"/>
      <c r="K4" s="72"/>
      <c r="L4" s="72"/>
      <c r="M4" s="72"/>
      <c r="N4" s="72"/>
      <c r="O4" s="72"/>
      <c r="P4" s="72"/>
      <c r="Q4" s="72"/>
      <c r="R4" s="72"/>
      <c r="S4" s="80"/>
      <c r="T4" s="58"/>
      <c r="U4" s="34" t="s">
        <v>72</v>
      </c>
      <c r="V4" s="33"/>
      <c r="W4" s="59"/>
      <c r="X4" s="30" t="s">
        <v>64</v>
      </c>
      <c r="Y4" s="31"/>
      <c r="Z4" s="32"/>
      <c r="AA4" s="91"/>
      <c r="AB4" s="113" t="s">
        <v>76</v>
      </c>
      <c r="AC4" s="114"/>
      <c r="AD4" s="115"/>
      <c r="AE4" s="113" t="s">
        <v>78</v>
      </c>
      <c r="AF4" s="114"/>
      <c r="AG4" s="115"/>
      <c r="AH4" s="116" t="s">
        <v>75</v>
      </c>
    </row>
    <row r="5" spans="3:34" ht="15" thickBot="1" x14ac:dyDescent="0.4">
      <c r="C5" s="29"/>
      <c r="D5" s="26"/>
      <c r="E5" s="69" t="s">
        <v>8</v>
      </c>
      <c r="F5" s="70" t="s">
        <v>9</v>
      </c>
      <c r="G5" s="70" t="s">
        <v>10</v>
      </c>
      <c r="H5" s="71" t="s">
        <v>11</v>
      </c>
      <c r="I5" s="79" t="s">
        <v>16</v>
      </c>
      <c r="J5" s="72"/>
      <c r="K5" s="72"/>
      <c r="L5" s="80"/>
      <c r="M5" s="57" t="s">
        <v>82</v>
      </c>
      <c r="N5" s="77" t="s">
        <v>17</v>
      </c>
      <c r="O5" s="78"/>
      <c r="P5" s="76" t="s">
        <v>80</v>
      </c>
      <c r="Q5" s="77" t="s">
        <v>18</v>
      </c>
      <c r="R5" s="78"/>
      <c r="S5" s="76" t="s">
        <v>81</v>
      </c>
      <c r="T5" s="62"/>
      <c r="U5" s="81" t="s">
        <v>73</v>
      </c>
      <c r="V5" s="81" t="s">
        <v>74</v>
      </c>
      <c r="W5" s="63"/>
      <c r="X5" s="69" t="s">
        <v>65</v>
      </c>
      <c r="Y5" s="70" t="s">
        <v>66</v>
      </c>
      <c r="Z5" s="71" t="s">
        <v>67</v>
      </c>
      <c r="AA5" s="92"/>
      <c r="AB5" s="109" t="s">
        <v>63</v>
      </c>
      <c r="AC5" s="110" t="s">
        <v>77</v>
      </c>
      <c r="AD5" s="111" t="s">
        <v>75</v>
      </c>
      <c r="AE5" s="109" t="s">
        <v>63</v>
      </c>
      <c r="AF5" s="110" t="s">
        <v>77</v>
      </c>
      <c r="AG5" s="111" t="s">
        <v>75</v>
      </c>
      <c r="AH5" s="112" t="s">
        <v>79</v>
      </c>
    </row>
    <row r="6" spans="3:34" x14ac:dyDescent="0.35">
      <c r="C6" s="54">
        <v>0</v>
      </c>
      <c r="D6" s="56" t="s">
        <v>1</v>
      </c>
      <c r="E6" s="54">
        <v>16</v>
      </c>
      <c r="F6" s="55">
        <v>4</v>
      </c>
      <c r="G6" s="55">
        <v>32</v>
      </c>
      <c r="H6" s="56">
        <v>0</v>
      </c>
      <c r="I6" s="64">
        <v>1918</v>
      </c>
      <c r="J6" s="65">
        <v>1110</v>
      </c>
      <c r="K6" s="65">
        <v>908</v>
      </c>
      <c r="L6" s="66" t="s">
        <v>19</v>
      </c>
      <c r="M6" s="73"/>
      <c r="N6" s="64">
        <v>6565</v>
      </c>
      <c r="O6" s="66">
        <v>6877</v>
      </c>
      <c r="P6" s="117"/>
      <c r="Q6" s="64" t="s">
        <v>20</v>
      </c>
      <c r="R6" s="66" t="s">
        <v>21</v>
      </c>
      <c r="S6" s="73"/>
      <c r="T6" s="67"/>
      <c r="U6" s="85"/>
      <c r="V6" s="86"/>
      <c r="W6" s="68"/>
      <c r="X6" s="54"/>
      <c r="Y6" s="55"/>
      <c r="Z6" s="56"/>
      <c r="AA6" s="92"/>
      <c r="AB6" s="104">
        <v>4.7E-2</v>
      </c>
      <c r="AC6" s="105">
        <v>4802</v>
      </c>
      <c r="AD6" s="106">
        <f>(AC6*E6/4)/(AB6)</f>
        <v>408680.85106382979</v>
      </c>
      <c r="AE6" s="104">
        <v>8313700</v>
      </c>
      <c r="AF6" s="105">
        <v>4802</v>
      </c>
      <c r="AG6" s="107">
        <f>(E6*AF6/4)/(AE6*0.000000001)</f>
        <v>2310403.3101988286</v>
      </c>
      <c r="AH6" s="108">
        <f>AG6/AD6</f>
        <v>5.6533192200825146</v>
      </c>
    </row>
    <row r="7" spans="3:34" x14ac:dyDescent="0.35">
      <c r="C7" s="11">
        <f>C6+1</f>
        <v>1</v>
      </c>
      <c r="D7" s="13" t="s">
        <v>2</v>
      </c>
      <c r="E7" s="11">
        <v>24</v>
      </c>
      <c r="F7" s="10">
        <v>3</v>
      </c>
      <c r="G7" s="10">
        <v>36</v>
      </c>
      <c r="H7" s="12">
        <v>0</v>
      </c>
      <c r="I7" s="21"/>
      <c r="J7" s="15">
        <v>121110</v>
      </c>
      <c r="K7" s="15" t="s">
        <v>22</v>
      </c>
      <c r="L7" s="43">
        <v>20100</v>
      </c>
      <c r="M7" s="74"/>
      <c r="N7" s="14">
        <v>612067</v>
      </c>
      <c r="O7" s="43" t="s">
        <v>24</v>
      </c>
      <c r="P7" s="118"/>
      <c r="Q7" s="14" t="s">
        <v>25</v>
      </c>
      <c r="R7" s="43" t="s">
        <v>26</v>
      </c>
      <c r="S7" s="74"/>
      <c r="T7" s="60"/>
      <c r="U7" s="87"/>
      <c r="V7" s="88"/>
      <c r="W7" s="61"/>
      <c r="X7" s="11"/>
      <c r="Y7" s="10"/>
      <c r="Z7" s="12"/>
      <c r="AA7" s="92"/>
      <c r="AB7" s="95">
        <v>3.1E-2</v>
      </c>
      <c r="AC7" s="94">
        <v>3202</v>
      </c>
      <c r="AD7" s="96">
        <f>(AC7*E7/4)/(AB7)</f>
        <v>619741.93548387103</v>
      </c>
      <c r="AE7" s="95"/>
      <c r="AF7" s="94"/>
      <c r="AG7" s="100" t="e">
        <f>(E7*AF7/4)/(AE7*0.000000001)</f>
        <v>#DIV/0!</v>
      </c>
      <c r="AH7" s="102" t="e">
        <f t="shared" ref="AH7:AH15" si="0">AG7/AD7</f>
        <v>#DIV/0!</v>
      </c>
    </row>
    <row r="8" spans="3:34" x14ac:dyDescent="0.35">
      <c r="C8" s="11">
        <f>C7+1</f>
        <v>2</v>
      </c>
      <c r="D8" s="13" t="s">
        <v>3</v>
      </c>
      <c r="E8" s="11">
        <v>24</v>
      </c>
      <c r="F8" s="10">
        <v>4</v>
      </c>
      <c r="G8" s="10">
        <v>36</v>
      </c>
      <c r="H8" s="12">
        <v>1</v>
      </c>
      <c r="I8" s="14" t="s">
        <v>23</v>
      </c>
      <c r="J8" s="15">
        <v>121110</v>
      </c>
      <c r="K8" s="15" t="s">
        <v>22</v>
      </c>
      <c r="L8" s="43">
        <v>20100</v>
      </c>
      <c r="M8" s="74"/>
      <c r="N8" s="14">
        <v>726963</v>
      </c>
      <c r="O8" s="43" t="s">
        <v>27</v>
      </c>
      <c r="P8" s="118"/>
      <c r="Q8" s="14" t="s">
        <v>28</v>
      </c>
      <c r="R8" s="43" t="s">
        <v>29</v>
      </c>
      <c r="S8" s="74"/>
      <c r="T8" s="60"/>
      <c r="U8" s="87"/>
      <c r="V8" s="88"/>
      <c r="W8" s="61"/>
      <c r="X8" s="11"/>
      <c r="Y8" s="10"/>
      <c r="Z8" s="12"/>
      <c r="AA8" s="92"/>
      <c r="AB8" s="95">
        <v>3.1E-2</v>
      </c>
      <c r="AC8" s="94">
        <v>3202</v>
      </c>
      <c r="AD8" s="96">
        <f>(AC8*E8/4)/(AB8)</f>
        <v>619741.93548387103</v>
      </c>
      <c r="AE8" s="95"/>
      <c r="AF8" s="94"/>
      <c r="AG8" s="100" t="e">
        <f>(E8*AF8/4)/(AE8*0.000000001)</f>
        <v>#DIV/0!</v>
      </c>
      <c r="AH8" s="102" t="e">
        <f t="shared" si="0"/>
        <v>#DIV/0!</v>
      </c>
    </row>
    <row r="9" spans="3:34" x14ac:dyDescent="0.35">
      <c r="C9" s="11">
        <f>C8+1</f>
        <v>3</v>
      </c>
      <c r="D9" s="12" t="s">
        <v>4</v>
      </c>
      <c r="E9" s="11">
        <v>32</v>
      </c>
      <c r="F9" s="10">
        <v>3</v>
      </c>
      <c r="G9" s="10">
        <v>42</v>
      </c>
      <c r="H9" s="12">
        <v>2</v>
      </c>
      <c r="I9" s="21"/>
      <c r="J9" s="15">
        <v>13121110</v>
      </c>
      <c r="K9" s="15" t="s">
        <v>30</v>
      </c>
      <c r="L9" s="43">
        <v>3020100</v>
      </c>
      <c r="M9" s="74"/>
      <c r="N9" s="14" t="s">
        <v>31</v>
      </c>
      <c r="O9" s="43" t="s">
        <v>32</v>
      </c>
      <c r="P9" s="118"/>
      <c r="Q9" s="14" t="s">
        <v>33</v>
      </c>
      <c r="R9" s="43" t="s">
        <v>34</v>
      </c>
      <c r="S9" s="74"/>
      <c r="T9" s="60"/>
      <c r="U9" s="87"/>
      <c r="V9" s="88"/>
      <c r="W9" s="61"/>
      <c r="X9" s="11"/>
      <c r="Y9" s="10"/>
      <c r="Z9" s="12"/>
      <c r="AA9" s="92"/>
      <c r="AB9" s="95">
        <v>3.2000000000000001E-2</v>
      </c>
      <c r="AC9" s="94">
        <v>2402</v>
      </c>
      <c r="AD9" s="96">
        <f>(AC9*E9/4)/(AB9)</f>
        <v>600500</v>
      </c>
      <c r="AE9" s="95"/>
      <c r="AF9" s="94"/>
      <c r="AG9" s="100" t="e">
        <f>(E9*AF9/4)/(AE9*0.000000001)</f>
        <v>#DIV/0!</v>
      </c>
      <c r="AH9" s="102" t="e">
        <f t="shared" si="0"/>
        <v>#DIV/0!</v>
      </c>
    </row>
    <row r="10" spans="3:34" x14ac:dyDescent="0.35">
      <c r="C10" s="11">
        <f>C9+1</f>
        <v>4</v>
      </c>
      <c r="D10" s="12" t="s">
        <v>5</v>
      </c>
      <c r="E10" s="11">
        <v>32</v>
      </c>
      <c r="F10" s="10">
        <v>4</v>
      </c>
      <c r="G10" s="10">
        <v>44</v>
      </c>
      <c r="H10" s="12">
        <v>3</v>
      </c>
      <c r="I10" s="14" t="s">
        <v>36</v>
      </c>
      <c r="J10" s="15">
        <v>13121111</v>
      </c>
      <c r="K10" s="15" t="s">
        <v>35</v>
      </c>
      <c r="L10" s="43">
        <v>3020101</v>
      </c>
      <c r="M10" s="74"/>
      <c r="N10" s="14" t="s">
        <v>37</v>
      </c>
      <c r="O10" s="43">
        <v>20646375</v>
      </c>
      <c r="P10" s="118"/>
      <c r="Q10" s="14" t="s">
        <v>38</v>
      </c>
      <c r="R10" s="43" t="s">
        <v>39</v>
      </c>
      <c r="S10" s="74"/>
      <c r="T10" s="60"/>
      <c r="U10" s="87"/>
      <c r="V10" s="88"/>
      <c r="W10" s="61"/>
      <c r="X10" s="11"/>
      <c r="Y10" s="10"/>
      <c r="Z10" s="12"/>
      <c r="AA10" s="92"/>
      <c r="AB10" s="95">
        <v>3.1E-2</v>
      </c>
      <c r="AC10" s="94">
        <v>2402</v>
      </c>
      <c r="AD10" s="96">
        <f>(AC10*E10/4)/(AB10)</f>
        <v>619870.96774193551</v>
      </c>
      <c r="AE10" s="95"/>
      <c r="AF10" s="94"/>
      <c r="AG10" s="100" t="e">
        <f>(E10*AF10/4)/(AE10*0.000000001)</f>
        <v>#DIV/0!</v>
      </c>
      <c r="AH10" s="102" t="e">
        <f t="shared" si="0"/>
        <v>#DIV/0!</v>
      </c>
    </row>
    <row r="11" spans="3:34" x14ac:dyDescent="0.35">
      <c r="C11" s="11">
        <f>C10+1</f>
        <v>5</v>
      </c>
      <c r="D11" s="12" t="s">
        <v>6</v>
      </c>
      <c r="E11" s="11">
        <v>48</v>
      </c>
      <c r="F11" s="10">
        <v>2</v>
      </c>
      <c r="G11" s="10">
        <v>52</v>
      </c>
      <c r="H11" s="12">
        <v>2</v>
      </c>
      <c r="I11" s="21"/>
      <c r="J11" s="17"/>
      <c r="K11" s="15" t="s">
        <v>40</v>
      </c>
      <c r="L11" s="43" t="s">
        <v>40</v>
      </c>
      <c r="M11" s="74"/>
      <c r="N11" s="14" t="s">
        <v>41</v>
      </c>
      <c r="O11" s="43">
        <v>702065687420</v>
      </c>
      <c r="P11" s="118"/>
      <c r="Q11" s="14" t="s">
        <v>42</v>
      </c>
      <c r="R11" s="43" t="s">
        <v>43</v>
      </c>
      <c r="S11" s="74"/>
      <c r="T11" s="60"/>
      <c r="U11" s="87"/>
      <c r="V11" s="88"/>
      <c r="W11" s="61"/>
      <c r="X11" s="11"/>
      <c r="Y11" s="10"/>
      <c r="Z11" s="12"/>
      <c r="AA11" s="92"/>
      <c r="AB11" s="95">
        <v>3.2000000000000001E-2</v>
      </c>
      <c r="AC11" s="94">
        <v>1602</v>
      </c>
      <c r="AD11" s="96">
        <f>(AC11*E11/4)/(AB11)</f>
        <v>600750</v>
      </c>
      <c r="AE11" s="95"/>
      <c r="AF11" s="94"/>
      <c r="AG11" s="100" t="e">
        <f>(E11*AF11/4)/(AE11*0.000000001)</f>
        <v>#DIV/0!</v>
      </c>
      <c r="AH11" s="102" t="e">
        <f t="shared" si="0"/>
        <v>#DIV/0!</v>
      </c>
    </row>
    <row r="12" spans="3:34" x14ac:dyDescent="0.35">
      <c r="C12" s="11">
        <f>C11+1</f>
        <v>6</v>
      </c>
      <c r="D12" s="12" t="s">
        <v>7</v>
      </c>
      <c r="E12" s="11">
        <v>48</v>
      </c>
      <c r="F12" s="10">
        <v>3</v>
      </c>
      <c r="G12" s="10">
        <v>54</v>
      </c>
      <c r="H12" s="12">
        <v>3</v>
      </c>
      <c r="I12" s="21"/>
      <c r="J12" s="15">
        <v>151413121110</v>
      </c>
      <c r="K12" s="15" t="s">
        <v>40</v>
      </c>
      <c r="L12" s="43" t="s">
        <v>40</v>
      </c>
      <c r="M12" s="74"/>
      <c r="N12" s="14">
        <v>746168742074</v>
      </c>
      <c r="O12" s="43" t="s">
        <v>44</v>
      </c>
      <c r="P12" s="118"/>
      <c r="Q12" s="14" t="s">
        <v>45</v>
      </c>
      <c r="R12" s="43" t="s">
        <v>46</v>
      </c>
      <c r="S12" s="74"/>
      <c r="T12" s="60"/>
      <c r="U12" s="87"/>
      <c r="V12" s="88"/>
      <c r="W12" s="61"/>
      <c r="X12" s="11"/>
      <c r="Y12" s="10"/>
      <c r="Z12" s="12"/>
      <c r="AA12" s="92"/>
      <c r="AB12" s="95">
        <v>3.1E-2</v>
      </c>
      <c r="AC12" s="94">
        <v>1602</v>
      </c>
      <c r="AD12" s="96">
        <f>(AC12*E12/4)/(AB12)</f>
        <v>620129.03225806449</v>
      </c>
      <c r="AE12" s="95"/>
      <c r="AF12" s="94"/>
      <c r="AG12" s="100" t="e">
        <f>(E12*AF12/4)/(AE12*0.000000001)</f>
        <v>#DIV/0!</v>
      </c>
      <c r="AH12" s="102" t="e">
        <f t="shared" si="0"/>
        <v>#DIV/0!</v>
      </c>
    </row>
    <row r="13" spans="3:34" x14ac:dyDescent="0.35">
      <c r="C13" s="11">
        <f>C12+1</f>
        <v>7</v>
      </c>
      <c r="D13" s="12" t="s">
        <v>12</v>
      </c>
      <c r="E13" s="11">
        <v>64</v>
      </c>
      <c r="F13" s="10">
        <v>2</v>
      </c>
      <c r="G13" s="10">
        <v>68</v>
      </c>
      <c r="H13" s="12">
        <v>2</v>
      </c>
      <c r="I13" s="21"/>
      <c r="J13" s="17"/>
      <c r="K13" s="15" t="s">
        <v>47</v>
      </c>
      <c r="L13" s="43">
        <v>706050403020100</v>
      </c>
      <c r="M13" s="74"/>
      <c r="N13" s="14">
        <v>6373656420737260</v>
      </c>
      <c r="O13" s="43" t="s">
        <v>48</v>
      </c>
      <c r="P13" s="118"/>
      <c r="Q13" s="14" t="s">
        <v>49</v>
      </c>
      <c r="R13" s="43" t="s">
        <v>50</v>
      </c>
      <c r="S13" s="74"/>
      <c r="T13" s="60"/>
      <c r="U13" s="87"/>
      <c r="V13" s="88"/>
      <c r="W13" s="61"/>
      <c r="X13" s="11"/>
      <c r="Y13" s="10"/>
      <c r="Z13" s="12"/>
      <c r="AA13" s="92"/>
      <c r="AB13" s="95">
        <v>3.1E-2</v>
      </c>
      <c r="AC13" s="94">
        <v>1202</v>
      </c>
      <c r="AD13" s="96">
        <f>(AC13*E13/4)/(AB13)</f>
        <v>620387.09677419357</v>
      </c>
      <c r="AE13" s="95"/>
      <c r="AF13" s="94"/>
      <c r="AG13" s="100" t="e">
        <f>(E13*AF13/4)/(AE13*0.000000001)</f>
        <v>#DIV/0!</v>
      </c>
      <c r="AH13" s="102" t="e">
        <f t="shared" si="0"/>
        <v>#DIV/0!</v>
      </c>
    </row>
    <row r="14" spans="3:34" x14ac:dyDescent="0.35">
      <c r="C14" s="11">
        <f>C13+1</f>
        <v>8</v>
      </c>
      <c r="D14" s="12" t="s">
        <v>13</v>
      </c>
      <c r="E14" s="11">
        <v>64</v>
      </c>
      <c r="F14" s="10">
        <v>3</v>
      </c>
      <c r="G14" s="10">
        <v>69</v>
      </c>
      <c r="H14" s="12">
        <v>3</v>
      </c>
      <c r="I14" s="21"/>
      <c r="J14" s="15">
        <v>1716151413121110</v>
      </c>
      <c r="K14" s="15" t="s">
        <v>51</v>
      </c>
      <c r="L14" s="43">
        <v>706050403020101</v>
      </c>
      <c r="M14" s="74"/>
      <c r="N14" s="14" t="s">
        <v>54</v>
      </c>
      <c r="O14" s="43">
        <v>6568772065626970</v>
      </c>
      <c r="P14" s="118"/>
      <c r="Q14" s="14" t="s">
        <v>55</v>
      </c>
      <c r="R14" s="43" t="s">
        <v>56</v>
      </c>
      <c r="S14" s="74"/>
      <c r="T14" s="60"/>
      <c r="U14" s="87"/>
      <c r="V14" s="88"/>
      <c r="W14" s="61"/>
      <c r="X14" s="11"/>
      <c r="Y14" s="10"/>
      <c r="Z14" s="12"/>
      <c r="AA14" s="92"/>
      <c r="AB14" s="95">
        <v>3.2000000000000001E-2</v>
      </c>
      <c r="AC14" s="94">
        <v>1202</v>
      </c>
      <c r="AD14" s="96">
        <f>(AC14*E14/4)/(AB14)</f>
        <v>601000</v>
      </c>
      <c r="AE14" s="95"/>
      <c r="AF14" s="94"/>
      <c r="AG14" s="100" t="e">
        <f>(E14*AF14/4)/(AE14*0.000000001)</f>
        <v>#DIV/0!</v>
      </c>
      <c r="AH14" s="102" t="e">
        <f t="shared" si="0"/>
        <v>#DIV/0!</v>
      </c>
    </row>
    <row r="15" spans="3:34" ht="15" thickBot="1" x14ac:dyDescent="0.4">
      <c r="C15" s="18">
        <f t="shared" ref="C15" si="1">C14+1</f>
        <v>9</v>
      </c>
      <c r="D15" s="20" t="s">
        <v>14</v>
      </c>
      <c r="E15" s="18">
        <v>64</v>
      </c>
      <c r="F15" s="16">
        <v>4</v>
      </c>
      <c r="G15" s="16">
        <v>72</v>
      </c>
      <c r="H15" s="20">
        <v>4</v>
      </c>
      <c r="I15" s="22" t="s">
        <v>53</v>
      </c>
      <c r="J15" s="19">
        <v>1716151413121110</v>
      </c>
      <c r="K15" s="19" t="s">
        <v>52</v>
      </c>
      <c r="L15" s="44">
        <v>706050403020102</v>
      </c>
      <c r="M15" s="75"/>
      <c r="N15" s="22" t="s">
        <v>57</v>
      </c>
      <c r="O15" s="44" t="s">
        <v>58</v>
      </c>
      <c r="P15" s="119"/>
      <c r="Q15" s="22" t="s">
        <v>59</v>
      </c>
      <c r="R15" s="44" t="s">
        <v>60</v>
      </c>
      <c r="S15" s="75"/>
      <c r="T15" s="62"/>
      <c r="U15" s="89"/>
      <c r="V15" s="90"/>
      <c r="W15" s="63"/>
      <c r="X15" s="18"/>
      <c r="Y15" s="16"/>
      <c r="Z15" s="20"/>
      <c r="AA15" s="93"/>
      <c r="AB15" s="97">
        <v>3.1E-2</v>
      </c>
      <c r="AC15" s="98">
        <v>1202</v>
      </c>
      <c r="AD15" s="99">
        <f>(AC15*E15/4)/(AB15)</f>
        <v>620387.09677419357</v>
      </c>
      <c r="AE15" s="97"/>
      <c r="AF15" s="98"/>
      <c r="AG15" s="101" t="e">
        <f>(E15*AF15/4)/(AE15*0.000000001)</f>
        <v>#DIV/0!</v>
      </c>
      <c r="AH15" s="103" t="e">
        <f t="shared" si="0"/>
        <v>#DIV/0!</v>
      </c>
    </row>
    <row r="16" spans="3:34" x14ac:dyDescent="0.35">
      <c r="AG16" s="84"/>
    </row>
  </sheetData>
  <mergeCells count="10">
    <mergeCell ref="AB4:AD4"/>
    <mergeCell ref="AE4:AG4"/>
    <mergeCell ref="I4:S4"/>
    <mergeCell ref="C4:D5"/>
    <mergeCell ref="E4:H4"/>
    <mergeCell ref="X4:Z4"/>
    <mergeCell ref="I5:L5"/>
    <mergeCell ref="N5:O5"/>
    <mergeCell ref="Q5:R5"/>
    <mergeCell ref="U4:V4"/>
  </mergeCells>
  <pageMargins left="0.7" right="0.7" top="0.75" bottom="0.75" header="0.3" footer="0.3"/>
  <ignoredErrors>
    <ignoredError sqref="L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Approach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smith</dc:creator>
  <cp:lastModifiedBy>lewis smith</cp:lastModifiedBy>
  <dcterms:created xsi:type="dcterms:W3CDTF">2018-02-28T18:08:05Z</dcterms:created>
  <dcterms:modified xsi:type="dcterms:W3CDTF">2018-04-29T14:14:26Z</dcterms:modified>
</cp:coreProperties>
</file>