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Raw Data" sheetId="2" r:id="rId5"/>
  </sheets>
  <definedNames>
    <definedName hidden="1" localSheetId="0" name="_xlnm._FilterDatabase">Main!$A$1:$AL$204</definedName>
  </definedNames>
  <calcPr/>
</workbook>
</file>

<file path=xl/sharedStrings.xml><?xml version="1.0" encoding="utf-8"?>
<sst xmlns="http://schemas.openxmlformats.org/spreadsheetml/2006/main" count="2279" uniqueCount="117">
  <si>
    <t>DATE</t>
  </si>
  <si>
    <t>YEAR</t>
  </si>
  <si>
    <t>HOME</t>
  </si>
  <si>
    <t>AWAY</t>
  </si>
  <si>
    <t>OFF_T</t>
  </si>
  <si>
    <t>ODK</t>
  </si>
  <si>
    <t>PLAY #</t>
  </si>
  <si>
    <t>YARD LN</t>
  </si>
  <si>
    <t>HASH</t>
  </si>
  <si>
    <t>DN</t>
  </si>
  <si>
    <t>DIST</t>
  </si>
  <si>
    <t>GN_LS</t>
  </si>
  <si>
    <t>PERSONNEL</t>
  </si>
  <si>
    <t>FORMATION</t>
  </si>
  <si>
    <t>BACKFIELD</t>
  </si>
  <si>
    <t>BACK SET</t>
  </si>
  <si>
    <t>RUN/PASS</t>
  </si>
  <si>
    <t>OFF RUN CODE</t>
  </si>
  <si>
    <t>OFF RUN TYPE</t>
  </si>
  <si>
    <t>OFF PROTECTION</t>
  </si>
  <si>
    <t>OFF PASS CODE</t>
  </si>
  <si>
    <t>OFF PASS RTS</t>
  </si>
  <si>
    <t>QB_DROP</t>
  </si>
  <si>
    <t>RPO</t>
  </si>
  <si>
    <t>DEF_FRONT</t>
  </si>
  <si>
    <t>PASS_RUSH</t>
  </si>
  <si>
    <t>TIME_TILL_THROW</t>
  </si>
  <si>
    <t>TIME_TILL_CATCH</t>
  </si>
  <si>
    <t>TIME_TILL_PRESSURE</t>
  </si>
  <si>
    <t>YACATCH</t>
  </si>
  <si>
    <t>YACONTACT</t>
  </si>
  <si>
    <t>QB_JERSEY</t>
  </si>
  <si>
    <t>INTENDED_TARGET</t>
  </si>
  <si>
    <t>MOTION</t>
  </si>
  <si>
    <t>MOTION_DIRECTION</t>
  </si>
  <si>
    <t>MOTION_TYPE</t>
  </si>
  <si>
    <t>THROW_START</t>
  </si>
  <si>
    <t>THROW_FINISH</t>
  </si>
  <si>
    <t>23-10-21</t>
  </si>
  <si>
    <t>GFU</t>
  </si>
  <si>
    <t>WU</t>
  </si>
  <si>
    <t>K</t>
  </si>
  <si>
    <t>M</t>
  </si>
  <si>
    <t>S</t>
  </si>
  <si>
    <t>O</t>
  </si>
  <si>
    <t>L</t>
  </si>
  <si>
    <t>D</t>
  </si>
  <si>
    <t>DBLS WING</t>
  </si>
  <si>
    <t>PIS</t>
  </si>
  <si>
    <t>PASS</t>
  </si>
  <si>
    <t>PAP IZ RD</t>
  </si>
  <si>
    <t>N</t>
  </si>
  <si>
    <t>EVEN</t>
  </si>
  <si>
    <t>Y</t>
  </si>
  <si>
    <t>DBLS Y OFF</t>
  </si>
  <si>
    <t>GN</t>
  </si>
  <si>
    <t>E</t>
  </si>
  <si>
    <t>PAP PWR</t>
  </si>
  <si>
    <t>TREY YO OP</t>
  </si>
  <si>
    <t>PAP BOOT</t>
  </si>
  <si>
    <t>DUAL</t>
  </si>
  <si>
    <t>GF</t>
  </si>
  <si>
    <t>R</t>
  </si>
  <si>
    <t>TREY Y OFF</t>
  </si>
  <si>
    <t>RUN</t>
  </si>
  <si>
    <t>ZN</t>
  </si>
  <si>
    <t>SZ RD</t>
  </si>
  <si>
    <t>TRIPS OP</t>
  </si>
  <si>
    <t>SL LK</t>
  </si>
  <si>
    <t>TREY OP</t>
  </si>
  <si>
    <t>Q OZ PP LD</t>
  </si>
  <si>
    <t>PRO TIGHT</t>
  </si>
  <si>
    <t>KING</t>
  </si>
  <si>
    <t>Q OZ LD</t>
  </si>
  <si>
    <t>DEUCE WING</t>
  </si>
  <si>
    <t>IZ RD</t>
  </si>
  <si>
    <r>
      <rPr>
        <rFont val="Arial"/>
        <color rgb="FF000000"/>
      </rPr>
      <t>EVEN</t>
    </r>
  </si>
  <si>
    <t>PWR</t>
  </si>
  <si>
    <t>OZ LD Q PWR RD</t>
  </si>
  <si>
    <t>PAP OZ PP</t>
  </si>
  <si>
    <t>F</t>
  </si>
  <si>
    <t>SPRINT OUT</t>
  </si>
  <si>
    <t>ODD</t>
  </si>
  <si>
    <t>SS OZ PP</t>
  </si>
  <si>
    <t>SZ RD AVD</t>
  </si>
  <si>
    <t>DW</t>
  </si>
  <si>
    <t>PAP OZ TOSS</t>
  </si>
  <si>
    <t>CTR</t>
  </si>
  <si>
    <t>GY CTR</t>
  </si>
  <si>
    <t>BLIZZARD</t>
  </si>
  <si>
    <t>DOT</t>
  </si>
  <si>
    <t>ISO</t>
  </si>
  <si>
    <t>Q SNEAK</t>
  </si>
  <si>
    <t>PAP SZ AVD RD</t>
  </si>
  <si>
    <t>BOB</t>
  </si>
  <si>
    <t>PAP GC CTR</t>
  </si>
  <si>
    <t>OZ PP RD</t>
  </si>
  <si>
    <t>IZ INS</t>
  </si>
  <si>
    <t>PWR RD</t>
  </si>
  <si>
    <t>IZ RD ARC</t>
  </si>
  <si>
    <t>DRAW</t>
  </si>
  <si>
    <t>Q DRAW</t>
  </si>
  <si>
    <t>TITLE</t>
  </si>
  <si>
    <t>TITLE1</t>
  </si>
  <si>
    <t>HASH1</t>
  </si>
  <si>
    <t>GN/LS</t>
  </si>
  <si>
    <t>PERS</t>
  </si>
  <si>
    <t>NOTES</t>
  </si>
  <si>
    <t>RM</t>
  </si>
  <si>
    <t>YAC</t>
  </si>
  <si>
    <t>Y MOTION</t>
  </si>
  <si>
    <t>Z MOTION</t>
  </si>
  <si>
    <t>LM</t>
  </si>
  <si>
    <t>Z FLY MOTION</t>
  </si>
  <si>
    <t>Q SCRAMBLE</t>
  </si>
  <si>
    <t>TRICK PLAY</t>
  </si>
  <si>
    <t>NEW QB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</si>
</sst>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rgb="FFFFFFFF"/>
      <name val="Calibri"/>
    </font>
    <font>
      <b/>
      <color rgb="FFFFFFFF"/>
      <name val="Calibri"/>
    </font>
    <font>
      <color theme="1"/>
      <name val="Calibri"/>
    </font>
    <font>
      <color theme="1"/>
      <name val="Arial"/>
      <scheme val="minor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E6D2A1"/>
        <bgColor rgb="FFE6D2A1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4" numFmtId="0" xfId="0" applyAlignment="1" applyFont="1">
      <alignment horizontal="left"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  <c r="AL1" s="4" t="s">
        <v>37</v>
      </c>
    </row>
    <row r="2" hidden="1">
      <c r="A2" s="5" t="s">
        <v>38</v>
      </c>
      <c r="B2" s="6">
        <v>2023.0</v>
      </c>
      <c r="C2" s="5" t="s">
        <v>39</v>
      </c>
      <c r="D2" s="5" t="s">
        <v>40</v>
      </c>
      <c r="E2" s="5"/>
      <c r="F2" s="5" t="s">
        <v>41</v>
      </c>
      <c r="G2" s="6">
        <v>1.0</v>
      </c>
      <c r="H2" s="6">
        <v>-40.0</v>
      </c>
      <c r="I2" s="5" t="s">
        <v>42</v>
      </c>
      <c r="J2" s="5"/>
      <c r="K2" s="5"/>
      <c r="L2" s="5"/>
      <c r="X2" s="5"/>
      <c r="AA2" s="5"/>
      <c r="AB2" s="5"/>
      <c r="AC2" s="5"/>
      <c r="AD2" s="5"/>
      <c r="AE2" s="5"/>
      <c r="AH2" s="5"/>
    </row>
    <row r="3" hidden="1">
      <c r="A3" s="5" t="s">
        <v>38</v>
      </c>
      <c r="B3" s="6">
        <v>2023.0</v>
      </c>
      <c r="C3" s="5" t="s">
        <v>39</v>
      </c>
      <c r="D3" s="5" t="s">
        <v>40</v>
      </c>
      <c r="E3" s="5"/>
      <c r="F3" s="5" t="s">
        <v>43</v>
      </c>
      <c r="G3" s="6">
        <v>2.0</v>
      </c>
      <c r="H3" s="5"/>
      <c r="I3" s="5"/>
      <c r="J3" s="5"/>
      <c r="K3" s="5"/>
      <c r="L3" s="5"/>
      <c r="X3" s="5"/>
      <c r="AA3" s="5"/>
      <c r="AB3" s="5"/>
      <c r="AC3" s="5"/>
      <c r="AD3" s="5"/>
      <c r="AE3" s="5"/>
      <c r="AH3" s="5"/>
    </row>
    <row r="4" hidden="1">
      <c r="A4" s="5" t="s">
        <v>38</v>
      </c>
      <c r="B4" s="6">
        <v>2023.0</v>
      </c>
      <c r="C4" s="5" t="s">
        <v>39</v>
      </c>
      <c r="D4" s="5" t="s">
        <v>40</v>
      </c>
      <c r="E4" s="5" t="s">
        <v>40</v>
      </c>
      <c r="F4" s="5" t="s">
        <v>44</v>
      </c>
      <c r="G4" s="6">
        <v>3.0</v>
      </c>
      <c r="H4" s="6">
        <v>-25.0</v>
      </c>
      <c r="I4" s="5" t="s">
        <v>45</v>
      </c>
      <c r="J4" s="6">
        <v>1.0</v>
      </c>
      <c r="K4" s="6">
        <v>10.0</v>
      </c>
      <c r="L4" s="6">
        <v>9.0</v>
      </c>
      <c r="X4" s="5"/>
      <c r="AA4" s="5"/>
      <c r="AB4" s="5"/>
      <c r="AC4" s="5"/>
      <c r="AD4" s="5"/>
      <c r="AE4" s="5"/>
      <c r="AH4" s="5"/>
    </row>
    <row r="5" hidden="1">
      <c r="A5" s="5" t="s">
        <v>38</v>
      </c>
      <c r="B5" s="6">
        <v>2023.0</v>
      </c>
      <c r="C5" s="5" t="s">
        <v>39</v>
      </c>
      <c r="D5" s="5" t="s">
        <v>40</v>
      </c>
      <c r="E5" s="5" t="s">
        <v>40</v>
      </c>
      <c r="F5" s="5" t="s">
        <v>44</v>
      </c>
      <c r="G5" s="6">
        <v>4.0</v>
      </c>
      <c r="H5" s="6">
        <v>-34.0</v>
      </c>
      <c r="I5" s="5" t="s">
        <v>45</v>
      </c>
      <c r="J5" s="6">
        <v>2.0</v>
      </c>
      <c r="K5" s="6">
        <v>1.0</v>
      </c>
      <c r="L5" s="6">
        <v>2.0</v>
      </c>
      <c r="X5" s="5"/>
      <c r="AA5" s="5"/>
      <c r="AB5" s="5"/>
      <c r="AC5" s="5"/>
      <c r="AD5" s="5"/>
      <c r="AE5" s="5"/>
      <c r="AH5" s="5"/>
    </row>
    <row r="6" hidden="1">
      <c r="A6" s="5" t="s">
        <v>38</v>
      </c>
      <c r="B6" s="6">
        <v>2023.0</v>
      </c>
      <c r="C6" s="5" t="s">
        <v>39</v>
      </c>
      <c r="D6" s="5" t="s">
        <v>40</v>
      </c>
      <c r="E6" s="5" t="s">
        <v>40</v>
      </c>
      <c r="F6" s="5" t="s">
        <v>44</v>
      </c>
      <c r="G6" s="6">
        <v>5.0</v>
      </c>
      <c r="H6" s="6">
        <v>-36.0</v>
      </c>
      <c r="I6" s="5" t="s">
        <v>45</v>
      </c>
      <c r="J6" s="6">
        <v>1.0</v>
      </c>
      <c r="K6" s="6">
        <v>10.0</v>
      </c>
      <c r="L6" s="6">
        <v>3.0</v>
      </c>
      <c r="X6" s="5"/>
      <c r="AA6" s="5"/>
      <c r="AB6" s="5"/>
      <c r="AC6" s="5"/>
      <c r="AD6" s="5"/>
      <c r="AE6" s="5"/>
      <c r="AH6" s="5"/>
    </row>
    <row r="7" hidden="1">
      <c r="A7" s="5" t="s">
        <v>38</v>
      </c>
      <c r="B7" s="6">
        <v>2023.0</v>
      </c>
      <c r="C7" s="5" t="s">
        <v>39</v>
      </c>
      <c r="D7" s="5" t="s">
        <v>40</v>
      </c>
      <c r="E7" s="5" t="s">
        <v>40</v>
      </c>
      <c r="F7" s="5" t="s">
        <v>44</v>
      </c>
      <c r="G7" s="6">
        <v>6.0</v>
      </c>
      <c r="H7" s="6">
        <v>-39.0</v>
      </c>
      <c r="I7" s="5" t="s">
        <v>45</v>
      </c>
      <c r="J7" s="6">
        <v>2.0</v>
      </c>
      <c r="K7" s="6">
        <v>7.0</v>
      </c>
      <c r="L7" s="6">
        <v>0.0</v>
      </c>
      <c r="X7" s="5"/>
      <c r="AA7" s="5"/>
      <c r="AB7" s="5"/>
      <c r="AC7" s="5"/>
      <c r="AD7" s="5"/>
      <c r="AE7" s="5"/>
      <c r="AH7" s="5"/>
    </row>
    <row r="8" hidden="1">
      <c r="A8" s="5" t="s">
        <v>38</v>
      </c>
      <c r="B8" s="6">
        <v>2023.0</v>
      </c>
      <c r="C8" s="5" t="s">
        <v>39</v>
      </c>
      <c r="D8" s="5" t="s">
        <v>40</v>
      </c>
      <c r="E8" s="5" t="s">
        <v>40</v>
      </c>
      <c r="F8" s="5" t="s">
        <v>44</v>
      </c>
      <c r="G8" s="6">
        <v>7.0</v>
      </c>
      <c r="H8" s="6">
        <v>-39.0</v>
      </c>
      <c r="I8" s="5" t="s">
        <v>45</v>
      </c>
      <c r="J8" s="6">
        <v>3.0</v>
      </c>
      <c r="K8" s="6">
        <v>7.0</v>
      </c>
      <c r="L8" s="6">
        <v>0.0</v>
      </c>
      <c r="X8" s="5"/>
      <c r="AA8" s="5"/>
      <c r="AB8" s="5"/>
      <c r="AC8" s="5"/>
      <c r="AD8" s="5"/>
      <c r="AE8" s="5"/>
      <c r="AH8" s="5"/>
    </row>
    <row r="9" hidden="1">
      <c r="A9" s="5" t="s">
        <v>38</v>
      </c>
      <c r="B9" s="6">
        <v>2023.0</v>
      </c>
      <c r="C9" s="5" t="s">
        <v>39</v>
      </c>
      <c r="D9" s="5" t="s">
        <v>40</v>
      </c>
      <c r="E9" s="5"/>
      <c r="F9" s="5" t="s">
        <v>41</v>
      </c>
      <c r="G9" s="6">
        <v>8.0</v>
      </c>
      <c r="H9" s="6">
        <v>-39.0</v>
      </c>
      <c r="I9" s="5" t="s">
        <v>45</v>
      </c>
      <c r="J9" s="6">
        <v>4.0</v>
      </c>
      <c r="K9" s="6">
        <v>7.0</v>
      </c>
      <c r="L9" s="5"/>
      <c r="X9" s="5"/>
      <c r="AA9" s="5"/>
      <c r="AB9" s="5"/>
      <c r="AC9" s="5"/>
      <c r="AD9" s="5"/>
      <c r="AE9" s="5"/>
      <c r="AH9" s="5"/>
    </row>
    <row r="10" hidden="1">
      <c r="A10" s="5" t="s">
        <v>38</v>
      </c>
      <c r="B10" s="6">
        <v>2023.0</v>
      </c>
      <c r="C10" s="5" t="s">
        <v>39</v>
      </c>
      <c r="D10" s="5" t="s">
        <v>40</v>
      </c>
      <c r="E10" s="5" t="s">
        <v>40</v>
      </c>
      <c r="F10" s="5" t="s">
        <v>44</v>
      </c>
      <c r="G10" s="6">
        <v>9.0</v>
      </c>
      <c r="H10" s="6">
        <v>46.0</v>
      </c>
      <c r="I10" s="5" t="s">
        <v>45</v>
      </c>
      <c r="J10" s="6">
        <v>1.0</v>
      </c>
      <c r="K10" s="6">
        <v>10.0</v>
      </c>
      <c r="L10" s="6">
        <v>6.0</v>
      </c>
      <c r="X10" s="5"/>
      <c r="AA10" s="5"/>
      <c r="AB10" s="5"/>
      <c r="AC10" s="5"/>
      <c r="AD10" s="5"/>
      <c r="AE10" s="5"/>
      <c r="AH10" s="5"/>
    </row>
    <row r="11" hidden="1">
      <c r="A11" s="5" t="s">
        <v>38</v>
      </c>
      <c r="B11" s="6">
        <v>2023.0</v>
      </c>
      <c r="C11" s="5" t="s">
        <v>39</v>
      </c>
      <c r="D11" s="5" t="s">
        <v>40</v>
      </c>
      <c r="E11" s="5" t="s">
        <v>40</v>
      </c>
      <c r="F11" s="5" t="s">
        <v>44</v>
      </c>
      <c r="G11" s="6">
        <v>10.0</v>
      </c>
      <c r="H11" s="6">
        <v>40.0</v>
      </c>
      <c r="I11" s="5" t="s">
        <v>45</v>
      </c>
      <c r="J11" s="6">
        <v>2.0</v>
      </c>
      <c r="K11" s="6">
        <v>4.0</v>
      </c>
      <c r="L11" s="6">
        <v>6.0</v>
      </c>
      <c r="X11" s="5"/>
      <c r="AA11" s="5"/>
      <c r="AB11" s="5"/>
      <c r="AC11" s="5"/>
      <c r="AD11" s="5"/>
      <c r="AE11" s="5"/>
      <c r="AH11" s="5"/>
    </row>
    <row r="12" hidden="1">
      <c r="A12" s="5" t="s">
        <v>38</v>
      </c>
      <c r="B12" s="6">
        <v>2023.0</v>
      </c>
      <c r="C12" s="5" t="s">
        <v>39</v>
      </c>
      <c r="D12" s="5" t="s">
        <v>40</v>
      </c>
      <c r="E12" s="5" t="s">
        <v>40</v>
      </c>
      <c r="F12" s="5" t="s">
        <v>44</v>
      </c>
      <c r="G12" s="6">
        <v>11.0</v>
      </c>
      <c r="H12" s="6">
        <v>34.0</v>
      </c>
      <c r="I12" s="5" t="s">
        <v>45</v>
      </c>
      <c r="J12" s="6">
        <v>1.0</v>
      </c>
      <c r="K12" s="6">
        <v>10.0</v>
      </c>
      <c r="L12" s="6">
        <v>6.0</v>
      </c>
      <c r="X12" s="5"/>
      <c r="AA12" s="5"/>
      <c r="AB12" s="5"/>
      <c r="AC12" s="5"/>
      <c r="AD12" s="5"/>
      <c r="AE12" s="5"/>
      <c r="AH12" s="5"/>
    </row>
    <row r="13" hidden="1">
      <c r="A13" s="5" t="s">
        <v>38</v>
      </c>
      <c r="B13" s="6">
        <v>2023.0</v>
      </c>
      <c r="C13" s="5" t="s">
        <v>39</v>
      </c>
      <c r="D13" s="5" t="s">
        <v>40</v>
      </c>
      <c r="E13" s="5" t="s">
        <v>40</v>
      </c>
      <c r="F13" s="5" t="s">
        <v>44</v>
      </c>
      <c r="G13" s="6">
        <v>12.0</v>
      </c>
      <c r="H13" s="6">
        <v>28.0</v>
      </c>
      <c r="I13" s="5" t="s">
        <v>45</v>
      </c>
      <c r="J13" s="6">
        <v>2.0</v>
      </c>
      <c r="K13" s="6">
        <v>4.0</v>
      </c>
      <c r="L13" s="6">
        <v>6.0</v>
      </c>
      <c r="X13" s="5"/>
      <c r="AA13" s="5"/>
      <c r="AB13" s="5"/>
      <c r="AC13" s="5"/>
      <c r="AD13" s="5"/>
      <c r="AE13" s="5"/>
      <c r="AH13" s="5"/>
    </row>
    <row r="14" hidden="1">
      <c r="A14" s="5" t="s">
        <v>38</v>
      </c>
      <c r="B14" s="6">
        <v>2023.0</v>
      </c>
      <c r="C14" s="5" t="s">
        <v>39</v>
      </c>
      <c r="D14" s="5" t="s">
        <v>40</v>
      </c>
      <c r="E14" s="5" t="s">
        <v>40</v>
      </c>
      <c r="F14" s="5" t="s">
        <v>44</v>
      </c>
      <c r="G14" s="6">
        <v>13.0</v>
      </c>
      <c r="H14" s="6">
        <v>22.0</v>
      </c>
      <c r="I14" s="5" t="s">
        <v>42</v>
      </c>
      <c r="J14" s="6">
        <v>1.0</v>
      </c>
      <c r="K14" s="6">
        <v>10.0</v>
      </c>
      <c r="L14" s="6">
        <v>4.0</v>
      </c>
      <c r="X14" s="5"/>
      <c r="AA14" s="5"/>
      <c r="AB14" s="5"/>
      <c r="AC14" s="5"/>
      <c r="AD14" s="5"/>
      <c r="AE14" s="5"/>
      <c r="AH14" s="5"/>
    </row>
    <row r="15" hidden="1">
      <c r="A15" s="5" t="s">
        <v>38</v>
      </c>
      <c r="B15" s="6">
        <v>2023.0</v>
      </c>
      <c r="C15" s="5" t="s">
        <v>39</v>
      </c>
      <c r="D15" s="5" t="s">
        <v>40</v>
      </c>
      <c r="E15" s="5" t="s">
        <v>40</v>
      </c>
      <c r="F15" s="5" t="s">
        <v>44</v>
      </c>
      <c r="G15" s="6">
        <v>14.0</v>
      </c>
      <c r="H15" s="6">
        <v>18.0</v>
      </c>
      <c r="I15" s="5" t="s">
        <v>45</v>
      </c>
      <c r="J15" s="6">
        <v>2.0</v>
      </c>
      <c r="K15" s="6">
        <v>6.0</v>
      </c>
      <c r="L15" s="6">
        <v>5.0</v>
      </c>
      <c r="X15" s="5"/>
      <c r="AA15" s="5"/>
      <c r="AB15" s="5"/>
      <c r="AC15" s="5"/>
      <c r="AD15" s="5"/>
      <c r="AE15" s="5"/>
      <c r="AH15" s="5"/>
    </row>
    <row r="16" hidden="1">
      <c r="A16" s="5" t="s">
        <v>38</v>
      </c>
      <c r="B16" s="6">
        <v>2023.0</v>
      </c>
      <c r="C16" s="5" t="s">
        <v>39</v>
      </c>
      <c r="D16" s="5" t="s">
        <v>40</v>
      </c>
      <c r="E16" s="5" t="s">
        <v>40</v>
      </c>
      <c r="F16" s="5" t="s">
        <v>44</v>
      </c>
      <c r="G16" s="6">
        <v>15.0</v>
      </c>
      <c r="H16" s="6">
        <v>13.0</v>
      </c>
      <c r="I16" s="5" t="s">
        <v>45</v>
      </c>
      <c r="J16" s="6">
        <v>3.0</v>
      </c>
      <c r="K16" s="6">
        <v>1.0</v>
      </c>
      <c r="L16" s="6">
        <v>6.0</v>
      </c>
      <c r="X16" s="5"/>
      <c r="AA16" s="5"/>
      <c r="AB16" s="5"/>
      <c r="AC16" s="5"/>
      <c r="AD16" s="5"/>
      <c r="AE16" s="5"/>
      <c r="AH16" s="5"/>
    </row>
    <row r="17" hidden="1">
      <c r="A17" s="5" t="s">
        <v>38</v>
      </c>
      <c r="B17" s="6">
        <v>2023.0</v>
      </c>
      <c r="C17" s="5" t="s">
        <v>39</v>
      </c>
      <c r="D17" s="5" t="s">
        <v>40</v>
      </c>
      <c r="E17" s="5" t="s">
        <v>40</v>
      </c>
      <c r="F17" s="5" t="s">
        <v>44</v>
      </c>
      <c r="G17" s="6">
        <v>16.0</v>
      </c>
      <c r="H17" s="6">
        <v>7.0</v>
      </c>
      <c r="I17" s="5" t="s">
        <v>45</v>
      </c>
      <c r="J17" s="6">
        <v>1.0</v>
      </c>
      <c r="K17" s="6">
        <v>7.0</v>
      </c>
      <c r="L17" s="6">
        <v>0.0</v>
      </c>
      <c r="X17" s="5"/>
      <c r="AA17" s="5"/>
      <c r="AB17" s="5"/>
      <c r="AC17" s="5"/>
      <c r="AD17" s="5"/>
      <c r="AE17" s="5"/>
      <c r="AH17" s="5"/>
    </row>
    <row r="18" hidden="1">
      <c r="A18" s="5" t="s">
        <v>38</v>
      </c>
      <c r="B18" s="6">
        <v>2023.0</v>
      </c>
      <c r="C18" s="5" t="s">
        <v>39</v>
      </c>
      <c r="D18" s="5" t="s">
        <v>40</v>
      </c>
      <c r="E18" s="5" t="s">
        <v>40</v>
      </c>
      <c r="F18" s="5" t="s">
        <v>44</v>
      </c>
      <c r="G18" s="6">
        <v>17.0</v>
      </c>
      <c r="H18" s="6">
        <v>7.0</v>
      </c>
      <c r="I18" s="5" t="s">
        <v>45</v>
      </c>
      <c r="J18" s="6">
        <v>2.0</v>
      </c>
      <c r="K18" s="6">
        <v>7.0</v>
      </c>
      <c r="L18" s="6">
        <v>0.0</v>
      </c>
      <c r="X18" s="5"/>
      <c r="AA18" s="5"/>
      <c r="AB18" s="5"/>
      <c r="AC18" s="5"/>
      <c r="AD18" s="5"/>
      <c r="AE18" s="5"/>
      <c r="AH18" s="5"/>
    </row>
    <row r="19" hidden="1">
      <c r="A19" s="5" t="s">
        <v>38</v>
      </c>
      <c r="B19" s="6">
        <v>2023.0</v>
      </c>
      <c r="C19" s="5" t="s">
        <v>39</v>
      </c>
      <c r="D19" s="5" t="s">
        <v>40</v>
      </c>
      <c r="E19" s="5" t="s">
        <v>40</v>
      </c>
      <c r="F19" s="5" t="s">
        <v>44</v>
      </c>
      <c r="G19" s="6">
        <v>18.0</v>
      </c>
      <c r="H19" s="6">
        <v>7.0</v>
      </c>
      <c r="I19" s="5" t="s">
        <v>45</v>
      </c>
      <c r="J19" s="6">
        <v>3.0</v>
      </c>
      <c r="K19" s="6">
        <v>7.0</v>
      </c>
      <c r="L19" s="6">
        <v>0.0</v>
      </c>
      <c r="X19" s="5"/>
      <c r="AA19" s="5"/>
      <c r="AB19" s="5"/>
      <c r="AC19" s="5"/>
      <c r="AD19" s="5"/>
      <c r="AE19" s="5"/>
      <c r="AH19" s="5"/>
    </row>
    <row r="20" hidden="1">
      <c r="A20" s="5" t="s">
        <v>38</v>
      </c>
      <c r="B20" s="6">
        <v>2023.0</v>
      </c>
      <c r="C20" s="5" t="s">
        <v>39</v>
      </c>
      <c r="D20" s="5" t="s">
        <v>40</v>
      </c>
      <c r="E20" s="5"/>
      <c r="F20" s="5" t="s">
        <v>41</v>
      </c>
      <c r="G20" s="6">
        <v>19.0</v>
      </c>
      <c r="H20" s="6">
        <v>7.0</v>
      </c>
      <c r="I20" s="5" t="s">
        <v>45</v>
      </c>
      <c r="J20" s="5"/>
      <c r="K20" s="5"/>
      <c r="L20" s="5"/>
      <c r="X20" s="5"/>
      <c r="AA20" s="5"/>
      <c r="AB20" s="5"/>
      <c r="AC20" s="5"/>
      <c r="AD20" s="5"/>
      <c r="AE20" s="5"/>
      <c r="AH20" s="5"/>
    </row>
    <row r="21" hidden="1">
      <c r="A21" s="5" t="s">
        <v>38</v>
      </c>
      <c r="B21" s="6">
        <v>2023.0</v>
      </c>
      <c r="C21" s="5" t="s">
        <v>39</v>
      </c>
      <c r="D21" s="5" t="s">
        <v>40</v>
      </c>
      <c r="E21" s="5"/>
      <c r="F21" s="5" t="s">
        <v>41</v>
      </c>
      <c r="G21" s="6">
        <v>20.0</v>
      </c>
      <c r="H21" s="6">
        <v>-40.0</v>
      </c>
      <c r="I21" s="5" t="s">
        <v>45</v>
      </c>
      <c r="J21" s="5"/>
      <c r="K21" s="5"/>
      <c r="L21" s="5"/>
      <c r="X21" s="5"/>
      <c r="AA21" s="5"/>
      <c r="AB21" s="5"/>
      <c r="AC21" s="5"/>
      <c r="AD21" s="5"/>
      <c r="AE21" s="5"/>
      <c r="AH21" s="5"/>
    </row>
    <row r="22" hidden="1">
      <c r="A22" s="5" t="s">
        <v>38</v>
      </c>
      <c r="B22" s="6">
        <v>2023.0</v>
      </c>
      <c r="C22" s="5" t="s">
        <v>39</v>
      </c>
      <c r="D22" s="5" t="s">
        <v>40</v>
      </c>
      <c r="E22" s="5"/>
      <c r="F22" s="5" t="s">
        <v>43</v>
      </c>
      <c r="G22" s="6">
        <v>21.0</v>
      </c>
      <c r="H22" s="5"/>
      <c r="I22" s="5"/>
      <c r="J22" s="5"/>
      <c r="K22" s="5"/>
      <c r="L22" s="5"/>
      <c r="X22" s="5"/>
      <c r="AA22" s="5"/>
      <c r="AB22" s="5"/>
      <c r="AC22" s="5"/>
      <c r="AD22" s="5"/>
      <c r="AE22" s="5"/>
      <c r="AH22" s="5"/>
    </row>
    <row r="23">
      <c r="A23" s="5" t="s">
        <v>38</v>
      </c>
      <c r="B23" s="6">
        <v>2023.0</v>
      </c>
      <c r="C23" s="5" t="s">
        <v>39</v>
      </c>
      <c r="D23" s="5" t="s">
        <v>40</v>
      </c>
      <c r="E23" s="5" t="s">
        <v>39</v>
      </c>
      <c r="F23" s="5" t="s">
        <v>46</v>
      </c>
      <c r="G23" s="6">
        <v>22.0</v>
      </c>
      <c r="H23" s="6">
        <v>-17.0</v>
      </c>
      <c r="I23" s="5" t="s">
        <v>42</v>
      </c>
      <c r="J23" s="6">
        <v>1.0</v>
      </c>
      <c r="K23" s="6">
        <v>10.0</v>
      </c>
      <c r="L23" s="6">
        <v>0.0</v>
      </c>
      <c r="M23" s="6">
        <v>12.0</v>
      </c>
      <c r="N23" s="5" t="s">
        <v>47</v>
      </c>
      <c r="O23" s="5" t="s">
        <v>48</v>
      </c>
      <c r="P23" s="5"/>
      <c r="Q23" s="5" t="s">
        <v>49</v>
      </c>
      <c r="R23" s="5"/>
      <c r="S23" s="5"/>
      <c r="T23" s="5" t="s">
        <v>50</v>
      </c>
      <c r="X23" s="5" t="s">
        <v>51</v>
      </c>
      <c r="Y23" s="7" t="s">
        <v>52</v>
      </c>
      <c r="AA23" s="6">
        <f> 13.3-10.2</f>
        <v>3.1</v>
      </c>
      <c r="AB23" s="5"/>
      <c r="AC23" s="6">
        <v>-1.0</v>
      </c>
      <c r="AD23" s="6">
        <v>10.0</v>
      </c>
      <c r="AE23" s="6">
        <v>5.0</v>
      </c>
      <c r="AH23" s="5" t="s">
        <v>53</v>
      </c>
    </row>
    <row r="24">
      <c r="A24" s="5" t="s">
        <v>38</v>
      </c>
      <c r="B24" s="6">
        <v>2023.0</v>
      </c>
      <c r="C24" s="5" t="s">
        <v>39</v>
      </c>
      <c r="D24" s="5" t="s">
        <v>40</v>
      </c>
      <c r="E24" s="5" t="s">
        <v>39</v>
      </c>
      <c r="F24" s="5" t="s">
        <v>46</v>
      </c>
      <c r="G24" s="6">
        <v>23.0</v>
      </c>
      <c r="H24" s="6">
        <v>-17.0</v>
      </c>
      <c r="I24" s="5" t="s">
        <v>42</v>
      </c>
      <c r="J24" s="6">
        <v>2.0</v>
      </c>
      <c r="K24" s="6">
        <v>10.0</v>
      </c>
      <c r="L24" s="6">
        <v>15.0</v>
      </c>
      <c r="M24" s="6">
        <v>11.0</v>
      </c>
      <c r="N24" s="5" t="s">
        <v>54</v>
      </c>
      <c r="O24" s="5" t="s">
        <v>55</v>
      </c>
      <c r="P24" s="5" t="s">
        <v>56</v>
      </c>
      <c r="Q24" s="5" t="s">
        <v>49</v>
      </c>
      <c r="R24" s="5"/>
      <c r="S24" s="5"/>
      <c r="T24" s="5" t="s">
        <v>57</v>
      </c>
      <c r="X24" s="5" t="s">
        <v>53</v>
      </c>
      <c r="Y24" s="7" t="s">
        <v>52</v>
      </c>
      <c r="AA24" s="6">
        <f>14.9-13.2</f>
        <v>1.7</v>
      </c>
      <c r="AB24" s="6">
        <f>15.9-13.2</f>
        <v>2.7</v>
      </c>
      <c r="AC24" s="6">
        <v>-1.0</v>
      </c>
      <c r="AD24" s="6">
        <v>10.0</v>
      </c>
      <c r="AE24" s="6">
        <v>5.0</v>
      </c>
      <c r="AH24" s="5" t="s">
        <v>53</v>
      </c>
    </row>
    <row r="25">
      <c r="A25" s="5" t="s">
        <v>38</v>
      </c>
      <c r="B25" s="6">
        <v>2023.0</v>
      </c>
      <c r="C25" s="5" t="s">
        <v>39</v>
      </c>
      <c r="D25" s="5" t="s">
        <v>40</v>
      </c>
      <c r="E25" s="5" t="s">
        <v>39</v>
      </c>
      <c r="F25" s="5" t="s">
        <v>46</v>
      </c>
      <c r="G25" s="6">
        <v>24.0</v>
      </c>
      <c r="H25" s="6">
        <v>-32.0</v>
      </c>
      <c r="I25" s="5" t="s">
        <v>45</v>
      </c>
      <c r="J25" s="6">
        <v>1.0</v>
      </c>
      <c r="K25" s="6">
        <v>10.0</v>
      </c>
      <c r="L25" s="6">
        <v>39.0</v>
      </c>
      <c r="M25" s="6">
        <v>11.0</v>
      </c>
      <c r="N25" s="5" t="s">
        <v>58</v>
      </c>
      <c r="O25" s="5" t="s">
        <v>55</v>
      </c>
      <c r="P25" s="5" t="s">
        <v>46</v>
      </c>
      <c r="Q25" s="5" t="s">
        <v>49</v>
      </c>
      <c r="R25" s="5"/>
      <c r="S25" s="5"/>
      <c r="T25" s="5" t="s">
        <v>59</v>
      </c>
      <c r="X25" s="5" t="s">
        <v>51</v>
      </c>
      <c r="Y25" s="7" t="s">
        <v>52</v>
      </c>
      <c r="AA25" s="6">
        <f>11.1-7</f>
        <v>4.1</v>
      </c>
      <c r="AB25" s="6">
        <f>12.9-7</f>
        <v>5.9</v>
      </c>
      <c r="AC25" s="6">
        <v>-1.0</v>
      </c>
      <c r="AD25" s="6">
        <v>7.0</v>
      </c>
      <c r="AE25" s="6">
        <v>4.0</v>
      </c>
      <c r="AH25" s="5" t="s">
        <v>53</v>
      </c>
    </row>
    <row r="26">
      <c r="A26" s="5" t="s">
        <v>38</v>
      </c>
      <c r="B26" s="6">
        <v>2023.0</v>
      </c>
      <c r="C26" s="5" t="s">
        <v>39</v>
      </c>
      <c r="D26" s="5" t="s">
        <v>40</v>
      </c>
      <c r="E26" s="5" t="s">
        <v>39</v>
      </c>
      <c r="F26" s="5" t="s">
        <v>46</v>
      </c>
      <c r="G26" s="6">
        <v>25.0</v>
      </c>
      <c r="H26" s="6">
        <v>29.0</v>
      </c>
      <c r="I26" s="5" t="s">
        <v>45</v>
      </c>
      <c r="J26" s="6">
        <v>1.0</v>
      </c>
      <c r="K26" s="6">
        <v>10.0</v>
      </c>
      <c r="L26" s="6">
        <v>8.0</v>
      </c>
      <c r="M26" s="6">
        <v>11.0</v>
      </c>
      <c r="N26" s="5" t="s">
        <v>60</v>
      </c>
      <c r="O26" s="5" t="s">
        <v>61</v>
      </c>
      <c r="P26" s="5" t="s">
        <v>46</v>
      </c>
      <c r="Q26" s="5" t="s">
        <v>49</v>
      </c>
      <c r="R26" s="5"/>
      <c r="S26" s="5"/>
      <c r="T26" s="5" t="s">
        <v>57</v>
      </c>
      <c r="X26" s="5" t="s">
        <v>53</v>
      </c>
      <c r="Y26" s="7" t="s">
        <v>52</v>
      </c>
      <c r="AA26" s="6">
        <f>14.6-13.1</f>
        <v>1.5</v>
      </c>
      <c r="AB26" s="6">
        <f>15.5-13.1</f>
        <v>2.4</v>
      </c>
      <c r="AC26" s="6">
        <v>-1.0</v>
      </c>
      <c r="AD26" s="6">
        <v>8.0</v>
      </c>
      <c r="AE26" s="6">
        <v>3.0</v>
      </c>
      <c r="AH26" s="5" t="s">
        <v>53</v>
      </c>
    </row>
    <row r="27">
      <c r="A27" s="5" t="s">
        <v>38</v>
      </c>
      <c r="B27" s="6">
        <v>2023.0</v>
      </c>
      <c r="C27" s="5" t="s">
        <v>39</v>
      </c>
      <c r="D27" s="5" t="s">
        <v>40</v>
      </c>
      <c r="E27" s="5" t="s">
        <v>39</v>
      </c>
      <c r="F27" s="5" t="s">
        <v>46</v>
      </c>
      <c r="G27" s="6">
        <v>26.0</v>
      </c>
      <c r="H27" s="6">
        <v>21.0</v>
      </c>
      <c r="I27" s="5" t="s">
        <v>62</v>
      </c>
      <c r="J27" s="6">
        <v>2.0</v>
      </c>
      <c r="K27" s="6">
        <v>2.0</v>
      </c>
      <c r="L27" s="6">
        <v>3.0</v>
      </c>
      <c r="M27" s="6">
        <v>12.0</v>
      </c>
      <c r="N27" s="5" t="s">
        <v>63</v>
      </c>
      <c r="O27" s="5" t="s">
        <v>61</v>
      </c>
      <c r="P27" s="5" t="s">
        <v>46</v>
      </c>
      <c r="Q27" s="5" t="s">
        <v>64</v>
      </c>
      <c r="R27" s="5" t="s">
        <v>65</v>
      </c>
      <c r="S27" s="5" t="s">
        <v>66</v>
      </c>
      <c r="T27" s="5"/>
      <c r="X27" s="5" t="s">
        <v>53</v>
      </c>
      <c r="Y27" s="7" t="s">
        <v>52</v>
      </c>
      <c r="AA27" s="5"/>
      <c r="AB27" s="5"/>
      <c r="AC27" s="5"/>
      <c r="AD27" s="5"/>
      <c r="AE27" s="5"/>
      <c r="AH27" s="5" t="s">
        <v>51</v>
      </c>
    </row>
    <row r="28">
      <c r="A28" s="5" t="s">
        <v>38</v>
      </c>
      <c r="B28" s="6">
        <v>2023.0</v>
      </c>
      <c r="C28" s="5" t="s">
        <v>39</v>
      </c>
      <c r="D28" s="5" t="s">
        <v>40</v>
      </c>
      <c r="E28" s="5" t="s">
        <v>39</v>
      </c>
      <c r="F28" s="5" t="s">
        <v>46</v>
      </c>
      <c r="G28" s="6">
        <v>27.0</v>
      </c>
      <c r="H28" s="6">
        <v>18.0</v>
      </c>
      <c r="I28" s="5" t="s">
        <v>62</v>
      </c>
      <c r="J28" s="6">
        <v>1.0</v>
      </c>
      <c r="K28" s="6">
        <v>10.0</v>
      </c>
      <c r="L28" s="6">
        <v>15.0</v>
      </c>
      <c r="M28" s="6">
        <v>10.0</v>
      </c>
      <c r="N28" s="5" t="s">
        <v>67</v>
      </c>
      <c r="O28" s="5" t="s">
        <v>55</v>
      </c>
      <c r="P28" s="5" t="s">
        <v>56</v>
      </c>
      <c r="Q28" s="5" t="s">
        <v>49</v>
      </c>
      <c r="R28" s="5"/>
      <c r="S28" s="5"/>
      <c r="T28" s="5" t="s">
        <v>68</v>
      </c>
      <c r="X28" s="5" t="s">
        <v>51</v>
      </c>
      <c r="Y28" s="7" t="s">
        <v>52</v>
      </c>
      <c r="Z28" s="7">
        <v>4.0</v>
      </c>
      <c r="AA28" s="6">
        <f>7.6-5.7</f>
        <v>1.9</v>
      </c>
      <c r="AB28" s="6">
        <f>8.7- 5.7</f>
        <v>3</v>
      </c>
      <c r="AC28" s="6">
        <v>-1.0</v>
      </c>
      <c r="AD28" s="6">
        <v>13.0</v>
      </c>
      <c r="AE28" s="6">
        <v>2.0</v>
      </c>
      <c r="AH28" s="5" t="s">
        <v>53</v>
      </c>
    </row>
    <row r="29">
      <c r="A29" s="5" t="s">
        <v>38</v>
      </c>
      <c r="B29" s="6">
        <v>2023.0</v>
      </c>
      <c r="C29" s="5" t="s">
        <v>39</v>
      </c>
      <c r="D29" s="5" t="s">
        <v>40</v>
      </c>
      <c r="E29" s="5" t="s">
        <v>39</v>
      </c>
      <c r="F29" s="5" t="s">
        <v>46</v>
      </c>
      <c r="G29" s="6">
        <v>28.0</v>
      </c>
      <c r="H29" s="6">
        <v>3.0</v>
      </c>
      <c r="I29" s="5" t="s">
        <v>45</v>
      </c>
      <c r="J29" s="6">
        <v>1.0</v>
      </c>
      <c r="K29" s="6">
        <v>3.0</v>
      </c>
      <c r="L29" s="6">
        <v>-1.0</v>
      </c>
      <c r="M29" s="6">
        <v>11.0</v>
      </c>
      <c r="N29" s="5" t="s">
        <v>69</v>
      </c>
      <c r="O29" s="5" t="s">
        <v>55</v>
      </c>
      <c r="P29" s="5" t="s">
        <v>56</v>
      </c>
      <c r="Q29" s="5" t="s">
        <v>64</v>
      </c>
      <c r="R29" s="5" t="s">
        <v>65</v>
      </c>
      <c r="S29" s="5" t="s">
        <v>70</v>
      </c>
      <c r="T29" s="5"/>
      <c r="X29" s="5" t="s">
        <v>51</v>
      </c>
      <c r="Y29" s="7" t="s">
        <v>52</v>
      </c>
      <c r="AA29" s="5"/>
      <c r="AB29" s="5"/>
      <c r="AC29" s="5"/>
      <c r="AD29" s="5"/>
      <c r="AE29" s="5"/>
      <c r="AH29" s="5" t="s">
        <v>51</v>
      </c>
    </row>
    <row r="30">
      <c r="A30" s="5" t="s">
        <v>38</v>
      </c>
      <c r="B30" s="6">
        <v>2023.0</v>
      </c>
      <c r="C30" s="5" t="s">
        <v>39</v>
      </c>
      <c r="D30" s="5" t="s">
        <v>40</v>
      </c>
      <c r="E30" s="5" t="s">
        <v>39</v>
      </c>
      <c r="F30" s="5" t="s">
        <v>46</v>
      </c>
      <c r="G30" s="6">
        <v>29.0</v>
      </c>
      <c r="H30" s="6">
        <v>4.0</v>
      </c>
      <c r="I30" s="5" t="s">
        <v>42</v>
      </c>
      <c r="J30" s="6">
        <v>2.0</v>
      </c>
      <c r="K30" s="6">
        <v>4.0</v>
      </c>
      <c r="L30" s="6">
        <v>3.0</v>
      </c>
      <c r="M30" s="6">
        <v>13.0</v>
      </c>
      <c r="N30" s="5" t="s">
        <v>71</v>
      </c>
      <c r="O30" s="5" t="s">
        <v>55</v>
      </c>
      <c r="P30" s="5" t="s">
        <v>72</v>
      </c>
      <c r="Q30" s="5" t="s">
        <v>64</v>
      </c>
      <c r="R30" s="5" t="s">
        <v>65</v>
      </c>
      <c r="S30" s="5" t="s">
        <v>73</v>
      </c>
      <c r="T30" s="5"/>
      <c r="X30" s="5" t="s">
        <v>51</v>
      </c>
      <c r="Y30" s="8" t="s">
        <v>52</v>
      </c>
      <c r="AA30" s="5"/>
      <c r="AB30" s="5"/>
      <c r="AC30" s="5"/>
      <c r="AD30" s="5"/>
      <c r="AE30" s="5"/>
      <c r="AH30" s="5" t="s">
        <v>53</v>
      </c>
    </row>
    <row r="31">
      <c r="A31" s="5" t="s">
        <v>38</v>
      </c>
      <c r="B31" s="6">
        <v>2023.0</v>
      </c>
      <c r="C31" s="5" t="s">
        <v>39</v>
      </c>
      <c r="D31" s="5" t="s">
        <v>40</v>
      </c>
      <c r="E31" s="5" t="s">
        <v>39</v>
      </c>
      <c r="F31" s="5" t="s">
        <v>46</v>
      </c>
      <c r="G31" s="6">
        <v>30.0</v>
      </c>
      <c r="H31" s="6">
        <v>1.0</v>
      </c>
      <c r="I31" s="5" t="s">
        <v>42</v>
      </c>
      <c r="J31" s="6">
        <v>3.0</v>
      </c>
      <c r="K31" s="6">
        <v>1.0</v>
      </c>
      <c r="L31" s="6">
        <v>1.0</v>
      </c>
      <c r="M31" s="6">
        <v>13.0</v>
      </c>
      <c r="N31" s="5" t="s">
        <v>74</v>
      </c>
      <c r="O31" s="5" t="s">
        <v>55</v>
      </c>
      <c r="P31" s="5" t="s">
        <v>56</v>
      </c>
      <c r="Q31" s="5" t="s">
        <v>64</v>
      </c>
      <c r="R31" s="5" t="s">
        <v>65</v>
      </c>
      <c r="S31" s="5" t="s">
        <v>75</v>
      </c>
      <c r="T31" s="5"/>
      <c r="X31" s="5" t="s">
        <v>51</v>
      </c>
      <c r="Y31" s="9" t="s">
        <v>76</v>
      </c>
      <c r="AA31" s="5"/>
      <c r="AB31" s="5"/>
      <c r="AC31" s="5"/>
      <c r="AD31" s="5"/>
      <c r="AE31" s="5"/>
      <c r="AH31" s="5"/>
    </row>
    <row r="32" hidden="1">
      <c r="A32" s="5" t="s">
        <v>38</v>
      </c>
      <c r="B32" s="6">
        <v>2023.0</v>
      </c>
      <c r="C32" s="5" t="s">
        <v>39</v>
      </c>
      <c r="D32" s="5" t="s">
        <v>40</v>
      </c>
      <c r="E32" s="5"/>
      <c r="F32" s="5" t="s">
        <v>41</v>
      </c>
      <c r="G32" s="6">
        <v>31.0</v>
      </c>
      <c r="H32" s="6">
        <v>3.0</v>
      </c>
      <c r="I32" s="5" t="s">
        <v>42</v>
      </c>
      <c r="J32" s="5"/>
      <c r="K32" s="5"/>
      <c r="L32" s="5"/>
      <c r="X32" s="5"/>
      <c r="AA32" s="5"/>
      <c r="AB32" s="5"/>
      <c r="AC32" s="5"/>
      <c r="AD32" s="5"/>
      <c r="AE32" s="5"/>
      <c r="AH32" s="5"/>
    </row>
    <row r="33" hidden="1">
      <c r="A33" s="5" t="s">
        <v>38</v>
      </c>
      <c r="B33" s="6">
        <v>2023.0</v>
      </c>
      <c r="C33" s="5" t="s">
        <v>39</v>
      </c>
      <c r="D33" s="5" t="s">
        <v>40</v>
      </c>
      <c r="E33" s="5"/>
      <c r="F33" s="5" t="s">
        <v>41</v>
      </c>
      <c r="G33" s="6">
        <v>32.0</v>
      </c>
      <c r="H33" s="6">
        <v>-40.0</v>
      </c>
      <c r="I33" s="5" t="s">
        <v>42</v>
      </c>
      <c r="J33" s="5"/>
      <c r="K33" s="5"/>
      <c r="L33" s="5"/>
      <c r="X33" s="5"/>
      <c r="AA33" s="5"/>
      <c r="AB33" s="5"/>
      <c r="AC33" s="5"/>
      <c r="AD33" s="5"/>
      <c r="AE33" s="5"/>
      <c r="AH33" s="5"/>
    </row>
    <row r="34" hidden="1">
      <c r="A34" s="5" t="s">
        <v>38</v>
      </c>
      <c r="B34" s="6">
        <v>2023.0</v>
      </c>
      <c r="C34" s="5" t="s">
        <v>39</v>
      </c>
      <c r="D34" s="5" t="s">
        <v>40</v>
      </c>
      <c r="E34" s="5" t="s">
        <v>40</v>
      </c>
      <c r="F34" s="5" t="s">
        <v>44</v>
      </c>
      <c r="G34" s="6">
        <v>33.0</v>
      </c>
      <c r="H34" s="6">
        <v>-28.0</v>
      </c>
      <c r="I34" s="5" t="s">
        <v>62</v>
      </c>
      <c r="J34" s="6">
        <v>1.0</v>
      </c>
      <c r="K34" s="6">
        <v>10.0</v>
      </c>
      <c r="L34" s="6">
        <v>0.0</v>
      </c>
      <c r="X34" s="5"/>
      <c r="AA34" s="5"/>
      <c r="AB34" s="5"/>
      <c r="AC34" s="5"/>
      <c r="AD34" s="5"/>
      <c r="AE34" s="5"/>
      <c r="AH34" s="5"/>
    </row>
    <row r="35" hidden="1">
      <c r="A35" s="5" t="s">
        <v>38</v>
      </c>
      <c r="B35" s="6">
        <v>2023.0</v>
      </c>
      <c r="C35" s="5" t="s">
        <v>39</v>
      </c>
      <c r="D35" s="5" t="s">
        <v>40</v>
      </c>
      <c r="E35" s="5" t="s">
        <v>40</v>
      </c>
      <c r="F35" s="5" t="s">
        <v>44</v>
      </c>
      <c r="G35" s="6">
        <v>34.0</v>
      </c>
      <c r="H35" s="6">
        <v>-28.0</v>
      </c>
      <c r="I35" s="5" t="s">
        <v>62</v>
      </c>
      <c r="J35" s="6">
        <v>2.0</v>
      </c>
      <c r="K35" s="6">
        <v>10.0</v>
      </c>
      <c r="L35" s="6">
        <v>-5.0</v>
      </c>
      <c r="X35" s="5"/>
      <c r="AA35" s="5"/>
      <c r="AB35" s="5"/>
      <c r="AC35" s="5"/>
      <c r="AD35" s="5"/>
      <c r="AE35" s="5"/>
      <c r="AH35" s="5"/>
    </row>
    <row r="36" hidden="1">
      <c r="A36" s="5" t="s">
        <v>38</v>
      </c>
      <c r="B36" s="6">
        <v>2023.0</v>
      </c>
      <c r="C36" s="5" t="s">
        <v>39</v>
      </c>
      <c r="D36" s="5" t="s">
        <v>40</v>
      </c>
      <c r="E36" s="5" t="s">
        <v>40</v>
      </c>
      <c r="F36" s="5" t="s">
        <v>44</v>
      </c>
      <c r="G36" s="6">
        <v>35.0</v>
      </c>
      <c r="H36" s="6">
        <v>-23.0</v>
      </c>
      <c r="I36" s="5" t="s">
        <v>62</v>
      </c>
      <c r="J36" s="6">
        <v>2.0</v>
      </c>
      <c r="K36" s="6">
        <v>15.0</v>
      </c>
      <c r="L36" s="6">
        <v>0.0</v>
      </c>
      <c r="X36" s="5"/>
      <c r="AA36" s="5"/>
      <c r="AB36" s="5"/>
      <c r="AC36" s="5"/>
      <c r="AD36" s="5"/>
      <c r="AE36" s="5"/>
      <c r="AH36" s="5"/>
    </row>
    <row r="37" hidden="1">
      <c r="A37" s="5" t="s">
        <v>38</v>
      </c>
      <c r="B37" s="6">
        <v>2023.0</v>
      </c>
      <c r="C37" s="5" t="s">
        <v>39</v>
      </c>
      <c r="D37" s="5" t="s">
        <v>40</v>
      </c>
      <c r="E37" s="5" t="s">
        <v>40</v>
      </c>
      <c r="F37" s="5" t="s">
        <v>44</v>
      </c>
      <c r="G37" s="6">
        <v>36.0</v>
      </c>
      <c r="H37" s="6">
        <v>-23.0</v>
      </c>
      <c r="I37" s="5" t="s">
        <v>62</v>
      </c>
      <c r="J37" s="6">
        <v>3.0</v>
      </c>
      <c r="K37" s="6">
        <v>15.0</v>
      </c>
      <c r="L37" s="6">
        <v>7.0</v>
      </c>
      <c r="X37" s="5"/>
      <c r="AA37" s="5"/>
      <c r="AB37" s="5"/>
      <c r="AC37" s="5"/>
      <c r="AD37" s="5"/>
      <c r="AE37" s="5"/>
      <c r="AH37" s="5"/>
    </row>
    <row r="38" hidden="1">
      <c r="A38" s="5" t="s">
        <v>38</v>
      </c>
      <c r="B38" s="6">
        <v>2023.0</v>
      </c>
      <c r="C38" s="5" t="s">
        <v>39</v>
      </c>
      <c r="D38" s="5" t="s">
        <v>40</v>
      </c>
      <c r="E38" s="5"/>
      <c r="F38" s="5" t="s">
        <v>41</v>
      </c>
      <c r="G38" s="6">
        <v>37.0</v>
      </c>
      <c r="H38" s="6">
        <v>-30.0</v>
      </c>
      <c r="I38" s="5" t="s">
        <v>45</v>
      </c>
      <c r="J38" s="6">
        <v>4.0</v>
      </c>
      <c r="K38" s="6">
        <v>8.0</v>
      </c>
      <c r="L38" s="5"/>
      <c r="X38" s="5"/>
      <c r="AA38" s="5"/>
      <c r="AB38" s="5"/>
      <c r="AC38" s="5"/>
      <c r="AD38" s="5"/>
      <c r="AE38" s="5"/>
      <c r="AH38" s="5"/>
    </row>
    <row r="39" hidden="1">
      <c r="A39" s="5" t="s">
        <v>38</v>
      </c>
      <c r="B39" s="6">
        <v>2023.0</v>
      </c>
      <c r="C39" s="5" t="s">
        <v>39</v>
      </c>
      <c r="D39" s="5" t="s">
        <v>40</v>
      </c>
      <c r="E39" s="5"/>
      <c r="F39" s="5" t="s">
        <v>43</v>
      </c>
      <c r="G39" s="6">
        <v>38.0</v>
      </c>
      <c r="H39" s="5"/>
      <c r="I39" s="5"/>
      <c r="J39" s="5"/>
      <c r="K39" s="5"/>
      <c r="L39" s="5"/>
      <c r="X39" s="5"/>
      <c r="AA39" s="5"/>
      <c r="AB39" s="5"/>
      <c r="AC39" s="5"/>
      <c r="AD39" s="5"/>
      <c r="AE39" s="5"/>
      <c r="AH39" s="5"/>
    </row>
    <row r="40">
      <c r="A40" s="5" t="s">
        <v>38</v>
      </c>
      <c r="B40" s="6">
        <v>2023.0</v>
      </c>
      <c r="C40" s="5" t="s">
        <v>39</v>
      </c>
      <c r="D40" s="5" t="s">
        <v>40</v>
      </c>
      <c r="E40" s="5" t="s">
        <v>39</v>
      </c>
      <c r="F40" s="5" t="s">
        <v>46</v>
      </c>
      <c r="G40" s="6">
        <v>39.0</v>
      </c>
      <c r="H40" s="6">
        <v>-26.0</v>
      </c>
      <c r="I40" s="5" t="s">
        <v>62</v>
      </c>
      <c r="J40" s="6">
        <v>1.0</v>
      </c>
      <c r="K40" s="6">
        <v>10.0</v>
      </c>
      <c r="L40" s="6">
        <v>9.0</v>
      </c>
      <c r="M40" s="6">
        <v>11.0</v>
      </c>
      <c r="N40" s="5" t="s">
        <v>60</v>
      </c>
      <c r="O40" s="5" t="s">
        <v>61</v>
      </c>
      <c r="P40" s="5" t="s">
        <v>46</v>
      </c>
      <c r="Q40" s="5" t="s">
        <v>64</v>
      </c>
      <c r="R40" s="5" t="s">
        <v>65</v>
      </c>
      <c r="S40" s="5" t="s">
        <v>75</v>
      </c>
      <c r="T40" s="5"/>
      <c r="X40" s="5" t="s">
        <v>53</v>
      </c>
      <c r="Y40" s="10" t="s">
        <v>52</v>
      </c>
      <c r="AA40" s="5"/>
      <c r="AB40" s="5"/>
      <c r="AC40" s="5"/>
      <c r="AD40" s="5"/>
      <c r="AE40" s="5"/>
      <c r="AH40" s="5"/>
    </row>
    <row r="41">
      <c r="A41" s="5" t="s">
        <v>38</v>
      </c>
      <c r="B41" s="6">
        <v>2023.0</v>
      </c>
      <c r="C41" s="5" t="s">
        <v>39</v>
      </c>
      <c r="D41" s="5" t="s">
        <v>40</v>
      </c>
      <c r="E41" s="5" t="s">
        <v>39</v>
      </c>
      <c r="F41" s="5" t="s">
        <v>46</v>
      </c>
      <c r="G41" s="6">
        <v>40.0</v>
      </c>
      <c r="H41" s="6">
        <v>-35.0</v>
      </c>
      <c r="I41" s="5" t="s">
        <v>62</v>
      </c>
      <c r="J41" s="6">
        <v>2.0</v>
      </c>
      <c r="K41" s="6">
        <v>1.0</v>
      </c>
      <c r="L41" s="6">
        <v>3.0</v>
      </c>
      <c r="M41" s="6">
        <v>11.0</v>
      </c>
      <c r="N41" s="5" t="s">
        <v>60</v>
      </c>
      <c r="O41" s="5" t="s">
        <v>61</v>
      </c>
      <c r="P41" s="5" t="s">
        <v>46</v>
      </c>
      <c r="Q41" s="5" t="s">
        <v>64</v>
      </c>
      <c r="R41" s="5" t="s">
        <v>65</v>
      </c>
      <c r="S41" s="5" t="s">
        <v>75</v>
      </c>
      <c r="T41" s="5"/>
      <c r="X41" s="5" t="s">
        <v>51</v>
      </c>
      <c r="Y41" s="10" t="s">
        <v>52</v>
      </c>
      <c r="AA41" s="5"/>
      <c r="AB41" s="5"/>
      <c r="AC41" s="5"/>
      <c r="AD41" s="5"/>
      <c r="AE41" s="5"/>
      <c r="AH41" s="5"/>
    </row>
    <row r="42">
      <c r="A42" s="5" t="s">
        <v>38</v>
      </c>
      <c r="B42" s="6">
        <v>2023.0</v>
      </c>
      <c r="C42" s="5" t="s">
        <v>39</v>
      </c>
      <c r="D42" s="5" t="s">
        <v>40</v>
      </c>
      <c r="E42" s="5" t="s">
        <v>39</v>
      </c>
      <c r="F42" s="5" t="s">
        <v>46</v>
      </c>
      <c r="G42" s="6">
        <v>41.0</v>
      </c>
      <c r="H42" s="6">
        <v>-38.0</v>
      </c>
      <c r="I42" s="5" t="s">
        <v>62</v>
      </c>
      <c r="J42" s="6">
        <v>1.0</v>
      </c>
      <c r="K42" s="6">
        <v>10.0</v>
      </c>
      <c r="L42" s="6">
        <v>0.0</v>
      </c>
      <c r="M42" s="6">
        <v>11.0</v>
      </c>
      <c r="N42" s="5" t="s">
        <v>58</v>
      </c>
      <c r="O42" s="5" t="s">
        <v>61</v>
      </c>
      <c r="P42" s="5" t="s">
        <v>56</v>
      </c>
      <c r="Q42" s="5" t="s">
        <v>64</v>
      </c>
      <c r="R42" s="5" t="s">
        <v>77</v>
      </c>
      <c r="S42" s="5" t="s">
        <v>78</v>
      </c>
      <c r="T42" s="5"/>
      <c r="X42" s="5" t="s">
        <v>51</v>
      </c>
      <c r="Y42" s="10" t="s">
        <v>52</v>
      </c>
      <c r="AA42" s="5"/>
      <c r="AB42" s="5"/>
      <c r="AC42" s="5"/>
      <c r="AD42" s="5"/>
      <c r="AE42" s="5"/>
      <c r="AH42" s="5" t="s">
        <v>53</v>
      </c>
    </row>
    <row r="43">
      <c r="A43" s="5" t="s">
        <v>38</v>
      </c>
      <c r="B43" s="6">
        <v>2023.0</v>
      </c>
      <c r="C43" s="5" t="s">
        <v>39</v>
      </c>
      <c r="D43" s="5" t="s">
        <v>40</v>
      </c>
      <c r="E43" s="5" t="s">
        <v>39</v>
      </c>
      <c r="F43" s="5" t="s">
        <v>46</v>
      </c>
      <c r="G43" s="6">
        <v>42.0</v>
      </c>
      <c r="H43" s="6">
        <v>-38.0</v>
      </c>
      <c r="I43" s="5" t="s">
        <v>42</v>
      </c>
      <c r="J43" s="6">
        <v>2.0</v>
      </c>
      <c r="K43" s="6">
        <v>10.0</v>
      </c>
      <c r="L43" s="6">
        <v>4.0</v>
      </c>
      <c r="M43" s="6">
        <v>10.0</v>
      </c>
      <c r="N43" s="5" t="s">
        <v>67</v>
      </c>
      <c r="O43" s="5" t="s">
        <v>61</v>
      </c>
      <c r="P43" s="5" t="s">
        <v>56</v>
      </c>
      <c r="Q43" s="5" t="s">
        <v>49</v>
      </c>
      <c r="R43" s="5"/>
      <c r="S43" s="5"/>
      <c r="T43" s="5" t="s">
        <v>68</v>
      </c>
      <c r="X43" s="5" t="s">
        <v>51</v>
      </c>
      <c r="Y43" s="10" t="s">
        <v>52</v>
      </c>
      <c r="Z43" s="7">
        <v>4.0</v>
      </c>
      <c r="AA43" s="6">
        <f>11.2-9.3</f>
        <v>1.9</v>
      </c>
      <c r="AB43" s="6">
        <f>12.1-9.3</f>
        <v>2.8</v>
      </c>
      <c r="AC43" s="6">
        <v>-1.0</v>
      </c>
      <c r="AD43" s="6">
        <v>0.0</v>
      </c>
      <c r="AE43" s="6">
        <v>0.0</v>
      </c>
      <c r="AH43" s="5" t="s">
        <v>53</v>
      </c>
    </row>
    <row r="44">
      <c r="A44" s="5" t="s">
        <v>38</v>
      </c>
      <c r="B44" s="6">
        <v>2023.0</v>
      </c>
      <c r="C44" s="5" t="s">
        <v>39</v>
      </c>
      <c r="D44" s="5" t="s">
        <v>40</v>
      </c>
      <c r="E44" s="5" t="s">
        <v>39</v>
      </c>
      <c r="F44" s="5" t="s">
        <v>46</v>
      </c>
      <c r="G44" s="6">
        <v>43.0</v>
      </c>
      <c r="H44" s="6">
        <v>-42.0</v>
      </c>
      <c r="I44" s="5" t="s">
        <v>62</v>
      </c>
      <c r="J44" s="6">
        <v>3.0</v>
      </c>
      <c r="K44" s="6">
        <v>6.0</v>
      </c>
      <c r="L44" s="6">
        <v>9.0</v>
      </c>
      <c r="M44" s="6">
        <v>11.0</v>
      </c>
      <c r="N44" s="5" t="s">
        <v>60</v>
      </c>
      <c r="O44" s="5" t="s">
        <v>55</v>
      </c>
      <c r="P44" s="5" t="s">
        <v>46</v>
      </c>
      <c r="Q44" s="5" t="s">
        <v>49</v>
      </c>
      <c r="R44" s="5"/>
      <c r="S44" s="5"/>
      <c r="T44" s="5" t="s">
        <v>68</v>
      </c>
      <c r="X44" s="5" t="s">
        <v>51</v>
      </c>
      <c r="Y44" s="10" t="s">
        <v>52</v>
      </c>
      <c r="Z44" s="7">
        <v>5.0</v>
      </c>
      <c r="AA44" s="6">
        <f>10.1-7.8</f>
        <v>2.3</v>
      </c>
      <c r="AB44" s="6">
        <f>11.1-7.8</f>
        <v>3.3</v>
      </c>
      <c r="AC44" s="6">
        <v>-1.0</v>
      </c>
      <c r="AD44" s="6">
        <v>4.0</v>
      </c>
      <c r="AE44" s="6">
        <v>0.0</v>
      </c>
      <c r="AH44" s="5"/>
    </row>
    <row r="45">
      <c r="A45" s="5" t="s">
        <v>38</v>
      </c>
      <c r="B45" s="6">
        <v>2023.0</v>
      </c>
      <c r="C45" s="5" t="s">
        <v>39</v>
      </c>
      <c r="D45" s="5" t="s">
        <v>40</v>
      </c>
      <c r="E45" s="5" t="s">
        <v>39</v>
      </c>
      <c r="F45" s="5" t="s">
        <v>46</v>
      </c>
      <c r="G45" s="6">
        <v>44.0</v>
      </c>
      <c r="H45" s="6">
        <v>49.0</v>
      </c>
      <c r="I45" s="5" t="s">
        <v>45</v>
      </c>
      <c r="J45" s="6">
        <v>1.0</v>
      </c>
      <c r="K45" s="6">
        <v>10.0</v>
      </c>
      <c r="L45" s="6">
        <v>0.0</v>
      </c>
      <c r="M45" s="6">
        <v>11.0</v>
      </c>
      <c r="N45" s="5" t="s">
        <v>58</v>
      </c>
      <c r="O45" s="5" t="s">
        <v>61</v>
      </c>
      <c r="P45" s="5" t="s">
        <v>56</v>
      </c>
      <c r="Q45" s="5" t="s">
        <v>49</v>
      </c>
      <c r="R45" s="5"/>
      <c r="S45" s="5"/>
      <c r="T45" s="5" t="s">
        <v>79</v>
      </c>
      <c r="X45" s="5" t="s">
        <v>53</v>
      </c>
      <c r="Y45" s="10" t="s">
        <v>52</v>
      </c>
      <c r="AA45" s="6">
        <f>10.3-8.3</f>
        <v>2</v>
      </c>
      <c r="AB45" s="5"/>
      <c r="AC45" s="6">
        <v>-1.0</v>
      </c>
      <c r="AD45" s="5"/>
      <c r="AE45" s="5"/>
      <c r="AH45" s="5"/>
    </row>
    <row r="46">
      <c r="A46" s="5" t="s">
        <v>38</v>
      </c>
      <c r="B46" s="6">
        <v>2023.0</v>
      </c>
      <c r="C46" s="5" t="s">
        <v>39</v>
      </c>
      <c r="D46" s="5" t="s">
        <v>40</v>
      </c>
      <c r="E46" s="5" t="s">
        <v>39</v>
      </c>
      <c r="F46" s="5" t="s">
        <v>46</v>
      </c>
      <c r="G46" s="6">
        <v>45.0</v>
      </c>
      <c r="H46" s="6">
        <v>49.0</v>
      </c>
      <c r="I46" s="5" t="s">
        <v>45</v>
      </c>
      <c r="J46" s="6">
        <v>2.0</v>
      </c>
      <c r="K46" s="6">
        <v>10.0</v>
      </c>
      <c r="L46" s="6">
        <v>7.0</v>
      </c>
      <c r="M46" s="6">
        <v>11.0</v>
      </c>
      <c r="N46" s="5" t="s">
        <v>54</v>
      </c>
      <c r="O46" s="5" t="s">
        <v>55</v>
      </c>
      <c r="P46" s="5" t="s">
        <v>56</v>
      </c>
      <c r="Q46" s="5" t="s">
        <v>49</v>
      </c>
      <c r="R46" s="5"/>
      <c r="S46" s="5"/>
      <c r="T46" s="5" t="s">
        <v>50</v>
      </c>
      <c r="X46" s="5" t="s">
        <v>53</v>
      </c>
      <c r="Y46" s="10" t="s">
        <v>52</v>
      </c>
      <c r="AA46" s="6">
        <f>10.3-8.7</f>
        <v>1.6</v>
      </c>
      <c r="AB46" s="6">
        <f>11.2-8.7</f>
        <v>2.5</v>
      </c>
      <c r="AC46" s="6">
        <v>-1.0</v>
      </c>
      <c r="AD46" s="6">
        <v>3.0</v>
      </c>
      <c r="AE46" s="6">
        <v>1.0</v>
      </c>
      <c r="AH46" s="5"/>
    </row>
    <row r="47">
      <c r="A47" s="5" t="s">
        <v>38</v>
      </c>
      <c r="B47" s="6">
        <v>2023.0</v>
      </c>
      <c r="C47" s="5" t="s">
        <v>39</v>
      </c>
      <c r="D47" s="5" t="s">
        <v>40</v>
      </c>
      <c r="E47" s="5" t="s">
        <v>39</v>
      </c>
      <c r="F47" s="5" t="s">
        <v>46</v>
      </c>
      <c r="G47" s="6">
        <v>46.0</v>
      </c>
      <c r="H47" s="6">
        <v>42.0</v>
      </c>
      <c r="I47" s="5" t="s">
        <v>45</v>
      </c>
      <c r="J47" s="6">
        <v>3.0</v>
      </c>
      <c r="K47" s="6">
        <v>3.0</v>
      </c>
      <c r="L47" s="6">
        <v>6.0</v>
      </c>
      <c r="M47" s="6">
        <v>11.0</v>
      </c>
      <c r="N47" s="5" t="s">
        <v>60</v>
      </c>
      <c r="O47" s="5" t="s">
        <v>61</v>
      </c>
      <c r="P47" s="5" t="s">
        <v>46</v>
      </c>
      <c r="Q47" s="5" t="s">
        <v>49</v>
      </c>
      <c r="R47" s="5"/>
      <c r="S47" s="5"/>
      <c r="T47" s="5" t="s">
        <v>50</v>
      </c>
      <c r="X47" s="5" t="s">
        <v>53</v>
      </c>
      <c r="Y47" s="10" t="s">
        <v>52</v>
      </c>
      <c r="AA47" s="6">
        <f>11.7- 9.9</f>
        <v>1.8</v>
      </c>
      <c r="AB47" s="6">
        <f> 12.7 -9.9</f>
        <v>2.8</v>
      </c>
      <c r="AC47" s="6">
        <v>-1.0</v>
      </c>
      <c r="AD47" s="6">
        <v>0.0</v>
      </c>
      <c r="AE47" s="6">
        <v>0.0</v>
      </c>
      <c r="AH47" s="5"/>
    </row>
    <row r="48">
      <c r="A48" s="5" t="s">
        <v>38</v>
      </c>
      <c r="B48" s="6">
        <v>2023.0</v>
      </c>
      <c r="C48" s="5" t="s">
        <v>39</v>
      </c>
      <c r="D48" s="5" t="s">
        <v>40</v>
      </c>
      <c r="E48" s="5" t="s">
        <v>39</v>
      </c>
      <c r="F48" s="5" t="s">
        <v>46</v>
      </c>
      <c r="G48" s="6">
        <v>47.0</v>
      </c>
      <c r="H48" s="6">
        <v>36.0</v>
      </c>
      <c r="I48" s="5" t="s">
        <v>62</v>
      </c>
      <c r="J48" s="6">
        <v>1.0</v>
      </c>
      <c r="K48" s="6">
        <v>10.0</v>
      </c>
      <c r="L48" s="6">
        <v>0.0</v>
      </c>
      <c r="M48" s="6">
        <v>12.0</v>
      </c>
      <c r="N48" s="5" t="s">
        <v>47</v>
      </c>
      <c r="O48" s="5" t="s">
        <v>48</v>
      </c>
      <c r="P48" s="5"/>
      <c r="Q48" s="5" t="s">
        <v>49</v>
      </c>
      <c r="R48" s="5"/>
      <c r="S48" s="5"/>
      <c r="T48" s="5" t="s">
        <v>50</v>
      </c>
      <c r="X48" s="5" t="s">
        <v>51</v>
      </c>
      <c r="Y48" s="10" t="s">
        <v>52</v>
      </c>
      <c r="AA48" s="6">
        <f>14.5-11.2</f>
        <v>3.3</v>
      </c>
      <c r="AB48" s="5"/>
      <c r="AC48" s="6">
        <v>-1.0</v>
      </c>
      <c r="AD48" s="5"/>
      <c r="AE48" s="5"/>
      <c r="AH48" s="5" t="s">
        <v>53</v>
      </c>
    </row>
    <row r="49">
      <c r="A49" s="5" t="s">
        <v>38</v>
      </c>
      <c r="B49" s="6">
        <v>2023.0</v>
      </c>
      <c r="C49" s="5" t="s">
        <v>39</v>
      </c>
      <c r="D49" s="5" t="s">
        <v>40</v>
      </c>
      <c r="E49" s="5" t="s">
        <v>39</v>
      </c>
      <c r="F49" s="5" t="s">
        <v>46</v>
      </c>
      <c r="G49" s="6">
        <v>48.0</v>
      </c>
      <c r="H49" s="6">
        <v>36.0</v>
      </c>
      <c r="I49" s="5" t="s">
        <v>62</v>
      </c>
      <c r="J49" s="6">
        <v>2.0</v>
      </c>
      <c r="K49" s="6">
        <v>10.0</v>
      </c>
      <c r="L49" s="6">
        <v>3.0</v>
      </c>
      <c r="M49" s="6">
        <v>12.0</v>
      </c>
      <c r="N49" s="5" t="s">
        <v>63</v>
      </c>
      <c r="O49" s="5" t="s">
        <v>55</v>
      </c>
      <c r="P49" s="5" t="s">
        <v>56</v>
      </c>
      <c r="Q49" s="5" t="s">
        <v>64</v>
      </c>
      <c r="R49" s="5" t="s">
        <v>65</v>
      </c>
      <c r="S49" s="5" t="s">
        <v>75</v>
      </c>
      <c r="T49" s="5"/>
      <c r="X49" s="5" t="s">
        <v>53</v>
      </c>
      <c r="Y49" s="10" t="s">
        <v>52</v>
      </c>
      <c r="AA49" s="5"/>
      <c r="AB49" s="5"/>
      <c r="AC49" s="5"/>
      <c r="AD49" s="5"/>
      <c r="AE49" s="5"/>
      <c r="AH49" s="5" t="s">
        <v>53</v>
      </c>
    </row>
    <row r="50">
      <c r="A50" s="5" t="s">
        <v>38</v>
      </c>
      <c r="B50" s="6">
        <v>2023.0</v>
      </c>
      <c r="C50" s="5" t="s">
        <v>39</v>
      </c>
      <c r="D50" s="5" t="s">
        <v>40</v>
      </c>
      <c r="E50" s="5" t="s">
        <v>39</v>
      </c>
      <c r="F50" s="5" t="s">
        <v>46</v>
      </c>
      <c r="G50" s="6">
        <v>49.0</v>
      </c>
      <c r="H50" s="6">
        <v>33.0</v>
      </c>
      <c r="I50" s="5" t="s">
        <v>62</v>
      </c>
      <c r="J50" s="6">
        <v>3.0</v>
      </c>
      <c r="K50" s="6">
        <v>7.0</v>
      </c>
      <c r="L50" s="6">
        <v>10.0</v>
      </c>
      <c r="M50" s="6">
        <v>11.0</v>
      </c>
      <c r="N50" s="5" t="s">
        <v>58</v>
      </c>
      <c r="O50" s="5" t="s">
        <v>55</v>
      </c>
      <c r="P50" s="5" t="s">
        <v>80</v>
      </c>
      <c r="Q50" s="5" t="s">
        <v>49</v>
      </c>
      <c r="R50" s="5"/>
      <c r="S50" s="5"/>
      <c r="T50" s="5" t="s">
        <v>81</v>
      </c>
      <c r="X50" s="5" t="s">
        <v>51</v>
      </c>
      <c r="Y50" s="10" t="s">
        <v>82</v>
      </c>
      <c r="AA50" s="6">
        <f>11.5-8.8</f>
        <v>2.7</v>
      </c>
      <c r="AB50" s="6">
        <f>12.8-8.8</f>
        <v>4</v>
      </c>
      <c r="AC50" s="6">
        <f>11.4-8.8</f>
        <v>2.6</v>
      </c>
      <c r="AD50" s="6">
        <v>0.0</v>
      </c>
      <c r="AE50" s="6">
        <v>0.0</v>
      </c>
      <c r="AH50" s="5"/>
    </row>
    <row r="51">
      <c r="A51" s="5" t="s">
        <v>38</v>
      </c>
      <c r="B51" s="6">
        <v>2023.0</v>
      </c>
      <c r="C51" s="5" t="s">
        <v>39</v>
      </c>
      <c r="D51" s="5" t="s">
        <v>40</v>
      </c>
      <c r="E51" s="5" t="s">
        <v>39</v>
      </c>
      <c r="F51" s="5" t="s">
        <v>46</v>
      </c>
      <c r="G51" s="6">
        <v>50.0</v>
      </c>
      <c r="H51" s="6">
        <v>28.0</v>
      </c>
      <c r="I51" s="5" t="s">
        <v>45</v>
      </c>
      <c r="J51" s="6">
        <v>1.0</v>
      </c>
      <c r="K51" s="6">
        <v>15.0</v>
      </c>
      <c r="L51" s="6">
        <v>10.0</v>
      </c>
      <c r="M51" s="6">
        <v>12.0</v>
      </c>
      <c r="N51" s="5" t="s">
        <v>47</v>
      </c>
      <c r="O51" s="5" t="s">
        <v>55</v>
      </c>
      <c r="P51" s="5" t="s">
        <v>46</v>
      </c>
      <c r="Q51" s="5" t="s">
        <v>64</v>
      </c>
      <c r="R51" s="5" t="s">
        <v>65</v>
      </c>
      <c r="S51" s="5" t="s">
        <v>83</v>
      </c>
      <c r="T51" s="5"/>
      <c r="X51" s="5" t="s">
        <v>51</v>
      </c>
      <c r="Y51" s="10" t="s">
        <v>82</v>
      </c>
      <c r="AA51" s="5"/>
      <c r="AB51" s="5"/>
      <c r="AC51" s="5"/>
      <c r="AD51" s="5"/>
      <c r="AE51" s="5"/>
      <c r="AH51" s="5" t="s">
        <v>53</v>
      </c>
    </row>
    <row r="52">
      <c r="A52" s="5" t="s">
        <v>38</v>
      </c>
      <c r="B52" s="6">
        <v>2023.0</v>
      </c>
      <c r="C52" s="5" t="s">
        <v>39</v>
      </c>
      <c r="D52" s="5" t="s">
        <v>40</v>
      </c>
      <c r="E52" s="5" t="s">
        <v>39</v>
      </c>
      <c r="F52" s="5" t="s">
        <v>46</v>
      </c>
      <c r="G52" s="6">
        <v>51.0</v>
      </c>
      <c r="H52" s="6">
        <v>18.0</v>
      </c>
      <c r="I52" s="5" t="s">
        <v>45</v>
      </c>
      <c r="J52" s="6">
        <v>1.0</v>
      </c>
      <c r="K52" s="6">
        <v>10.0</v>
      </c>
      <c r="L52" s="6">
        <v>18.0</v>
      </c>
      <c r="M52" s="6">
        <v>11.0</v>
      </c>
      <c r="N52" s="5" t="s">
        <v>54</v>
      </c>
      <c r="O52" s="5" t="s">
        <v>55</v>
      </c>
      <c r="P52" s="5" t="s">
        <v>56</v>
      </c>
      <c r="Q52" s="5" t="s">
        <v>64</v>
      </c>
      <c r="R52" s="5" t="s">
        <v>65</v>
      </c>
      <c r="S52" s="5" t="s">
        <v>75</v>
      </c>
      <c r="T52" s="5"/>
      <c r="X52" s="5" t="s">
        <v>53</v>
      </c>
      <c r="Y52" s="10" t="s">
        <v>52</v>
      </c>
      <c r="AA52" s="5"/>
      <c r="AB52" s="5"/>
      <c r="AC52" s="5"/>
      <c r="AD52" s="5"/>
      <c r="AE52" s="5"/>
      <c r="AH52" s="5"/>
    </row>
    <row r="53" hidden="1">
      <c r="A53" s="5" t="s">
        <v>38</v>
      </c>
      <c r="B53" s="6">
        <v>2023.0</v>
      </c>
      <c r="C53" s="5" t="s">
        <v>39</v>
      </c>
      <c r="D53" s="5" t="s">
        <v>40</v>
      </c>
      <c r="E53" s="5"/>
      <c r="F53" s="5" t="s">
        <v>41</v>
      </c>
      <c r="G53" s="6">
        <v>52.0</v>
      </c>
      <c r="H53" s="6">
        <v>3.0</v>
      </c>
      <c r="I53" s="5" t="s">
        <v>42</v>
      </c>
      <c r="J53" s="5"/>
      <c r="K53" s="5"/>
      <c r="L53" s="5"/>
      <c r="X53" s="5"/>
      <c r="AA53" s="5"/>
      <c r="AB53" s="5"/>
      <c r="AC53" s="5"/>
      <c r="AD53" s="5"/>
      <c r="AE53" s="5"/>
      <c r="AH53" s="5"/>
    </row>
    <row r="54" hidden="1">
      <c r="A54" s="5" t="s">
        <v>38</v>
      </c>
      <c r="B54" s="6">
        <v>2023.0</v>
      </c>
      <c r="C54" s="5" t="s">
        <v>39</v>
      </c>
      <c r="D54" s="5" t="s">
        <v>40</v>
      </c>
      <c r="E54" s="5"/>
      <c r="F54" s="5" t="s">
        <v>41</v>
      </c>
      <c r="G54" s="6">
        <v>53.0</v>
      </c>
      <c r="H54" s="6">
        <v>-40.0</v>
      </c>
      <c r="I54" s="5" t="s">
        <v>42</v>
      </c>
      <c r="J54" s="5"/>
      <c r="K54" s="5"/>
      <c r="L54" s="5"/>
      <c r="X54" s="5"/>
      <c r="AA54" s="5"/>
      <c r="AB54" s="5"/>
      <c r="AC54" s="5"/>
      <c r="AD54" s="5"/>
      <c r="AE54" s="5"/>
      <c r="AH54" s="5"/>
    </row>
    <row r="55" hidden="1">
      <c r="A55" s="5" t="s">
        <v>38</v>
      </c>
      <c r="B55" s="6">
        <v>2023.0</v>
      </c>
      <c r="C55" s="5" t="s">
        <v>39</v>
      </c>
      <c r="D55" s="5" t="s">
        <v>40</v>
      </c>
      <c r="E55" s="5"/>
      <c r="F55" s="5" t="s">
        <v>43</v>
      </c>
      <c r="G55" s="6">
        <v>54.0</v>
      </c>
      <c r="H55" s="5"/>
      <c r="I55" s="5"/>
      <c r="J55" s="5"/>
      <c r="K55" s="5"/>
      <c r="L55" s="5"/>
      <c r="X55" s="5"/>
      <c r="AA55" s="5"/>
      <c r="AB55" s="5"/>
      <c r="AC55" s="5"/>
      <c r="AD55" s="5"/>
      <c r="AE55" s="5"/>
      <c r="AH55" s="5"/>
    </row>
    <row r="56" hidden="1">
      <c r="A56" s="5" t="s">
        <v>38</v>
      </c>
      <c r="B56" s="6">
        <v>2023.0</v>
      </c>
      <c r="C56" s="5" t="s">
        <v>39</v>
      </c>
      <c r="D56" s="5" t="s">
        <v>40</v>
      </c>
      <c r="E56" s="5" t="s">
        <v>40</v>
      </c>
      <c r="F56" s="5" t="s">
        <v>44</v>
      </c>
      <c r="G56" s="6">
        <v>55.0</v>
      </c>
      <c r="H56" s="6">
        <v>-14.0</v>
      </c>
      <c r="I56" s="5" t="s">
        <v>62</v>
      </c>
      <c r="J56" s="6">
        <v>1.0</v>
      </c>
      <c r="K56" s="6">
        <v>10.0</v>
      </c>
      <c r="L56" s="6">
        <v>0.0</v>
      </c>
      <c r="X56" s="5"/>
      <c r="AA56" s="5"/>
      <c r="AB56" s="5"/>
      <c r="AC56" s="5"/>
      <c r="AD56" s="5"/>
      <c r="AE56" s="5"/>
      <c r="AH56" s="5"/>
    </row>
    <row r="57" hidden="1">
      <c r="A57" s="5" t="s">
        <v>38</v>
      </c>
      <c r="B57" s="6">
        <v>2023.0</v>
      </c>
      <c r="C57" s="5" t="s">
        <v>39</v>
      </c>
      <c r="D57" s="5" t="s">
        <v>40</v>
      </c>
      <c r="E57" s="5" t="s">
        <v>40</v>
      </c>
      <c r="F57" s="5" t="s">
        <v>44</v>
      </c>
      <c r="G57" s="6">
        <v>56.0</v>
      </c>
      <c r="H57" s="6">
        <v>-14.0</v>
      </c>
      <c r="I57" s="5" t="s">
        <v>62</v>
      </c>
      <c r="J57" s="6">
        <v>2.0</v>
      </c>
      <c r="K57" s="6">
        <v>10.0</v>
      </c>
      <c r="L57" s="6">
        <v>4.0</v>
      </c>
      <c r="X57" s="5"/>
      <c r="AA57" s="5"/>
      <c r="AB57" s="5"/>
      <c r="AC57" s="5"/>
      <c r="AD57" s="5"/>
      <c r="AE57" s="5"/>
      <c r="AH57" s="5"/>
    </row>
    <row r="58" hidden="1">
      <c r="A58" s="5" t="s">
        <v>38</v>
      </c>
      <c r="B58" s="6">
        <v>2023.0</v>
      </c>
      <c r="C58" s="5" t="s">
        <v>39</v>
      </c>
      <c r="D58" s="5" t="s">
        <v>40</v>
      </c>
      <c r="E58" s="5" t="s">
        <v>40</v>
      </c>
      <c r="F58" s="5" t="s">
        <v>44</v>
      </c>
      <c r="G58" s="6">
        <v>57.0</v>
      </c>
      <c r="H58" s="6">
        <v>-18.0</v>
      </c>
      <c r="I58" s="5" t="s">
        <v>42</v>
      </c>
      <c r="J58" s="6">
        <v>3.0</v>
      </c>
      <c r="K58" s="6">
        <v>6.0</v>
      </c>
      <c r="L58" s="6">
        <v>3.0</v>
      </c>
      <c r="X58" s="5"/>
      <c r="AA58" s="5"/>
      <c r="AB58" s="5"/>
      <c r="AC58" s="5"/>
      <c r="AD58" s="5"/>
      <c r="AE58" s="5"/>
      <c r="AH58" s="5"/>
    </row>
    <row r="59" hidden="1">
      <c r="A59" s="5" t="s">
        <v>38</v>
      </c>
      <c r="B59" s="6">
        <v>2023.0</v>
      </c>
      <c r="C59" s="5" t="s">
        <v>39</v>
      </c>
      <c r="D59" s="5" t="s">
        <v>40</v>
      </c>
      <c r="E59" s="5"/>
      <c r="F59" s="5" t="s">
        <v>41</v>
      </c>
      <c r="G59" s="6">
        <v>58.0</v>
      </c>
      <c r="H59" s="6">
        <v>-21.0</v>
      </c>
      <c r="I59" s="5" t="s">
        <v>45</v>
      </c>
      <c r="J59" s="6">
        <v>4.0</v>
      </c>
      <c r="K59" s="6">
        <v>3.0</v>
      </c>
      <c r="L59" s="5"/>
      <c r="X59" s="5"/>
      <c r="AA59" s="5"/>
      <c r="AB59" s="5"/>
      <c r="AC59" s="5"/>
      <c r="AD59" s="5"/>
      <c r="AE59" s="5"/>
      <c r="AH59" s="5"/>
    </row>
    <row r="60" hidden="1">
      <c r="A60" s="5" t="s">
        <v>38</v>
      </c>
      <c r="B60" s="6">
        <v>2023.0</v>
      </c>
      <c r="C60" s="5" t="s">
        <v>39</v>
      </c>
      <c r="D60" s="5" t="s">
        <v>40</v>
      </c>
      <c r="E60" s="5"/>
      <c r="F60" s="5" t="s">
        <v>43</v>
      </c>
      <c r="G60" s="6">
        <v>59.0</v>
      </c>
      <c r="H60" s="5"/>
      <c r="I60" s="5"/>
      <c r="J60" s="5"/>
      <c r="K60" s="5"/>
      <c r="L60" s="5"/>
      <c r="X60" s="5"/>
      <c r="AA60" s="5"/>
      <c r="AB60" s="5"/>
      <c r="AC60" s="5"/>
      <c r="AD60" s="5"/>
      <c r="AE60" s="5"/>
      <c r="AH60" s="5"/>
    </row>
    <row r="61">
      <c r="A61" s="5" t="s">
        <v>38</v>
      </c>
      <c r="B61" s="6">
        <v>2023.0</v>
      </c>
      <c r="C61" s="5" t="s">
        <v>39</v>
      </c>
      <c r="D61" s="5" t="s">
        <v>40</v>
      </c>
      <c r="E61" s="5" t="s">
        <v>39</v>
      </c>
      <c r="F61" s="5" t="s">
        <v>46</v>
      </c>
      <c r="G61" s="6">
        <v>60.0</v>
      </c>
      <c r="H61" s="6">
        <v>-46.0</v>
      </c>
      <c r="I61" s="5" t="s">
        <v>62</v>
      </c>
      <c r="J61" s="6">
        <v>1.0</v>
      </c>
      <c r="K61" s="6">
        <v>10.0</v>
      </c>
      <c r="L61" s="6">
        <v>2.0</v>
      </c>
      <c r="M61" s="6">
        <v>12.0</v>
      </c>
      <c r="N61" s="5" t="s">
        <v>47</v>
      </c>
      <c r="O61" s="5" t="s">
        <v>61</v>
      </c>
      <c r="P61" s="5" t="s">
        <v>46</v>
      </c>
      <c r="Q61" s="5" t="s">
        <v>64</v>
      </c>
      <c r="R61" s="5" t="s">
        <v>65</v>
      </c>
      <c r="S61" s="5" t="s">
        <v>84</v>
      </c>
      <c r="T61" s="5"/>
      <c r="X61" s="5" t="s">
        <v>51</v>
      </c>
      <c r="Y61" s="10" t="s">
        <v>82</v>
      </c>
      <c r="AA61" s="5"/>
      <c r="AB61" s="5"/>
      <c r="AC61" s="5"/>
      <c r="AD61" s="5"/>
      <c r="AE61" s="5"/>
      <c r="AH61" s="5"/>
    </row>
    <row r="62">
      <c r="A62" s="5" t="s">
        <v>38</v>
      </c>
      <c r="B62" s="6">
        <v>2023.0</v>
      </c>
      <c r="C62" s="5" t="s">
        <v>39</v>
      </c>
      <c r="D62" s="5" t="s">
        <v>40</v>
      </c>
      <c r="E62" s="5" t="s">
        <v>39</v>
      </c>
      <c r="F62" s="5" t="s">
        <v>46</v>
      </c>
      <c r="G62" s="6">
        <v>61.0</v>
      </c>
      <c r="H62" s="6">
        <v>-48.0</v>
      </c>
      <c r="I62" s="5" t="s">
        <v>62</v>
      </c>
      <c r="J62" s="6">
        <v>2.0</v>
      </c>
      <c r="K62" s="6">
        <v>8.0</v>
      </c>
      <c r="L62" s="6">
        <v>0.0</v>
      </c>
      <c r="M62" s="6">
        <v>11.0</v>
      </c>
      <c r="N62" s="5" t="s">
        <v>54</v>
      </c>
      <c r="O62" s="5" t="s">
        <v>55</v>
      </c>
      <c r="P62" s="5" t="s">
        <v>85</v>
      </c>
      <c r="Q62" s="5" t="s">
        <v>49</v>
      </c>
      <c r="R62" s="5"/>
      <c r="S62" s="5"/>
      <c r="T62" s="5" t="s">
        <v>68</v>
      </c>
      <c r="X62" s="5" t="s">
        <v>51</v>
      </c>
      <c r="Y62" s="10" t="s">
        <v>52</v>
      </c>
      <c r="Z62" s="7">
        <v>4.0</v>
      </c>
      <c r="AA62" s="6">
        <f>12.4-10.3</f>
        <v>2.1</v>
      </c>
      <c r="AB62" s="5"/>
      <c r="AC62" s="6">
        <v>-1.0</v>
      </c>
      <c r="AD62" s="5"/>
      <c r="AE62" s="5"/>
      <c r="AH62" s="5"/>
    </row>
    <row r="63">
      <c r="A63" s="5" t="s">
        <v>38</v>
      </c>
      <c r="B63" s="6">
        <v>2023.0</v>
      </c>
      <c r="C63" s="5" t="s">
        <v>39</v>
      </c>
      <c r="D63" s="5" t="s">
        <v>40</v>
      </c>
      <c r="E63" s="5" t="s">
        <v>39</v>
      </c>
      <c r="F63" s="5" t="s">
        <v>46</v>
      </c>
      <c r="G63" s="6">
        <v>62.0</v>
      </c>
      <c r="H63" s="6">
        <v>-48.0</v>
      </c>
      <c r="I63" s="5" t="s">
        <v>62</v>
      </c>
      <c r="J63" s="6">
        <v>3.0</v>
      </c>
      <c r="K63" s="6">
        <v>8.0</v>
      </c>
      <c r="L63" s="6">
        <v>52.0</v>
      </c>
      <c r="M63" s="6">
        <v>11.0</v>
      </c>
      <c r="N63" s="5" t="s">
        <v>58</v>
      </c>
      <c r="O63" s="5" t="s">
        <v>61</v>
      </c>
      <c r="P63" s="5" t="s">
        <v>85</v>
      </c>
      <c r="Q63" s="5" t="s">
        <v>49</v>
      </c>
      <c r="R63" s="5"/>
      <c r="S63" s="5"/>
      <c r="T63" s="5" t="s">
        <v>68</v>
      </c>
      <c r="X63" s="5" t="s">
        <v>51</v>
      </c>
      <c r="Y63" s="10" t="s">
        <v>52</v>
      </c>
      <c r="Z63" s="7">
        <v>4.0</v>
      </c>
      <c r="AA63" s="6">
        <f> 10.2- 7.3</f>
        <v>2.9</v>
      </c>
      <c r="AB63" s="6">
        <f>12.4-7.3</f>
        <v>5.1</v>
      </c>
      <c r="AC63" s="6">
        <v>-1.0</v>
      </c>
      <c r="AD63" s="6">
        <v>17.0</v>
      </c>
      <c r="AE63" s="6">
        <v>5.0</v>
      </c>
      <c r="AH63" s="5"/>
    </row>
    <row r="64" hidden="1">
      <c r="A64" s="5" t="s">
        <v>38</v>
      </c>
      <c r="B64" s="6">
        <v>2023.0</v>
      </c>
      <c r="C64" s="5" t="s">
        <v>39</v>
      </c>
      <c r="D64" s="5" t="s">
        <v>40</v>
      </c>
      <c r="E64" s="5"/>
      <c r="F64" s="5" t="s">
        <v>41</v>
      </c>
      <c r="G64" s="6">
        <v>63.0</v>
      </c>
      <c r="H64" s="6">
        <v>3.0</v>
      </c>
      <c r="I64" s="5" t="s">
        <v>42</v>
      </c>
      <c r="J64" s="5"/>
      <c r="K64" s="5"/>
      <c r="L64" s="5"/>
      <c r="X64" s="5"/>
      <c r="AA64" s="5"/>
      <c r="AB64" s="5"/>
      <c r="AC64" s="5"/>
      <c r="AD64" s="5"/>
      <c r="AE64" s="5"/>
      <c r="AH64" s="5"/>
    </row>
    <row r="65" hidden="1">
      <c r="A65" s="5" t="s">
        <v>38</v>
      </c>
      <c r="B65" s="6">
        <v>2023.0</v>
      </c>
      <c r="C65" s="5" t="s">
        <v>39</v>
      </c>
      <c r="D65" s="5" t="s">
        <v>40</v>
      </c>
      <c r="E65" s="5"/>
      <c r="F65" s="5" t="s">
        <v>41</v>
      </c>
      <c r="G65" s="6">
        <v>64.0</v>
      </c>
      <c r="H65" s="6">
        <v>-40.0</v>
      </c>
      <c r="I65" s="5" t="s">
        <v>42</v>
      </c>
      <c r="J65" s="5"/>
      <c r="K65" s="5"/>
      <c r="L65" s="5"/>
      <c r="X65" s="5"/>
      <c r="AA65" s="5"/>
      <c r="AB65" s="5"/>
      <c r="AC65" s="5"/>
      <c r="AD65" s="5"/>
      <c r="AE65" s="5"/>
      <c r="AH65" s="5"/>
    </row>
    <row r="66" hidden="1">
      <c r="A66" s="5" t="s">
        <v>38</v>
      </c>
      <c r="B66" s="6">
        <v>2023.0</v>
      </c>
      <c r="C66" s="5" t="s">
        <v>39</v>
      </c>
      <c r="D66" s="5" t="s">
        <v>40</v>
      </c>
      <c r="E66" s="5" t="s">
        <v>40</v>
      </c>
      <c r="F66" s="5" t="s">
        <v>44</v>
      </c>
      <c r="G66" s="6">
        <v>65.0</v>
      </c>
      <c r="H66" s="6">
        <v>-24.0</v>
      </c>
      <c r="I66" s="5" t="s">
        <v>62</v>
      </c>
      <c r="J66" s="6">
        <v>1.0</v>
      </c>
      <c r="K66" s="6">
        <v>10.0</v>
      </c>
      <c r="L66" s="6">
        <v>4.0</v>
      </c>
      <c r="X66" s="5"/>
      <c r="AA66" s="5"/>
      <c r="AB66" s="5"/>
      <c r="AC66" s="5"/>
      <c r="AD66" s="5"/>
      <c r="AE66" s="5"/>
      <c r="AH66" s="5"/>
    </row>
    <row r="67" hidden="1">
      <c r="A67" s="5" t="s">
        <v>38</v>
      </c>
      <c r="B67" s="6">
        <v>2023.0</v>
      </c>
      <c r="C67" s="5" t="s">
        <v>39</v>
      </c>
      <c r="D67" s="5" t="s">
        <v>40</v>
      </c>
      <c r="E67" s="5" t="s">
        <v>40</v>
      </c>
      <c r="F67" s="5" t="s">
        <v>44</v>
      </c>
      <c r="G67" s="6">
        <v>66.0</v>
      </c>
      <c r="H67" s="6">
        <v>-28.0</v>
      </c>
      <c r="I67" s="5" t="s">
        <v>62</v>
      </c>
      <c r="J67" s="6">
        <v>2.0</v>
      </c>
      <c r="K67" s="6">
        <v>6.0</v>
      </c>
      <c r="L67" s="6">
        <v>2.0</v>
      </c>
      <c r="X67" s="5"/>
      <c r="AA67" s="5"/>
      <c r="AB67" s="5"/>
      <c r="AC67" s="5"/>
      <c r="AD67" s="5"/>
      <c r="AE67" s="5"/>
      <c r="AH67" s="5"/>
    </row>
    <row r="68" hidden="1">
      <c r="A68" s="5" t="s">
        <v>38</v>
      </c>
      <c r="B68" s="6">
        <v>2023.0</v>
      </c>
      <c r="C68" s="5" t="s">
        <v>39</v>
      </c>
      <c r="D68" s="5" t="s">
        <v>40</v>
      </c>
      <c r="E68" s="5" t="s">
        <v>40</v>
      </c>
      <c r="F68" s="5" t="s">
        <v>44</v>
      </c>
      <c r="G68" s="6">
        <v>67.0</v>
      </c>
      <c r="H68" s="6">
        <v>-30.0</v>
      </c>
      <c r="I68" s="5" t="s">
        <v>62</v>
      </c>
      <c r="J68" s="6">
        <v>3.0</v>
      </c>
      <c r="K68" s="6">
        <v>4.0</v>
      </c>
      <c r="L68" s="6">
        <v>-3.0</v>
      </c>
      <c r="X68" s="5"/>
      <c r="AA68" s="5"/>
      <c r="AB68" s="5"/>
      <c r="AC68" s="5"/>
      <c r="AD68" s="5"/>
      <c r="AE68" s="5"/>
      <c r="AH68" s="5"/>
    </row>
    <row r="69" hidden="1">
      <c r="A69" s="5" t="s">
        <v>38</v>
      </c>
      <c r="B69" s="6">
        <v>2023.0</v>
      </c>
      <c r="C69" s="5" t="s">
        <v>39</v>
      </c>
      <c r="D69" s="5" t="s">
        <v>40</v>
      </c>
      <c r="E69" s="5"/>
      <c r="F69" s="5" t="s">
        <v>41</v>
      </c>
      <c r="G69" s="6">
        <v>68.0</v>
      </c>
      <c r="H69" s="6">
        <v>-27.0</v>
      </c>
      <c r="I69" s="5" t="s">
        <v>42</v>
      </c>
      <c r="J69" s="6">
        <v>4.0</v>
      </c>
      <c r="K69" s="6">
        <v>7.0</v>
      </c>
      <c r="L69" s="5"/>
      <c r="X69" s="5"/>
      <c r="AA69" s="5"/>
      <c r="AB69" s="5"/>
      <c r="AC69" s="5"/>
      <c r="AD69" s="5"/>
      <c r="AE69" s="5"/>
      <c r="AH69" s="5"/>
    </row>
    <row r="70" hidden="1">
      <c r="A70" s="5" t="s">
        <v>38</v>
      </c>
      <c r="B70" s="6">
        <v>2023.0</v>
      </c>
      <c r="C70" s="5" t="s">
        <v>39</v>
      </c>
      <c r="D70" s="5" t="s">
        <v>40</v>
      </c>
      <c r="E70" s="5"/>
      <c r="F70" s="5" t="s">
        <v>43</v>
      </c>
      <c r="G70" s="6">
        <v>69.0</v>
      </c>
      <c r="H70" s="5"/>
      <c r="I70" s="5"/>
      <c r="J70" s="5"/>
      <c r="K70" s="5"/>
      <c r="L70" s="5"/>
      <c r="X70" s="5"/>
      <c r="AA70" s="5"/>
      <c r="AB70" s="5"/>
      <c r="AC70" s="5"/>
      <c r="AD70" s="5"/>
      <c r="AE70" s="5"/>
      <c r="AH70" s="5"/>
    </row>
    <row r="71">
      <c r="A71" s="5" t="s">
        <v>38</v>
      </c>
      <c r="B71" s="6">
        <v>2023.0</v>
      </c>
      <c r="C71" s="5" t="s">
        <v>39</v>
      </c>
      <c r="D71" s="5" t="s">
        <v>40</v>
      </c>
      <c r="E71" s="5" t="s">
        <v>39</v>
      </c>
      <c r="F71" s="5" t="s">
        <v>46</v>
      </c>
      <c r="G71" s="6">
        <v>70.0</v>
      </c>
      <c r="H71" s="6">
        <v>-42.0</v>
      </c>
      <c r="I71" s="5" t="s">
        <v>62</v>
      </c>
      <c r="J71" s="6">
        <v>1.0</v>
      </c>
      <c r="K71" s="6">
        <v>10.0</v>
      </c>
      <c r="L71" s="6">
        <v>8.0</v>
      </c>
      <c r="M71" s="6">
        <v>11.0</v>
      </c>
      <c r="N71" s="5" t="s">
        <v>58</v>
      </c>
      <c r="O71" s="5" t="s">
        <v>55</v>
      </c>
      <c r="P71" s="5" t="s">
        <v>85</v>
      </c>
      <c r="Q71" s="5" t="s">
        <v>49</v>
      </c>
      <c r="R71" s="5"/>
      <c r="S71" s="5"/>
      <c r="T71" s="5" t="s">
        <v>86</v>
      </c>
      <c r="X71" s="5" t="s">
        <v>51</v>
      </c>
      <c r="Y71" s="10" t="s">
        <v>52</v>
      </c>
      <c r="Z71" s="7">
        <v>4.0</v>
      </c>
      <c r="AA71" s="6">
        <f>7.2-5.6</f>
        <v>1.6</v>
      </c>
      <c r="AB71" s="6">
        <f>8-5.6</f>
        <v>2.4</v>
      </c>
      <c r="AC71" s="6">
        <v>-1.0</v>
      </c>
      <c r="AD71" s="6">
        <v>15.0</v>
      </c>
      <c r="AE71" s="6">
        <v>5.0</v>
      </c>
      <c r="AH71" s="5"/>
    </row>
    <row r="72">
      <c r="A72" s="5" t="s">
        <v>38</v>
      </c>
      <c r="B72" s="6">
        <v>2023.0</v>
      </c>
      <c r="C72" s="5" t="s">
        <v>39</v>
      </c>
      <c r="D72" s="5" t="s">
        <v>40</v>
      </c>
      <c r="E72" s="5" t="s">
        <v>39</v>
      </c>
      <c r="F72" s="5" t="s">
        <v>46</v>
      </c>
      <c r="G72" s="6">
        <v>71.0</v>
      </c>
      <c r="H72" s="6">
        <v>50.0</v>
      </c>
      <c r="I72" s="5" t="s">
        <v>45</v>
      </c>
      <c r="J72" s="6">
        <v>2.0</v>
      </c>
      <c r="K72" s="6">
        <v>2.0</v>
      </c>
      <c r="L72" s="6">
        <v>1.0</v>
      </c>
      <c r="M72" s="6">
        <v>11.0</v>
      </c>
      <c r="N72" s="5" t="s">
        <v>58</v>
      </c>
      <c r="O72" s="5" t="s">
        <v>55</v>
      </c>
      <c r="P72" s="5" t="s">
        <v>85</v>
      </c>
      <c r="Q72" s="5" t="s">
        <v>64</v>
      </c>
      <c r="R72" s="5" t="s">
        <v>87</v>
      </c>
      <c r="S72" s="5" t="s">
        <v>88</v>
      </c>
      <c r="T72" s="5"/>
      <c r="X72" s="5" t="s">
        <v>53</v>
      </c>
      <c r="Y72" s="10" t="s">
        <v>52</v>
      </c>
      <c r="AA72" s="5"/>
      <c r="AB72" s="5"/>
      <c r="AC72" s="5"/>
      <c r="AD72" s="5"/>
      <c r="AE72" s="5"/>
      <c r="AH72" s="5" t="s">
        <v>53</v>
      </c>
    </row>
    <row r="73">
      <c r="A73" s="5" t="s">
        <v>38</v>
      </c>
      <c r="B73" s="6">
        <v>2023.0</v>
      </c>
      <c r="C73" s="5" t="s">
        <v>39</v>
      </c>
      <c r="D73" s="5" t="s">
        <v>40</v>
      </c>
      <c r="E73" s="5" t="s">
        <v>39</v>
      </c>
      <c r="F73" s="5" t="s">
        <v>46</v>
      </c>
      <c r="G73" s="6">
        <v>72.0</v>
      </c>
      <c r="H73" s="6">
        <v>49.0</v>
      </c>
      <c r="I73" s="5" t="s">
        <v>45</v>
      </c>
      <c r="J73" s="6">
        <v>3.0</v>
      </c>
      <c r="K73" s="6">
        <v>1.0</v>
      </c>
      <c r="L73" s="6">
        <v>2.0</v>
      </c>
      <c r="M73" s="6">
        <v>13.0</v>
      </c>
      <c r="N73" s="5" t="s">
        <v>89</v>
      </c>
      <c r="O73" s="5" t="s">
        <v>90</v>
      </c>
      <c r="P73" s="5"/>
      <c r="Q73" s="5" t="s">
        <v>64</v>
      </c>
      <c r="R73" s="5" t="s">
        <v>91</v>
      </c>
      <c r="S73" s="5" t="s">
        <v>92</v>
      </c>
      <c r="T73" s="5"/>
      <c r="X73" s="5" t="s">
        <v>51</v>
      </c>
      <c r="Y73" s="10" t="s">
        <v>52</v>
      </c>
      <c r="AA73" s="5"/>
      <c r="AB73" s="5"/>
      <c r="AC73" s="5"/>
      <c r="AD73" s="5"/>
      <c r="AE73" s="5"/>
      <c r="AH73" s="5"/>
    </row>
    <row r="74">
      <c r="A74" s="5" t="s">
        <v>38</v>
      </c>
      <c r="B74" s="6">
        <v>2023.0</v>
      </c>
      <c r="C74" s="5" t="s">
        <v>39</v>
      </c>
      <c r="D74" s="5" t="s">
        <v>40</v>
      </c>
      <c r="E74" s="5" t="s">
        <v>39</v>
      </c>
      <c r="F74" s="5" t="s">
        <v>46</v>
      </c>
      <c r="G74" s="6">
        <v>73.0</v>
      </c>
      <c r="H74" s="6">
        <v>47.0</v>
      </c>
      <c r="I74" s="5" t="s">
        <v>45</v>
      </c>
      <c r="J74" s="6">
        <v>1.0</v>
      </c>
      <c r="K74" s="6">
        <v>10.0</v>
      </c>
      <c r="L74" s="6">
        <v>0.0</v>
      </c>
      <c r="M74" s="6">
        <v>11.0</v>
      </c>
      <c r="N74" s="5" t="s">
        <v>58</v>
      </c>
      <c r="O74" s="5" t="s">
        <v>55</v>
      </c>
      <c r="P74" s="5" t="s">
        <v>56</v>
      </c>
      <c r="Q74" s="5" t="s">
        <v>49</v>
      </c>
      <c r="R74" s="5"/>
      <c r="S74" s="5"/>
      <c r="T74" s="5" t="s">
        <v>59</v>
      </c>
      <c r="X74" s="5" t="s">
        <v>51</v>
      </c>
      <c r="Y74" s="10" t="s">
        <v>52</v>
      </c>
      <c r="AA74" s="6">
        <f>8.1-5</f>
        <v>3.1</v>
      </c>
      <c r="AB74" s="5"/>
      <c r="AC74" s="6">
        <v>-1.0</v>
      </c>
      <c r="AD74" s="5"/>
      <c r="AE74" s="5"/>
      <c r="AH74" s="5" t="s">
        <v>53</v>
      </c>
    </row>
    <row r="75">
      <c r="A75" s="5" t="s">
        <v>38</v>
      </c>
      <c r="B75" s="6">
        <v>2023.0</v>
      </c>
      <c r="C75" s="5" t="s">
        <v>39</v>
      </c>
      <c r="D75" s="5" t="s">
        <v>40</v>
      </c>
      <c r="E75" s="5" t="s">
        <v>39</v>
      </c>
      <c r="F75" s="5" t="s">
        <v>46</v>
      </c>
      <c r="G75" s="6">
        <v>74.0</v>
      </c>
      <c r="H75" s="6">
        <v>47.0</v>
      </c>
      <c r="I75" s="5" t="s">
        <v>45</v>
      </c>
      <c r="J75" s="6">
        <v>2.0</v>
      </c>
      <c r="K75" s="6">
        <v>10.0</v>
      </c>
      <c r="L75" s="6">
        <v>0.0</v>
      </c>
      <c r="M75" s="6">
        <v>11.0</v>
      </c>
      <c r="N75" s="5" t="s">
        <v>54</v>
      </c>
      <c r="O75" s="5" t="s">
        <v>61</v>
      </c>
      <c r="P75" s="5" t="s">
        <v>46</v>
      </c>
      <c r="Q75" s="5" t="s">
        <v>49</v>
      </c>
      <c r="R75" s="5"/>
      <c r="S75" s="5"/>
      <c r="T75" s="5" t="s">
        <v>68</v>
      </c>
      <c r="X75" s="5" t="s">
        <v>51</v>
      </c>
      <c r="Y75" s="10" t="s">
        <v>52</v>
      </c>
      <c r="Z75" s="7">
        <v>4.0</v>
      </c>
      <c r="AA75" s="6">
        <f>14.3-11.8</f>
        <v>2.5</v>
      </c>
      <c r="AB75" s="6">
        <f>15.1-11.8</f>
        <v>3.3</v>
      </c>
      <c r="AC75" s="6">
        <v>-1.0</v>
      </c>
      <c r="AD75" s="5"/>
      <c r="AE75" s="5"/>
      <c r="AH75" s="5" t="s">
        <v>53</v>
      </c>
    </row>
    <row r="76">
      <c r="A76" s="5" t="s">
        <v>38</v>
      </c>
      <c r="B76" s="6">
        <v>2023.0</v>
      </c>
      <c r="C76" s="5" t="s">
        <v>39</v>
      </c>
      <c r="D76" s="5" t="s">
        <v>40</v>
      </c>
      <c r="E76" s="5" t="s">
        <v>39</v>
      </c>
      <c r="F76" s="5" t="s">
        <v>46</v>
      </c>
      <c r="G76" s="6">
        <v>75.0</v>
      </c>
      <c r="H76" s="6">
        <v>47.0</v>
      </c>
      <c r="I76" s="5" t="s">
        <v>45</v>
      </c>
      <c r="J76" s="6">
        <v>3.0</v>
      </c>
      <c r="K76" s="6">
        <v>10.0</v>
      </c>
      <c r="L76" s="6">
        <v>6.0</v>
      </c>
      <c r="M76" s="6">
        <v>11.0</v>
      </c>
      <c r="N76" s="5" t="s">
        <v>60</v>
      </c>
      <c r="O76" s="5" t="s">
        <v>61</v>
      </c>
      <c r="P76" s="5" t="s">
        <v>56</v>
      </c>
      <c r="Q76" s="5" t="s">
        <v>49</v>
      </c>
      <c r="R76" s="5"/>
      <c r="S76" s="5"/>
      <c r="T76" s="5" t="s">
        <v>68</v>
      </c>
      <c r="X76" s="5" t="s">
        <v>51</v>
      </c>
      <c r="Y76" s="10" t="s">
        <v>82</v>
      </c>
      <c r="AA76" s="5"/>
      <c r="AB76" s="5"/>
      <c r="AC76" s="5"/>
      <c r="AD76" s="5"/>
      <c r="AE76" s="5"/>
      <c r="AH76" s="5"/>
    </row>
    <row r="77">
      <c r="A77" s="5" t="s">
        <v>38</v>
      </c>
      <c r="B77" s="6">
        <v>2023.0</v>
      </c>
      <c r="C77" s="5" t="s">
        <v>39</v>
      </c>
      <c r="D77" s="5" t="s">
        <v>40</v>
      </c>
      <c r="E77" s="5" t="s">
        <v>39</v>
      </c>
      <c r="F77" s="5" t="s">
        <v>46</v>
      </c>
      <c r="G77" s="6">
        <v>76.0</v>
      </c>
      <c r="H77" s="6">
        <v>41.0</v>
      </c>
      <c r="I77" s="5" t="s">
        <v>42</v>
      </c>
      <c r="J77" s="6">
        <v>4.0</v>
      </c>
      <c r="K77" s="6">
        <v>4.0</v>
      </c>
      <c r="L77" s="6">
        <v>8.0</v>
      </c>
      <c r="M77" s="6">
        <v>11.0</v>
      </c>
      <c r="N77" s="5" t="s">
        <v>60</v>
      </c>
      <c r="O77" s="5" t="s">
        <v>55</v>
      </c>
      <c r="P77" s="5" t="s">
        <v>56</v>
      </c>
      <c r="Q77" s="5" t="s">
        <v>49</v>
      </c>
      <c r="R77" s="5"/>
      <c r="S77" s="5"/>
      <c r="T77" s="5" t="s">
        <v>68</v>
      </c>
      <c r="X77" s="5" t="s">
        <v>51</v>
      </c>
      <c r="Y77" s="10" t="s">
        <v>52</v>
      </c>
      <c r="Z77" s="7">
        <v>4.0</v>
      </c>
      <c r="AA77" s="6">
        <f>14.2- 11.9</f>
        <v>2.3</v>
      </c>
      <c r="AB77" s="6">
        <f>15.2-11.9</f>
        <v>3.3</v>
      </c>
      <c r="AC77" s="6">
        <v>-1.0</v>
      </c>
      <c r="AD77" s="6">
        <v>2.0</v>
      </c>
      <c r="AE77" s="6">
        <v>1.0</v>
      </c>
      <c r="AH77" s="5"/>
    </row>
    <row r="78">
      <c r="A78" s="5" t="s">
        <v>38</v>
      </c>
      <c r="B78" s="6">
        <v>2023.0</v>
      </c>
      <c r="C78" s="5" t="s">
        <v>39</v>
      </c>
      <c r="D78" s="5" t="s">
        <v>40</v>
      </c>
      <c r="E78" s="5" t="s">
        <v>39</v>
      </c>
      <c r="F78" s="5" t="s">
        <v>46</v>
      </c>
      <c r="G78" s="6">
        <v>77.0</v>
      </c>
      <c r="H78" s="6">
        <v>33.0</v>
      </c>
      <c r="I78" s="5" t="s">
        <v>62</v>
      </c>
      <c r="J78" s="6">
        <v>1.0</v>
      </c>
      <c r="K78" s="6">
        <v>10.0</v>
      </c>
      <c r="L78" s="6">
        <v>14.0</v>
      </c>
      <c r="M78" s="6">
        <v>12.0</v>
      </c>
      <c r="N78" s="5" t="s">
        <v>47</v>
      </c>
      <c r="O78" s="5" t="s">
        <v>61</v>
      </c>
      <c r="P78" s="5" t="s">
        <v>56</v>
      </c>
      <c r="Q78" s="5" t="s">
        <v>49</v>
      </c>
      <c r="R78" s="5"/>
      <c r="S78" s="5"/>
      <c r="T78" s="5" t="s">
        <v>93</v>
      </c>
      <c r="X78" s="5" t="s">
        <v>53</v>
      </c>
      <c r="Y78" s="10" t="s">
        <v>52</v>
      </c>
      <c r="AA78" s="6">
        <f>9.5-6.3</f>
        <v>3.2</v>
      </c>
      <c r="AB78" s="6">
        <v>10.2</v>
      </c>
      <c r="AC78" s="6">
        <v>-1.0</v>
      </c>
      <c r="AD78" s="6">
        <v>8.0</v>
      </c>
      <c r="AE78" s="6">
        <v>4.0</v>
      </c>
      <c r="AH78" s="5"/>
    </row>
    <row r="79">
      <c r="A79" s="5" t="s">
        <v>38</v>
      </c>
      <c r="B79" s="6">
        <v>2023.0</v>
      </c>
      <c r="C79" s="5" t="s">
        <v>39</v>
      </c>
      <c r="D79" s="5" t="s">
        <v>40</v>
      </c>
      <c r="E79" s="5" t="s">
        <v>39</v>
      </c>
      <c r="F79" s="5" t="s">
        <v>46</v>
      </c>
      <c r="G79" s="6">
        <v>78.0</v>
      </c>
      <c r="H79" s="6">
        <v>19.0</v>
      </c>
      <c r="I79" s="5" t="s">
        <v>45</v>
      </c>
      <c r="J79" s="6">
        <v>1.0</v>
      </c>
      <c r="K79" s="6">
        <v>10.0</v>
      </c>
      <c r="L79" s="6">
        <v>-5.0</v>
      </c>
      <c r="M79" s="6">
        <v>11.0</v>
      </c>
      <c r="N79" s="5" t="s">
        <v>58</v>
      </c>
      <c r="O79" s="5" t="s">
        <v>55</v>
      </c>
      <c r="P79" s="5" t="s">
        <v>56</v>
      </c>
      <c r="Q79" s="5" t="s">
        <v>49</v>
      </c>
      <c r="R79" s="5"/>
      <c r="S79" s="5"/>
      <c r="T79" s="5" t="s">
        <v>81</v>
      </c>
      <c r="X79" s="5" t="s">
        <v>51</v>
      </c>
      <c r="Y79" s="10" t="s">
        <v>52</v>
      </c>
      <c r="AA79" s="6">
        <f>5.7-3.2</f>
        <v>2.5</v>
      </c>
      <c r="AB79" s="6">
        <f>6.6-3.2</f>
        <v>3.4</v>
      </c>
      <c r="AC79" s="6">
        <v>-1.0</v>
      </c>
      <c r="AD79" s="6">
        <v>14.0</v>
      </c>
      <c r="AE79" s="6">
        <v>4.0</v>
      </c>
      <c r="AH79" s="5"/>
    </row>
    <row r="80">
      <c r="A80" s="5" t="s">
        <v>38</v>
      </c>
      <c r="B80" s="6">
        <v>2023.0</v>
      </c>
      <c r="C80" s="5" t="s">
        <v>39</v>
      </c>
      <c r="D80" s="5" t="s">
        <v>40</v>
      </c>
      <c r="E80" s="5" t="s">
        <v>39</v>
      </c>
      <c r="F80" s="5" t="s">
        <v>46</v>
      </c>
      <c r="G80" s="6">
        <v>79.0</v>
      </c>
      <c r="H80" s="6">
        <v>24.0</v>
      </c>
      <c r="I80" s="5" t="s">
        <v>45</v>
      </c>
      <c r="J80" s="6">
        <v>2.0</v>
      </c>
      <c r="K80" s="6">
        <v>15.0</v>
      </c>
      <c r="L80" s="6">
        <v>0.0</v>
      </c>
      <c r="M80" s="6">
        <v>11.0</v>
      </c>
      <c r="N80" s="5" t="s">
        <v>58</v>
      </c>
      <c r="O80" s="5" t="s">
        <v>55</v>
      </c>
      <c r="P80" s="5" t="s">
        <v>56</v>
      </c>
      <c r="Q80" s="5" t="s">
        <v>49</v>
      </c>
      <c r="R80" s="5"/>
      <c r="S80" s="5"/>
      <c r="T80" s="5" t="s">
        <v>59</v>
      </c>
      <c r="X80" s="5" t="s">
        <v>51</v>
      </c>
      <c r="Y80" s="10" t="s">
        <v>52</v>
      </c>
      <c r="AA80" s="6">
        <f>7.1- 3.9</f>
        <v>3.2</v>
      </c>
      <c r="AB80" s="5"/>
      <c r="AC80" s="6">
        <v>-1.0</v>
      </c>
      <c r="AD80" s="5"/>
      <c r="AE80" s="5"/>
      <c r="AH80" s="5" t="s">
        <v>53</v>
      </c>
    </row>
    <row r="81">
      <c r="A81" s="5" t="s">
        <v>38</v>
      </c>
      <c r="B81" s="6">
        <v>2023.0</v>
      </c>
      <c r="C81" s="5" t="s">
        <v>39</v>
      </c>
      <c r="D81" s="5" t="s">
        <v>40</v>
      </c>
      <c r="E81" s="5" t="s">
        <v>39</v>
      </c>
      <c r="F81" s="5" t="s">
        <v>46</v>
      </c>
      <c r="G81" s="6">
        <v>80.0</v>
      </c>
      <c r="H81" s="6">
        <v>24.0</v>
      </c>
      <c r="I81" s="5" t="s">
        <v>45</v>
      </c>
      <c r="J81" s="6">
        <v>3.0</v>
      </c>
      <c r="K81" s="6">
        <v>15.0</v>
      </c>
      <c r="L81" s="6">
        <v>-8.0</v>
      </c>
      <c r="M81" s="6">
        <v>11.0</v>
      </c>
      <c r="N81" s="5" t="s">
        <v>54</v>
      </c>
      <c r="O81" s="5" t="s">
        <v>55</v>
      </c>
      <c r="P81" s="5" t="s">
        <v>56</v>
      </c>
      <c r="Q81" s="5" t="s">
        <v>49</v>
      </c>
      <c r="R81" s="5"/>
      <c r="S81" s="5"/>
      <c r="T81" s="5" t="s">
        <v>94</v>
      </c>
      <c r="X81" s="5" t="s">
        <v>51</v>
      </c>
      <c r="Y81" s="10" t="s">
        <v>82</v>
      </c>
      <c r="Z81" s="7">
        <v>3.0</v>
      </c>
      <c r="AA81" s="5"/>
      <c r="AB81" s="5"/>
      <c r="AC81" s="6">
        <f>7.5-4.4</f>
        <v>3.1</v>
      </c>
      <c r="AD81" s="5"/>
      <c r="AE81" s="5"/>
      <c r="AH81" s="5"/>
    </row>
    <row r="82">
      <c r="A82" s="5" t="s">
        <v>38</v>
      </c>
      <c r="B82" s="6">
        <v>2023.0</v>
      </c>
      <c r="C82" s="5" t="s">
        <v>39</v>
      </c>
      <c r="D82" s="5" t="s">
        <v>40</v>
      </c>
      <c r="E82" s="5" t="s">
        <v>39</v>
      </c>
      <c r="F82" s="5" t="s">
        <v>46</v>
      </c>
      <c r="G82" s="6">
        <v>81.0</v>
      </c>
      <c r="H82" s="6">
        <v>32.0</v>
      </c>
      <c r="I82" s="5" t="s">
        <v>45</v>
      </c>
      <c r="J82" s="6">
        <v>4.0</v>
      </c>
      <c r="K82" s="6">
        <v>23.0</v>
      </c>
      <c r="L82" s="6">
        <v>19.0</v>
      </c>
      <c r="M82" s="6">
        <v>11.0</v>
      </c>
      <c r="N82" s="5" t="s">
        <v>58</v>
      </c>
      <c r="O82" s="5" t="s">
        <v>55</v>
      </c>
      <c r="P82" s="5" t="s">
        <v>85</v>
      </c>
      <c r="Q82" s="5" t="s">
        <v>49</v>
      </c>
      <c r="R82" s="5"/>
      <c r="S82" s="5"/>
      <c r="T82" s="5" t="s">
        <v>81</v>
      </c>
      <c r="X82" s="5" t="s">
        <v>51</v>
      </c>
      <c r="Y82" s="10" t="s">
        <v>82</v>
      </c>
      <c r="AA82" s="6">
        <f>10-5.7</f>
        <v>4.3</v>
      </c>
      <c r="AB82" s="6">
        <f>11.1- 5.7</f>
        <v>5.4</v>
      </c>
      <c r="AC82" s="6">
        <v>-1.0</v>
      </c>
      <c r="AD82" s="6">
        <v>0.0</v>
      </c>
      <c r="AE82" s="6">
        <v>0.0</v>
      </c>
      <c r="AH82" s="5"/>
    </row>
    <row r="83" hidden="1">
      <c r="A83" s="5" t="s">
        <v>38</v>
      </c>
      <c r="B83" s="6">
        <v>2023.0</v>
      </c>
      <c r="C83" s="5" t="s">
        <v>39</v>
      </c>
      <c r="D83" s="5" t="s">
        <v>40</v>
      </c>
      <c r="E83" s="5"/>
      <c r="F83" s="5" t="s">
        <v>43</v>
      </c>
      <c r="G83" s="6">
        <v>82.0</v>
      </c>
      <c r="H83" s="5"/>
      <c r="I83" s="5"/>
      <c r="J83" s="5"/>
      <c r="K83" s="5"/>
      <c r="L83" s="5"/>
      <c r="X83" s="5"/>
      <c r="AA83" s="5"/>
      <c r="AB83" s="5"/>
      <c r="AC83" s="5"/>
      <c r="AD83" s="5"/>
      <c r="AE83" s="5"/>
      <c r="AH83" s="5"/>
    </row>
    <row r="84" hidden="1">
      <c r="A84" s="5" t="s">
        <v>38</v>
      </c>
      <c r="B84" s="6">
        <v>2023.0</v>
      </c>
      <c r="C84" s="5" t="s">
        <v>39</v>
      </c>
      <c r="D84" s="5" t="s">
        <v>40</v>
      </c>
      <c r="E84" s="5" t="s">
        <v>40</v>
      </c>
      <c r="F84" s="5" t="s">
        <v>44</v>
      </c>
      <c r="G84" s="6">
        <v>83.0</v>
      </c>
      <c r="H84" s="6">
        <v>-12.0</v>
      </c>
      <c r="I84" s="5" t="s">
        <v>62</v>
      </c>
      <c r="J84" s="6">
        <v>1.0</v>
      </c>
      <c r="K84" s="6">
        <v>10.0</v>
      </c>
      <c r="L84" s="6">
        <v>3.0</v>
      </c>
      <c r="X84" s="5"/>
      <c r="AA84" s="5"/>
      <c r="AB84" s="5"/>
      <c r="AC84" s="5"/>
      <c r="AD84" s="5"/>
      <c r="AE84" s="5"/>
      <c r="AH84" s="5"/>
    </row>
    <row r="85" hidden="1">
      <c r="A85" s="5" t="s">
        <v>38</v>
      </c>
      <c r="B85" s="6">
        <v>2023.0</v>
      </c>
      <c r="C85" s="5" t="s">
        <v>39</v>
      </c>
      <c r="D85" s="5" t="s">
        <v>40</v>
      </c>
      <c r="E85" s="5" t="s">
        <v>40</v>
      </c>
      <c r="F85" s="5" t="s">
        <v>44</v>
      </c>
      <c r="G85" s="6">
        <v>84.0</v>
      </c>
      <c r="H85" s="6">
        <v>-15.0</v>
      </c>
      <c r="I85" s="5" t="s">
        <v>62</v>
      </c>
      <c r="J85" s="6">
        <v>2.0</v>
      </c>
      <c r="K85" s="6">
        <v>7.0</v>
      </c>
      <c r="L85" s="6">
        <v>0.0</v>
      </c>
      <c r="X85" s="5"/>
      <c r="AA85" s="5"/>
      <c r="AB85" s="5"/>
      <c r="AC85" s="5"/>
      <c r="AD85" s="5"/>
      <c r="AE85" s="5"/>
      <c r="AH85" s="5"/>
    </row>
    <row r="86" hidden="1">
      <c r="A86" s="5" t="s">
        <v>38</v>
      </c>
      <c r="B86" s="6">
        <v>2023.0</v>
      </c>
      <c r="C86" s="5" t="s">
        <v>39</v>
      </c>
      <c r="D86" s="5" t="s">
        <v>40</v>
      </c>
      <c r="E86" s="5" t="s">
        <v>40</v>
      </c>
      <c r="F86" s="5" t="s">
        <v>44</v>
      </c>
      <c r="G86" s="6">
        <v>85.0</v>
      </c>
      <c r="H86" s="6">
        <v>-15.0</v>
      </c>
      <c r="I86" s="5" t="s">
        <v>62</v>
      </c>
      <c r="J86" s="6">
        <v>2.0</v>
      </c>
      <c r="K86" s="6">
        <v>7.0</v>
      </c>
      <c r="L86" s="6">
        <v>0.0</v>
      </c>
      <c r="X86" s="5"/>
      <c r="AA86" s="5"/>
      <c r="AB86" s="5"/>
      <c r="AC86" s="5"/>
      <c r="AD86" s="5"/>
      <c r="AE86" s="5"/>
      <c r="AH86" s="5"/>
    </row>
    <row r="87" hidden="1">
      <c r="A87" s="5" t="s">
        <v>38</v>
      </c>
      <c r="B87" s="6">
        <v>2023.0</v>
      </c>
      <c r="C87" s="5" t="s">
        <v>39</v>
      </c>
      <c r="D87" s="5" t="s">
        <v>40</v>
      </c>
      <c r="E87" s="5" t="s">
        <v>40</v>
      </c>
      <c r="F87" s="5" t="s">
        <v>44</v>
      </c>
      <c r="G87" s="6">
        <v>86.0</v>
      </c>
      <c r="H87" s="6">
        <v>-15.0</v>
      </c>
      <c r="I87" s="5" t="s">
        <v>62</v>
      </c>
      <c r="J87" s="6">
        <v>3.0</v>
      </c>
      <c r="K87" s="6">
        <v>7.0</v>
      </c>
      <c r="L87" s="6">
        <v>0.0</v>
      </c>
      <c r="X87" s="5"/>
      <c r="AA87" s="5"/>
      <c r="AB87" s="5"/>
      <c r="AC87" s="5"/>
      <c r="AD87" s="5"/>
      <c r="AE87" s="5"/>
      <c r="AH87" s="5"/>
    </row>
    <row r="88" hidden="1">
      <c r="A88" s="5" t="s">
        <v>38</v>
      </c>
      <c r="B88" s="6">
        <v>2023.0</v>
      </c>
      <c r="C88" s="5" t="s">
        <v>39</v>
      </c>
      <c r="D88" s="5" t="s">
        <v>40</v>
      </c>
      <c r="E88" s="5"/>
      <c r="F88" s="5" t="s">
        <v>41</v>
      </c>
      <c r="G88" s="6">
        <v>87.0</v>
      </c>
      <c r="H88" s="6">
        <v>-15.0</v>
      </c>
      <c r="I88" s="5" t="s">
        <v>62</v>
      </c>
      <c r="J88" s="6">
        <v>4.0</v>
      </c>
      <c r="K88" s="6">
        <v>7.0</v>
      </c>
      <c r="L88" s="5"/>
      <c r="X88" s="5"/>
      <c r="AA88" s="5"/>
      <c r="AB88" s="5"/>
      <c r="AC88" s="5"/>
      <c r="AD88" s="5"/>
      <c r="AE88" s="5"/>
      <c r="AH88" s="5"/>
    </row>
    <row r="89" hidden="1">
      <c r="A89" s="5" t="s">
        <v>38</v>
      </c>
      <c r="B89" s="6">
        <v>2023.0</v>
      </c>
      <c r="C89" s="5" t="s">
        <v>39</v>
      </c>
      <c r="D89" s="5" t="s">
        <v>40</v>
      </c>
      <c r="E89" s="5"/>
      <c r="F89" s="5" t="s">
        <v>43</v>
      </c>
      <c r="G89" s="6">
        <v>88.0</v>
      </c>
      <c r="H89" s="5"/>
      <c r="I89" s="5"/>
      <c r="J89" s="5"/>
      <c r="K89" s="5"/>
      <c r="L89" s="5"/>
      <c r="X89" s="5"/>
      <c r="AA89" s="5"/>
      <c r="AB89" s="5"/>
      <c r="AC89" s="5"/>
      <c r="AD89" s="5"/>
      <c r="AE89" s="5"/>
      <c r="AH89" s="5"/>
    </row>
    <row r="90">
      <c r="A90" s="5" t="s">
        <v>38</v>
      </c>
      <c r="B90" s="6">
        <v>2023.0</v>
      </c>
      <c r="C90" s="5" t="s">
        <v>39</v>
      </c>
      <c r="D90" s="5" t="s">
        <v>40</v>
      </c>
      <c r="E90" s="5" t="s">
        <v>39</v>
      </c>
      <c r="F90" s="5" t="s">
        <v>46</v>
      </c>
      <c r="G90" s="6">
        <v>89.0</v>
      </c>
      <c r="H90" s="6">
        <v>39.0</v>
      </c>
      <c r="I90" s="5" t="s">
        <v>45</v>
      </c>
      <c r="J90" s="6">
        <v>1.0</v>
      </c>
      <c r="K90" s="6">
        <v>10.0</v>
      </c>
      <c r="L90" s="6">
        <v>-10.0</v>
      </c>
      <c r="M90" s="6">
        <v>11.0</v>
      </c>
      <c r="N90" s="5" t="s">
        <v>67</v>
      </c>
      <c r="O90" s="5" t="s">
        <v>55</v>
      </c>
      <c r="P90" s="5" t="s">
        <v>56</v>
      </c>
      <c r="Q90" s="5" t="s">
        <v>49</v>
      </c>
      <c r="R90" s="5"/>
      <c r="S90" s="5"/>
      <c r="T90" s="5" t="s">
        <v>68</v>
      </c>
      <c r="X90" s="5" t="s">
        <v>51</v>
      </c>
      <c r="Y90" s="10" t="s">
        <v>52</v>
      </c>
      <c r="AA90" s="5"/>
      <c r="AB90" s="5"/>
      <c r="AC90" s="5"/>
      <c r="AD90" s="5"/>
      <c r="AE90" s="5"/>
      <c r="AH90" s="5"/>
    </row>
    <row r="91">
      <c r="A91" s="5" t="s">
        <v>38</v>
      </c>
      <c r="B91" s="6">
        <v>2023.0</v>
      </c>
      <c r="C91" s="5" t="s">
        <v>39</v>
      </c>
      <c r="D91" s="5" t="s">
        <v>40</v>
      </c>
      <c r="E91" s="5" t="s">
        <v>39</v>
      </c>
      <c r="F91" s="5" t="s">
        <v>46</v>
      </c>
      <c r="G91" s="6">
        <v>90.0</v>
      </c>
      <c r="H91" s="6">
        <v>49.0</v>
      </c>
      <c r="I91" s="5" t="s">
        <v>45</v>
      </c>
      <c r="J91" s="6">
        <v>1.0</v>
      </c>
      <c r="K91" s="6">
        <v>20.0</v>
      </c>
      <c r="L91" s="6">
        <v>8.0</v>
      </c>
      <c r="M91" s="6">
        <v>11.0</v>
      </c>
      <c r="N91" s="5" t="s">
        <v>60</v>
      </c>
      <c r="O91" s="5" t="s">
        <v>61</v>
      </c>
      <c r="P91" s="5" t="s">
        <v>46</v>
      </c>
      <c r="Q91" s="5" t="s">
        <v>49</v>
      </c>
      <c r="R91" s="5"/>
      <c r="S91" s="5"/>
      <c r="T91" s="5" t="s">
        <v>68</v>
      </c>
      <c r="X91" s="5" t="s">
        <v>51</v>
      </c>
      <c r="Y91" s="10" t="s">
        <v>52</v>
      </c>
      <c r="Z91" s="7">
        <v>4.0</v>
      </c>
      <c r="AA91" s="6">
        <f>13.2-10.2</f>
        <v>3</v>
      </c>
      <c r="AB91" s="6">
        <f>14-10.2</f>
        <v>3.8</v>
      </c>
      <c r="AC91" s="6">
        <v>-1.0</v>
      </c>
      <c r="AD91" s="6">
        <v>0.0</v>
      </c>
      <c r="AE91" s="6">
        <v>0.0</v>
      </c>
      <c r="AH91" s="5"/>
    </row>
    <row r="92">
      <c r="A92" s="5" t="s">
        <v>38</v>
      </c>
      <c r="B92" s="6">
        <v>2023.0</v>
      </c>
      <c r="C92" s="5" t="s">
        <v>39</v>
      </c>
      <c r="D92" s="5" t="s">
        <v>40</v>
      </c>
      <c r="E92" s="5" t="s">
        <v>39</v>
      </c>
      <c r="F92" s="5" t="s">
        <v>46</v>
      </c>
      <c r="G92" s="6">
        <v>91.0</v>
      </c>
      <c r="H92" s="6">
        <v>41.0</v>
      </c>
      <c r="I92" s="5" t="s">
        <v>45</v>
      </c>
      <c r="J92" s="6">
        <v>2.0</v>
      </c>
      <c r="K92" s="6">
        <v>12.0</v>
      </c>
      <c r="L92" s="6">
        <v>0.0</v>
      </c>
      <c r="M92" s="6">
        <v>11.0</v>
      </c>
      <c r="N92" s="5" t="s">
        <v>60</v>
      </c>
      <c r="O92" s="5" t="s">
        <v>55</v>
      </c>
      <c r="P92" s="5" t="s">
        <v>46</v>
      </c>
      <c r="Q92" s="5" t="s">
        <v>49</v>
      </c>
      <c r="R92" s="5"/>
      <c r="S92" s="5"/>
      <c r="T92" s="5" t="s">
        <v>68</v>
      </c>
      <c r="X92" s="5" t="s">
        <v>51</v>
      </c>
      <c r="Y92" s="10" t="s">
        <v>52</v>
      </c>
      <c r="Z92" s="7">
        <v>4.0</v>
      </c>
      <c r="AA92" s="6">
        <v>1.7</v>
      </c>
      <c r="AB92" s="5"/>
      <c r="AC92" s="6">
        <v>-1.0</v>
      </c>
      <c r="AD92" s="5"/>
      <c r="AE92" s="5"/>
      <c r="AH92" s="5"/>
    </row>
    <row r="93">
      <c r="A93" s="5" t="s">
        <v>38</v>
      </c>
      <c r="B93" s="6">
        <v>2023.0</v>
      </c>
      <c r="C93" s="5" t="s">
        <v>39</v>
      </c>
      <c r="D93" s="5" t="s">
        <v>40</v>
      </c>
      <c r="E93" s="5" t="s">
        <v>39</v>
      </c>
      <c r="F93" s="5" t="s">
        <v>46</v>
      </c>
      <c r="G93" s="6">
        <v>92.0</v>
      </c>
      <c r="H93" s="6">
        <v>41.0</v>
      </c>
      <c r="I93" s="5" t="s">
        <v>45</v>
      </c>
      <c r="J93" s="6">
        <v>3.0</v>
      </c>
      <c r="K93" s="6">
        <v>12.0</v>
      </c>
      <c r="L93" s="6">
        <v>0.0</v>
      </c>
      <c r="M93" s="6">
        <v>10.0</v>
      </c>
      <c r="N93" s="5" t="s">
        <v>67</v>
      </c>
      <c r="O93" s="5" t="s">
        <v>61</v>
      </c>
      <c r="P93" s="5" t="s">
        <v>56</v>
      </c>
      <c r="Q93" s="5" t="s">
        <v>49</v>
      </c>
      <c r="R93" s="5"/>
      <c r="S93" s="5"/>
      <c r="T93" s="5" t="s">
        <v>68</v>
      </c>
      <c r="X93" s="5" t="s">
        <v>51</v>
      </c>
      <c r="Y93" s="10" t="s">
        <v>52</v>
      </c>
      <c r="Z93" s="7">
        <v>4.0</v>
      </c>
      <c r="AA93" s="6">
        <f>8.1-4.5</f>
        <v>3.6</v>
      </c>
      <c r="AB93" s="5"/>
      <c r="AC93" s="6">
        <v>-1.0</v>
      </c>
      <c r="AD93" s="5"/>
      <c r="AE93" s="5"/>
      <c r="AH93" s="5" t="s">
        <v>53</v>
      </c>
    </row>
    <row r="94">
      <c r="A94" s="5" t="s">
        <v>38</v>
      </c>
      <c r="B94" s="6">
        <v>2023.0</v>
      </c>
      <c r="C94" s="5" t="s">
        <v>39</v>
      </c>
      <c r="D94" s="5" t="s">
        <v>40</v>
      </c>
      <c r="E94" s="5" t="s">
        <v>39</v>
      </c>
      <c r="F94" s="5" t="s">
        <v>46</v>
      </c>
      <c r="G94" s="6">
        <v>93.0</v>
      </c>
      <c r="H94" s="6">
        <v>41.0</v>
      </c>
      <c r="I94" s="5" t="s">
        <v>45</v>
      </c>
      <c r="J94" s="6">
        <v>4.0</v>
      </c>
      <c r="K94" s="6">
        <v>12.0</v>
      </c>
      <c r="L94" s="6">
        <v>0.0</v>
      </c>
      <c r="M94" s="5"/>
      <c r="N94" s="5"/>
      <c r="O94" s="5"/>
      <c r="P94" s="5"/>
      <c r="Q94" s="5"/>
      <c r="R94" s="5"/>
      <c r="S94" s="5"/>
      <c r="T94" s="5"/>
      <c r="X94" s="5"/>
      <c r="Y94" s="10"/>
      <c r="AA94" s="5"/>
      <c r="AB94" s="5"/>
      <c r="AC94" s="5"/>
      <c r="AD94" s="5"/>
      <c r="AE94" s="5"/>
      <c r="AH94" s="5"/>
    </row>
    <row r="95">
      <c r="A95" s="5" t="s">
        <v>38</v>
      </c>
      <c r="B95" s="6">
        <v>2023.0</v>
      </c>
      <c r="C95" s="5" t="s">
        <v>39</v>
      </c>
      <c r="D95" s="5" t="s">
        <v>40</v>
      </c>
      <c r="E95" s="5" t="s">
        <v>39</v>
      </c>
      <c r="F95" s="5" t="s">
        <v>46</v>
      </c>
      <c r="G95" s="6">
        <v>94.0</v>
      </c>
      <c r="H95" s="6">
        <v>41.0</v>
      </c>
      <c r="I95" s="5" t="s">
        <v>45</v>
      </c>
      <c r="J95" s="6">
        <v>4.0</v>
      </c>
      <c r="K95" s="6">
        <v>12.0</v>
      </c>
      <c r="L95" s="6">
        <v>41.0</v>
      </c>
      <c r="M95" s="6">
        <v>10.0</v>
      </c>
      <c r="N95" s="5" t="s">
        <v>60</v>
      </c>
      <c r="O95" s="5" t="s">
        <v>61</v>
      </c>
      <c r="P95" s="5" t="s">
        <v>80</v>
      </c>
      <c r="Q95" s="5" t="s">
        <v>49</v>
      </c>
      <c r="R95" s="5"/>
      <c r="S95" s="5"/>
      <c r="T95" s="5" t="s">
        <v>68</v>
      </c>
      <c r="X95" s="5" t="s">
        <v>51</v>
      </c>
      <c r="Y95" s="10" t="s">
        <v>52</v>
      </c>
      <c r="Z95" s="7">
        <v>4.0</v>
      </c>
      <c r="AA95" s="6">
        <f> 20.9-17.3</f>
        <v>3.6</v>
      </c>
      <c r="AB95" s="6">
        <f>22.6-17.3</f>
        <v>5.3</v>
      </c>
      <c r="AC95" s="6">
        <f>20.7-17.3</f>
        <v>3.4</v>
      </c>
      <c r="AD95" s="6">
        <v>12.0</v>
      </c>
      <c r="AE95" s="6">
        <v>0.0</v>
      </c>
      <c r="AH95" s="5"/>
    </row>
    <row r="96" hidden="1">
      <c r="A96" s="5" t="s">
        <v>38</v>
      </c>
      <c r="B96" s="6">
        <v>2023.0</v>
      </c>
      <c r="C96" s="5" t="s">
        <v>39</v>
      </c>
      <c r="D96" s="5" t="s">
        <v>40</v>
      </c>
      <c r="E96" s="5"/>
      <c r="F96" s="5" t="s">
        <v>41</v>
      </c>
      <c r="G96" s="6">
        <v>95.0</v>
      </c>
      <c r="H96" s="6">
        <v>3.0</v>
      </c>
      <c r="I96" s="5" t="s">
        <v>42</v>
      </c>
      <c r="J96" s="5"/>
      <c r="K96" s="5"/>
      <c r="L96" s="5"/>
      <c r="X96" s="5"/>
      <c r="AA96" s="5"/>
      <c r="AB96" s="5"/>
      <c r="AC96" s="5"/>
      <c r="AD96" s="5"/>
      <c r="AE96" s="5"/>
      <c r="AH96" s="5"/>
    </row>
    <row r="97" hidden="1">
      <c r="A97" s="5" t="s">
        <v>38</v>
      </c>
      <c r="B97" s="6">
        <v>2023.0</v>
      </c>
      <c r="C97" s="5" t="s">
        <v>39</v>
      </c>
      <c r="D97" s="5" t="s">
        <v>40</v>
      </c>
      <c r="E97" s="5"/>
      <c r="F97" s="5" t="s">
        <v>41</v>
      </c>
      <c r="G97" s="6">
        <v>96.0</v>
      </c>
      <c r="H97" s="6">
        <v>-40.0</v>
      </c>
      <c r="I97" s="5" t="s">
        <v>42</v>
      </c>
      <c r="J97" s="5"/>
      <c r="K97" s="5"/>
      <c r="L97" s="5"/>
      <c r="X97" s="5"/>
      <c r="AA97" s="5"/>
      <c r="AB97" s="5"/>
      <c r="AC97" s="5"/>
      <c r="AD97" s="5"/>
      <c r="AE97" s="5"/>
      <c r="AH97" s="5"/>
    </row>
    <row r="98" hidden="1">
      <c r="A98" s="5" t="s">
        <v>38</v>
      </c>
      <c r="B98" s="6">
        <v>2023.0</v>
      </c>
      <c r="C98" s="5" t="s">
        <v>39</v>
      </c>
      <c r="D98" s="5" t="s">
        <v>40</v>
      </c>
      <c r="E98" s="5"/>
      <c r="F98" s="5" t="s">
        <v>43</v>
      </c>
      <c r="G98" s="6">
        <v>97.0</v>
      </c>
      <c r="H98" s="5"/>
      <c r="I98" s="5"/>
      <c r="J98" s="5"/>
      <c r="K98" s="5"/>
      <c r="L98" s="5"/>
      <c r="X98" s="5"/>
      <c r="AA98" s="5"/>
      <c r="AB98" s="5"/>
      <c r="AC98" s="5"/>
      <c r="AD98" s="5"/>
      <c r="AE98" s="5"/>
      <c r="AH98" s="5"/>
    </row>
    <row r="99" hidden="1">
      <c r="A99" s="5" t="s">
        <v>38</v>
      </c>
      <c r="B99" s="6">
        <v>2023.0</v>
      </c>
      <c r="C99" s="5" t="s">
        <v>39</v>
      </c>
      <c r="D99" s="5" t="s">
        <v>40</v>
      </c>
      <c r="E99" s="5" t="s">
        <v>40</v>
      </c>
      <c r="F99" s="5" t="s">
        <v>44</v>
      </c>
      <c r="G99" s="6">
        <v>98.0</v>
      </c>
      <c r="H99" s="6">
        <v>-30.0</v>
      </c>
      <c r="I99" s="5" t="s">
        <v>45</v>
      </c>
      <c r="J99" s="6">
        <v>1.0</v>
      </c>
      <c r="K99" s="6">
        <v>10.0</v>
      </c>
      <c r="L99" s="6">
        <v>10.0</v>
      </c>
      <c r="X99" s="5"/>
      <c r="AA99" s="5"/>
      <c r="AB99" s="5"/>
      <c r="AC99" s="5"/>
      <c r="AD99" s="5"/>
      <c r="AE99" s="5"/>
      <c r="AH99" s="5"/>
    </row>
    <row r="100" hidden="1">
      <c r="A100" s="5" t="s">
        <v>38</v>
      </c>
      <c r="B100" s="6">
        <v>2023.0</v>
      </c>
      <c r="C100" s="5" t="s">
        <v>39</v>
      </c>
      <c r="D100" s="5" t="s">
        <v>40</v>
      </c>
      <c r="E100" s="5"/>
      <c r="F100" s="5" t="s">
        <v>41</v>
      </c>
      <c r="G100" s="6">
        <v>99.0</v>
      </c>
      <c r="H100" s="6">
        <v>-40.0</v>
      </c>
      <c r="I100" s="5" t="s">
        <v>42</v>
      </c>
      <c r="J100" s="5"/>
      <c r="K100" s="5"/>
      <c r="L100" s="5"/>
      <c r="X100" s="5"/>
      <c r="AA100" s="5"/>
      <c r="AB100" s="5"/>
      <c r="AC100" s="5"/>
      <c r="AD100" s="5"/>
      <c r="AE100" s="5"/>
      <c r="AH100" s="5"/>
    </row>
    <row r="101">
      <c r="A101" s="5" t="s">
        <v>38</v>
      </c>
      <c r="B101" s="6">
        <v>2023.0</v>
      </c>
      <c r="C101" s="5" t="s">
        <v>39</v>
      </c>
      <c r="D101" s="5" t="s">
        <v>40</v>
      </c>
      <c r="E101" s="5" t="s">
        <v>39</v>
      </c>
      <c r="F101" s="5" t="s">
        <v>46</v>
      </c>
      <c r="G101" s="6">
        <v>100.0</v>
      </c>
      <c r="H101" s="6">
        <v>-21.0</v>
      </c>
      <c r="I101" s="5" t="s">
        <v>45</v>
      </c>
      <c r="J101" s="6">
        <v>1.0</v>
      </c>
      <c r="K101" s="6">
        <v>10.0</v>
      </c>
      <c r="L101" s="6">
        <v>4.0</v>
      </c>
      <c r="M101" s="6">
        <v>11.0</v>
      </c>
      <c r="N101" s="5" t="s">
        <v>54</v>
      </c>
      <c r="O101" s="5" t="s">
        <v>55</v>
      </c>
      <c r="P101" s="5" t="s">
        <v>46</v>
      </c>
      <c r="Q101" s="5"/>
      <c r="R101" s="5" t="s">
        <v>65</v>
      </c>
      <c r="S101" s="5" t="s">
        <v>75</v>
      </c>
      <c r="T101" s="5"/>
      <c r="X101" s="5" t="s">
        <v>51</v>
      </c>
      <c r="Y101" s="10" t="s">
        <v>52</v>
      </c>
      <c r="AA101" s="5"/>
      <c r="AB101" s="5"/>
      <c r="AC101" s="5"/>
      <c r="AD101" s="5"/>
      <c r="AE101" s="5"/>
      <c r="AH101" s="5" t="s">
        <v>53</v>
      </c>
    </row>
    <row r="102">
      <c r="A102" s="5" t="s">
        <v>38</v>
      </c>
      <c r="B102" s="6">
        <v>2023.0</v>
      </c>
      <c r="C102" s="5" t="s">
        <v>39</v>
      </c>
      <c r="D102" s="5" t="s">
        <v>40</v>
      </c>
      <c r="E102" s="5" t="s">
        <v>39</v>
      </c>
      <c r="F102" s="5" t="s">
        <v>46</v>
      </c>
      <c r="G102" s="6">
        <v>101.0</v>
      </c>
      <c r="H102" s="6">
        <v>-25.0</v>
      </c>
      <c r="I102" s="5" t="s">
        <v>42</v>
      </c>
      <c r="J102" s="6">
        <v>2.0</v>
      </c>
      <c r="K102" s="6">
        <v>6.0</v>
      </c>
      <c r="L102" s="6">
        <v>0.0</v>
      </c>
      <c r="M102" s="6">
        <v>10.0</v>
      </c>
      <c r="N102" s="5" t="s">
        <v>60</v>
      </c>
      <c r="O102" s="5" t="s">
        <v>61</v>
      </c>
      <c r="P102" s="5" t="s">
        <v>46</v>
      </c>
      <c r="Q102" s="5" t="s">
        <v>49</v>
      </c>
      <c r="R102" s="5"/>
      <c r="S102" s="5"/>
      <c r="T102" s="5" t="s">
        <v>50</v>
      </c>
      <c r="X102" s="5" t="s">
        <v>53</v>
      </c>
      <c r="Y102" s="10" t="s">
        <v>52</v>
      </c>
      <c r="AA102" s="6">
        <f>6-4.4</f>
        <v>1.6</v>
      </c>
      <c r="AB102" s="6">
        <f>6.9-4.4</f>
        <v>2.5</v>
      </c>
      <c r="AC102" s="6">
        <v>-1.0</v>
      </c>
      <c r="AD102" s="6">
        <v>0.0</v>
      </c>
      <c r="AE102" s="6">
        <v>0.0</v>
      </c>
      <c r="AH102" s="5"/>
    </row>
    <row r="103">
      <c r="A103" s="5" t="s">
        <v>38</v>
      </c>
      <c r="B103" s="6">
        <v>2023.0</v>
      </c>
      <c r="C103" s="5" t="s">
        <v>39</v>
      </c>
      <c r="D103" s="5" t="s">
        <v>40</v>
      </c>
      <c r="E103" s="5" t="s">
        <v>39</v>
      </c>
      <c r="F103" s="5" t="s">
        <v>46</v>
      </c>
      <c r="G103" s="6">
        <v>102.0</v>
      </c>
      <c r="H103" s="6">
        <v>-25.0</v>
      </c>
      <c r="I103" s="5" t="s">
        <v>62</v>
      </c>
      <c r="J103" s="6">
        <v>3.0</v>
      </c>
      <c r="K103" s="6">
        <v>6.0</v>
      </c>
      <c r="L103" s="6">
        <v>0.0</v>
      </c>
      <c r="M103" s="6">
        <v>11.0</v>
      </c>
      <c r="N103" s="5" t="s">
        <v>60</v>
      </c>
      <c r="O103" s="5" t="s">
        <v>61</v>
      </c>
      <c r="P103" s="5" t="s">
        <v>46</v>
      </c>
      <c r="Q103" s="5" t="s">
        <v>49</v>
      </c>
      <c r="R103" s="5"/>
      <c r="S103" s="5"/>
      <c r="T103" s="5" t="s">
        <v>68</v>
      </c>
      <c r="X103" s="5" t="s">
        <v>51</v>
      </c>
      <c r="Y103" s="10" t="s">
        <v>52</v>
      </c>
      <c r="Z103" s="7">
        <v>5.0</v>
      </c>
      <c r="AA103" s="6">
        <f>10.9-8.8</f>
        <v>2.1</v>
      </c>
      <c r="AB103" s="5"/>
      <c r="AC103" s="6">
        <v>-1.0</v>
      </c>
      <c r="AD103" s="5"/>
      <c r="AE103" s="5"/>
      <c r="AH103" s="5"/>
    </row>
    <row r="104" hidden="1">
      <c r="A104" s="5" t="s">
        <v>38</v>
      </c>
      <c r="B104" s="6">
        <v>2023.0</v>
      </c>
      <c r="C104" s="5" t="s">
        <v>39</v>
      </c>
      <c r="D104" s="5" t="s">
        <v>40</v>
      </c>
      <c r="E104" s="5"/>
      <c r="F104" s="5" t="s">
        <v>41</v>
      </c>
      <c r="G104" s="6">
        <v>103.0</v>
      </c>
      <c r="H104" s="6">
        <v>-25.0</v>
      </c>
      <c r="I104" s="5" t="s">
        <v>45</v>
      </c>
      <c r="J104" s="6">
        <v>4.0</v>
      </c>
      <c r="K104" s="6">
        <v>6.0</v>
      </c>
      <c r="L104" s="6">
        <v>14.0</v>
      </c>
      <c r="X104" s="5"/>
      <c r="AA104" s="5"/>
      <c r="AB104" s="5"/>
      <c r="AC104" s="5"/>
      <c r="AD104" s="5"/>
      <c r="AE104" s="5"/>
      <c r="AH104" s="5"/>
    </row>
    <row r="105">
      <c r="A105" s="5" t="s">
        <v>38</v>
      </c>
      <c r="B105" s="6">
        <v>2023.0</v>
      </c>
      <c r="C105" s="5" t="s">
        <v>39</v>
      </c>
      <c r="D105" s="5" t="s">
        <v>40</v>
      </c>
      <c r="E105" s="5" t="s">
        <v>39</v>
      </c>
      <c r="F105" s="5" t="s">
        <v>46</v>
      </c>
      <c r="G105" s="6">
        <v>104.0</v>
      </c>
      <c r="H105" s="6">
        <v>-39.0</v>
      </c>
      <c r="I105" s="5" t="s">
        <v>45</v>
      </c>
      <c r="J105" s="6">
        <v>1.0</v>
      </c>
      <c r="K105" s="6">
        <v>10.0</v>
      </c>
      <c r="L105" s="6">
        <v>0.0</v>
      </c>
      <c r="M105" s="6">
        <v>12.0</v>
      </c>
      <c r="N105" s="5" t="s">
        <v>47</v>
      </c>
      <c r="O105" s="5" t="s">
        <v>55</v>
      </c>
      <c r="P105" s="5" t="s">
        <v>46</v>
      </c>
      <c r="Q105" s="5" t="s">
        <v>49</v>
      </c>
      <c r="R105" s="5"/>
      <c r="S105" s="5"/>
      <c r="T105" s="5" t="s">
        <v>95</v>
      </c>
      <c r="X105" s="5" t="s">
        <v>53</v>
      </c>
      <c r="Y105" s="10" t="s">
        <v>52</v>
      </c>
      <c r="AA105" s="6">
        <f>8.7-7.1</f>
        <v>1.6</v>
      </c>
      <c r="AB105" s="5"/>
      <c r="AC105" s="6">
        <v>-1.0</v>
      </c>
      <c r="AD105" s="5"/>
      <c r="AE105" s="5"/>
      <c r="AH105" s="5"/>
    </row>
    <row r="106">
      <c r="A106" s="5" t="s">
        <v>38</v>
      </c>
      <c r="B106" s="6">
        <v>2023.0</v>
      </c>
      <c r="C106" s="5" t="s">
        <v>39</v>
      </c>
      <c r="D106" s="5" t="s">
        <v>40</v>
      </c>
      <c r="E106" s="5" t="s">
        <v>39</v>
      </c>
      <c r="F106" s="5" t="s">
        <v>46</v>
      </c>
      <c r="G106" s="6">
        <v>105.0</v>
      </c>
      <c r="H106" s="6">
        <v>-39.0</v>
      </c>
      <c r="I106" s="5" t="s">
        <v>45</v>
      </c>
      <c r="J106" s="6">
        <v>2.0</v>
      </c>
      <c r="K106" s="6">
        <v>10.0</v>
      </c>
      <c r="L106" s="6">
        <v>5.0</v>
      </c>
      <c r="M106" s="6">
        <v>10.0</v>
      </c>
      <c r="N106" s="5" t="s">
        <v>67</v>
      </c>
      <c r="O106" s="5" t="s">
        <v>55</v>
      </c>
      <c r="P106" s="5" t="s">
        <v>46</v>
      </c>
      <c r="Q106" s="5" t="s">
        <v>49</v>
      </c>
      <c r="R106" s="5"/>
      <c r="S106" s="5"/>
      <c r="T106" s="5" t="s">
        <v>86</v>
      </c>
      <c r="X106" s="5" t="s">
        <v>51</v>
      </c>
      <c r="Y106" s="10" t="s">
        <v>52</v>
      </c>
      <c r="Z106" s="7">
        <v>4.0</v>
      </c>
      <c r="AA106" s="6">
        <f>8.5-6.8</f>
        <v>1.7</v>
      </c>
      <c r="AB106" s="6">
        <f>9.1-6.8</f>
        <v>2.3</v>
      </c>
      <c r="AC106" s="6">
        <v>-1.0</v>
      </c>
      <c r="AD106" s="6">
        <v>10.0</v>
      </c>
      <c r="AE106" s="6">
        <v>1.0</v>
      </c>
      <c r="AH106" s="5" t="s">
        <v>53</v>
      </c>
    </row>
    <row r="107">
      <c r="A107" s="5" t="s">
        <v>38</v>
      </c>
      <c r="B107" s="6">
        <v>2023.0</v>
      </c>
      <c r="C107" s="5" t="s">
        <v>39</v>
      </c>
      <c r="D107" s="5" t="s">
        <v>40</v>
      </c>
      <c r="E107" s="5" t="s">
        <v>39</v>
      </c>
      <c r="F107" s="5" t="s">
        <v>46</v>
      </c>
      <c r="G107" s="6">
        <v>106.0</v>
      </c>
      <c r="H107" s="6">
        <v>-44.0</v>
      </c>
      <c r="I107" s="5" t="s">
        <v>62</v>
      </c>
      <c r="J107" s="6">
        <v>3.0</v>
      </c>
      <c r="K107" s="6">
        <v>5.0</v>
      </c>
      <c r="L107" s="6">
        <v>0.0</v>
      </c>
      <c r="M107" s="6">
        <v>11.0</v>
      </c>
      <c r="N107" s="5" t="s">
        <v>58</v>
      </c>
      <c r="O107" s="5" t="s">
        <v>61</v>
      </c>
      <c r="P107" s="5" t="s">
        <v>46</v>
      </c>
      <c r="Q107" s="5" t="s">
        <v>49</v>
      </c>
      <c r="R107" s="5"/>
      <c r="S107" s="5"/>
      <c r="T107" s="5" t="s">
        <v>68</v>
      </c>
      <c r="X107" s="5" t="s">
        <v>51</v>
      </c>
      <c r="Y107" s="10" t="s">
        <v>52</v>
      </c>
      <c r="Z107" s="7">
        <v>5.0</v>
      </c>
      <c r="AA107" s="6">
        <f>12.3-9.9</f>
        <v>2.4</v>
      </c>
      <c r="AB107" s="5"/>
      <c r="AC107" s="6">
        <f>12.1-9.9</f>
        <v>2.2</v>
      </c>
      <c r="AD107" s="5"/>
      <c r="AE107" s="5"/>
      <c r="AH107" s="5"/>
    </row>
    <row r="108" hidden="1">
      <c r="A108" s="5" t="s">
        <v>38</v>
      </c>
      <c r="B108" s="6">
        <v>2023.0</v>
      </c>
      <c r="C108" s="5" t="s">
        <v>39</v>
      </c>
      <c r="D108" s="5" t="s">
        <v>40</v>
      </c>
      <c r="E108" s="5"/>
      <c r="F108" s="5" t="s">
        <v>41</v>
      </c>
      <c r="G108" s="6">
        <v>107.0</v>
      </c>
      <c r="H108" s="6">
        <v>-44.0</v>
      </c>
      <c r="I108" s="5" t="s">
        <v>62</v>
      </c>
      <c r="J108" s="6">
        <v>4.0</v>
      </c>
      <c r="K108" s="6">
        <v>5.0</v>
      </c>
      <c r="L108" s="5"/>
      <c r="X108" s="5"/>
      <c r="AA108" s="5"/>
      <c r="AB108" s="5"/>
      <c r="AC108" s="5"/>
      <c r="AD108" s="5"/>
      <c r="AE108" s="5"/>
      <c r="AH108" s="5"/>
    </row>
    <row r="109" hidden="1">
      <c r="A109" s="5" t="s">
        <v>38</v>
      </c>
      <c r="B109" s="6">
        <v>2023.0</v>
      </c>
      <c r="C109" s="5" t="s">
        <v>39</v>
      </c>
      <c r="D109" s="5" t="s">
        <v>40</v>
      </c>
      <c r="E109" s="5"/>
      <c r="F109" s="5" t="s">
        <v>43</v>
      </c>
      <c r="G109" s="6">
        <v>108.0</v>
      </c>
      <c r="H109" s="5"/>
      <c r="I109" s="5"/>
      <c r="J109" s="5"/>
      <c r="K109" s="5"/>
      <c r="L109" s="5"/>
      <c r="X109" s="5"/>
      <c r="AA109" s="5"/>
      <c r="AB109" s="5"/>
      <c r="AC109" s="5"/>
      <c r="AD109" s="5"/>
      <c r="AE109" s="5"/>
      <c r="AH109" s="5"/>
    </row>
    <row r="110" hidden="1">
      <c r="A110" s="5" t="s">
        <v>38</v>
      </c>
      <c r="B110" s="6">
        <v>2023.0</v>
      </c>
      <c r="C110" s="5" t="s">
        <v>39</v>
      </c>
      <c r="D110" s="5" t="s">
        <v>40</v>
      </c>
      <c r="E110" s="5" t="s">
        <v>40</v>
      </c>
      <c r="F110" s="5" t="s">
        <v>44</v>
      </c>
      <c r="G110" s="6">
        <v>109.0</v>
      </c>
      <c r="H110" s="6">
        <v>-35.0</v>
      </c>
      <c r="I110" s="5" t="s">
        <v>62</v>
      </c>
      <c r="J110" s="6">
        <v>1.0</v>
      </c>
      <c r="K110" s="6">
        <v>10.0</v>
      </c>
      <c r="L110" s="6">
        <v>3.0</v>
      </c>
      <c r="X110" s="5"/>
      <c r="AA110" s="5"/>
      <c r="AB110" s="5"/>
      <c r="AC110" s="5"/>
      <c r="AD110" s="5"/>
      <c r="AE110" s="5"/>
      <c r="AH110" s="5"/>
    </row>
    <row r="111" hidden="1">
      <c r="A111" s="5" t="s">
        <v>38</v>
      </c>
      <c r="B111" s="6">
        <v>2023.0</v>
      </c>
      <c r="C111" s="5" t="s">
        <v>39</v>
      </c>
      <c r="D111" s="5" t="s">
        <v>40</v>
      </c>
      <c r="E111" s="5" t="s">
        <v>40</v>
      </c>
      <c r="F111" s="5" t="s">
        <v>44</v>
      </c>
      <c r="G111" s="6">
        <v>110.0</v>
      </c>
      <c r="H111" s="6">
        <v>-38.0</v>
      </c>
      <c r="I111" s="5" t="s">
        <v>62</v>
      </c>
      <c r="J111" s="6">
        <v>2.0</v>
      </c>
      <c r="K111" s="6">
        <v>7.0</v>
      </c>
      <c r="L111" s="6">
        <v>6.0</v>
      </c>
      <c r="X111" s="5"/>
      <c r="AA111" s="5"/>
      <c r="AB111" s="5"/>
      <c r="AC111" s="5"/>
      <c r="AD111" s="5"/>
      <c r="AE111" s="5"/>
      <c r="AH111" s="5"/>
    </row>
    <row r="112" hidden="1">
      <c r="A112" s="5" t="s">
        <v>38</v>
      </c>
      <c r="B112" s="6">
        <v>2023.0</v>
      </c>
      <c r="C112" s="5" t="s">
        <v>39</v>
      </c>
      <c r="D112" s="5" t="s">
        <v>40</v>
      </c>
      <c r="E112" s="5" t="s">
        <v>40</v>
      </c>
      <c r="F112" s="5" t="s">
        <v>44</v>
      </c>
      <c r="G112" s="6">
        <v>111.0</v>
      </c>
      <c r="H112" s="6">
        <v>-44.0</v>
      </c>
      <c r="I112" s="5" t="s">
        <v>62</v>
      </c>
      <c r="J112" s="6">
        <v>3.0</v>
      </c>
      <c r="K112" s="6">
        <v>1.0</v>
      </c>
      <c r="L112" s="6">
        <v>56.0</v>
      </c>
      <c r="X112" s="5"/>
      <c r="AA112" s="5"/>
      <c r="AB112" s="5"/>
      <c r="AC112" s="5"/>
      <c r="AD112" s="5"/>
      <c r="AE112" s="5"/>
      <c r="AH112" s="5"/>
    </row>
    <row r="113" hidden="1">
      <c r="A113" s="5" t="s">
        <v>38</v>
      </c>
      <c r="B113" s="6">
        <v>2023.0</v>
      </c>
      <c r="C113" s="5" t="s">
        <v>39</v>
      </c>
      <c r="D113" s="5" t="s">
        <v>40</v>
      </c>
      <c r="E113" s="5"/>
      <c r="F113" s="5" t="s">
        <v>41</v>
      </c>
      <c r="G113" s="6">
        <v>112.0</v>
      </c>
      <c r="H113" s="6">
        <v>3.0</v>
      </c>
      <c r="I113" s="5" t="s">
        <v>42</v>
      </c>
      <c r="J113" s="6">
        <v>1.0</v>
      </c>
      <c r="K113" s="5"/>
      <c r="L113" s="5"/>
      <c r="X113" s="5"/>
      <c r="AA113" s="5"/>
      <c r="AB113" s="5"/>
      <c r="AC113" s="5"/>
      <c r="AD113" s="5"/>
      <c r="AE113" s="5"/>
      <c r="AH113" s="5"/>
    </row>
    <row r="114" hidden="1">
      <c r="A114" s="5" t="s">
        <v>38</v>
      </c>
      <c r="B114" s="6">
        <v>2023.0</v>
      </c>
      <c r="C114" s="5" t="s">
        <v>39</v>
      </c>
      <c r="D114" s="5" t="s">
        <v>40</v>
      </c>
      <c r="E114" s="5"/>
      <c r="F114" s="5" t="s">
        <v>41</v>
      </c>
      <c r="G114" s="6">
        <v>113.0</v>
      </c>
      <c r="H114" s="6">
        <v>-40.0</v>
      </c>
      <c r="I114" s="5" t="s">
        <v>45</v>
      </c>
      <c r="J114" s="5"/>
      <c r="K114" s="5"/>
      <c r="L114" s="5"/>
      <c r="X114" s="5"/>
      <c r="AA114" s="5"/>
      <c r="AB114" s="5"/>
      <c r="AC114" s="5"/>
      <c r="AD114" s="5"/>
      <c r="AE114" s="5"/>
      <c r="AH114" s="5"/>
    </row>
    <row r="115" hidden="1">
      <c r="A115" s="5" t="s">
        <v>38</v>
      </c>
      <c r="B115" s="6">
        <v>2023.0</v>
      </c>
      <c r="C115" s="5" t="s">
        <v>39</v>
      </c>
      <c r="D115" s="5" t="s">
        <v>40</v>
      </c>
      <c r="E115" s="5"/>
      <c r="F115" s="5" t="s">
        <v>43</v>
      </c>
      <c r="G115" s="6">
        <v>114.0</v>
      </c>
      <c r="H115" s="5"/>
      <c r="I115" s="5"/>
      <c r="J115" s="5"/>
      <c r="K115" s="5"/>
      <c r="L115" s="5"/>
      <c r="X115" s="5"/>
      <c r="AA115" s="5"/>
      <c r="AB115" s="5"/>
      <c r="AC115" s="5"/>
      <c r="AD115" s="5"/>
      <c r="AE115" s="5"/>
      <c r="AH115" s="5"/>
    </row>
    <row r="116">
      <c r="A116" s="5" t="s">
        <v>38</v>
      </c>
      <c r="B116" s="6">
        <v>2023.0</v>
      </c>
      <c r="C116" s="5" t="s">
        <v>39</v>
      </c>
      <c r="D116" s="5" t="s">
        <v>40</v>
      </c>
      <c r="E116" s="5" t="s">
        <v>39</v>
      </c>
      <c r="F116" s="5" t="s">
        <v>46</v>
      </c>
      <c r="G116" s="6">
        <v>115.0</v>
      </c>
      <c r="H116" s="6">
        <v>-41.0</v>
      </c>
      <c r="I116" s="5" t="s">
        <v>45</v>
      </c>
      <c r="J116" s="6">
        <v>1.0</v>
      </c>
      <c r="K116" s="6">
        <v>10.0</v>
      </c>
      <c r="L116" s="6">
        <v>5.0</v>
      </c>
      <c r="M116" s="6">
        <v>10.0</v>
      </c>
      <c r="N116" s="5" t="s">
        <v>60</v>
      </c>
      <c r="O116" s="5" t="s">
        <v>55</v>
      </c>
      <c r="P116" s="5" t="s">
        <v>46</v>
      </c>
      <c r="Q116" s="5" t="s">
        <v>49</v>
      </c>
      <c r="R116" s="5"/>
      <c r="S116" s="5"/>
      <c r="T116" s="5" t="s">
        <v>57</v>
      </c>
      <c r="X116" s="5" t="s">
        <v>53</v>
      </c>
      <c r="Y116" s="10" t="s">
        <v>52</v>
      </c>
      <c r="AA116" s="6">
        <f>7.6-5.3</f>
        <v>2.3</v>
      </c>
      <c r="AB116" s="6">
        <f>8.9-5.3</f>
        <v>3.6</v>
      </c>
      <c r="AC116" s="6">
        <f>7.2-5.3</f>
        <v>1.9</v>
      </c>
      <c r="AD116" s="6">
        <v>9.0</v>
      </c>
      <c r="AE116" s="6">
        <v>4.0</v>
      </c>
      <c r="AH116" s="5"/>
    </row>
    <row r="117">
      <c r="A117" s="5" t="s">
        <v>38</v>
      </c>
      <c r="B117" s="6">
        <v>2023.0</v>
      </c>
      <c r="C117" s="5" t="s">
        <v>39</v>
      </c>
      <c r="D117" s="5" t="s">
        <v>40</v>
      </c>
      <c r="E117" s="5" t="s">
        <v>39</v>
      </c>
      <c r="F117" s="5" t="s">
        <v>46</v>
      </c>
      <c r="G117" s="6">
        <v>116.0</v>
      </c>
      <c r="H117" s="6">
        <v>-46.0</v>
      </c>
      <c r="I117" s="5" t="s">
        <v>62</v>
      </c>
      <c r="J117" s="6">
        <v>2.0</v>
      </c>
      <c r="K117" s="6">
        <v>5.0</v>
      </c>
      <c r="L117" s="6">
        <v>6.0</v>
      </c>
      <c r="M117" s="6">
        <v>11.0</v>
      </c>
      <c r="N117" s="5" t="s">
        <v>58</v>
      </c>
      <c r="O117" s="5" t="s">
        <v>61</v>
      </c>
      <c r="P117" s="5" t="s">
        <v>46</v>
      </c>
      <c r="Q117" s="5" t="s">
        <v>64</v>
      </c>
      <c r="R117" s="5" t="s">
        <v>65</v>
      </c>
      <c r="S117" s="5" t="s">
        <v>96</v>
      </c>
      <c r="T117" s="5"/>
      <c r="X117" s="5" t="s">
        <v>53</v>
      </c>
      <c r="Y117" s="10" t="s">
        <v>52</v>
      </c>
      <c r="AA117" s="5"/>
      <c r="AB117" s="5"/>
      <c r="AC117" s="5"/>
      <c r="AD117" s="5"/>
      <c r="AE117" s="5"/>
      <c r="AH117" s="5"/>
    </row>
    <row r="118">
      <c r="A118" s="5" t="s">
        <v>38</v>
      </c>
      <c r="B118" s="6">
        <v>2023.0</v>
      </c>
      <c r="C118" s="5" t="s">
        <v>39</v>
      </c>
      <c r="D118" s="5" t="s">
        <v>40</v>
      </c>
      <c r="E118" s="5" t="s">
        <v>39</v>
      </c>
      <c r="F118" s="5" t="s">
        <v>46</v>
      </c>
      <c r="G118" s="6">
        <v>117.0</v>
      </c>
      <c r="H118" s="6">
        <v>48.0</v>
      </c>
      <c r="I118" s="5" t="s">
        <v>45</v>
      </c>
      <c r="J118" s="6">
        <v>1.0</v>
      </c>
      <c r="K118" s="6">
        <v>10.0</v>
      </c>
      <c r="L118" s="6">
        <v>3.0</v>
      </c>
      <c r="M118" s="6">
        <v>11.0</v>
      </c>
      <c r="N118" s="5" t="s">
        <v>58</v>
      </c>
      <c r="O118" s="5" t="s">
        <v>61</v>
      </c>
      <c r="P118" s="5" t="s">
        <v>46</v>
      </c>
      <c r="Q118" s="5" t="s">
        <v>64</v>
      </c>
      <c r="R118" s="5" t="s">
        <v>65</v>
      </c>
      <c r="S118" s="5" t="s">
        <v>97</v>
      </c>
      <c r="T118" s="5"/>
      <c r="X118" s="5" t="s">
        <v>51</v>
      </c>
      <c r="Y118" s="10" t="s">
        <v>82</v>
      </c>
      <c r="AA118" s="5"/>
      <c r="AB118" s="5"/>
      <c r="AC118" s="5"/>
      <c r="AD118" s="5"/>
      <c r="AE118" s="5"/>
      <c r="AH118" s="5"/>
    </row>
    <row r="119">
      <c r="A119" s="5" t="s">
        <v>38</v>
      </c>
      <c r="B119" s="6">
        <v>2023.0</v>
      </c>
      <c r="C119" s="5" t="s">
        <v>39</v>
      </c>
      <c r="D119" s="5" t="s">
        <v>40</v>
      </c>
      <c r="E119" s="5" t="s">
        <v>39</v>
      </c>
      <c r="F119" s="5" t="s">
        <v>46</v>
      </c>
      <c r="G119" s="6">
        <v>118.0</v>
      </c>
      <c r="H119" s="6">
        <v>45.0</v>
      </c>
      <c r="I119" s="5" t="s">
        <v>45</v>
      </c>
      <c r="J119" s="6">
        <v>1.0</v>
      </c>
      <c r="K119" s="6">
        <v>10.0</v>
      </c>
      <c r="L119" s="6">
        <v>45.0</v>
      </c>
      <c r="M119" s="6">
        <v>12.0</v>
      </c>
      <c r="N119" s="5" t="s">
        <v>47</v>
      </c>
      <c r="O119" s="5" t="s">
        <v>61</v>
      </c>
      <c r="P119" s="5" t="s">
        <v>46</v>
      </c>
      <c r="Q119" s="5" t="s">
        <v>64</v>
      </c>
      <c r="R119" s="5" t="s">
        <v>65</v>
      </c>
      <c r="S119" s="5" t="s">
        <v>84</v>
      </c>
      <c r="T119" s="5"/>
      <c r="X119" s="5" t="s">
        <v>51</v>
      </c>
      <c r="Y119" s="10" t="s">
        <v>52</v>
      </c>
      <c r="AA119" s="5"/>
      <c r="AB119" s="5"/>
      <c r="AC119" s="5"/>
      <c r="AD119" s="5"/>
      <c r="AE119" s="5"/>
      <c r="AH119" s="5"/>
    </row>
    <row r="120" hidden="1">
      <c r="A120" s="5" t="s">
        <v>38</v>
      </c>
      <c r="B120" s="6">
        <v>2023.0</v>
      </c>
      <c r="C120" s="5" t="s">
        <v>39</v>
      </c>
      <c r="D120" s="5" t="s">
        <v>40</v>
      </c>
      <c r="E120" s="5"/>
      <c r="F120" s="5" t="s">
        <v>41</v>
      </c>
      <c r="G120" s="6">
        <v>119.0</v>
      </c>
      <c r="H120" s="6">
        <v>3.0</v>
      </c>
      <c r="I120" s="5" t="s">
        <v>42</v>
      </c>
      <c r="J120" s="5"/>
      <c r="K120" s="5"/>
      <c r="L120" s="5"/>
      <c r="X120" s="5"/>
      <c r="AA120" s="5"/>
      <c r="AB120" s="5"/>
      <c r="AC120" s="5"/>
      <c r="AD120" s="5"/>
      <c r="AE120" s="5"/>
      <c r="AH120" s="5"/>
    </row>
    <row r="121" hidden="1">
      <c r="A121" s="5" t="s">
        <v>38</v>
      </c>
      <c r="B121" s="6">
        <v>2023.0</v>
      </c>
      <c r="C121" s="5" t="s">
        <v>39</v>
      </c>
      <c r="D121" s="5" t="s">
        <v>40</v>
      </c>
      <c r="E121" s="5"/>
      <c r="F121" s="5" t="s">
        <v>41</v>
      </c>
      <c r="G121" s="6">
        <v>120.0</v>
      </c>
      <c r="H121" s="6">
        <v>-40.0</v>
      </c>
      <c r="I121" s="5" t="s">
        <v>42</v>
      </c>
      <c r="J121" s="5"/>
      <c r="K121" s="5"/>
      <c r="L121" s="5"/>
      <c r="X121" s="5"/>
      <c r="AA121" s="5"/>
      <c r="AB121" s="5"/>
      <c r="AC121" s="5"/>
      <c r="AD121" s="5"/>
      <c r="AE121" s="5"/>
      <c r="AH121" s="5"/>
    </row>
    <row r="122" hidden="1">
      <c r="A122" s="5" t="s">
        <v>38</v>
      </c>
      <c r="B122" s="6">
        <v>2023.0</v>
      </c>
      <c r="C122" s="5" t="s">
        <v>39</v>
      </c>
      <c r="D122" s="5" t="s">
        <v>40</v>
      </c>
      <c r="E122" s="5" t="s">
        <v>40</v>
      </c>
      <c r="F122" s="5" t="s">
        <v>44</v>
      </c>
      <c r="G122" s="6">
        <v>121.0</v>
      </c>
      <c r="H122" s="6">
        <v>-25.0</v>
      </c>
      <c r="I122" s="5" t="s">
        <v>45</v>
      </c>
      <c r="J122" s="6">
        <v>1.0</v>
      </c>
      <c r="K122" s="6">
        <v>10.0</v>
      </c>
      <c r="L122" s="6">
        <v>3.0</v>
      </c>
      <c r="X122" s="5"/>
      <c r="AA122" s="5"/>
      <c r="AB122" s="5"/>
      <c r="AC122" s="5"/>
      <c r="AD122" s="5"/>
      <c r="AE122" s="5"/>
      <c r="AH122" s="5"/>
    </row>
    <row r="123" hidden="1">
      <c r="A123" s="5" t="s">
        <v>38</v>
      </c>
      <c r="B123" s="6">
        <v>2023.0</v>
      </c>
      <c r="C123" s="5" t="s">
        <v>39</v>
      </c>
      <c r="D123" s="5" t="s">
        <v>40</v>
      </c>
      <c r="E123" s="5" t="s">
        <v>40</v>
      </c>
      <c r="F123" s="5" t="s">
        <v>44</v>
      </c>
      <c r="G123" s="6">
        <v>122.0</v>
      </c>
      <c r="H123" s="6">
        <v>-28.0</v>
      </c>
      <c r="I123" s="5" t="s">
        <v>45</v>
      </c>
      <c r="J123" s="6">
        <v>2.0</v>
      </c>
      <c r="K123" s="6">
        <v>7.0</v>
      </c>
      <c r="L123" s="6">
        <v>1.0</v>
      </c>
      <c r="X123" s="5"/>
      <c r="AA123" s="5"/>
      <c r="AB123" s="5"/>
      <c r="AC123" s="5"/>
      <c r="AD123" s="5"/>
      <c r="AE123" s="5"/>
      <c r="AH123" s="5"/>
    </row>
    <row r="124" hidden="1">
      <c r="A124" s="5" t="s">
        <v>38</v>
      </c>
      <c r="B124" s="6">
        <v>2023.0</v>
      </c>
      <c r="C124" s="5" t="s">
        <v>39</v>
      </c>
      <c r="D124" s="5" t="s">
        <v>40</v>
      </c>
      <c r="E124" s="5" t="s">
        <v>40</v>
      </c>
      <c r="F124" s="5" t="s">
        <v>44</v>
      </c>
      <c r="G124" s="6">
        <v>123.0</v>
      </c>
      <c r="H124" s="6">
        <v>-29.0</v>
      </c>
      <c r="I124" s="5" t="s">
        <v>42</v>
      </c>
      <c r="J124" s="6">
        <v>3.0</v>
      </c>
      <c r="K124" s="6">
        <v>6.0</v>
      </c>
      <c r="L124" s="6">
        <v>7.0</v>
      </c>
      <c r="X124" s="5"/>
      <c r="AA124" s="5"/>
      <c r="AB124" s="5"/>
      <c r="AC124" s="5"/>
      <c r="AD124" s="5"/>
      <c r="AE124" s="5"/>
      <c r="AH124" s="5"/>
    </row>
    <row r="125" hidden="1">
      <c r="A125" s="5" t="s">
        <v>38</v>
      </c>
      <c r="B125" s="6">
        <v>2023.0</v>
      </c>
      <c r="C125" s="5" t="s">
        <v>39</v>
      </c>
      <c r="D125" s="5" t="s">
        <v>40</v>
      </c>
      <c r="E125" s="5"/>
      <c r="F125" s="5" t="s">
        <v>43</v>
      </c>
      <c r="G125" s="6">
        <v>124.0</v>
      </c>
      <c r="H125" s="5"/>
      <c r="I125" s="5"/>
      <c r="J125" s="5"/>
      <c r="K125" s="5"/>
      <c r="L125" s="5"/>
      <c r="X125" s="5"/>
      <c r="AA125" s="5"/>
      <c r="AB125" s="5"/>
      <c r="AC125" s="5"/>
      <c r="AD125" s="5"/>
      <c r="AE125" s="5"/>
      <c r="AH125" s="5"/>
    </row>
    <row r="126" hidden="1">
      <c r="A126" s="5" t="s">
        <v>38</v>
      </c>
      <c r="B126" s="6">
        <v>2023.0</v>
      </c>
      <c r="C126" s="5" t="s">
        <v>39</v>
      </c>
      <c r="D126" s="5" t="s">
        <v>40</v>
      </c>
      <c r="E126" s="5" t="s">
        <v>40</v>
      </c>
      <c r="F126" s="5" t="s">
        <v>44</v>
      </c>
      <c r="G126" s="6">
        <v>125.0</v>
      </c>
      <c r="H126" s="6">
        <v>-36.0</v>
      </c>
      <c r="I126" s="5" t="s">
        <v>45</v>
      </c>
      <c r="J126" s="6">
        <v>1.0</v>
      </c>
      <c r="K126" s="6">
        <v>10.0</v>
      </c>
      <c r="L126" s="6">
        <v>1.0</v>
      </c>
      <c r="X126" s="5"/>
      <c r="AA126" s="5"/>
      <c r="AB126" s="5"/>
      <c r="AC126" s="5"/>
      <c r="AD126" s="5"/>
      <c r="AE126" s="5"/>
      <c r="AH126" s="5"/>
    </row>
    <row r="127" hidden="1">
      <c r="A127" s="5" t="s">
        <v>38</v>
      </c>
      <c r="B127" s="6">
        <v>2023.0</v>
      </c>
      <c r="C127" s="5" t="s">
        <v>39</v>
      </c>
      <c r="D127" s="5" t="s">
        <v>40</v>
      </c>
      <c r="E127" s="5" t="s">
        <v>40</v>
      </c>
      <c r="F127" s="5" t="s">
        <v>44</v>
      </c>
      <c r="G127" s="6">
        <v>126.0</v>
      </c>
      <c r="H127" s="6">
        <v>-37.0</v>
      </c>
      <c r="I127" s="5" t="s">
        <v>45</v>
      </c>
      <c r="J127" s="6">
        <v>2.0</v>
      </c>
      <c r="K127" s="6">
        <v>9.0</v>
      </c>
      <c r="L127" s="6">
        <v>0.0</v>
      </c>
      <c r="X127" s="5"/>
      <c r="AA127" s="5"/>
      <c r="AB127" s="5"/>
      <c r="AC127" s="5"/>
      <c r="AD127" s="5"/>
      <c r="AE127" s="5"/>
      <c r="AH127" s="5"/>
    </row>
    <row r="128" hidden="1">
      <c r="A128" s="5" t="s">
        <v>38</v>
      </c>
      <c r="B128" s="6">
        <v>2023.0</v>
      </c>
      <c r="C128" s="5" t="s">
        <v>39</v>
      </c>
      <c r="D128" s="5" t="s">
        <v>40</v>
      </c>
      <c r="E128" s="5" t="s">
        <v>40</v>
      </c>
      <c r="F128" s="5" t="s">
        <v>44</v>
      </c>
      <c r="G128" s="6">
        <v>127.0</v>
      </c>
      <c r="H128" s="6">
        <v>-37.0</v>
      </c>
      <c r="I128" s="5" t="s">
        <v>45</v>
      </c>
      <c r="J128" s="6">
        <v>3.0</v>
      </c>
      <c r="K128" s="6">
        <v>9.0</v>
      </c>
      <c r="L128" s="6">
        <v>-5.0</v>
      </c>
      <c r="X128" s="5"/>
      <c r="AA128" s="5"/>
      <c r="AB128" s="5"/>
      <c r="AC128" s="5"/>
      <c r="AD128" s="5"/>
      <c r="AE128" s="5"/>
      <c r="AH128" s="5"/>
    </row>
    <row r="129" hidden="1">
      <c r="A129" s="5" t="s">
        <v>38</v>
      </c>
      <c r="B129" s="6">
        <v>2023.0</v>
      </c>
      <c r="C129" s="5" t="s">
        <v>39</v>
      </c>
      <c r="D129" s="5" t="s">
        <v>40</v>
      </c>
      <c r="E129" s="5" t="s">
        <v>40</v>
      </c>
      <c r="F129" s="5" t="s">
        <v>44</v>
      </c>
      <c r="G129" s="6">
        <v>128.0</v>
      </c>
      <c r="H129" s="6">
        <v>-32.0</v>
      </c>
      <c r="I129" s="5" t="s">
        <v>42</v>
      </c>
      <c r="J129" s="6">
        <v>3.0</v>
      </c>
      <c r="K129" s="6">
        <v>14.0</v>
      </c>
      <c r="L129" s="6">
        <v>7.0</v>
      </c>
      <c r="X129" s="5"/>
      <c r="AA129" s="5"/>
      <c r="AB129" s="5"/>
      <c r="AC129" s="5"/>
      <c r="AD129" s="5"/>
      <c r="AE129" s="5"/>
      <c r="AH129" s="5"/>
    </row>
    <row r="130" hidden="1">
      <c r="A130" s="5" t="s">
        <v>38</v>
      </c>
      <c r="B130" s="6">
        <v>2023.0</v>
      </c>
      <c r="C130" s="5" t="s">
        <v>39</v>
      </c>
      <c r="D130" s="5" t="s">
        <v>40</v>
      </c>
      <c r="E130" s="5"/>
      <c r="F130" s="5" t="s">
        <v>41</v>
      </c>
      <c r="G130" s="6">
        <v>129.0</v>
      </c>
      <c r="H130" s="6">
        <v>-39.0</v>
      </c>
      <c r="I130" s="5" t="s">
        <v>45</v>
      </c>
      <c r="J130" s="6">
        <v>4.0</v>
      </c>
      <c r="K130" s="6">
        <v>7.0</v>
      </c>
      <c r="L130" s="5"/>
      <c r="X130" s="5"/>
      <c r="AA130" s="5"/>
      <c r="AB130" s="5"/>
      <c r="AC130" s="5"/>
      <c r="AD130" s="5"/>
      <c r="AE130" s="5"/>
      <c r="AH130" s="5"/>
    </row>
    <row r="131" hidden="1">
      <c r="A131" s="5" t="s">
        <v>38</v>
      </c>
      <c r="B131" s="6">
        <v>2023.0</v>
      </c>
      <c r="C131" s="5" t="s">
        <v>39</v>
      </c>
      <c r="D131" s="5" t="s">
        <v>40</v>
      </c>
      <c r="E131" s="5"/>
      <c r="F131" s="5" t="s">
        <v>43</v>
      </c>
      <c r="G131" s="6">
        <v>130.0</v>
      </c>
      <c r="H131" s="5"/>
      <c r="I131" s="5"/>
      <c r="J131" s="5"/>
      <c r="K131" s="5"/>
      <c r="L131" s="5"/>
      <c r="X131" s="5"/>
      <c r="AA131" s="5"/>
      <c r="AB131" s="5"/>
      <c r="AC131" s="5"/>
      <c r="AD131" s="5"/>
      <c r="AE131" s="5"/>
      <c r="AH131" s="5"/>
    </row>
    <row r="132">
      <c r="A132" s="5" t="s">
        <v>38</v>
      </c>
      <c r="B132" s="6">
        <v>2023.0</v>
      </c>
      <c r="C132" s="5" t="s">
        <v>39</v>
      </c>
      <c r="D132" s="5" t="s">
        <v>40</v>
      </c>
      <c r="E132" s="5" t="s">
        <v>39</v>
      </c>
      <c r="F132" s="5" t="s">
        <v>46</v>
      </c>
      <c r="G132" s="6">
        <v>131.0</v>
      </c>
      <c r="H132" s="6">
        <v>-31.0</v>
      </c>
      <c r="I132" s="5" t="s">
        <v>62</v>
      </c>
      <c r="J132" s="6">
        <v>1.0</v>
      </c>
      <c r="K132" s="6">
        <v>10.0</v>
      </c>
      <c r="L132" s="6">
        <v>8.0</v>
      </c>
      <c r="M132" s="6">
        <v>12.0</v>
      </c>
      <c r="N132" s="5" t="s">
        <v>47</v>
      </c>
      <c r="O132" s="5" t="s">
        <v>61</v>
      </c>
      <c r="P132" s="5" t="s">
        <v>46</v>
      </c>
      <c r="Q132" s="5" t="s">
        <v>49</v>
      </c>
      <c r="R132" s="5"/>
      <c r="S132" s="5"/>
      <c r="T132" s="5" t="s">
        <v>50</v>
      </c>
      <c r="X132" s="5" t="s">
        <v>51</v>
      </c>
      <c r="Y132" s="10" t="s">
        <v>82</v>
      </c>
      <c r="AA132" s="5"/>
      <c r="AB132" s="5"/>
      <c r="AC132" s="6">
        <f>9-5.3</f>
        <v>3.7</v>
      </c>
      <c r="AD132" s="5"/>
      <c r="AE132" s="5"/>
      <c r="AH132" s="5"/>
    </row>
    <row r="133">
      <c r="A133" s="5" t="s">
        <v>38</v>
      </c>
      <c r="B133" s="6">
        <v>2023.0</v>
      </c>
      <c r="C133" s="5" t="s">
        <v>39</v>
      </c>
      <c r="D133" s="5" t="s">
        <v>40</v>
      </c>
      <c r="E133" s="5" t="s">
        <v>39</v>
      </c>
      <c r="F133" s="5" t="s">
        <v>46</v>
      </c>
      <c r="G133" s="6">
        <v>132.0</v>
      </c>
      <c r="H133" s="6">
        <v>-39.0</v>
      </c>
      <c r="I133" s="5" t="s">
        <v>45</v>
      </c>
      <c r="J133" s="6">
        <v>2.0</v>
      </c>
      <c r="K133" s="6">
        <v>2.0</v>
      </c>
      <c r="L133" s="6">
        <v>61.0</v>
      </c>
      <c r="M133" s="6">
        <v>12.0</v>
      </c>
      <c r="N133" s="5" t="s">
        <v>47</v>
      </c>
      <c r="O133" s="5" t="s">
        <v>55</v>
      </c>
      <c r="P133" s="5" t="s">
        <v>46</v>
      </c>
      <c r="Q133" s="5" t="s">
        <v>64</v>
      </c>
      <c r="R133" s="5" t="s">
        <v>65</v>
      </c>
      <c r="S133" s="5" t="s">
        <v>75</v>
      </c>
      <c r="T133" s="5"/>
      <c r="X133" s="5" t="s">
        <v>51</v>
      </c>
      <c r="Y133" s="10" t="s">
        <v>52</v>
      </c>
      <c r="AA133" s="5"/>
      <c r="AB133" s="5"/>
      <c r="AC133" s="5"/>
      <c r="AD133" s="5"/>
      <c r="AE133" s="5"/>
      <c r="AH133" s="5"/>
    </row>
    <row r="134" hidden="1">
      <c r="A134" s="5" t="s">
        <v>38</v>
      </c>
      <c r="B134" s="6">
        <v>2023.0</v>
      </c>
      <c r="C134" s="5" t="s">
        <v>39</v>
      </c>
      <c r="D134" s="5" t="s">
        <v>40</v>
      </c>
      <c r="E134" s="5"/>
      <c r="F134" s="5" t="s">
        <v>41</v>
      </c>
      <c r="G134" s="6">
        <v>133.0</v>
      </c>
      <c r="H134" s="6">
        <v>3.0</v>
      </c>
      <c r="I134" s="5" t="s">
        <v>42</v>
      </c>
      <c r="J134" s="5"/>
      <c r="K134" s="5"/>
      <c r="L134" s="5"/>
      <c r="X134" s="5"/>
      <c r="AA134" s="5"/>
      <c r="AB134" s="5"/>
      <c r="AC134" s="5"/>
      <c r="AD134" s="5"/>
      <c r="AE134" s="5"/>
      <c r="AH134" s="5"/>
    </row>
    <row r="135" hidden="1">
      <c r="A135" s="5" t="s">
        <v>38</v>
      </c>
      <c r="B135" s="6">
        <v>2023.0</v>
      </c>
      <c r="C135" s="5" t="s">
        <v>39</v>
      </c>
      <c r="D135" s="5" t="s">
        <v>40</v>
      </c>
      <c r="E135" s="5"/>
      <c r="F135" s="5" t="s">
        <v>41</v>
      </c>
      <c r="G135" s="6">
        <v>134.0</v>
      </c>
      <c r="H135" s="6">
        <v>-40.0</v>
      </c>
      <c r="I135" s="5" t="s">
        <v>42</v>
      </c>
      <c r="J135" s="5"/>
      <c r="K135" s="5"/>
      <c r="L135" s="5"/>
      <c r="X135" s="5"/>
      <c r="AA135" s="5"/>
      <c r="AB135" s="5"/>
      <c r="AC135" s="5"/>
      <c r="AD135" s="5"/>
      <c r="AE135" s="5"/>
      <c r="AH135" s="5"/>
    </row>
    <row r="136" hidden="1">
      <c r="A136" s="5" t="s">
        <v>38</v>
      </c>
      <c r="B136" s="6">
        <v>2023.0</v>
      </c>
      <c r="C136" s="5" t="s">
        <v>39</v>
      </c>
      <c r="D136" s="5" t="s">
        <v>40</v>
      </c>
      <c r="E136" s="5" t="s">
        <v>40</v>
      </c>
      <c r="F136" s="5" t="s">
        <v>44</v>
      </c>
      <c r="G136" s="6">
        <v>135.0</v>
      </c>
      <c r="H136" s="6">
        <v>-41.0</v>
      </c>
      <c r="I136" s="5" t="s">
        <v>62</v>
      </c>
      <c r="J136" s="6">
        <v>1.0</v>
      </c>
      <c r="K136" s="6">
        <v>10.0</v>
      </c>
      <c r="L136" s="6">
        <v>6.0</v>
      </c>
      <c r="X136" s="5"/>
      <c r="AA136" s="5"/>
      <c r="AB136" s="5"/>
      <c r="AC136" s="5"/>
      <c r="AD136" s="5"/>
      <c r="AE136" s="5"/>
      <c r="AH136" s="5"/>
    </row>
    <row r="137" hidden="1">
      <c r="A137" s="5" t="s">
        <v>38</v>
      </c>
      <c r="B137" s="6">
        <v>2023.0</v>
      </c>
      <c r="C137" s="5" t="s">
        <v>39</v>
      </c>
      <c r="D137" s="5" t="s">
        <v>40</v>
      </c>
      <c r="E137" s="5" t="s">
        <v>40</v>
      </c>
      <c r="F137" s="5" t="s">
        <v>44</v>
      </c>
      <c r="G137" s="6">
        <v>136.0</v>
      </c>
      <c r="H137" s="6">
        <v>-47.0</v>
      </c>
      <c r="I137" s="5" t="s">
        <v>62</v>
      </c>
      <c r="J137" s="6">
        <v>2.0</v>
      </c>
      <c r="K137" s="6">
        <v>4.0</v>
      </c>
      <c r="L137" s="6">
        <v>0.0</v>
      </c>
      <c r="X137" s="5"/>
      <c r="AA137" s="5"/>
      <c r="AB137" s="5"/>
      <c r="AC137" s="5"/>
      <c r="AD137" s="5"/>
      <c r="AE137" s="5"/>
      <c r="AH137" s="5"/>
    </row>
    <row r="138" hidden="1">
      <c r="A138" s="5" t="s">
        <v>38</v>
      </c>
      <c r="B138" s="6">
        <v>2023.0</v>
      </c>
      <c r="C138" s="5" t="s">
        <v>39</v>
      </c>
      <c r="D138" s="5" t="s">
        <v>40</v>
      </c>
      <c r="E138" s="5"/>
      <c r="F138" s="5" t="s">
        <v>43</v>
      </c>
      <c r="G138" s="6">
        <v>137.0</v>
      </c>
      <c r="H138" s="5"/>
      <c r="I138" s="5" t="s">
        <v>62</v>
      </c>
      <c r="J138" s="5"/>
      <c r="K138" s="5"/>
      <c r="L138" s="5"/>
      <c r="X138" s="5"/>
      <c r="AA138" s="5"/>
      <c r="AB138" s="5"/>
      <c r="AC138" s="5"/>
      <c r="AD138" s="5"/>
      <c r="AE138" s="5"/>
      <c r="AH138" s="5"/>
    </row>
    <row r="139" hidden="1">
      <c r="A139" s="5" t="s">
        <v>38</v>
      </c>
      <c r="B139" s="6">
        <v>2023.0</v>
      </c>
      <c r="C139" s="5" t="s">
        <v>39</v>
      </c>
      <c r="D139" s="5" t="s">
        <v>40</v>
      </c>
      <c r="E139" s="5" t="s">
        <v>40</v>
      </c>
      <c r="F139" s="5" t="s">
        <v>44</v>
      </c>
      <c r="G139" s="6">
        <v>138.0</v>
      </c>
      <c r="H139" s="6">
        <v>-47.0</v>
      </c>
      <c r="I139" s="5" t="s">
        <v>62</v>
      </c>
      <c r="J139" s="6">
        <v>3.0</v>
      </c>
      <c r="K139" s="6">
        <v>4.0</v>
      </c>
      <c r="L139" s="6">
        <v>7.0</v>
      </c>
      <c r="X139" s="5"/>
      <c r="AA139" s="5"/>
      <c r="AB139" s="5"/>
      <c r="AC139" s="5"/>
      <c r="AD139" s="5"/>
      <c r="AE139" s="5"/>
      <c r="AH139" s="5"/>
    </row>
    <row r="140" hidden="1">
      <c r="A140" s="5" t="s">
        <v>38</v>
      </c>
      <c r="B140" s="6">
        <v>2023.0</v>
      </c>
      <c r="C140" s="5" t="s">
        <v>39</v>
      </c>
      <c r="D140" s="5" t="s">
        <v>40</v>
      </c>
      <c r="E140" s="5" t="s">
        <v>40</v>
      </c>
      <c r="F140" s="5" t="s">
        <v>44</v>
      </c>
      <c r="G140" s="6">
        <v>139.0</v>
      </c>
      <c r="H140" s="6">
        <v>46.0</v>
      </c>
      <c r="I140" s="5" t="s">
        <v>45</v>
      </c>
      <c r="J140" s="6">
        <v>1.0</v>
      </c>
      <c r="K140" s="6">
        <v>10.0</v>
      </c>
      <c r="L140" s="6">
        <v>-12.0</v>
      </c>
      <c r="X140" s="5"/>
      <c r="AA140" s="5"/>
      <c r="AB140" s="5"/>
      <c r="AC140" s="5"/>
      <c r="AD140" s="5"/>
      <c r="AE140" s="5"/>
      <c r="AH140" s="5"/>
    </row>
    <row r="141" hidden="1">
      <c r="A141" s="5" t="s">
        <v>38</v>
      </c>
      <c r="B141" s="6">
        <v>2023.0</v>
      </c>
      <c r="C141" s="5" t="s">
        <v>39</v>
      </c>
      <c r="D141" s="5" t="s">
        <v>40</v>
      </c>
      <c r="E141" s="5"/>
      <c r="F141" s="5" t="s">
        <v>43</v>
      </c>
      <c r="G141" s="6">
        <v>140.0</v>
      </c>
      <c r="H141" s="5"/>
      <c r="I141" s="5" t="s">
        <v>45</v>
      </c>
      <c r="J141" s="6">
        <v>2.0</v>
      </c>
      <c r="K141" s="6">
        <v>22.0</v>
      </c>
      <c r="L141" s="5"/>
      <c r="X141" s="5"/>
      <c r="AA141" s="5"/>
      <c r="AB141" s="5"/>
      <c r="AC141" s="5"/>
      <c r="AD141" s="5"/>
      <c r="AE141" s="5"/>
      <c r="AH141" s="5"/>
    </row>
    <row r="142">
      <c r="A142" s="5" t="s">
        <v>38</v>
      </c>
      <c r="B142" s="6">
        <v>2023.0</v>
      </c>
      <c r="C142" s="5" t="s">
        <v>39</v>
      </c>
      <c r="D142" s="5" t="s">
        <v>40</v>
      </c>
      <c r="E142" s="5" t="s">
        <v>39</v>
      </c>
      <c r="F142" s="5" t="s">
        <v>46</v>
      </c>
      <c r="G142" s="6">
        <v>141.0</v>
      </c>
      <c r="H142" s="6">
        <v>-42.0</v>
      </c>
      <c r="I142" s="5" t="s">
        <v>62</v>
      </c>
      <c r="J142" s="6">
        <v>1.0</v>
      </c>
      <c r="K142" s="6">
        <v>10.0</v>
      </c>
      <c r="L142" s="6">
        <v>4.0</v>
      </c>
      <c r="M142" s="6">
        <v>11.0</v>
      </c>
      <c r="N142" s="5" t="s">
        <v>67</v>
      </c>
      <c r="O142" s="5" t="s">
        <v>55</v>
      </c>
      <c r="P142" s="5" t="s">
        <v>56</v>
      </c>
      <c r="Q142" s="5" t="s">
        <v>49</v>
      </c>
      <c r="R142" s="5"/>
      <c r="S142" s="5"/>
      <c r="T142" s="5" t="s">
        <v>86</v>
      </c>
      <c r="X142" s="5" t="s">
        <v>51</v>
      </c>
      <c r="Y142" s="10" t="s">
        <v>52</v>
      </c>
      <c r="Z142" s="7">
        <v>4.0</v>
      </c>
      <c r="AA142" s="6">
        <f>6-4.4</f>
        <v>1.6</v>
      </c>
      <c r="AB142" s="6">
        <f>6.6-4.4</f>
        <v>2.2</v>
      </c>
      <c r="AC142" s="6">
        <v>-1.0</v>
      </c>
      <c r="AD142" s="6">
        <v>6.0</v>
      </c>
      <c r="AE142" s="6">
        <v>3.0</v>
      </c>
      <c r="AH142" s="5"/>
    </row>
    <row r="143">
      <c r="A143" s="5" t="s">
        <v>38</v>
      </c>
      <c r="B143" s="6">
        <v>2023.0</v>
      </c>
      <c r="C143" s="5" t="s">
        <v>39</v>
      </c>
      <c r="D143" s="5" t="s">
        <v>40</v>
      </c>
      <c r="E143" s="5" t="s">
        <v>39</v>
      </c>
      <c r="F143" s="5" t="s">
        <v>46</v>
      </c>
      <c r="G143" s="6">
        <v>142.0</v>
      </c>
      <c r="H143" s="6">
        <v>-46.0</v>
      </c>
      <c r="I143" s="5" t="s">
        <v>45</v>
      </c>
      <c r="J143" s="6">
        <v>2.0</v>
      </c>
      <c r="K143" s="6">
        <v>6.0</v>
      </c>
      <c r="L143" s="6">
        <v>3.0</v>
      </c>
      <c r="M143" s="6">
        <v>11.0</v>
      </c>
      <c r="N143" s="5" t="s">
        <v>54</v>
      </c>
      <c r="O143" s="5" t="s">
        <v>55</v>
      </c>
      <c r="P143" s="5" t="s">
        <v>56</v>
      </c>
      <c r="Q143" s="5" t="s">
        <v>64</v>
      </c>
      <c r="R143" s="5" t="s">
        <v>77</v>
      </c>
      <c r="S143" s="5" t="s">
        <v>98</v>
      </c>
      <c r="T143" s="5"/>
      <c r="X143" s="5" t="s">
        <v>51</v>
      </c>
      <c r="Y143" s="10" t="s">
        <v>52</v>
      </c>
      <c r="AA143" s="5"/>
      <c r="AB143" s="5"/>
      <c r="AC143" s="5"/>
      <c r="AD143" s="5"/>
      <c r="AE143" s="5"/>
      <c r="AH143" s="5"/>
    </row>
    <row r="144">
      <c r="A144" s="5" t="s">
        <v>38</v>
      </c>
      <c r="B144" s="6">
        <v>2023.0</v>
      </c>
      <c r="C144" s="5" t="s">
        <v>39</v>
      </c>
      <c r="D144" s="5" t="s">
        <v>40</v>
      </c>
      <c r="E144" s="5" t="s">
        <v>39</v>
      </c>
      <c r="F144" s="5" t="s">
        <v>46</v>
      </c>
      <c r="G144" s="6">
        <v>143.0</v>
      </c>
      <c r="H144" s="6">
        <v>-49.0</v>
      </c>
      <c r="I144" s="5" t="s">
        <v>45</v>
      </c>
      <c r="J144" s="6">
        <v>3.0</v>
      </c>
      <c r="K144" s="6">
        <v>3.0</v>
      </c>
      <c r="L144" s="6">
        <v>0.0</v>
      </c>
      <c r="M144" s="6">
        <v>11.0</v>
      </c>
      <c r="N144" s="5" t="s">
        <v>60</v>
      </c>
      <c r="O144" s="5" t="s">
        <v>61</v>
      </c>
      <c r="P144" s="5" t="s">
        <v>56</v>
      </c>
      <c r="Q144" s="5" t="s">
        <v>49</v>
      </c>
      <c r="R144" s="5"/>
      <c r="S144" s="5"/>
      <c r="T144" s="5" t="s">
        <v>68</v>
      </c>
      <c r="X144" s="5" t="s">
        <v>51</v>
      </c>
      <c r="Y144" s="10" t="s">
        <v>82</v>
      </c>
      <c r="Z144" s="7">
        <v>4.0</v>
      </c>
      <c r="AA144" s="6">
        <f>9.7-7.2</f>
        <v>2.5</v>
      </c>
      <c r="AB144" s="6">
        <f>10.3-7.2</f>
        <v>3.1</v>
      </c>
      <c r="AC144" s="6">
        <v>-1.0</v>
      </c>
      <c r="AD144" s="5"/>
      <c r="AE144" s="5"/>
      <c r="AH144" s="5"/>
    </row>
    <row r="145" hidden="1">
      <c r="A145" s="5" t="s">
        <v>38</v>
      </c>
      <c r="B145" s="6">
        <v>2023.0</v>
      </c>
      <c r="C145" s="5" t="s">
        <v>39</v>
      </c>
      <c r="D145" s="5" t="s">
        <v>40</v>
      </c>
      <c r="E145" s="5"/>
      <c r="F145" s="5" t="s">
        <v>41</v>
      </c>
      <c r="G145" s="6">
        <v>144.0</v>
      </c>
      <c r="H145" s="6">
        <v>-49.0</v>
      </c>
      <c r="I145" s="5" t="s">
        <v>45</v>
      </c>
      <c r="J145" s="6">
        <v>4.0</v>
      </c>
      <c r="K145" s="6">
        <v>3.0</v>
      </c>
      <c r="L145" s="5"/>
      <c r="X145" s="5"/>
      <c r="AA145" s="5"/>
      <c r="AB145" s="5"/>
      <c r="AC145" s="5"/>
      <c r="AD145" s="5"/>
      <c r="AE145" s="5"/>
      <c r="AH145" s="5"/>
    </row>
    <row r="146" hidden="1">
      <c r="A146" s="5" t="s">
        <v>38</v>
      </c>
      <c r="B146" s="6">
        <v>2023.0</v>
      </c>
      <c r="C146" s="5" t="s">
        <v>39</v>
      </c>
      <c r="D146" s="5" t="s">
        <v>40</v>
      </c>
      <c r="E146" s="5"/>
      <c r="F146" s="5" t="s">
        <v>43</v>
      </c>
      <c r="G146" s="6">
        <v>145.0</v>
      </c>
      <c r="H146" s="5"/>
      <c r="I146" s="5"/>
      <c r="J146" s="5"/>
      <c r="K146" s="5"/>
      <c r="L146" s="5"/>
      <c r="X146" s="5"/>
      <c r="AA146" s="5"/>
      <c r="AB146" s="5"/>
      <c r="AC146" s="5"/>
      <c r="AD146" s="5"/>
      <c r="AE146" s="5"/>
      <c r="AH146" s="5"/>
    </row>
    <row r="147" hidden="1">
      <c r="A147" s="5" t="s">
        <v>38</v>
      </c>
      <c r="B147" s="6">
        <v>2023.0</v>
      </c>
      <c r="C147" s="5" t="s">
        <v>39</v>
      </c>
      <c r="D147" s="5" t="s">
        <v>40</v>
      </c>
      <c r="E147" s="5" t="s">
        <v>40</v>
      </c>
      <c r="F147" s="5" t="s">
        <v>44</v>
      </c>
      <c r="G147" s="6">
        <v>146.0</v>
      </c>
      <c r="H147" s="6">
        <v>-9.0</v>
      </c>
      <c r="I147" s="5" t="s">
        <v>62</v>
      </c>
      <c r="J147" s="6">
        <v>1.0</v>
      </c>
      <c r="K147" s="6">
        <v>10.0</v>
      </c>
      <c r="L147" s="6">
        <v>0.0</v>
      </c>
      <c r="X147" s="5"/>
      <c r="AA147" s="5"/>
      <c r="AB147" s="5"/>
      <c r="AC147" s="5"/>
      <c r="AD147" s="5"/>
      <c r="AE147" s="5"/>
      <c r="AH147" s="5"/>
    </row>
    <row r="148" hidden="1">
      <c r="A148" s="5" t="s">
        <v>38</v>
      </c>
      <c r="B148" s="6">
        <v>2023.0</v>
      </c>
      <c r="C148" s="5" t="s">
        <v>39</v>
      </c>
      <c r="D148" s="5" t="s">
        <v>40</v>
      </c>
      <c r="E148" s="5" t="s">
        <v>40</v>
      </c>
      <c r="F148" s="5" t="s">
        <v>44</v>
      </c>
      <c r="G148" s="6">
        <v>147.0</v>
      </c>
      <c r="H148" s="6">
        <v>-9.0</v>
      </c>
      <c r="I148" s="5" t="s">
        <v>62</v>
      </c>
      <c r="J148" s="6">
        <v>2.0</v>
      </c>
      <c r="K148" s="6">
        <v>10.0</v>
      </c>
      <c r="L148" s="6">
        <v>6.0</v>
      </c>
      <c r="X148" s="5"/>
      <c r="AA148" s="5"/>
      <c r="AB148" s="5"/>
      <c r="AC148" s="5"/>
      <c r="AD148" s="5"/>
      <c r="AE148" s="5"/>
      <c r="AH148" s="5"/>
    </row>
    <row r="149" hidden="1">
      <c r="A149" s="5" t="s">
        <v>38</v>
      </c>
      <c r="B149" s="6">
        <v>2023.0</v>
      </c>
      <c r="C149" s="5" t="s">
        <v>39</v>
      </c>
      <c r="D149" s="5" t="s">
        <v>40</v>
      </c>
      <c r="E149" s="5" t="s">
        <v>40</v>
      </c>
      <c r="F149" s="5" t="s">
        <v>44</v>
      </c>
      <c r="G149" s="6">
        <v>148.0</v>
      </c>
      <c r="H149" s="6">
        <v>-15.0</v>
      </c>
      <c r="I149" s="5" t="s">
        <v>62</v>
      </c>
      <c r="J149" s="6">
        <v>3.0</v>
      </c>
      <c r="K149" s="6">
        <v>4.0</v>
      </c>
      <c r="L149" s="6">
        <v>0.0</v>
      </c>
      <c r="X149" s="5"/>
      <c r="AA149" s="5"/>
      <c r="AB149" s="5"/>
      <c r="AC149" s="5"/>
      <c r="AD149" s="5"/>
      <c r="AE149" s="5"/>
      <c r="AH149" s="5"/>
    </row>
    <row r="150" hidden="1">
      <c r="A150" s="5" t="s">
        <v>38</v>
      </c>
      <c r="B150" s="6">
        <v>2023.0</v>
      </c>
      <c r="C150" s="5" t="s">
        <v>39</v>
      </c>
      <c r="D150" s="5" t="s">
        <v>40</v>
      </c>
      <c r="E150" s="5"/>
      <c r="F150" s="5" t="s">
        <v>41</v>
      </c>
      <c r="G150" s="6">
        <v>149.0</v>
      </c>
      <c r="H150" s="6">
        <v>-15.0</v>
      </c>
      <c r="I150" s="5" t="s">
        <v>62</v>
      </c>
      <c r="J150" s="6">
        <v>4.0</v>
      </c>
      <c r="K150" s="6">
        <v>4.0</v>
      </c>
      <c r="L150" s="5"/>
      <c r="X150" s="5"/>
      <c r="AA150" s="5"/>
      <c r="AB150" s="5"/>
      <c r="AC150" s="5"/>
      <c r="AD150" s="5"/>
      <c r="AE150" s="5"/>
      <c r="AH150" s="5"/>
    </row>
    <row r="151" hidden="1">
      <c r="A151" s="5" t="s">
        <v>38</v>
      </c>
      <c r="B151" s="6">
        <v>2023.0</v>
      </c>
      <c r="C151" s="5" t="s">
        <v>39</v>
      </c>
      <c r="D151" s="5" t="s">
        <v>40</v>
      </c>
      <c r="E151" s="5"/>
      <c r="F151" s="5" t="s">
        <v>43</v>
      </c>
      <c r="G151" s="6">
        <v>150.0</v>
      </c>
      <c r="H151" s="5"/>
      <c r="I151" s="5"/>
      <c r="J151" s="5"/>
      <c r="K151" s="5"/>
      <c r="L151" s="5"/>
      <c r="X151" s="5"/>
      <c r="AA151" s="5"/>
      <c r="AB151" s="5"/>
      <c r="AC151" s="5"/>
      <c r="AD151" s="5"/>
      <c r="AE151" s="5"/>
      <c r="AH151" s="5"/>
    </row>
    <row r="152">
      <c r="A152" s="5" t="s">
        <v>38</v>
      </c>
      <c r="B152" s="6">
        <v>2023.0</v>
      </c>
      <c r="C152" s="5" t="s">
        <v>39</v>
      </c>
      <c r="D152" s="5" t="s">
        <v>40</v>
      </c>
      <c r="E152" s="5" t="s">
        <v>39</v>
      </c>
      <c r="F152" s="5" t="s">
        <v>46</v>
      </c>
      <c r="G152" s="6">
        <v>151.0</v>
      </c>
      <c r="H152" s="6">
        <v>41.0</v>
      </c>
      <c r="I152" s="5" t="s">
        <v>45</v>
      </c>
      <c r="J152" s="6">
        <v>1.0</v>
      </c>
      <c r="K152" s="6">
        <v>10.0</v>
      </c>
      <c r="L152" s="6">
        <v>1.0</v>
      </c>
      <c r="M152" s="6">
        <v>12.0</v>
      </c>
      <c r="N152" s="5" t="s">
        <v>47</v>
      </c>
      <c r="O152" s="5" t="s">
        <v>55</v>
      </c>
      <c r="P152" s="5" t="s">
        <v>46</v>
      </c>
      <c r="Q152" s="5" t="s">
        <v>64</v>
      </c>
      <c r="R152" s="5" t="s">
        <v>65</v>
      </c>
      <c r="S152" s="5" t="s">
        <v>75</v>
      </c>
      <c r="T152" s="5"/>
      <c r="X152" s="5" t="s">
        <v>51</v>
      </c>
      <c r="Y152" s="10" t="s">
        <v>52</v>
      </c>
      <c r="AA152" s="5"/>
      <c r="AB152" s="5"/>
      <c r="AC152" s="5"/>
      <c r="AD152" s="5"/>
      <c r="AE152" s="5"/>
      <c r="AH152" s="5"/>
    </row>
    <row r="153">
      <c r="A153" s="5" t="s">
        <v>38</v>
      </c>
      <c r="B153" s="6">
        <v>2023.0</v>
      </c>
      <c r="C153" s="5" t="s">
        <v>39</v>
      </c>
      <c r="D153" s="5" t="s">
        <v>40</v>
      </c>
      <c r="E153" s="5" t="s">
        <v>39</v>
      </c>
      <c r="F153" s="5" t="s">
        <v>46</v>
      </c>
      <c r="G153" s="6">
        <v>152.0</v>
      </c>
      <c r="H153" s="6">
        <v>40.0</v>
      </c>
      <c r="I153" s="5" t="s">
        <v>45</v>
      </c>
      <c r="J153" s="6">
        <v>2.0</v>
      </c>
      <c r="K153" s="6">
        <v>9.0</v>
      </c>
      <c r="L153" s="6">
        <v>20.0</v>
      </c>
      <c r="M153" s="6">
        <v>12.0</v>
      </c>
      <c r="N153" s="5" t="s">
        <v>47</v>
      </c>
      <c r="O153" s="5" t="s">
        <v>55</v>
      </c>
      <c r="P153" s="5" t="s">
        <v>46</v>
      </c>
      <c r="Q153" s="5" t="s">
        <v>64</v>
      </c>
      <c r="R153" s="5" t="s">
        <v>65</v>
      </c>
      <c r="S153" s="5" t="s">
        <v>96</v>
      </c>
      <c r="T153" s="5"/>
      <c r="X153" s="5" t="s">
        <v>53</v>
      </c>
      <c r="Y153" s="10" t="s">
        <v>82</v>
      </c>
      <c r="AA153" s="5"/>
      <c r="AB153" s="5"/>
      <c r="AC153" s="5"/>
      <c r="AD153" s="5"/>
      <c r="AE153" s="5"/>
      <c r="AH153" s="5"/>
    </row>
    <row r="154">
      <c r="A154" s="5" t="s">
        <v>38</v>
      </c>
      <c r="B154" s="6">
        <v>2023.0</v>
      </c>
      <c r="C154" s="5" t="s">
        <v>39</v>
      </c>
      <c r="D154" s="5" t="s">
        <v>40</v>
      </c>
      <c r="E154" s="5" t="s">
        <v>39</v>
      </c>
      <c r="F154" s="5" t="s">
        <v>46</v>
      </c>
      <c r="G154" s="6">
        <v>153.0</v>
      </c>
      <c r="H154" s="6">
        <v>20.0</v>
      </c>
      <c r="I154" s="5" t="s">
        <v>45</v>
      </c>
      <c r="J154" s="6">
        <v>1.0</v>
      </c>
      <c r="K154" s="6">
        <v>10.0</v>
      </c>
      <c r="L154" s="6">
        <v>11.0</v>
      </c>
      <c r="M154" s="6">
        <v>12.0</v>
      </c>
      <c r="N154" s="5" t="s">
        <v>47</v>
      </c>
      <c r="O154" s="5" t="s">
        <v>61</v>
      </c>
      <c r="P154" s="5" t="s">
        <v>46</v>
      </c>
      <c r="Q154" s="5" t="s">
        <v>64</v>
      </c>
      <c r="R154" s="5" t="s">
        <v>65</v>
      </c>
      <c r="S154" s="5" t="s">
        <v>84</v>
      </c>
      <c r="T154" s="5"/>
      <c r="X154" s="5" t="s">
        <v>51</v>
      </c>
      <c r="Y154" s="10" t="s">
        <v>82</v>
      </c>
      <c r="AA154" s="5"/>
      <c r="AB154" s="5"/>
      <c r="AC154" s="5"/>
      <c r="AD154" s="5"/>
      <c r="AE154" s="5"/>
      <c r="AH154" s="5"/>
    </row>
    <row r="155">
      <c r="A155" s="5" t="s">
        <v>38</v>
      </c>
      <c r="B155" s="6">
        <v>2023.0</v>
      </c>
      <c r="C155" s="5" t="s">
        <v>39</v>
      </c>
      <c r="D155" s="5" t="s">
        <v>40</v>
      </c>
      <c r="E155" s="5" t="s">
        <v>39</v>
      </c>
      <c r="F155" s="5" t="s">
        <v>46</v>
      </c>
      <c r="G155" s="6">
        <v>154.0</v>
      </c>
      <c r="H155" s="6">
        <v>9.0</v>
      </c>
      <c r="I155" s="5" t="s">
        <v>45</v>
      </c>
      <c r="J155" s="6">
        <v>1.0</v>
      </c>
      <c r="K155" s="6">
        <v>9.0</v>
      </c>
      <c r="L155" s="6">
        <v>9.0</v>
      </c>
      <c r="M155" s="6">
        <v>12.0</v>
      </c>
      <c r="N155" s="5" t="s">
        <v>47</v>
      </c>
      <c r="O155" s="5" t="s">
        <v>61</v>
      </c>
      <c r="P155" s="5" t="s">
        <v>46</v>
      </c>
      <c r="Q155" s="5" t="s">
        <v>64</v>
      </c>
      <c r="R155" s="5" t="s">
        <v>65</v>
      </c>
      <c r="S155" s="5" t="s">
        <v>96</v>
      </c>
      <c r="T155" s="5"/>
      <c r="X155" s="5" t="s">
        <v>51</v>
      </c>
      <c r="Y155" s="10" t="s">
        <v>52</v>
      </c>
      <c r="AA155" s="5"/>
      <c r="AB155" s="5"/>
      <c r="AC155" s="5"/>
      <c r="AD155" s="5"/>
      <c r="AE155" s="5"/>
      <c r="AH155" s="5"/>
    </row>
    <row r="156" hidden="1">
      <c r="A156" s="5" t="s">
        <v>38</v>
      </c>
      <c r="B156" s="6">
        <v>2023.0</v>
      </c>
      <c r="C156" s="5" t="s">
        <v>39</v>
      </c>
      <c r="D156" s="5" t="s">
        <v>40</v>
      </c>
      <c r="E156" s="5"/>
      <c r="F156" s="5" t="s">
        <v>41</v>
      </c>
      <c r="G156" s="6">
        <v>155.0</v>
      </c>
      <c r="H156" s="6">
        <v>3.0</v>
      </c>
      <c r="I156" s="5" t="s">
        <v>42</v>
      </c>
      <c r="J156" s="5"/>
      <c r="K156" s="5"/>
      <c r="L156" s="5"/>
      <c r="X156" s="5"/>
      <c r="AA156" s="5"/>
      <c r="AB156" s="5"/>
      <c r="AC156" s="5"/>
      <c r="AD156" s="5"/>
      <c r="AE156" s="5"/>
      <c r="AH156" s="5"/>
    </row>
    <row r="157" hidden="1">
      <c r="A157" s="5" t="s">
        <v>38</v>
      </c>
      <c r="B157" s="6">
        <v>2023.0</v>
      </c>
      <c r="C157" s="5" t="s">
        <v>39</v>
      </c>
      <c r="D157" s="5" t="s">
        <v>40</v>
      </c>
      <c r="E157" s="5"/>
      <c r="F157" s="5" t="s">
        <v>41</v>
      </c>
      <c r="G157" s="6">
        <v>156.0</v>
      </c>
      <c r="H157" s="6">
        <v>-40.0</v>
      </c>
      <c r="I157" s="5" t="s">
        <v>42</v>
      </c>
      <c r="J157" s="5"/>
      <c r="K157" s="5"/>
      <c r="L157" s="5"/>
      <c r="X157" s="5"/>
      <c r="AA157" s="5"/>
      <c r="AB157" s="5"/>
      <c r="AC157" s="5"/>
      <c r="AD157" s="5"/>
      <c r="AE157" s="5"/>
      <c r="AH157" s="5"/>
    </row>
    <row r="158" hidden="1">
      <c r="A158" s="5" t="s">
        <v>38</v>
      </c>
      <c r="B158" s="6">
        <v>2023.0</v>
      </c>
      <c r="C158" s="5" t="s">
        <v>39</v>
      </c>
      <c r="D158" s="5" t="s">
        <v>40</v>
      </c>
      <c r="E158" s="5" t="s">
        <v>40</v>
      </c>
      <c r="F158" s="5" t="s">
        <v>44</v>
      </c>
      <c r="G158" s="6">
        <v>157.0</v>
      </c>
      <c r="H158" s="6">
        <v>-19.0</v>
      </c>
      <c r="I158" s="5" t="s">
        <v>45</v>
      </c>
      <c r="J158" s="6">
        <v>1.0</v>
      </c>
      <c r="K158" s="6">
        <v>10.0</v>
      </c>
      <c r="L158" s="6">
        <v>0.0</v>
      </c>
      <c r="X158" s="5"/>
      <c r="AA158" s="5"/>
      <c r="AB158" s="5"/>
      <c r="AC158" s="5"/>
      <c r="AD158" s="5"/>
      <c r="AE158" s="5"/>
      <c r="AH158" s="5"/>
    </row>
    <row r="159" hidden="1">
      <c r="A159" s="5" t="s">
        <v>38</v>
      </c>
      <c r="B159" s="6">
        <v>2023.0</v>
      </c>
      <c r="C159" s="5" t="s">
        <v>39</v>
      </c>
      <c r="D159" s="5" t="s">
        <v>40</v>
      </c>
      <c r="E159" s="5" t="s">
        <v>40</v>
      </c>
      <c r="F159" s="5" t="s">
        <v>44</v>
      </c>
      <c r="G159" s="6">
        <v>158.0</v>
      </c>
      <c r="H159" s="6">
        <v>-19.0</v>
      </c>
      <c r="I159" s="5" t="s">
        <v>45</v>
      </c>
      <c r="J159" s="6">
        <v>2.0</v>
      </c>
      <c r="K159" s="6">
        <v>10.0</v>
      </c>
      <c r="L159" s="6">
        <v>0.0</v>
      </c>
      <c r="X159" s="5"/>
      <c r="AA159" s="5"/>
      <c r="AB159" s="5"/>
      <c r="AC159" s="5"/>
      <c r="AD159" s="5"/>
      <c r="AE159" s="5"/>
      <c r="AH159" s="5"/>
    </row>
    <row r="160" hidden="1">
      <c r="A160" s="5" t="s">
        <v>38</v>
      </c>
      <c r="B160" s="6">
        <v>2023.0</v>
      </c>
      <c r="C160" s="5" t="s">
        <v>39</v>
      </c>
      <c r="D160" s="5" t="s">
        <v>40</v>
      </c>
      <c r="E160" s="5" t="s">
        <v>40</v>
      </c>
      <c r="F160" s="5" t="s">
        <v>44</v>
      </c>
      <c r="G160" s="6">
        <v>159.0</v>
      </c>
      <c r="H160" s="6">
        <v>-19.0</v>
      </c>
      <c r="I160" s="5" t="s">
        <v>45</v>
      </c>
      <c r="J160" s="6">
        <v>3.0</v>
      </c>
      <c r="K160" s="6">
        <v>10.0</v>
      </c>
      <c r="L160" s="6">
        <v>0.0</v>
      </c>
      <c r="X160" s="5"/>
      <c r="AA160" s="5"/>
      <c r="AB160" s="5"/>
      <c r="AC160" s="5"/>
      <c r="AD160" s="5"/>
      <c r="AE160" s="5"/>
      <c r="AH160" s="5"/>
    </row>
    <row r="161" hidden="1">
      <c r="A161" s="5" t="s">
        <v>38</v>
      </c>
      <c r="B161" s="6">
        <v>2023.0</v>
      </c>
      <c r="C161" s="5" t="s">
        <v>39</v>
      </c>
      <c r="D161" s="5" t="s">
        <v>40</v>
      </c>
      <c r="E161" s="5"/>
      <c r="F161" s="5" t="s">
        <v>41</v>
      </c>
      <c r="G161" s="6">
        <v>160.0</v>
      </c>
      <c r="H161" s="6">
        <v>-19.0</v>
      </c>
      <c r="I161" s="5" t="s">
        <v>42</v>
      </c>
      <c r="J161" s="6">
        <v>4.0</v>
      </c>
      <c r="K161" s="6">
        <v>10.0</v>
      </c>
      <c r="L161" s="5"/>
      <c r="X161" s="5"/>
      <c r="AA161" s="5"/>
      <c r="AB161" s="5"/>
      <c r="AC161" s="5"/>
      <c r="AD161" s="5"/>
      <c r="AE161" s="5"/>
      <c r="AH161" s="5"/>
    </row>
    <row r="162">
      <c r="A162" s="5" t="s">
        <v>38</v>
      </c>
      <c r="B162" s="6">
        <v>2023.0</v>
      </c>
      <c r="C162" s="5" t="s">
        <v>39</v>
      </c>
      <c r="D162" s="5" t="s">
        <v>40</v>
      </c>
      <c r="E162" s="5" t="s">
        <v>39</v>
      </c>
      <c r="F162" s="5" t="s">
        <v>46</v>
      </c>
      <c r="G162" s="6">
        <v>161.0</v>
      </c>
      <c r="H162" s="6">
        <v>-41.0</v>
      </c>
      <c r="I162" s="5" t="s">
        <v>62</v>
      </c>
      <c r="J162" s="6">
        <v>1.0</v>
      </c>
      <c r="K162" s="6">
        <v>10.0</v>
      </c>
      <c r="L162" s="6">
        <v>0.0</v>
      </c>
      <c r="M162" s="6">
        <v>12.0</v>
      </c>
      <c r="N162" s="5" t="s">
        <v>47</v>
      </c>
      <c r="O162" s="5" t="s">
        <v>61</v>
      </c>
      <c r="P162" s="5" t="s">
        <v>46</v>
      </c>
      <c r="Q162" s="5" t="s">
        <v>64</v>
      </c>
      <c r="R162" s="5" t="s">
        <v>65</v>
      </c>
      <c r="S162" s="5" t="s">
        <v>66</v>
      </c>
      <c r="T162" s="5"/>
      <c r="X162" s="5" t="s">
        <v>51</v>
      </c>
      <c r="Y162" s="10" t="s">
        <v>52</v>
      </c>
      <c r="AA162" s="5"/>
      <c r="AB162" s="5"/>
      <c r="AC162" s="5"/>
      <c r="AD162" s="5"/>
      <c r="AE162" s="5"/>
      <c r="AH162" s="5"/>
    </row>
    <row r="163" hidden="1">
      <c r="A163" s="5" t="s">
        <v>38</v>
      </c>
      <c r="B163" s="6">
        <v>2023.0</v>
      </c>
      <c r="C163" s="5" t="s">
        <v>39</v>
      </c>
      <c r="D163" s="5" t="s">
        <v>40</v>
      </c>
      <c r="E163" s="5"/>
      <c r="F163" s="5" t="s">
        <v>43</v>
      </c>
      <c r="G163" s="6">
        <v>162.0</v>
      </c>
      <c r="H163" s="5"/>
      <c r="I163" s="5"/>
      <c r="J163" s="5"/>
      <c r="K163" s="5"/>
      <c r="L163" s="5"/>
      <c r="X163" s="5"/>
      <c r="AA163" s="5"/>
      <c r="AB163" s="5"/>
      <c r="AC163" s="5"/>
      <c r="AD163" s="5"/>
      <c r="AE163" s="5"/>
      <c r="AH163" s="5"/>
    </row>
    <row r="164">
      <c r="A164" s="5" t="s">
        <v>38</v>
      </c>
      <c r="B164" s="6">
        <v>2023.0</v>
      </c>
      <c r="C164" s="5" t="s">
        <v>39</v>
      </c>
      <c r="D164" s="5" t="s">
        <v>40</v>
      </c>
      <c r="E164" s="5" t="s">
        <v>39</v>
      </c>
      <c r="F164" s="5" t="s">
        <v>46</v>
      </c>
      <c r="G164" s="6">
        <v>163.0</v>
      </c>
      <c r="H164" s="6">
        <v>-41.0</v>
      </c>
      <c r="I164" s="5" t="s">
        <v>62</v>
      </c>
      <c r="J164" s="6">
        <v>2.0</v>
      </c>
      <c r="K164" s="6">
        <v>10.0</v>
      </c>
      <c r="L164" s="6">
        <v>3.0</v>
      </c>
      <c r="M164" s="6">
        <v>11.0</v>
      </c>
      <c r="N164" s="5" t="s">
        <v>54</v>
      </c>
      <c r="O164" s="5" t="s">
        <v>55</v>
      </c>
      <c r="P164" s="5" t="s">
        <v>46</v>
      </c>
      <c r="Q164" s="5" t="s">
        <v>49</v>
      </c>
      <c r="R164" s="5"/>
      <c r="S164" s="5"/>
      <c r="T164" s="5" t="s">
        <v>50</v>
      </c>
      <c r="X164" s="5" t="s">
        <v>53</v>
      </c>
      <c r="Y164" s="10" t="s">
        <v>52</v>
      </c>
      <c r="AA164" s="5"/>
      <c r="AB164" s="5"/>
      <c r="AC164" s="5"/>
      <c r="AD164" s="5"/>
      <c r="AE164" s="5"/>
      <c r="AH164" s="5"/>
    </row>
    <row r="165">
      <c r="A165" s="5" t="s">
        <v>38</v>
      </c>
      <c r="B165" s="6">
        <v>2023.0</v>
      </c>
      <c r="C165" s="5" t="s">
        <v>39</v>
      </c>
      <c r="D165" s="5" t="s">
        <v>40</v>
      </c>
      <c r="E165" s="5" t="s">
        <v>39</v>
      </c>
      <c r="F165" s="5" t="s">
        <v>46</v>
      </c>
      <c r="G165" s="6">
        <v>164.0</v>
      </c>
      <c r="H165" s="6">
        <v>-44.0</v>
      </c>
      <c r="I165" s="5" t="s">
        <v>42</v>
      </c>
      <c r="J165" s="6">
        <v>3.0</v>
      </c>
      <c r="K165" s="6">
        <v>7.0</v>
      </c>
      <c r="L165" s="6">
        <v>0.0</v>
      </c>
      <c r="M165" s="6">
        <v>11.0</v>
      </c>
      <c r="N165" s="5" t="s">
        <v>60</v>
      </c>
      <c r="O165" s="5" t="s">
        <v>61</v>
      </c>
      <c r="P165" s="5" t="s">
        <v>46</v>
      </c>
      <c r="Q165" s="5" t="s">
        <v>49</v>
      </c>
      <c r="R165" s="5"/>
      <c r="S165" s="5"/>
      <c r="T165" s="5" t="s">
        <v>68</v>
      </c>
      <c r="X165" s="5" t="s">
        <v>51</v>
      </c>
      <c r="Y165" s="10" t="s">
        <v>52</v>
      </c>
      <c r="Z165" s="7">
        <v>4.0</v>
      </c>
      <c r="AA165" s="6">
        <f>14.5-9</f>
        <v>5.5</v>
      </c>
      <c r="AB165" s="5"/>
      <c r="AC165" s="6">
        <f>11.3-9</f>
        <v>2.3</v>
      </c>
      <c r="AD165" s="5"/>
      <c r="AE165" s="5"/>
      <c r="AH165" s="5" t="s">
        <v>53</v>
      </c>
    </row>
    <row r="166" hidden="1">
      <c r="A166" s="5" t="s">
        <v>38</v>
      </c>
      <c r="B166" s="6">
        <v>2023.0</v>
      </c>
      <c r="C166" s="5" t="s">
        <v>39</v>
      </c>
      <c r="D166" s="5" t="s">
        <v>40</v>
      </c>
      <c r="E166" s="5"/>
      <c r="F166" s="5" t="s">
        <v>41</v>
      </c>
      <c r="G166" s="6">
        <v>165.0</v>
      </c>
      <c r="H166" s="6">
        <v>-44.0</v>
      </c>
      <c r="I166" s="5" t="s">
        <v>62</v>
      </c>
      <c r="J166" s="6">
        <v>4.0</v>
      </c>
      <c r="K166" s="6">
        <v>7.0</v>
      </c>
      <c r="L166" s="5"/>
      <c r="X166" s="5"/>
      <c r="AA166" s="5"/>
      <c r="AB166" s="5"/>
      <c r="AC166" s="5"/>
      <c r="AD166" s="5"/>
      <c r="AE166" s="5"/>
      <c r="AH166" s="5"/>
    </row>
    <row r="167" hidden="1">
      <c r="A167" s="5" t="s">
        <v>38</v>
      </c>
      <c r="B167" s="6">
        <v>2023.0</v>
      </c>
      <c r="C167" s="5" t="s">
        <v>39</v>
      </c>
      <c r="D167" s="5" t="s">
        <v>40</v>
      </c>
      <c r="E167" s="5" t="s">
        <v>40</v>
      </c>
      <c r="F167" s="5" t="s">
        <v>44</v>
      </c>
      <c r="G167" s="6">
        <v>166.0</v>
      </c>
      <c r="H167" s="6">
        <v>-22.0</v>
      </c>
      <c r="I167" s="5" t="s">
        <v>45</v>
      </c>
      <c r="J167" s="6">
        <v>1.0</v>
      </c>
      <c r="K167" s="6">
        <v>10.0</v>
      </c>
      <c r="L167" s="6">
        <v>0.0</v>
      </c>
      <c r="X167" s="5"/>
      <c r="AA167" s="5"/>
      <c r="AB167" s="5"/>
      <c r="AC167" s="5"/>
      <c r="AD167" s="5"/>
      <c r="AE167" s="5"/>
      <c r="AH167" s="5"/>
    </row>
    <row r="168" hidden="1">
      <c r="A168" s="5" t="s">
        <v>38</v>
      </c>
      <c r="B168" s="6">
        <v>2023.0</v>
      </c>
      <c r="C168" s="5" t="s">
        <v>39</v>
      </c>
      <c r="D168" s="5" t="s">
        <v>40</v>
      </c>
      <c r="E168" s="5"/>
      <c r="F168" s="5" t="s">
        <v>43</v>
      </c>
      <c r="G168" s="6">
        <v>167.0</v>
      </c>
      <c r="H168" s="5"/>
      <c r="I168" s="5"/>
      <c r="J168" s="5"/>
      <c r="K168" s="5"/>
      <c r="L168" s="5"/>
      <c r="X168" s="5"/>
      <c r="AA168" s="5"/>
      <c r="AB168" s="5"/>
      <c r="AC168" s="5"/>
      <c r="AD168" s="5"/>
      <c r="AE168" s="5"/>
      <c r="AH168" s="5"/>
    </row>
    <row r="169" hidden="1">
      <c r="A169" s="5" t="s">
        <v>38</v>
      </c>
      <c r="B169" s="6">
        <v>2023.0</v>
      </c>
      <c r="C169" s="5" t="s">
        <v>39</v>
      </c>
      <c r="D169" s="5" t="s">
        <v>40</v>
      </c>
      <c r="E169" s="5" t="s">
        <v>40</v>
      </c>
      <c r="F169" s="5" t="s">
        <v>44</v>
      </c>
      <c r="G169" s="6">
        <v>168.0</v>
      </c>
      <c r="H169" s="6">
        <v>-22.0</v>
      </c>
      <c r="I169" s="5" t="s">
        <v>45</v>
      </c>
      <c r="J169" s="6">
        <v>2.0</v>
      </c>
      <c r="K169" s="6">
        <v>10.0</v>
      </c>
      <c r="L169" s="6">
        <v>0.0</v>
      </c>
      <c r="X169" s="5"/>
      <c r="AA169" s="5"/>
      <c r="AB169" s="5"/>
      <c r="AC169" s="5"/>
      <c r="AD169" s="5"/>
      <c r="AE169" s="5"/>
      <c r="AH169" s="5"/>
    </row>
    <row r="170" hidden="1">
      <c r="A170" s="5" t="s">
        <v>38</v>
      </c>
      <c r="B170" s="6">
        <v>2023.0</v>
      </c>
      <c r="C170" s="5" t="s">
        <v>39</v>
      </c>
      <c r="D170" s="5" t="s">
        <v>40</v>
      </c>
      <c r="E170" s="5" t="s">
        <v>40</v>
      </c>
      <c r="F170" s="5" t="s">
        <v>44</v>
      </c>
      <c r="G170" s="6">
        <v>169.0</v>
      </c>
      <c r="H170" s="6">
        <v>-22.0</v>
      </c>
      <c r="I170" s="5" t="s">
        <v>45</v>
      </c>
      <c r="J170" s="6">
        <v>3.0</v>
      </c>
      <c r="K170" s="6">
        <v>10.0</v>
      </c>
      <c r="L170" s="6">
        <v>16.0</v>
      </c>
      <c r="X170" s="5"/>
      <c r="AA170" s="5"/>
      <c r="AB170" s="5"/>
      <c r="AC170" s="5"/>
      <c r="AD170" s="5"/>
      <c r="AE170" s="5"/>
      <c r="AH170" s="5"/>
    </row>
    <row r="171" hidden="1">
      <c r="A171" s="5" t="s">
        <v>38</v>
      </c>
      <c r="B171" s="6">
        <v>2023.0</v>
      </c>
      <c r="C171" s="5" t="s">
        <v>39</v>
      </c>
      <c r="D171" s="5" t="s">
        <v>40</v>
      </c>
      <c r="E171" s="5" t="s">
        <v>40</v>
      </c>
      <c r="F171" s="5" t="s">
        <v>44</v>
      </c>
      <c r="G171" s="6">
        <v>170.0</v>
      </c>
      <c r="H171" s="6">
        <v>-38.0</v>
      </c>
      <c r="I171" s="5" t="s">
        <v>45</v>
      </c>
      <c r="J171" s="6">
        <v>1.0</v>
      </c>
      <c r="K171" s="6">
        <v>10.0</v>
      </c>
      <c r="L171" s="6">
        <v>1.0</v>
      </c>
      <c r="X171" s="5"/>
      <c r="AA171" s="5"/>
      <c r="AB171" s="5"/>
      <c r="AC171" s="5"/>
      <c r="AD171" s="5"/>
      <c r="AE171" s="5"/>
      <c r="AH171" s="5"/>
    </row>
    <row r="172" hidden="1">
      <c r="A172" s="5" t="s">
        <v>38</v>
      </c>
      <c r="B172" s="6">
        <v>2023.0</v>
      </c>
      <c r="C172" s="5" t="s">
        <v>39</v>
      </c>
      <c r="D172" s="5" t="s">
        <v>40</v>
      </c>
      <c r="E172" s="5" t="s">
        <v>40</v>
      </c>
      <c r="F172" s="5" t="s">
        <v>44</v>
      </c>
      <c r="G172" s="6">
        <v>171.0</v>
      </c>
      <c r="H172" s="6">
        <v>-39.0</v>
      </c>
      <c r="I172" s="5" t="s">
        <v>45</v>
      </c>
      <c r="J172" s="6">
        <v>2.0</v>
      </c>
      <c r="K172" s="6">
        <v>9.0</v>
      </c>
      <c r="L172" s="6">
        <v>0.0</v>
      </c>
      <c r="X172" s="5"/>
      <c r="AA172" s="5"/>
      <c r="AB172" s="5"/>
      <c r="AC172" s="5"/>
      <c r="AD172" s="5"/>
      <c r="AE172" s="5"/>
      <c r="AH172" s="5"/>
    </row>
    <row r="173" hidden="1">
      <c r="A173" s="5" t="s">
        <v>38</v>
      </c>
      <c r="B173" s="6">
        <v>2023.0</v>
      </c>
      <c r="C173" s="5" t="s">
        <v>39</v>
      </c>
      <c r="D173" s="5" t="s">
        <v>40</v>
      </c>
      <c r="E173" s="5" t="s">
        <v>40</v>
      </c>
      <c r="F173" s="5" t="s">
        <v>44</v>
      </c>
      <c r="G173" s="6">
        <v>172.0</v>
      </c>
      <c r="H173" s="6">
        <v>-39.0</v>
      </c>
      <c r="I173" s="5" t="s">
        <v>45</v>
      </c>
      <c r="J173" s="6">
        <v>3.0</v>
      </c>
      <c r="K173" s="6">
        <v>9.0</v>
      </c>
      <c r="L173" s="6">
        <v>9.0</v>
      </c>
      <c r="X173" s="5"/>
      <c r="AA173" s="5"/>
      <c r="AB173" s="5"/>
      <c r="AC173" s="5"/>
      <c r="AD173" s="5"/>
      <c r="AE173" s="5"/>
      <c r="AH173" s="5"/>
    </row>
    <row r="174" hidden="1">
      <c r="A174" s="5" t="s">
        <v>38</v>
      </c>
      <c r="B174" s="6">
        <v>2023.0</v>
      </c>
      <c r="C174" s="5" t="s">
        <v>39</v>
      </c>
      <c r="D174" s="5" t="s">
        <v>40</v>
      </c>
      <c r="E174" s="5" t="s">
        <v>40</v>
      </c>
      <c r="F174" s="5" t="s">
        <v>44</v>
      </c>
      <c r="G174" s="6">
        <v>173.0</v>
      </c>
      <c r="H174" s="6">
        <v>-48.0</v>
      </c>
      <c r="I174" s="5" t="s">
        <v>45</v>
      </c>
      <c r="J174" s="6">
        <v>1.0</v>
      </c>
      <c r="K174" s="6">
        <v>10.0</v>
      </c>
      <c r="L174" s="6">
        <v>5.0</v>
      </c>
      <c r="X174" s="5"/>
      <c r="AA174" s="5"/>
      <c r="AB174" s="5"/>
      <c r="AC174" s="5"/>
      <c r="AD174" s="5"/>
      <c r="AE174" s="5"/>
      <c r="AH174" s="5"/>
    </row>
    <row r="175" hidden="1">
      <c r="A175" s="5" t="s">
        <v>38</v>
      </c>
      <c r="B175" s="6">
        <v>2023.0</v>
      </c>
      <c r="C175" s="5" t="s">
        <v>39</v>
      </c>
      <c r="D175" s="5" t="s">
        <v>40</v>
      </c>
      <c r="E175" s="5" t="s">
        <v>40</v>
      </c>
      <c r="F175" s="5" t="s">
        <v>44</v>
      </c>
      <c r="G175" s="6">
        <v>174.0</v>
      </c>
      <c r="H175" s="6">
        <v>47.0</v>
      </c>
      <c r="I175" s="5" t="s">
        <v>62</v>
      </c>
      <c r="J175" s="6">
        <v>2.0</v>
      </c>
      <c r="K175" s="6">
        <v>5.0</v>
      </c>
      <c r="L175" s="6">
        <v>4.0</v>
      </c>
      <c r="X175" s="5"/>
      <c r="AA175" s="5"/>
      <c r="AB175" s="5"/>
      <c r="AC175" s="5"/>
      <c r="AD175" s="5"/>
      <c r="AE175" s="5"/>
      <c r="AH175" s="5"/>
    </row>
    <row r="176" hidden="1">
      <c r="A176" s="5" t="s">
        <v>38</v>
      </c>
      <c r="B176" s="6">
        <v>2023.0</v>
      </c>
      <c r="C176" s="5" t="s">
        <v>39</v>
      </c>
      <c r="D176" s="5" t="s">
        <v>40</v>
      </c>
      <c r="E176" s="5" t="s">
        <v>40</v>
      </c>
      <c r="F176" s="5" t="s">
        <v>44</v>
      </c>
      <c r="G176" s="6">
        <v>175.0</v>
      </c>
      <c r="H176" s="6">
        <v>43.0</v>
      </c>
      <c r="I176" s="5" t="s">
        <v>62</v>
      </c>
      <c r="J176" s="6">
        <v>3.0</v>
      </c>
      <c r="K176" s="6">
        <v>1.0</v>
      </c>
      <c r="L176" s="6">
        <v>0.0</v>
      </c>
      <c r="X176" s="5"/>
      <c r="AA176" s="5"/>
      <c r="AB176" s="5"/>
      <c r="AC176" s="5"/>
      <c r="AD176" s="5"/>
      <c r="AE176" s="5"/>
      <c r="AH176" s="5"/>
    </row>
    <row r="177" hidden="1">
      <c r="A177" s="5" t="s">
        <v>38</v>
      </c>
      <c r="B177" s="6">
        <v>2023.0</v>
      </c>
      <c r="C177" s="5" t="s">
        <v>39</v>
      </c>
      <c r="D177" s="5" t="s">
        <v>40</v>
      </c>
      <c r="E177" s="5" t="s">
        <v>40</v>
      </c>
      <c r="F177" s="5" t="s">
        <v>44</v>
      </c>
      <c r="G177" s="6">
        <v>176.0</v>
      </c>
      <c r="H177" s="6">
        <v>43.0</v>
      </c>
      <c r="I177" s="5" t="s">
        <v>62</v>
      </c>
      <c r="J177" s="6">
        <v>4.0</v>
      </c>
      <c r="K177" s="6">
        <v>1.0</v>
      </c>
      <c r="L177" s="6">
        <v>0.0</v>
      </c>
      <c r="X177" s="5"/>
      <c r="AA177" s="5"/>
      <c r="AB177" s="5"/>
      <c r="AC177" s="5"/>
      <c r="AD177" s="5"/>
      <c r="AE177" s="5"/>
      <c r="AH177" s="5"/>
    </row>
    <row r="178" hidden="1">
      <c r="A178" s="5" t="s">
        <v>38</v>
      </c>
      <c r="B178" s="6">
        <v>2023.0</v>
      </c>
      <c r="C178" s="5" t="s">
        <v>39</v>
      </c>
      <c r="D178" s="5" t="s">
        <v>40</v>
      </c>
      <c r="E178" s="5"/>
      <c r="F178" s="5" t="s">
        <v>43</v>
      </c>
      <c r="G178" s="6">
        <v>177.0</v>
      </c>
      <c r="H178" s="5"/>
      <c r="I178" s="5" t="s">
        <v>62</v>
      </c>
      <c r="J178" s="5"/>
      <c r="K178" s="5"/>
      <c r="L178" s="5"/>
      <c r="X178" s="5"/>
      <c r="AA178" s="5"/>
      <c r="AB178" s="5"/>
      <c r="AC178" s="5"/>
      <c r="AD178" s="5"/>
      <c r="AE178" s="5"/>
      <c r="AH178" s="5"/>
    </row>
    <row r="179">
      <c r="A179" s="5" t="s">
        <v>38</v>
      </c>
      <c r="B179" s="6">
        <v>2023.0</v>
      </c>
      <c r="C179" s="5" t="s">
        <v>39</v>
      </c>
      <c r="D179" s="5" t="s">
        <v>40</v>
      </c>
      <c r="E179" s="5" t="s">
        <v>39</v>
      </c>
      <c r="F179" s="5" t="s">
        <v>46</v>
      </c>
      <c r="G179" s="6">
        <v>178.0</v>
      </c>
      <c r="H179" s="6">
        <v>-43.0</v>
      </c>
      <c r="I179" s="5" t="s">
        <v>45</v>
      </c>
      <c r="J179" s="6">
        <v>1.0</v>
      </c>
      <c r="K179" s="6">
        <v>10.0</v>
      </c>
      <c r="L179" s="6">
        <v>8.0</v>
      </c>
      <c r="M179" s="6">
        <v>11.0</v>
      </c>
      <c r="N179" s="5" t="s">
        <v>60</v>
      </c>
      <c r="O179" s="5" t="s">
        <v>61</v>
      </c>
      <c r="P179" s="5" t="s">
        <v>46</v>
      </c>
      <c r="Q179" s="5" t="s">
        <v>64</v>
      </c>
      <c r="R179" s="5" t="s">
        <v>65</v>
      </c>
      <c r="S179" s="5" t="s">
        <v>75</v>
      </c>
      <c r="T179" s="5"/>
      <c r="X179" s="5" t="s">
        <v>53</v>
      </c>
      <c r="Y179" s="10" t="s">
        <v>52</v>
      </c>
      <c r="AA179" s="5"/>
      <c r="AB179" s="5"/>
      <c r="AC179" s="5"/>
      <c r="AD179" s="5"/>
      <c r="AE179" s="5"/>
      <c r="AH179" s="5"/>
    </row>
    <row r="180">
      <c r="A180" s="5" t="s">
        <v>38</v>
      </c>
      <c r="B180" s="6">
        <v>2023.0</v>
      </c>
      <c r="C180" s="5" t="s">
        <v>39</v>
      </c>
      <c r="D180" s="5" t="s">
        <v>40</v>
      </c>
      <c r="E180" s="5" t="s">
        <v>39</v>
      </c>
      <c r="F180" s="5" t="s">
        <v>46</v>
      </c>
      <c r="G180" s="6">
        <v>179.0</v>
      </c>
      <c r="H180" s="6">
        <v>49.0</v>
      </c>
      <c r="I180" s="5" t="s">
        <v>45</v>
      </c>
      <c r="J180" s="6">
        <v>2.0</v>
      </c>
      <c r="K180" s="6">
        <v>2.0</v>
      </c>
      <c r="L180" s="6">
        <v>3.0</v>
      </c>
      <c r="M180" s="6">
        <v>12.0</v>
      </c>
      <c r="N180" s="5" t="s">
        <v>47</v>
      </c>
      <c r="O180" s="5" t="s">
        <v>61</v>
      </c>
      <c r="P180" s="5" t="s">
        <v>46</v>
      </c>
      <c r="Q180" s="5" t="s">
        <v>64</v>
      </c>
      <c r="R180" s="5" t="s">
        <v>77</v>
      </c>
      <c r="S180" s="5" t="s">
        <v>98</v>
      </c>
      <c r="T180" s="5"/>
      <c r="X180" s="5" t="s">
        <v>51</v>
      </c>
      <c r="Y180" s="10" t="s">
        <v>52</v>
      </c>
      <c r="AA180" s="5"/>
      <c r="AB180" s="5"/>
      <c r="AC180" s="5"/>
      <c r="AD180" s="5"/>
      <c r="AE180" s="5"/>
      <c r="AH180" s="5"/>
    </row>
    <row r="181">
      <c r="A181" s="5" t="s">
        <v>38</v>
      </c>
      <c r="B181" s="6">
        <v>2023.0</v>
      </c>
      <c r="C181" s="5" t="s">
        <v>39</v>
      </c>
      <c r="D181" s="5" t="s">
        <v>40</v>
      </c>
      <c r="E181" s="5" t="s">
        <v>39</v>
      </c>
      <c r="F181" s="5" t="s">
        <v>46</v>
      </c>
      <c r="G181" s="6">
        <v>180.0</v>
      </c>
      <c r="H181" s="6">
        <v>46.0</v>
      </c>
      <c r="I181" s="5" t="s">
        <v>45</v>
      </c>
      <c r="J181" s="6">
        <v>1.0</v>
      </c>
      <c r="K181" s="6">
        <v>10.0</v>
      </c>
      <c r="L181" s="6">
        <v>46.0</v>
      </c>
      <c r="M181" s="6">
        <v>11.0</v>
      </c>
      <c r="N181" s="5" t="s">
        <v>60</v>
      </c>
      <c r="O181" s="5" t="s">
        <v>61</v>
      </c>
      <c r="P181" s="5" t="s">
        <v>56</v>
      </c>
      <c r="Q181" s="5" t="s">
        <v>64</v>
      </c>
      <c r="R181" s="5" t="s">
        <v>65</v>
      </c>
      <c r="S181" s="5" t="s">
        <v>75</v>
      </c>
      <c r="T181" s="5"/>
      <c r="X181" s="5" t="s">
        <v>51</v>
      </c>
      <c r="Y181" s="10" t="s">
        <v>52</v>
      </c>
      <c r="AA181" s="5"/>
      <c r="AB181" s="5"/>
      <c r="AC181" s="5"/>
      <c r="AD181" s="5"/>
      <c r="AE181" s="5"/>
      <c r="AH181" s="5"/>
    </row>
    <row r="182" hidden="1">
      <c r="A182" s="5" t="s">
        <v>38</v>
      </c>
      <c r="B182" s="6">
        <v>2023.0</v>
      </c>
      <c r="C182" s="5" t="s">
        <v>39</v>
      </c>
      <c r="D182" s="5" t="s">
        <v>40</v>
      </c>
      <c r="E182" s="5"/>
      <c r="F182" s="5" t="s">
        <v>41</v>
      </c>
      <c r="G182" s="6">
        <v>181.0</v>
      </c>
      <c r="H182" s="6">
        <v>3.0</v>
      </c>
      <c r="I182" s="5" t="s">
        <v>42</v>
      </c>
      <c r="J182" s="5"/>
      <c r="K182" s="5"/>
      <c r="L182" s="5"/>
      <c r="X182" s="5"/>
      <c r="AA182" s="5"/>
      <c r="AB182" s="5"/>
      <c r="AC182" s="5"/>
      <c r="AD182" s="5"/>
      <c r="AE182" s="5"/>
      <c r="AH182" s="5"/>
    </row>
    <row r="183" hidden="1">
      <c r="A183" s="5" t="s">
        <v>38</v>
      </c>
      <c r="B183" s="6">
        <v>2023.0</v>
      </c>
      <c r="C183" s="5" t="s">
        <v>39</v>
      </c>
      <c r="D183" s="5" t="s">
        <v>40</v>
      </c>
      <c r="E183" s="5"/>
      <c r="F183" s="5" t="s">
        <v>41</v>
      </c>
      <c r="G183" s="6">
        <v>182.0</v>
      </c>
      <c r="H183" s="6">
        <v>-40.0</v>
      </c>
      <c r="I183" s="5" t="s">
        <v>42</v>
      </c>
      <c r="J183" s="5"/>
      <c r="K183" s="5"/>
      <c r="L183" s="5"/>
      <c r="X183" s="5"/>
      <c r="AA183" s="5"/>
      <c r="AB183" s="5"/>
      <c r="AC183" s="5"/>
      <c r="AD183" s="5"/>
      <c r="AE183" s="5"/>
      <c r="AH183" s="5"/>
    </row>
    <row r="184" hidden="1">
      <c r="A184" s="5" t="s">
        <v>38</v>
      </c>
      <c r="B184" s="6">
        <v>2023.0</v>
      </c>
      <c r="C184" s="5" t="s">
        <v>39</v>
      </c>
      <c r="D184" s="5" t="s">
        <v>40</v>
      </c>
      <c r="E184" s="5"/>
      <c r="F184" s="5" t="s">
        <v>43</v>
      </c>
      <c r="G184" s="6">
        <v>183.0</v>
      </c>
      <c r="H184" s="5"/>
      <c r="I184" s="5"/>
      <c r="J184" s="5"/>
      <c r="K184" s="5"/>
      <c r="L184" s="5"/>
      <c r="X184" s="5"/>
      <c r="AA184" s="5"/>
      <c r="AB184" s="5"/>
      <c r="AC184" s="5"/>
      <c r="AD184" s="5"/>
      <c r="AE184" s="5"/>
      <c r="AH184" s="5"/>
    </row>
    <row r="185" hidden="1">
      <c r="A185" s="5" t="s">
        <v>38</v>
      </c>
      <c r="B185" s="6">
        <v>2023.0</v>
      </c>
      <c r="C185" s="5" t="s">
        <v>39</v>
      </c>
      <c r="D185" s="5" t="s">
        <v>40</v>
      </c>
      <c r="E185" s="5" t="s">
        <v>40</v>
      </c>
      <c r="F185" s="5" t="s">
        <v>44</v>
      </c>
      <c r="G185" s="6">
        <v>184.0</v>
      </c>
      <c r="H185" s="6">
        <v>-29.0</v>
      </c>
      <c r="I185" s="5" t="s">
        <v>45</v>
      </c>
      <c r="J185" s="6">
        <v>1.0</v>
      </c>
      <c r="K185" s="6">
        <v>10.0</v>
      </c>
      <c r="L185" s="6">
        <v>0.0</v>
      </c>
      <c r="X185" s="5"/>
      <c r="AA185" s="5"/>
      <c r="AB185" s="5"/>
      <c r="AC185" s="5"/>
      <c r="AD185" s="5"/>
      <c r="AE185" s="5"/>
      <c r="AH185" s="5"/>
    </row>
    <row r="186" hidden="1">
      <c r="A186" s="5" t="s">
        <v>38</v>
      </c>
      <c r="B186" s="6">
        <v>2023.0</v>
      </c>
      <c r="C186" s="5" t="s">
        <v>39</v>
      </c>
      <c r="D186" s="5" t="s">
        <v>40</v>
      </c>
      <c r="E186" s="5" t="s">
        <v>40</v>
      </c>
      <c r="F186" s="5" t="s">
        <v>44</v>
      </c>
      <c r="G186" s="6">
        <v>185.0</v>
      </c>
      <c r="H186" s="6">
        <v>-29.0</v>
      </c>
      <c r="I186" s="5" t="s">
        <v>45</v>
      </c>
      <c r="J186" s="6">
        <v>2.0</v>
      </c>
      <c r="K186" s="6">
        <v>10.0</v>
      </c>
      <c r="L186" s="6">
        <v>-3.0</v>
      </c>
      <c r="X186" s="5"/>
      <c r="AA186" s="5"/>
      <c r="AB186" s="5"/>
      <c r="AC186" s="5"/>
      <c r="AD186" s="5"/>
      <c r="AE186" s="5"/>
      <c r="AH186" s="5"/>
    </row>
    <row r="187" hidden="1">
      <c r="A187" s="5" t="s">
        <v>38</v>
      </c>
      <c r="B187" s="6">
        <v>2023.0</v>
      </c>
      <c r="C187" s="5" t="s">
        <v>39</v>
      </c>
      <c r="D187" s="5" t="s">
        <v>40</v>
      </c>
      <c r="E187" s="5" t="s">
        <v>40</v>
      </c>
      <c r="F187" s="5" t="s">
        <v>44</v>
      </c>
      <c r="G187" s="6">
        <v>186.0</v>
      </c>
      <c r="H187" s="6">
        <v>-26.0</v>
      </c>
      <c r="I187" s="5" t="s">
        <v>45</v>
      </c>
      <c r="J187" s="6">
        <v>3.0</v>
      </c>
      <c r="K187" s="6">
        <v>13.0</v>
      </c>
      <c r="L187" s="6">
        <v>9.0</v>
      </c>
      <c r="X187" s="5"/>
      <c r="AA187" s="5"/>
      <c r="AB187" s="5"/>
      <c r="AC187" s="5"/>
      <c r="AD187" s="5"/>
      <c r="AE187" s="5"/>
      <c r="AH187" s="5"/>
    </row>
    <row r="188" hidden="1">
      <c r="A188" s="5" t="s">
        <v>38</v>
      </c>
      <c r="B188" s="6">
        <v>2023.0</v>
      </c>
      <c r="C188" s="5" t="s">
        <v>39</v>
      </c>
      <c r="D188" s="5" t="s">
        <v>40</v>
      </c>
      <c r="E188" s="5" t="s">
        <v>40</v>
      </c>
      <c r="F188" s="5" t="s">
        <v>44</v>
      </c>
      <c r="G188" s="6">
        <v>187.0</v>
      </c>
      <c r="H188" s="6">
        <v>-35.0</v>
      </c>
      <c r="I188" s="5" t="s">
        <v>42</v>
      </c>
      <c r="J188" s="6">
        <v>4.0</v>
      </c>
      <c r="K188" s="6">
        <v>4.0</v>
      </c>
      <c r="L188" s="6">
        <v>11.0</v>
      </c>
      <c r="X188" s="5"/>
      <c r="AA188" s="5"/>
      <c r="AB188" s="5"/>
      <c r="AC188" s="5"/>
      <c r="AD188" s="5"/>
      <c r="AE188" s="5"/>
      <c r="AH188" s="5"/>
    </row>
    <row r="189" hidden="1">
      <c r="A189" s="5" t="s">
        <v>38</v>
      </c>
      <c r="B189" s="6">
        <v>2023.0</v>
      </c>
      <c r="C189" s="5" t="s">
        <v>39</v>
      </c>
      <c r="D189" s="5" t="s">
        <v>40</v>
      </c>
      <c r="E189" s="5" t="s">
        <v>40</v>
      </c>
      <c r="F189" s="5" t="s">
        <v>44</v>
      </c>
      <c r="G189" s="6">
        <v>188.0</v>
      </c>
      <c r="H189" s="6">
        <v>-46.0</v>
      </c>
      <c r="I189" s="5" t="s">
        <v>62</v>
      </c>
      <c r="J189" s="6">
        <v>1.0</v>
      </c>
      <c r="K189" s="6">
        <v>10.0</v>
      </c>
      <c r="L189" s="6">
        <v>1.0</v>
      </c>
      <c r="X189" s="5"/>
      <c r="AA189" s="5"/>
      <c r="AB189" s="5"/>
      <c r="AC189" s="5"/>
      <c r="AD189" s="5"/>
      <c r="AE189" s="5"/>
      <c r="AH189" s="5"/>
    </row>
    <row r="190" hidden="1">
      <c r="A190" s="5" t="s">
        <v>38</v>
      </c>
      <c r="B190" s="6">
        <v>2023.0</v>
      </c>
      <c r="C190" s="5" t="s">
        <v>39</v>
      </c>
      <c r="D190" s="5" t="s">
        <v>40</v>
      </c>
      <c r="E190" s="5" t="s">
        <v>40</v>
      </c>
      <c r="F190" s="5" t="s">
        <v>44</v>
      </c>
      <c r="G190" s="6">
        <v>189.0</v>
      </c>
      <c r="H190" s="6">
        <v>-47.0</v>
      </c>
      <c r="I190" s="5" t="s">
        <v>62</v>
      </c>
      <c r="J190" s="6">
        <v>2.0</v>
      </c>
      <c r="K190" s="6">
        <v>9.0</v>
      </c>
      <c r="L190" s="6">
        <v>0.0</v>
      </c>
      <c r="X190" s="5"/>
      <c r="AA190" s="5"/>
      <c r="AB190" s="5"/>
      <c r="AC190" s="5"/>
      <c r="AD190" s="5"/>
      <c r="AE190" s="5"/>
      <c r="AH190" s="5"/>
    </row>
    <row r="191" hidden="1">
      <c r="A191" s="5" t="s">
        <v>38</v>
      </c>
      <c r="B191" s="6">
        <v>2023.0</v>
      </c>
      <c r="C191" s="5" t="s">
        <v>39</v>
      </c>
      <c r="D191" s="5" t="s">
        <v>40</v>
      </c>
      <c r="E191" s="5" t="s">
        <v>40</v>
      </c>
      <c r="F191" s="5" t="s">
        <v>44</v>
      </c>
      <c r="G191" s="6">
        <v>190.0</v>
      </c>
      <c r="H191" s="6">
        <v>-47.0</v>
      </c>
      <c r="I191" s="5" t="s">
        <v>62</v>
      </c>
      <c r="J191" s="6">
        <v>3.0</v>
      </c>
      <c r="K191" s="6">
        <v>9.0</v>
      </c>
      <c r="L191" s="6">
        <v>1.0</v>
      </c>
      <c r="X191" s="5"/>
      <c r="AA191" s="5"/>
      <c r="AB191" s="5"/>
      <c r="AC191" s="5"/>
      <c r="AD191" s="5"/>
      <c r="AE191" s="5"/>
      <c r="AH191" s="5"/>
    </row>
    <row r="192" hidden="1">
      <c r="A192" s="5" t="s">
        <v>38</v>
      </c>
      <c r="B192" s="6">
        <v>2023.0</v>
      </c>
      <c r="C192" s="5" t="s">
        <v>39</v>
      </c>
      <c r="D192" s="5" t="s">
        <v>40</v>
      </c>
      <c r="E192" s="5" t="s">
        <v>40</v>
      </c>
      <c r="F192" s="5" t="s">
        <v>44</v>
      </c>
      <c r="G192" s="6">
        <v>191.0</v>
      </c>
      <c r="H192" s="6">
        <v>-48.0</v>
      </c>
      <c r="I192" s="5" t="s">
        <v>45</v>
      </c>
      <c r="J192" s="6">
        <v>4.0</v>
      </c>
      <c r="K192" s="6">
        <v>8.0</v>
      </c>
      <c r="L192" s="6">
        <v>0.0</v>
      </c>
      <c r="X192" s="5"/>
      <c r="AA192" s="5"/>
      <c r="AB192" s="5"/>
      <c r="AC192" s="5"/>
      <c r="AD192" s="5"/>
      <c r="AE192" s="5"/>
      <c r="AH192" s="5"/>
    </row>
    <row r="193" hidden="1">
      <c r="A193" s="5" t="s">
        <v>38</v>
      </c>
      <c r="B193" s="6">
        <v>2023.0</v>
      </c>
      <c r="C193" s="5" t="s">
        <v>39</v>
      </c>
      <c r="D193" s="5" t="s">
        <v>40</v>
      </c>
      <c r="E193" s="5"/>
      <c r="F193" s="5" t="s">
        <v>43</v>
      </c>
      <c r="G193" s="6">
        <v>192.0</v>
      </c>
      <c r="H193" s="5"/>
      <c r="I193" s="5" t="s">
        <v>45</v>
      </c>
      <c r="J193" s="5"/>
      <c r="K193" s="5"/>
      <c r="L193" s="5"/>
      <c r="X193" s="5"/>
      <c r="AA193" s="5"/>
      <c r="AB193" s="5"/>
      <c r="AC193" s="5"/>
      <c r="AD193" s="5"/>
      <c r="AE193" s="5"/>
      <c r="AH193" s="5"/>
    </row>
    <row r="194">
      <c r="A194" s="5" t="s">
        <v>38</v>
      </c>
      <c r="B194" s="6">
        <v>2023.0</v>
      </c>
      <c r="C194" s="5" t="s">
        <v>39</v>
      </c>
      <c r="D194" s="5" t="s">
        <v>40</v>
      </c>
      <c r="E194" s="5" t="s">
        <v>39</v>
      </c>
      <c r="F194" s="5" t="s">
        <v>46</v>
      </c>
      <c r="G194" s="6">
        <v>193.0</v>
      </c>
      <c r="H194" s="6">
        <v>48.0</v>
      </c>
      <c r="I194" s="5" t="s">
        <v>62</v>
      </c>
      <c r="J194" s="6">
        <v>1.0</v>
      </c>
      <c r="K194" s="6">
        <v>10.0</v>
      </c>
      <c r="L194" s="6">
        <v>5.0</v>
      </c>
      <c r="M194" s="6">
        <v>11.0</v>
      </c>
      <c r="N194" s="5" t="s">
        <v>60</v>
      </c>
      <c r="O194" s="5" t="s">
        <v>61</v>
      </c>
      <c r="P194" s="5" t="s">
        <v>46</v>
      </c>
      <c r="Q194" s="5" t="s">
        <v>64</v>
      </c>
      <c r="R194" s="5" t="s">
        <v>65</v>
      </c>
      <c r="S194" s="5" t="s">
        <v>75</v>
      </c>
      <c r="T194" s="5"/>
      <c r="X194" s="5" t="s">
        <v>51</v>
      </c>
      <c r="Y194" s="10" t="s">
        <v>52</v>
      </c>
      <c r="AA194" s="5"/>
      <c r="AB194" s="5"/>
      <c r="AC194" s="5"/>
      <c r="AD194" s="5"/>
      <c r="AE194" s="5"/>
      <c r="AH194" s="5"/>
    </row>
    <row r="195">
      <c r="A195" s="5" t="s">
        <v>38</v>
      </c>
      <c r="B195" s="6">
        <v>2023.0</v>
      </c>
      <c r="C195" s="5" t="s">
        <v>39</v>
      </c>
      <c r="D195" s="5" t="s">
        <v>40</v>
      </c>
      <c r="E195" s="5" t="s">
        <v>39</v>
      </c>
      <c r="F195" s="5" t="s">
        <v>46</v>
      </c>
      <c r="G195" s="6">
        <v>194.0</v>
      </c>
      <c r="H195" s="6">
        <v>43.0</v>
      </c>
      <c r="I195" s="5" t="s">
        <v>62</v>
      </c>
      <c r="J195" s="6">
        <v>2.0</v>
      </c>
      <c r="K195" s="6">
        <v>5.0</v>
      </c>
      <c r="L195" s="6">
        <v>2.0</v>
      </c>
      <c r="M195" s="6">
        <v>11.0</v>
      </c>
      <c r="N195" s="5" t="s">
        <v>54</v>
      </c>
      <c r="O195" s="5" t="s">
        <v>55</v>
      </c>
      <c r="P195" s="5" t="s">
        <v>46</v>
      </c>
      <c r="Q195" s="5" t="s">
        <v>64</v>
      </c>
      <c r="R195" s="5" t="s">
        <v>65</v>
      </c>
      <c r="S195" s="5" t="s">
        <v>99</v>
      </c>
      <c r="T195" s="5"/>
      <c r="X195" s="5" t="s">
        <v>51</v>
      </c>
      <c r="Y195" s="10" t="s">
        <v>52</v>
      </c>
      <c r="AA195" s="5"/>
      <c r="AB195" s="5"/>
      <c r="AC195" s="5"/>
      <c r="AD195" s="5"/>
      <c r="AE195" s="5"/>
      <c r="AH195" s="5"/>
    </row>
    <row r="196">
      <c r="A196" s="5" t="s">
        <v>38</v>
      </c>
      <c r="B196" s="6">
        <v>2023.0</v>
      </c>
      <c r="C196" s="5" t="s">
        <v>39</v>
      </c>
      <c r="D196" s="5" t="s">
        <v>40</v>
      </c>
      <c r="E196" s="5" t="s">
        <v>39</v>
      </c>
      <c r="F196" s="5" t="s">
        <v>46</v>
      </c>
      <c r="G196" s="6">
        <v>195.0</v>
      </c>
      <c r="H196" s="6">
        <v>41.0</v>
      </c>
      <c r="I196" s="5" t="s">
        <v>45</v>
      </c>
      <c r="J196" s="6">
        <v>3.0</v>
      </c>
      <c r="K196" s="6">
        <v>3.0</v>
      </c>
      <c r="L196" s="6">
        <v>10.0</v>
      </c>
      <c r="M196" s="6">
        <v>11.0</v>
      </c>
      <c r="N196" s="5" t="s">
        <v>60</v>
      </c>
      <c r="O196" s="5" t="s">
        <v>55</v>
      </c>
      <c r="P196" s="5" t="s">
        <v>46</v>
      </c>
      <c r="Q196" s="5" t="s">
        <v>64</v>
      </c>
      <c r="R196" s="5" t="s">
        <v>100</v>
      </c>
      <c r="S196" s="5" t="s">
        <v>101</v>
      </c>
      <c r="T196" s="5"/>
      <c r="X196" s="5" t="s">
        <v>51</v>
      </c>
      <c r="Y196" s="10" t="s">
        <v>52</v>
      </c>
      <c r="AA196" s="5"/>
      <c r="AB196" s="5"/>
      <c r="AC196" s="5"/>
      <c r="AD196" s="5"/>
      <c r="AE196" s="5"/>
      <c r="AH196" s="5"/>
    </row>
    <row r="197">
      <c r="A197" s="5" t="s">
        <v>38</v>
      </c>
      <c r="B197" s="6">
        <v>2023.0</v>
      </c>
      <c r="C197" s="5" t="s">
        <v>39</v>
      </c>
      <c r="D197" s="5" t="s">
        <v>40</v>
      </c>
      <c r="E197" s="5" t="s">
        <v>39</v>
      </c>
      <c r="F197" s="5" t="s">
        <v>46</v>
      </c>
      <c r="G197" s="6">
        <v>196.0</v>
      </c>
      <c r="H197" s="6">
        <v>31.0</v>
      </c>
      <c r="I197" s="5" t="s">
        <v>42</v>
      </c>
      <c r="J197" s="6">
        <v>1.0</v>
      </c>
      <c r="K197" s="6">
        <v>10.0</v>
      </c>
      <c r="L197" s="6">
        <v>31.0</v>
      </c>
      <c r="M197" s="6">
        <v>11.0</v>
      </c>
      <c r="N197" s="5" t="s">
        <v>60</v>
      </c>
      <c r="O197" s="5" t="s">
        <v>61</v>
      </c>
      <c r="P197" s="5" t="s">
        <v>56</v>
      </c>
      <c r="Q197" s="5" t="s">
        <v>64</v>
      </c>
      <c r="R197" s="5" t="s">
        <v>65</v>
      </c>
      <c r="S197" s="5" t="s">
        <v>75</v>
      </c>
      <c r="T197" s="5"/>
      <c r="X197" s="5" t="s">
        <v>51</v>
      </c>
      <c r="Y197" s="7" t="s">
        <v>52</v>
      </c>
      <c r="AA197" s="5"/>
      <c r="AB197" s="5"/>
      <c r="AC197" s="5"/>
      <c r="AD197" s="5"/>
      <c r="AE197" s="5"/>
      <c r="AH197" s="5"/>
    </row>
    <row r="198" hidden="1">
      <c r="A198" s="5" t="s">
        <v>38</v>
      </c>
      <c r="B198" s="6">
        <v>2023.0</v>
      </c>
      <c r="C198" s="5" t="s">
        <v>39</v>
      </c>
      <c r="D198" s="5" t="s">
        <v>40</v>
      </c>
      <c r="E198" s="5"/>
      <c r="F198" s="5" t="s">
        <v>41</v>
      </c>
      <c r="G198" s="6">
        <v>197.0</v>
      </c>
      <c r="H198" s="6">
        <v>3.0</v>
      </c>
      <c r="I198" s="5" t="s">
        <v>42</v>
      </c>
      <c r="J198" s="5"/>
      <c r="K198" s="5"/>
      <c r="L198" s="5"/>
      <c r="X198" s="5"/>
      <c r="AA198" s="5"/>
      <c r="AB198" s="5"/>
      <c r="AC198" s="5"/>
      <c r="AD198" s="5"/>
      <c r="AE198" s="5"/>
      <c r="AH198" s="5"/>
    </row>
    <row r="199" hidden="1">
      <c r="A199" s="5" t="s">
        <v>38</v>
      </c>
      <c r="B199" s="6">
        <v>2023.0</v>
      </c>
      <c r="C199" s="5" t="s">
        <v>39</v>
      </c>
      <c r="D199" s="5" t="s">
        <v>40</v>
      </c>
      <c r="E199" s="5"/>
      <c r="F199" s="5" t="s">
        <v>41</v>
      </c>
      <c r="G199" s="6">
        <v>198.0</v>
      </c>
      <c r="H199" s="6">
        <v>-40.0</v>
      </c>
      <c r="I199" s="5" t="s">
        <v>42</v>
      </c>
      <c r="J199" s="5"/>
      <c r="K199" s="5"/>
      <c r="L199" s="5"/>
      <c r="X199" s="5"/>
      <c r="AA199" s="5"/>
      <c r="AB199" s="5"/>
      <c r="AC199" s="5"/>
      <c r="AD199" s="5"/>
      <c r="AE199" s="5"/>
      <c r="AH199" s="5"/>
    </row>
    <row r="200" hidden="1">
      <c r="A200" s="5" t="s">
        <v>38</v>
      </c>
      <c r="B200" s="6">
        <v>2023.0</v>
      </c>
      <c r="C200" s="5" t="s">
        <v>39</v>
      </c>
      <c r="D200" s="5" t="s">
        <v>40</v>
      </c>
      <c r="E200" s="5" t="s">
        <v>40</v>
      </c>
      <c r="F200" s="5" t="s">
        <v>44</v>
      </c>
      <c r="G200" s="6">
        <v>199.0</v>
      </c>
      <c r="H200" s="6">
        <v>-31.0</v>
      </c>
      <c r="I200" s="5" t="s">
        <v>45</v>
      </c>
      <c r="J200" s="6">
        <v>1.0</v>
      </c>
      <c r="K200" s="6">
        <v>10.0</v>
      </c>
      <c r="L200" s="6">
        <v>0.0</v>
      </c>
      <c r="X200" s="5"/>
      <c r="AA200" s="5"/>
      <c r="AB200" s="5"/>
      <c r="AC200" s="5"/>
      <c r="AD200" s="5"/>
      <c r="AE200" s="5"/>
      <c r="AH200" s="5"/>
    </row>
    <row r="201" hidden="1">
      <c r="A201" s="5" t="s">
        <v>38</v>
      </c>
      <c r="B201" s="6">
        <v>2023.0</v>
      </c>
      <c r="C201" s="5" t="s">
        <v>39</v>
      </c>
      <c r="D201" s="5" t="s">
        <v>40</v>
      </c>
      <c r="E201" s="5"/>
      <c r="F201" s="5" t="s">
        <v>43</v>
      </c>
      <c r="G201" s="6">
        <v>200.0</v>
      </c>
      <c r="H201" s="5"/>
      <c r="I201" s="5"/>
      <c r="J201" s="5"/>
      <c r="K201" s="5"/>
      <c r="L201" s="5"/>
      <c r="X201" s="5"/>
      <c r="AA201" s="5"/>
      <c r="AB201" s="5"/>
      <c r="AC201" s="5"/>
      <c r="AD201" s="5"/>
      <c r="AE201" s="5"/>
      <c r="AH201" s="5"/>
    </row>
    <row r="202" hidden="1">
      <c r="A202" s="5" t="s">
        <v>38</v>
      </c>
      <c r="B202" s="6">
        <v>2023.0</v>
      </c>
      <c r="C202" s="5" t="s">
        <v>39</v>
      </c>
      <c r="D202" s="5" t="s">
        <v>40</v>
      </c>
      <c r="E202" s="5" t="s">
        <v>40</v>
      </c>
      <c r="F202" s="5" t="s">
        <v>44</v>
      </c>
      <c r="G202" s="6">
        <v>201.0</v>
      </c>
      <c r="H202" s="6">
        <v>-31.0</v>
      </c>
      <c r="I202" s="5" t="s">
        <v>45</v>
      </c>
      <c r="J202" s="6">
        <v>2.0</v>
      </c>
      <c r="K202" s="6">
        <v>10.0</v>
      </c>
      <c r="L202" s="6">
        <v>3.0</v>
      </c>
      <c r="X202" s="5"/>
      <c r="AA202" s="5"/>
      <c r="AB202" s="5"/>
      <c r="AC202" s="5"/>
      <c r="AD202" s="5"/>
      <c r="AE202" s="5"/>
      <c r="AH202" s="5"/>
    </row>
    <row r="203" hidden="1">
      <c r="A203" s="5" t="s">
        <v>38</v>
      </c>
      <c r="B203" s="6">
        <v>2023.0</v>
      </c>
      <c r="C203" s="5" t="s">
        <v>39</v>
      </c>
      <c r="D203" s="5" t="s">
        <v>40</v>
      </c>
      <c r="E203" s="5" t="s">
        <v>40</v>
      </c>
      <c r="F203" s="5" t="s">
        <v>44</v>
      </c>
      <c r="G203" s="6">
        <v>202.0</v>
      </c>
      <c r="H203" s="6">
        <v>-34.0</v>
      </c>
      <c r="I203" s="5" t="s">
        <v>42</v>
      </c>
      <c r="J203" s="6">
        <v>3.0</v>
      </c>
      <c r="K203" s="6">
        <v>7.0</v>
      </c>
      <c r="L203" s="6">
        <v>0.0</v>
      </c>
      <c r="X203" s="5"/>
      <c r="AA203" s="5"/>
      <c r="AB203" s="5"/>
      <c r="AC203" s="5"/>
      <c r="AD203" s="5"/>
      <c r="AE203" s="5"/>
      <c r="AH203" s="5"/>
    </row>
    <row r="204" hidden="1">
      <c r="A204" s="5" t="s">
        <v>38</v>
      </c>
      <c r="B204" s="6">
        <v>2023.0</v>
      </c>
      <c r="C204" s="5" t="s">
        <v>39</v>
      </c>
      <c r="D204" s="5" t="s">
        <v>40</v>
      </c>
      <c r="E204" s="5"/>
      <c r="F204" s="5" t="s">
        <v>43</v>
      </c>
      <c r="G204" s="6">
        <v>203.0</v>
      </c>
      <c r="H204" s="5"/>
      <c r="I204" s="5"/>
      <c r="J204" s="5"/>
      <c r="K204" s="5"/>
      <c r="L204" s="5"/>
      <c r="X204" s="5"/>
      <c r="AA204" s="5"/>
      <c r="AB204" s="5"/>
      <c r="AC204" s="5"/>
      <c r="AD204" s="5"/>
      <c r="AE204" s="5"/>
      <c r="AH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X205" s="5"/>
      <c r="AA205" s="5"/>
      <c r="AB205" s="5"/>
      <c r="AC205" s="5"/>
      <c r="AD205" s="5"/>
      <c r="AE205" s="5"/>
      <c r="AH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X206" s="5"/>
      <c r="AA206" s="5"/>
      <c r="AB206" s="5"/>
      <c r="AC206" s="5"/>
      <c r="AD206" s="5"/>
      <c r="AE206" s="5"/>
      <c r="AH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X207" s="5"/>
      <c r="AA207" s="5"/>
      <c r="AB207" s="5"/>
      <c r="AC207" s="5"/>
      <c r="AD207" s="5"/>
      <c r="AE207" s="5"/>
      <c r="AH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X208" s="5"/>
      <c r="AA208" s="5"/>
      <c r="AB208" s="5"/>
      <c r="AC208" s="5"/>
      <c r="AD208" s="5"/>
      <c r="AE208" s="5"/>
      <c r="AH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X209" s="5"/>
      <c r="AA209" s="5"/>
      <c r="AB209" s="5"/>
      <c r="AC209" s="5"/>
      <c r="AD209" s="5"/>
      <c r="AE209" s="5"/>
      <c r="AH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X210" s="5"/>
      <c r="AA210" s="5"/>
      <c r="AB210" s="5"/>
      <c r="AC210" s="5"/>
      <c r="AD210" s="5"/>
      <c r="AE210" s="5"/>
      <c r="AH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X211" s="5"/>
      <c r="AA211" s="5"/>
      <c r="AB211" s="5"/>
      <c r="AC211" s="5"/>
      <c r="AD211" s="5"/>
      <c r="AE211" s="5"/>
      <c r="AH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X212" s="5"/>
      <c r="AA212" s="5"/>
      <c r="AB212" s="5"/>
      <c r="AC212" s="5"/>
      <c r="AD212" s="5"/>
      <c r="AE212" s="5"/>
      <c r="AH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X213" s="5"/>
      <c r="AA213" s="5"/>
      <c r="AB213" s="5"/>
      <c r="AC213" s="5"/>
      <c r="AD213" s="5"/>
      <c r="AE213" s="5"/>
      <c r="AH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X214" s="5"/>
      <c r="AA214" s="5"/>
      <c r="AB214" s="5"/>
      <c r="AC214" s="5"/>
      <c r="AD214" s="5"/>
      <c r="AE214" s="5"/>
      <c r="AH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X215" s="5"/>
      <c r="AA215" s="5"/>
      <c r="AB215" s="5"/>
      <c r="AC215" s="5"/>
      <c r="AD215" s="5"/>
      <c r="AE215" s="5"/>
      <c r="AH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X216" s="5"/>
      <c r="AA216" s="5"/>
      <c r="AB216" s="5"/>
      <c r="AC216" s="5"/>
      <c r="AD216" s="5"/>
      <c r="AE216" s="5"/>
      <c r="AH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X217" s="5"/>
      <c r="AA217" s="5"/>
      <c r="AB217" s="5"/>
      <c r="AC217" s="5"/>
      <c r="AD217" s="5"/>
      <c r="AE217" s="5"/>
      <c r="AH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X218" s="5"/>
      <c r="AA218" s="5"/>
      <c r="AB218" s="5"/>
      <c r="AC218" s="5"/>
      <c r="AD218" s="5"/>
      <c r="AE218" s="5"/>
      <c r="AH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X219" s="5"/>
      <c r="AA219" s="5"/>
      <c r="AB219" s="5"/>
      <c r="AC219" s="5"/>
      <c r="AD219" s="5"/>
      <c r="AE219" s="5"/>
      <c r="AH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X220" s="5"/>
      <c r="AA220" s="5"/>
      <c r="AB220" s="5"/>
      <c r="AC220" s="5"/>
      <c r="AD220" s="5"/>
      <c r="AE220" s="5"/>
      <c r="AH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X221" s="5"/>
      <c r="AA221" s="5"/>
      <c r="AB221" s="5"/>
      <c r="AC221" s="5"/>
      <c r="AD221" s="5"/>
      <c r="AE221" s="5"/>
      <c r="AH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X222" s="5"/>
      <c r="AA222" s="5"/>
      <c r="AB222" s="5"/>
      <c r="AC222" s="5"/>
      <c r="AD222" s="5"/>
      <c r="AE222" s="5"/>
      <c r="AH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X223" s="5"/>
      <c r="AA223" s="5"/>
      <c r="AB223" s="5"/>
      <c r="AC223" s="5"/>
      <c r="AD223" s="5"/>
      <c r="AE223" s="5"/>
      <c r="AH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X224" s="5"/>
      <c r="AA224" s="5"/>
      <c r="AB224" s="5"/>
      <c r="AC224" s="5"/>
      <c r="AD224" s="5"/>
      <c r="AE224" s="5"/>
      <c r="AH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X225" s="5"/>
      <c r="AA225" s="5"/>
      <c r="AB225" s="5"/>
      <c r="AC225" s="5"/>
      <c r="AD225" s="5"/>
      <c r="AE225" s="5"/>
      <c r="AH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X226" s="5"/>
      <c r="AA226" s="5"/>
      <c r="AB226" s="5"/>
      <c r="AC226" s="5"/>
      <c r="AD226" s="5"/>
      <c r="AE226" s="5"/>
      <c r="AH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X227" s="5"/>
      <c r="AA227" s="5"/>
      <c r="AB227" s="5"/>
      <c r="AC227" s="5"/>
      <c r="AD227" s="5"/>
      <c r="AE227" s="5"/>
      <c r="AH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X228" s="5"/>
      <c r="AA228" s="5"/>
      <c r="AB228" s="5"/>
      <c r="AC228" s="5"/>
      <c r="AD228" s="5"/>
      <c r="AE228" s="5"/>
      <c r="AH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X229" s="5"/>
      <c r="AA229" s="5"/>
      <c r="AB229" s="5"/>
      <c r="AC229" s="5"/>
      <c r="AD229" s="5"/>
      <c r="AE229" s="5"/>
      <c r="AH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X230" s="5"/>
      <c r="AA230" s="5"/>
      <c r="AB230" s="5"/>
      <c r="AC230" s="5"/>
      <c r="AD230" s="5"/>
      <c r="AE230" s="5"/>
      <c r="AH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X231" s="5"/>
      <c r="AA231" s="5"/>
      <c r="AB231" s="5"/>
      <c r="AC231" s="5"/>
      <c r="AD231" s="5"/>
      <c r="AE231" s="5"/>
      <c r="AH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X232" s="5"/>
      <c r="AA232" s="5"/>
      <c r="AB232" s="5"/>
      <c r="AC232" s="5"/>
      <c r="AD232" s="5"/>
      <c r="AE232" s="5"/>
      <c r="AH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X233" s="5"/>
      <c r="AA233" s="5"/>
      <c r="AB233" s="5"/>
      <c r="AC233" s="5"/>
      <c r="AD233" s="5"/>
      <c r="AE233" s="5"/>
      <c r="AH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X234" s="5"/>
      <c r="AA234" s="5"/>
      <c r="AB234" s="5"/>
      <c r="AC234" s="5"/>
      <c r="AD234" s="5"/>
      <c r="AE234" s="5"/>
      <c r="AH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X235" s="5"/>
      <c r="AA235" s="5"/>
      <c r="AB235" s="5"/>
      <c r="AC235" s="5"/>
      <c r="AD235" s="5"/>
      <c r="AE235" s="5"/>
      <c r="AH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X236" s="5"/>
      <c r="AA236" s="5"/>
      <c r="AB236" s="5"/>
      <c r="AC236" s="5"/>
      <c r="AD236" s="5"/>
      <c r="AE236" s="5"/>
      <c r="AH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X237" s="5"/>
      <c r="AA237" s="5"/>
      <c r="AB237" s="5"/>
      <c r="AC237" s="5"/>
      <c r="AD237" s="5"/>
      <c r="AE237" s="5"/>
      <c r="AH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X238" s="5"/>
      <c r="AA238" s="5"/>
      <c r="AB238" s="5"/>
      <c r="AC238" s="5"/>
      <c r="AD238" s="5"/>
      <c r="AE238" s="5"/>
      <c r="AH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X239" s="5"/>
      <c r="AA239" s="5"/>
      <c r="AB239" s="5"/>
      <c r="AC239" s="5"/>
      <c r="AD239" s="5"/>
      <c r="AE239" s="5"/>
      <c r="AH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X240" s="5"/>
      <c r="AA240" s="5"/>
      <c r="AB240" s="5"/>
      <c r="AC240" s="5"/>
      <c r="AD240" s="5"/>
      <c r="AE240" s="5"/>
      <c r="AH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X241" s="5"/>
      <c r="AA241" s="5"/>
      <c r="AB241" s="5"/>
      <c r="AC241" s="5"/>
      <c r="AD241" s="5"/>
      <c r="AE241" s="5"/>
      <c r="AH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X242" s="5"/>
      <c r="AA242" s="5"/>
      <c r="AB242" s="5"/>
      <c r="AC242" s="5"/>
      <c r="AD242" s="5"/>
      <c r="AE242" s="5"/>
      <c r="AH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X243" s="5"/>
      <c r="AA243" s="5"/>
      <c r="AB243" s="5"/>
      <c r="AC243" s="5"/>
      <c r="AD243" s="5"/>
      <c r="AE243" s="5"/>
      <c r="AH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X244" s="5"/>
      <c r="AA244" s="5"/>
      <c r="AB244" s="5"/>
      <c r="AC244" s="5"/>
      <c r="AD244" s="5"/>
      <c r="AE244" s="5"/>
      <c r="AH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X245" s="5"/>
      <c r="AA245" s="5"/>
      <c r="AB245" s="5"/>
      <c r="AC245" s="5"/>
      <c r="AD245" s="5"/>
      <c r="AE245" s="5"/>
      <c r="AH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X246" s="5"/>
      <c r="AA246" s="5"/>
      <c r="AB246" s="5"/>
      <c r="AC246" s="5"/>
      <c r="AD246" s="5"/>
      <c r="AE246" s="5"/>
      <c r="AH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X247" s="5"/>
      <c r="AA247" s="5"/>
      <c r="AB247" s="5"/>
      <c r="AC247" s="5"/>
      <c r="AD247" s="5"/>
      <c r="AE247" s="5"/>
      <c r="AH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X248" s="5"/>
      <c r="AA248" s="5"/>
      <c r="AB248" s="5"/>
      <c r="AC248" s="5"/>
      <c r="AD248" s="5"/>
      <c r="AE248" s="5"/>
      <c r="AH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X249" s="5"/>
      <c r="AA249" s="5"/>
      <c r="AB249" s="5"/>
      <c r="AC249" s="5"/>
      <c r="AD249" s="5"/>
      <c r="AE249" s="5"/>
      <c r="AH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X250" s="5"/>
      <c r="AA250" s="5"/>
      <c r="AB250" s="5"/>
      <c r="AC250" s="5"/>
      <c r="AD250" s="5"/>
      <c r="AE250" s="5"/>
      <c r="AH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X251" s="5"/>
      <c r="AA251" s="5"/>
      <c r="AB251" s="5"/>
      <c r="AC251" s="5"/>
      <c r="AD251" s="5"/>
      <c r="AE251" s="5"/>
      <c r="AH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X252" s="5"/>
      <c r="AA252" s="5"/>
      <c r="AB252" s="5"/>
      <c r="AC252" s="5"/>
      <c r="AD252" s="5"/>
      <c r="AE252" s="5"/>
      <c r="AH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X253" s="5"/>
      <c r="AA253" s="5"/>
      <c r="AB253" s="5"/>
      <c r="AC253" s="5"/>
      <c r="AD253" s="5"/>
      <c r="AE253" s="5"/>
      <c r="AH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X254" s="5"/>
      <c r="AA254" s="5"/>
      <c r="AB254" s="5"/>
      <c r="AC254" s="5"/>
      <c r="AD254" s="5"/>
      <c r="AE254" s="5"/>
      <c r="AH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X255" s="5"/>
      <c r="AA255" s="5"/>
      <c r="AB255" s="5"/>
      <c r="AC255" s="5"/>
      <c r="AD255" s="5"/>
      <c r="AE255" s="5"/>
      <c r="AH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X256" s="5"/>
      <c r="AA256" s="5"/>
      <c r="AB256" s="5"/>
      <c r="AC256" s="5"/>
      <c r="AD256" s="5"/>
      <c r="AE256" s="5"/>
      <c r="AH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X257" s="5"/>
      <c r="AA257" s="5"/>
      <c r="AB257" s="5"/>
      <c r="AC257" s="5"/>
      <c r="AD257" s="5"/>
      <c r="AE257" s="5"/>
      <c r="AH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X258" s="5"/>
      <c r="AA258" s="5"/>
      <c r="AB258" s="5"/>
      <c r="AC258" s="5"/>
      <c r="AD258" s="5"/>
      <c r="AE258" s="5"/>
      <c r="AH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X259" s="5"/>
      <c r="AA259" s="5"/>
      <c r="AB259" s="5"/>
      <c r="AC259" s="5"/>
      <c r="AD259" s="5"/>
      <c r="AE259" s="5"/>
      <c r="AH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X260" s="5"/>
      <c r="AA260" s="5"/>
      <c r="AB260" s="5"/>
      <c r="AC260" s="5"/>
      <c r="AD260" s="5"/>
      <c r="AE260" s="5"/>
      <c r="AH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X261" s="5"/>
      <c r="AA261" s="5"/>
      <c r="AB261" s="5"/>
      <c r="AC261" s="5"/>
      <c r="AD261" s="5"/>
      <c r="AE261" s="5"/>
      <c r="AH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X262" s="5"/>
      <c r="AA262" s="5"/>
      <c r="AB262" s="5"/>
      <c r="AC262" s="5"/>
      <c r="AD262" s="5"/>
      <c r="AE262" s="5"/>
      <c r="AH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X263" s="5"/>
      <c r="AA263" s="5"/>
      <c r="AB263" s="5"/>
      <c r="AC263" s="5"/>
      <c r="AD263" s="5"/>
      <c r="AE263" s="5"/>
      <c r="AH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X264" s="5"/>
      <c r="AA264" s="5"/>
      <c r="AB264" s="5"/>
      <c r="AC264" s="5"/>
      <c r="AD264" s="5"/>
      <c r="AE264" s="5"/>
      <c r="AH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X265" s="5"/>
      <c r="AA265" s="5"/>
      <c r="AB265" s="5"/>
      <c r="AC265" s="5"/>
      <c r="AD265" s="5"/>
      <c r="AE265" s="5"/>
      <c r="AH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X266" s="5"/>
      <c r="AA266" s="5"/>
      <c r="AB266" s="5"/>
      <c r="AC266" s="5"/>
      <c r="AD266" s="5"/>
      <c r="AE266" s="5"/>
      <c r="AH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X267" s="5"/>
      <c r="AA267" s="5"/>
      <c r="AB267" s="5"/>
      <c r="AC267" s="5"/>
      <c r="AD267" s="5"/>
      <c r="AE267" s="5"/>
      <c r="AH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X268" s="5"/>
      <c r="AA268" s="5"/>
      <c r="AB268" s="5"/>
      <c r="AC268" s="5"/>
      <c r="AD268" s="5"/>
      <c r="AE268" s="5"/>
      <c r="AH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X269" s="5"/>
      <c r="AA269" s="5"/>
      <c r="AB269" s="5"/>
      <c r="AC269" s="5"/>
      <c r="AD269" s="5"/>
      <c r="AE269" s="5"/>
      <c r="AH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X270" s="5"/>
      <c r="AA270" s="5"/>
      <c r="AB270" s="5"/>
      <c r="AC270" s="5"/>
      <c r="AD270" s="5"/>
      <c r="AE270" s="5"/>
      <c r="AH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X271" s="5"/>
      <c r="AA271" s="5"/>
      <c r="AB271" s="5"/>
      <c r="AC271" s="5"/>
      <c r="AD271" s="5"/>
      <c r="AE271" s="5"/>
      <c r="AH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X272" s="5"/>
      <c r="AA272" s="5"/>
      <c r="AB272" s="5"/>
      <c r="AC272" s="5"/>
      <c r="AD272" s="5"/>
      <c r="AE272" s="5"/>
      <c r="AH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X273" s="5"/>
      <c r="AA273" s="5"/>
      <c r="AB273" s="5"/>
      <c r="AC273" s="5"/>
      <c r="AD273" s="5"/>
      <c r="AE273" s="5"/>
      <c r="AH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X274" s="5"/>
      <c r="AA274" s="5"/>
      <c r="AB274" s="5"/>
      <c r="AC274" s="5"/>
      <c r="AD274" s="5"/>
      <c r="AE274" s="5"/>
      <c r="AH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X275" s="5"/>
      <c r="AA275" s="5"/>
      <c r="AB275" s="5"/>
      <c r="AC275" s="5"/>
      <c r="AD275" s="5"/>
      <c r="AE275" s="5"/>
      <c r="AH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X276" s="5"/>
      <c r="AA276" s="5"/>
      <c r="AB276" s="5"/>
      <c r="AC276" s="5"/>
      <c r="AD276" s="5"/>
      <c r="AE276" s="5"/>
      <c r="AH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X277" s="5"/>
      <c r="AA277" s="5"/>
      <c r="AB277" s="5"/>
      <c r="AC277" s="5"/>
      <c r="AD277" s="5"/>
      <c r="AE277" s="5"/>
      <c r="AH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X278" s="5"/>
      <c r="AA278" s="5"/>
      <c r="AB278" s="5"/>
      <c r="AC278" s="5"/>
      <c r="AD278" s="5"/>
      <c r="AE278" s="5"/>
      <c r="AH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X279" s="5"/>
      <c r="AA279" s="5"/>
      <c r="AB279" s="5"/>
      <c r="AC279" s="5"/>
      <c r="AD279" s="5"/>
      <c r="AE279" s="5"/>
      <c r="AH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X280" s="5"/>
      <c r="AA280" s="5"/>
      <c r="AB280" s="5"/>
      <c r="AC280" s="5"/>
      <c r="AD280" s="5"/>
      <c r="AE280" s="5"/>
      <c r="AH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X281" s="5"/>
      <c r="AA281" s="5"/>
      <c r="AB281" s="5"/>
      <c r="AC281" s="5"/>
      <c r="AD281" s="5"/>
      <c r="AE281" s="5"/>
      <c r="AH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X282" s="5"/>
      <c r="AA282" s="5"/>
      <c r="AB282" s="5"/>
      <c r="AC282" s="5"/>
      <c r="AD282" s="5"/>
      <c r="AE282" s="5"/>
      <c r="AH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X283" s="5"/>
      <c r="AA283" s="5"/>
      <c r="AB283" s="5"/>
      <c r="AC283" s="5"/>
      <c r="AD283" s="5"/>
      <c r="AE283" s="5"/>
      <c r="AH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X284" s="5"/>
      <c r="AA284" s="5"/>
      <c r="AB284" s="5"/>
      <c r="AC284" s="5"/>
      <c r="AD284" s="5"/>
      <c r="AE284" s="5"/>
      <c r="AH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X285" s="5"/>
      <c r="AA285" s="5"/>
      <c r="AB285" s="5"/>
      <c r="AC285" s="5"/>
      <c r="AD285" s="5"/>
      <c r="AE285" s="5"/>
      <c r="AH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X286" s="5"/>
      <c r="AA286" s="5"/>
      <c r="AB286" s="5"/>
      <c r="AC286" s="5"/>
      <c r="AD286" s="5"/>
      <c r="AE286" s="5"/>
      <c r="AH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X287" s="5"/>
      <c r="AA287" s="5"/>
      <c r="AB287" s="5"/>
      <c r="AC287" s="5"/>
      <c r="AD287" s="5"/>
      <c r="AE287" s="5"/>
      <c r="AH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X288" s="5"/>
      <c r="AA288" s="5"/>
      <c r="AB288" s="5"/>
      <c r="AC288" s="5"/>
      <c r="AD288" s="5"/>
      <c r="AE288" s="5"/>
      <c r="AH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X289" s="5"/>
      <c r="AA289" s="5"/>
      <c r="AB289" s="5"/>
      <c r="AC289" s="5"/>
      <c r="AD289" s="5"/>
      <c r="AE289" s="5"/>
      <c r="AH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X290" s="5"/>
      <c r="AA290" s="5"/>
      <c r="AB290" s="5"/>
      <c r="AC290" s="5"/>
      <c r="AD290" s="5"/>
      <c r="AE290" s="5"/>
      <c r="AH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X291" s="5"/>
      <c r="AA291" s="5"/>
      <c r="AB291" s="5"/>
      <c r="AC291" s="5"/>
      <c r="AD291" s="5"/>
      <c r="AE291" s="5"/>
      <c r="AH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X292" s="5"/>
      <c r="AA292" s="5"/>
      <c r="AB292" s="5"/>
      <c r="AC292" s="5"/>
      <c r="AD292" s="5"/>
      <c r="AE292" s="5"/>
      <c r="AH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X293" s="5"/>
      <c r="AA293" s="5"/>
      <c r="AB293" s="5"/>
      <c r="AC293" s="5"/>
      <c r="AD293" s="5"/>
      <c r="AE293" s="5"/>
      <c r="AH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X294" s="5"/>
      <c r="AA294" s="5"/>
      <c r="AB294" s="5"/>
      <c r="AC294" s="5"/>
      <c r="AD294" s="5"/>
      <c r="AE294" s="5"/>
      <c r="AH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X295" s="5"/>
      <c r="AA295" s="5"/>
      <c r="AB295" s="5"/>
      <c r="AC295" s="5"/>
      <c r="AD295" s="5"/>
      <c r="AE295" s="5"/>
      <c r="AH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X296" s="5"/>
      <c r="AA296" s="5"/>
      <c r="AB296" s="5"/>
      <c r="AC296" s="5"/>
      <c r="AD296" s="5"/>
      <c r="AE296" s="5"/>
      <c r="AH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X297" s="5"/>
      <c r="AA297" s="5"/>
      <c r="AB297" s="5"/>
      <c r="AC297" s="5"/>
      <c r="AD297" s="5"/>
      <c r="AE297" s="5"/>
      <c r="AH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X298" s="5"/>
      <c r="AA298" s="5"/>
      <c r="AB298" s="5"/>
      <c r="AC298" s="5"/>
      <c r="AD298" s="5"/>
      <c r="AE298" s="5"/>
      <c r="AH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X299" s="5"/>
      <c r="AA299" s="5"/>
      <c r="AB299" s="5"/>
      <c r="AC299" s="5"/>
      <c r="AD299" s="5"/>
      <c r="AE299" s="5"/>
      <c r="AH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X300" s="5"/>
      <c r="AA300" s="5"/>
      <c r="AB300" s="5"/>
      <c r="AC300" s="5"/>
      <c r="AD300" s="5"/>
      <c r="AE300" s="5"/>
      <c r="AH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X301" s="5"/>
      <c r="AA301" s="5"/>
      <c r="AB301" s="5"/>
      <c r="AC301" s="5"/>
      <c r="AD301" s="5"/>
      <c r="AE301" s="5"/>
      <c r="AH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X302" s="5"/>
      <c r="AA302" s="5"/>
      <c r="AB302" s="5"/>
      <c r="AC302" s="5"/>
      <c r="AD302" s="5"/>
      <c r="AE302" s="5"/>
      <c r="AH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X303" s="5"/>
      <c r="AA303" s="5"/>
      <c r="AB303" s="5"/>
      <c r="AC303" s="5"/>
      <c r="AD303" s="5"/>
      <c r="AE303" s="5"/>
      <c r="AH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X304" s="5"/>
      <c r="AA304" s="5"/>
      <c r="AB304" s="5"/>
      <c r="AC304" s="5"/>
      <c r="AD304" s="5"/>
      <c r="AE304" s="5"/>
      <c r="AH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X305" s="5"/>
      <c r="AA305" s="5"/>
      <c r="AB305" s="5"/>
      <c r="AC305" s="5"/>
      <c r="AD305" s="5"/>
      <c r="AE305" s="5"/>
      <c r="AH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X306" s="5"/>
      <c r="AA306" s="5"/>
      <c r="AB306" s="5"/>
      <c r="AC306" s="5"/>
      <c r="AD306" s="5"/>
      <c r="AE306" s="5"/>
      <c r="AH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X307" s="5"/>
      <c r="AA307" s="5"/>
      <c r="AB307" s="5"/>
      <c r="AC307" s="5"/>
      <c r="AD307" s="5"/>
      <c r="AE307" s="5"/>
      <c r="AH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X308" s="5"/>
      <c r="AA308" s="5"/>
      <c r="AB308" s="5"/>
      <c r="AC308" s="5"/>
      <c r="AD308" s="5"/>
      <c r="AE308" s="5"/>
      <c r="AH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X309" s="5"/>
      <c r="AA309" s="5"/>
      <c r="AB309" s="5"/>
      <c r="AC309" s="5"/>
      <c r="AD309" s="5"/>
      <c r="AE309" s="5"/>
      <c r="AH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X310" s="5"/>
      <c r="AA310" s="5"/>
      <c r="AB310" s="5"/>
      <c r="AC310" s="5"/>
      <c r="AD310" s="5"/>
      <c r="AE310" s="5"/>
      <c r="AH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X311" s="5"/>
      <c r="AA311" s="5"/>
      <c r="AB311" s="5"/>
      <c r="AC311" s="5"/>
      <c r="AD311" s="5"/>
      <c r="AE311" s="5"/>
      <c r="AH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X312" s="5"/>
      <c r="AA312" s="5"/>
      <c r="AB312" s="5"/>
      <c r="AC312" s="5"/>
      <c r="AD312" s="5"/>
      <c r="AE312" s="5"/>
      <c r="AH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X313" s="5"/>
      <c r="AA313" s="5"/>
      <c r="AB313" s="5"/>
      <c r="AC313" s="5"/>
      <c r="AD313" s="5"/>
      <c r="AE313" s="5"/>
      <c r="AH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X314" s="5"/>
      <c r="AA314" s="5"/>
      <c r="AB314" s="5"/>
      <c r="AC314" s="5"/>
      <c r="AD314" s="5"/>
      <c r="AE314" s="5"/>
      <c r="AH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X315" s="5"/>
      <c r="AA315" s="5"/>
      <c r="AB315" s="5"/>
      <c r="AC315" s="5"/>
      <c r="AD315" s="5"/>
      <c r="AE315" s="5"/>
      <c r="AH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X316" s="5"/>
      <c r="AA316" s="5"/>
      <c r="AB316" s="5"/>
      <c r="AC316" s="5"/>
      <c r="AD316" s="5"/>
      <c r="AE316" s="5"/>
      <c r="AH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X317" s="5"/>
      <c r="AA317" s="5"/>
      <c r="AB317" s="5"/>
      <c r="AC317" s="5"/>
      <c r="AD317" s="5"/>
      <c r="AE317" s="5"/>
      <c r="AH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X318" s="5"/>
      <c r="AA318" s="5"/>
      <c r="AB318" s="5"/>
      <c r="AC318" s="5"/>
      <c r="AD318" s="5"/>
      <c r="AE318" s="5"/>
      <c r="AH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X319" s="5"/>
      <c r="AA319" s="5"/>
      <c r="AB319" s="5"/>
      <c r="AC319" s="5"/>
      <c r="AD319" s="5"/>
      <c r="AE319" s="5"/>
      <c r="AH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X320" s="5"/>
      <c r="AA320" s="5"/>
      <c r="AB320" s="5"/>
      <c r="AC320" s="5"/>
      <c r="AD320" s="5"/>
      <c r="AE320" s="5"/>
      <c r="AH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X321" s="5"/>
      <c r="AA321" s="5"/>
      <c r="AB321" s="5"/>
      <c r="AC321" s="5"/>
      <c r="AD321" s="5"/>
      <c r="AE321" s="5"/>
      <c r="AH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X322" s="5"/>
      <c r="AA322" s="5"/>
      <c r="AB322" s="5"/>
      <c r="AC322" s="5"/>
      <c r="AD322" s="5"/>
      <c r="AE322" s="5"/>
      <c r="AH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X323" s="5"/>
      <c r="AA323" s="5"/>
      <c r="AB323" s="5"/>
      <c r="AC323" s="5"/>
      <c r="AD323" s="5"/>
      <c r="AE323" s="5"/>
      <c r="AH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X324" s="5"/>
      <c r="AA324" s="5"/>
      <c r="AB324" s="5"/>
      <c r="AC324" s="5"/>
      <c r="AD324" s="5"/>
      <c r="AE324" s="5"/>
      <c r="AH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X325" s="5"/>
      <c r="AA325" s="5"/>
      <c r="AB325" s="5"/>
      <c r="AC325" s="5"/>
      <c r="AD325" s="5"/>
      <c r="AE325" s="5"/>
      <c r="AH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X326" s="5"/>
      <c r="AA326" s="5"/>
      <c r="AB326" s="5"/>
      <c r="AC326" s="5"/>
      <c r="AD326" s="5"/>
      <c r="AE326" s="5"/>
      <c r="AH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X327" s="5"/>
      <c r="AA327" s="5"/>
      <c r="AB327" s="5"/>
      <c r="AC327" s="5"/>
      <c r="AD327" s="5"/>
      <c r="AE327" s="5"/>
      <c r="AH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X328" s="5"/>
      <c r="AA328" s="5"/>
      <c r="AB328" s="5"/>
      <c r="AC328" s="5"/>
      <c r="AD328" s="5"/>
      <c r="AE328" s="5"/>
      <c r="AH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X329" s="5"/>
      <c r="AA329" s="5"/>
      <c r="AB329" s="5"/>
      <c r="AC329" s="5"/>
      <c r="AD329" s="5"/>
      <c r="AE329" s="5"/>
      <c r="AH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X330" s="5"/>
      <c r="AA330" s="5"/>
      <c r="AB330" s="5"/>
      <c r="AC330" s="5"/>
      <c r="AD330" s="5"/>
      <c r="AE330" s="5"/>
      <c r="AH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X331" s="5"/>
      <c r="AA331" s="5"/>
      <c r="AB331" s="5"/>
      <c r="AC331" s="5"/>
      <c r="AD331" s="5"/>
      <c r="AE331" s="5"/>
      <c r="AH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X332" s="5"/>
      <c r="AA332" s="5"/>
      <c r="AB332" s="5"/>
      <c r="AC332" s="5"/>
      <c r="AD332" s="5"/>
      <c r="AE332" s="5"/>
      <c r="AH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X333" s="5"/>
      <c r="AA333" s="5"/>
      <c r="AB333" s="5"/>
      <c r="AC333" s="5"/>
      <c r="AD333" s="5"/>
      <c r="AE333" s="5"/>
      <c r="AH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X334" s="5"/>
      <c r="AA334" s="5"/>
      <c r="AB334" s="5"/>
      <c r="AC334" s="5"/>
      <c r="AD334" s="5"/>
      <c r="AE334" s="5"/>
      <c r="AH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X335" s="5"/>
      <c r="AA335" s="5"/>
      <c r="AB335" s="5"/>
      <c r="AC335" s="5"/>
      <c r="AD335" s="5"/>
      <c r="AE335" s="5"/>
      <c r="AH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X336" s="5"/>
      <c r="AA336" s="5"/>
      <c r="AB336" s="5"/>
      <c r="AC336" s="5"/>
      <c r="AD336" s="5"/>
      <c r="AE336" s="5"/>
      <c r="AH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X337" s="5"/>
      <c r="AA337" s="5"/>
      <c r="AB337" s="5"/>
      <c r="AC337" s="5"/>
      <c r="AD337" s="5"/>
      <c r="AE337" s="5"/>
      <c r="AH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X338" s="5"/>
      <c r="AA338" s="5"/>
      <c r="AB338" s="5"/>
      <c r="AC338" s="5"/>
      <c r="AD338" s="5"/>
      <c r="AE338" s="5"/>
      <c r="AH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X339" s="5"/>
      <c r="AA339" s="5"/>
      <c r="AB339" s="5"/>
      <c r="AC339" s="5"/>
      <c r="AD339" s="5"/>
      <c r="AE339" s="5"/>
      <c r="AH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X340" s="5"/>
      <c r="AA340" s="5"/>
      <c r="AB340" s="5"/>
      <c r="AC340" s="5"/>
      <c r="AD340" s="5"/>
      <c r="AE340" s="5"/>
      <c r="AH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X341" s="5"/>
      <c r="AA341" s="5"/>
      <c r="AB341" s="5"/>
      <c r="AC341" s="5"/>
      <c r="AD341" s="5"/>
      <c r="AE341" s="5"/>
      <c r="AH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X342" s="5"/>
      <c r="AA342" s="5"/>
      <c r="AB342" s="5"/>
      <c r="AC342" s="5"/>
      <c r="AD342" s="5"/>
      <c r="AE342" s="5"/>
      <c r="AH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X343" s="5"/>
      <c r="AA343" s="5"/>
      <c r="AB343" s="5"/>
      <c r="AC343" s="5"/>
      <c r="AD343" s="5"/>
      <c r="AE343" s="5"/>
      <c r="AH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X344" s="5"/>
      <c r="AA344" s="5"/>
      <c r="AB344" s="5"/>
      <c r="AC344" s="5"/>
      <c r="AD344" s="5"/>
      <c r="AE344" s="5"/>
      <c r="AH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X345" s="5"/>
      <c r="AA345" s="5"/>
      <c r="AB345" s="5"/>
      <c r="AC345" s="5"/>
      <c r="AD345" s="5"/>
      <c r="AE345" s="5"/>
      <c r="AH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X346" s="5"/>
      <c r="AA346" s="5"/>
      <c r="AB346" s="5"/>
      <c r="AC346" s="5"/>
      <c r="AD346" s="5"/>
      <c r="AE346" s="5"/>
      <c r="AH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X347" s="5"/>
      <c r="AA347" s="5"/>
      <c r="AB347" s="5"/>
      <c r="AC347" s="5"/>
      <c r="AD347" s="5"/>
      <c r="AE347" s="5"/>
      <c r="AH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X348" s="5"/>
      <c r="AA348" s="5"/>
      <c r="AB348" s="5"/>
      <c r="AC348" s="5"/>
      <c r="AD348" s="5"/>
      <c r="AE348" s="5"/>
      <c r="AH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X349" s="5"/>
      <c r="AA349" s="5"/>
      <c r="AB349" s="5"/>
      <c r="AC349" s="5"/>
      <c r="AD349" s="5"/>
      <c r="AE349" s="5"/>
      <c r="AH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X350" s="5"/>
      <c r="AA350" s="5"/>
      <c r="AB350" s="5"/>
      <c r="AC350" s="5"/>
      <c r="AD350" s="5"/>
      <c r="AE350" s="5"/>
      <c r="AH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X351" s="5"/>
      <c r="AA351" s="5"/>
      <c r="AB351" s="5"/>
      <c r="AC351" s="5"/>
      <c r="AD351" s="5"/>
      <c r="AE351" s="5"/>
      <c r="AH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X352" s="5"/>
      <c r="AA352" s="5"/>
      <c r="AB352" s="5"/>
      <c r="AC352" s="5"/>
      <c r="AD352" s="5"/>
      <c r="AE352" s="5"/>
      <c r="AH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X353" s="5"/>
      <c r="AA353" s="5"/>
      <c r="AB353" s="5"/>
      <c r="AC353" s="5"/>
      <c r="AD353" s="5"/>
      <c r="AE353" s="5"/>
      <c r="AH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X354" s="5"/>
      <c r="AA354" s="5"/>
      <c r="AB354" s="5"/>
      <c r="AC354" s="5"/>
      <c r="AD354" s="5"/>
      <c r="AE354" s="5"/>
      <c r="AH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X355" s="5"/>
      <c r="AA355" s="5"/>
      <c r="AB355" s="5"/>
      <c r="AC355" s="5"/>
      <c r="AD355" s="5"/>
      <c r="AE355" s="5"/>
      <c r="AH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X356" s="5"/>
      <c r="AA356" s="5"/>
      <c r="AB356" s="5"/>
      <c r="AC356" s="5"/>
      <c r="AD356" s="5"/>
      <c r="AE356" s="5"/>
      <c r="AH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X357" s="5"/>
      <c r="AA357" s="5"/>
      <c r="AB357" s="5"/>
      <c r="AC357" s="5"/>
      <c r="AD357" s="5"/>
      <c r="AE357" s="5"/>
      <c r="AH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X358" s="5"/>
      <c r="AA358" s="5"/>
      <c r="AB358" s="5"/>
      <c r="AC358" s="5"/>
      <c r="AD358" s="5"/>
      <c r="AE358" s="5"/>
      <c r="AH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X359" s="5"/>
      <c r="AA359" s="5"/>
      <c r="AB359" s="5"/>
      <c r="AC359" s="5"/>
      <c r="AD359" s="5"/>
      <c r="AE359" s="5"/>
      <c r="AH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X360" s="5"/>
      <c r="AA360" s="5"/>
      <c r="AB360" s="5"/>
      <c r="AC360" s="5"/>
      <c r="AD360" s="5"/>
      <c r="AE360" s="5"/>
      <c r="AH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X361" s="5"/>
      <c r="AA361" s="5"/>
      <c r="AB361" s="5"/>
      <c r="AC361" s="5"/>
      <c r="AD361" s="5"/>
      <c r="AE361" s="5"/>
      <c r="AH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X362" s="5"/>
      <c r="AA362" s="5"/>
      <c r="AB362" s="5"/>
      <c r="AC362" s="5"/>
      <c r="AD362" s="5"/>
      <c r="AE362" s="5"/>
      <c r="AH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X363" s="5"/>
      <c r="AA363" s="5"/>
      <c r="AB363" s="5"/>
      <c r="AC363" s="5"/>
      <c r="AD363" s="5"/>
      <c r="AE363" s="5"/>
      <c r="AH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X364" s="5"/>
      <c r="AA364" s="5"/>
      <c r="AB364" s="5"/>
      <c r="AC364" s="5"/>
      <c r="AD364" s="5"/>
      <c r="AE364" s="5"/>
      <c r="AH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X365" s="5"/>
      <c r="AA365" s="5"/>
      <c r="AB365" s="5"/>
      <c r="AC365" s="5"/>
      <c r="AD365" s="5"/>
      <c r="AE365" s="5"/>
      <c r="AH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X366" s="5"/>
      <c r="AA366" s="5"/>
      <c r="AB366" s="5"/>
      <c r="AC366" s="5"/>
      <c r="AD366" s="5"/>
      <c r="AE366" s="5"/>
      <c r="AH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X367" s="5"/>
      <c r="AA367" s="5"/>
      <c r="AB367" s="5"/>
      <c r="AC367" s="5"/>
      <c r="AD367" s="5"/>
      <c r="AE367" s="5"/>
      <c r="AH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X368" s="5"/>
      <c r="AA368" s="5"/>
      <c r="AB368" s="5"/>
      <c r="AC368" s="5"/>
      <c r="AD368" s="5"/>
      <c r="AE368" s="5"/>
      <c r="AH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X369" s="5"/>
      <c r="AA369" s="5"/>
      <c r="AB369" s="5"/>
      <c r="AC369" s="5"/>
      <c r="AD369" s="5"/>
      <c r="AE369" s="5"/>
      <c r="AH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X370" s="5"/>
      <c r="AA370" s="5"/>
      <c r="AB370" s="5"/>
      <c r="AC370" s="5"/>
      <c r="AD370" s="5"/>
      <c r="AE370" s="5"/>
      <c r="AH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X371" s="5"/>
      <c r="AA371" s="5"/>
      <c r="AB371" s="5"/>
      <c r="AC371" s="5"/>
      <c r="AD371" s="5"/>
      <c r="AE371" s="5"/>
      <c r="AH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X372" s="5"/>
      <c r="AA372" s="5"/>
      <c r="AB372" s="5"/>
      <c r="AC372" s="5"/>
      <c r="AD372" s="5"/>
      <c r="AE372" s="5"/>
      <c r="AH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X373" s="5"/>
      <c r="AA373" s="5"/>
      <c r="AB373" s="5"/>
      <c r="AC373" s="5"/>
      <c r="AD373" s="5"/>
      <c r="AE373" s="5"/>
      <c r="AH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X374" s="5"/>
      <c r="AA374" s="5"/>
      <c r="AB374" s="5"/>
      <c r="AC374" s="5"/>
      <c r="AD374" s="5"/>
      <c r="AE374" s="5"/>
      <c r="AH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X375" s="5"/>
      <c r="AA375" s="5"/>
      <c r="AB375" s="5"/>
      <c r="AC375" s="5"/>
      <c r="AD375" s="5"/>
      <c r="AE375" s="5"/>
      <c r="AH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X376" s="5"/>
      <c r="AA376" s="5"/>
      <c r="AB376" s="5"/>
      <c r="AC376" s="5"/>
      <c r="AD376" s="5"/>
      <c r="AE376" s="5"/>
      <c r="AH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X377" s="5"/>
      <c r="AA377" s="5"/>
      <c r="AB377" s="5"/>
      <c r="AC377" s="5"/>
      <c r="AD377" s="5"/>
      <c r="AE377" s="5"/>
      <c r="AH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X378" s="5"/>
      <c r="AA378" s="5"/>
      <c r="AB378" s="5"/>
      <c r="AC378" s="5"/>
      <c r="AD378" s="5"/>
      <c r="AE378" s="5"/>
      <c r="AH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X379" s="5"/>
      <c r="AA379" s="5"/>
      <c r="AB379" s="5"/>
      <c r="AC379" s="5"/>
      <c r="AD379" s="5"/>
      <c r="AE379" s="5"/>
      <c r="AH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X380" s="5"/>
      <c r="AA380" s="5"/>
      <c r="AB380" s="5"/>
      <c r="AC380" s="5"/>
      <c r="AD380" s="5"/>
      <c r="AE380" s="5"/>
      <c r="AH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X381" s="5"/>
      <c r="AA381" s="5"/>
      <c r="AB381" s="5"/>
      <c r="AC381" s="5"/>
      <c r="AD381" s="5"/>
      <c r="AE381" s="5"/>
      <c r="AH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X382" s="5"/>
      <c r="AA382" s="5"/>
      <c r="AB382" s="5"/>
      <c r="AC382" s="5"/>
      <c r="AD382" s="5"/>
      <c r="AE382" s="5"/>
      <c r="AH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X383" s="5"/>
      <c r="AA383" s="5"/>
      <c r="AB383" s="5"/>
      <c r="AC383" s="5"/>
      <c r="AD383" s="5"/>
      <c r="AE383" s="5"/>
      <c r="AH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X384" s="5"/>
      <c r="AA384" s="5"/>
      <c r="AB384" s="5"/>
      <c r="AC384" s="5"/>
      <c r="AD384" s="5"/>
      <c r="AE384" s="5"/>
      <c r="AH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X385" s="5"/>
      <c r="AA385" s="5"/>
      <c r="AB385" s="5"/>
      <c r="AC385" s="5"/>
      <c r="AD385" s="5"/>
      <c r="AE385" s="5"/>
      <c r="AH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X386" s="5"/>
      <c r="AA386" s="5"/>
      <c r="AB386" s="5"/>
      <c r="AC386" s="5"/>
      <c r="AD386" s="5"/>
      <c r="AE386" s="5"/>
      <c r="AH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X387" s="5"/>
      <c r="AA387" s="5"/>
      <c r="AB387" s="5"/>
      <c r="AC387" s="5"/>
      <c r="AD387" s="5"/>
      <c r="AE387" s="5"/>
      <c r="AH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X388" s="5"/>
      <c r="AA388" s="5"/>
      <c r="AB388" s="5"/>
      <c r="AC388" s="5"/>
      <c r="AD388" s="5"/>
      <c r="AE388" s="5"/>
      <c r="AH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X389" s="5"/>
      <c r="AA389" s="5"/>
      <c r="AB389" s="5"/>
      <c r="AC389" s="5"/>
      <c r="AD389" s="5"/>
      <c r="AE389" s="5"/>
      <c r="AH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X390" s="5"/>
      <c r="AA390" s="5"/>
      <c r="AB390" s="5"/>
      <c r="AC390" s="5"/>
      <c r="AD390" s="5"/>
      <c r="AE390" s="5"/>
      <c r="AH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X391" s="5"/>
      <c r="AA391" s="5"/>
      <c r="AB391" s="5"/>
      <c r="AC391" s="5"/>
      <c r="AD391" s="5"/>
      <c r="AE391" s="5"/>
      <c r="AH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X392" s="5"/>
      <c r="AA392" s="5"/>
      <c r="AB392" s="5"/>
      <c r="AC392" s="5"/>
      <c r="AD392" s="5"/>
      <c r="AE392" s="5"/>
      <c r="AH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X393" s="5"/>
      <c r="AA393" s="5"/>
      <c r="AB393" s="5"/>
      <c r="AC393" s="5"/>
      <c r="AD393" s="5"/>
      <c r="AE393" s="5"/>
      <c r="AH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X394" s="5"/>
      <c r="AA394" s="5"/>
      <c r="AB394" s="5"/>
      <c r="AC394" s="5"/>
      <c r="AD394" s="5"/>
      <c r="AE394" s="5"/>
      <c r="AH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X395" s="5"/>
      <c r="AA395" s="5"/>
      <c r="AB395" s="5"/>
      <c r="AC395" s="5"/>
      <c r="AD395" s="5"/>
      <c r="AE395" s="5"/>
      <c r="AH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X396" s="5"/>
      <c r="AA396" s="5"/>
      <c r="AB396" s="5"/>
      <c r="AC396" s="5"/>
      <c r="AD396" s="5"/>
      <c r="AE396" s="5"/>
      <c r="AH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X397" s="5"/>
      <c r="AA397" s="5"/>
      <c r="AB397" s="5"/>
      <c r="AC397" s="5"/>
      <c r="AD397" s="5"/>
      <c r="AE397" s="5"/>
      <c r="AH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X398" s="5"/>
      <c r="AA398" s="5"/>
      <c r="AB398" s="5"/>
      <c r="AC398" s="5"/>
      <c r="AD398" s="5"/>
      <c r="AE398" s="5"/>
      <c r="AH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X399" s="5"/>
      <c r="AA399" s="5"/>
      <c r="AB399" s="5"/>
      <c r="AC399" s="5"/>
      <c r="AD399" s="5"/>
      <c r="AE399" s="5"/>
      <c r="AH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X400" s="5"/>
      <c r="AA400" s="5"/>
      <c r="AB400" s="5"/>
      <c r="AC400" s="5"/>
      <c r="AD400" s="5"/>
      <c r="AE400" s="5"/>
      <c r="AH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X401" s="5"/>
      <c r="AA401" s="5"/>
      <c r="AB401" s="5"/>
      <c r="AC401" s="5"/>
      <c r="AD401" s="5"/>
      <c r="AE401" s="5"/>
      <c r="AH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X402" s="5"/>
      <c r="AA402" s="5"/>
      <c r="AB402" s="5"/>
      <c r="AC402" s="5"/>
      <c r="AD402" s="5"/>
      <c r="AE402" s="5"/>
      <c r="AH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X403" s="5"/>
      <c r="AA403" s="5"/>
      <c r="AB403" s="5"/>
      <c r="AC403" s="5"/>
      <c r="AD403" s="5"/>
      <c r="AE403" s="5"/>
      <c r="AH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X404" s="5"/>
      <c r="AA404" s="5"/>
      <c r="AB404" s="5"/>
      <c r="AC404" s="5"/>
      <c r="AD404" s="5"/>
      <c r="AE404" s="5"/>
      <c r="AH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X405" s="5"/>
      <c r="AA405" s="5"/>
      <c r="AB405" s="5"/>
      <c r="AC405" s="5"/>
      <c r="AD405" s="5"/>
      <c r="AE405" s="5"/>
      <c r="AH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X406" s="5"/>
      <c r="AA406" s="5"/>
      <c r="AB406" s="5"/>
      <c r="AC406" s="5"/>
      <c r="AD406" s="5"/>
      <c r="AE406" s="5"/>
      <c r="AH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X407" s="5"/>
      <c r="AA407" s="5"/>
      <c r="AB407" s="5"/>
      <c r="AC407" s="5"/>
      <c r="AD407" s="5"/>
      <c r="AE407" s="5"/>
      <c r="AH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X408" s="5"/>
      <c r="AA408" s="5"/>
      <c r="AB408" s="5"/>
      <c r="AC408" s="5"/>
      <c r="AD408" s="5"/>
      <c r="AE408" s="5"/>
      <c r="AH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X409" s="5"/>
      <c r="AA409" s="5"/>
      <c r="AB409" s="5"/>
      <c r="AC409" s="5"/>
      <c r="AD409" s="5"/>
      <c r="AE409" s="5"/>
      <c r="AH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X410" s="5"/>
      <c r="AA410" s="5"/>
      <c r="AB410" s="5"/>
      <c r="AC410" s="5"/>
      <c r="AD410" s="5"/>
      <c r="AE410" s="5"/>
      <c r="AH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X411" s="5"/>
      <c r="AA411" s="5"/>
      <c r="AB411" s="5"/>
      <c r="AC411" s="5"/>
      <c r="AD411" s="5"/>
      <c r="AE411" s="5"/>
      <c r="AH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X412" s="5"/>
      <c r="AA412" s="5"/>
      <c r="AB412" s="5"/>
      <c r="AC412" s="5"/>
      <c r="AD412" s="5"/>
      <c r="AE412" s="5"/>
      <c r="AH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X413" s="5"/>
      <c r="AA413" s="5"/>
      <c r="AB413" s="5"/>
      <c r="AC413" s="5"/>
      <c r="AD413" s="5"/>
      <c r="AE413" s="5"/>
      <c r="AH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X414" s="5"/>
      <c r="AA414" s="5"/>
      <c r="AB414" s="5"/>
      <c r="AC414" s="5"/>
      <c r="AD414" s="5"/>
      <c r="AE414" s="5"/>
      <c r="AH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X415" s="5"/>
      <c r="AA415" s="5"/>
      <c r="AB415" s="5"/>
      <c r="AC415" s="5"/>
      <c r="AD415" s="5"/>
      <c r="AE415" s="5"/>
      <c r="AH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X416" s="5"/>
      <c r="AA416" s="5"/>
      <c r="AB416" s="5"/>
      <c r="AC416" s="5"/>
      <c r="AD416" s="5"/>
      <c r="AE416" s="5"/>
      <c r="AH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X417" s="5"/>
      <c r="AA417" s="5"/>
      <c r="AB417" s="5"/>
      <c r="AC417" s="5"/>
      <c r="AD417" s="5"/>
      <c r="AE417" s="5"/>
      <c r="AH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X418" s="5"/>
      <c r="AA418" s="5"/>
      <c r="AB418" s="5"/>
      <c r="AC418" s="5"/>
      <c r="AD418" s="5"/>
      <c r="AE418" s="5"/>
      <c r="AH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X419" s="5"/>
      <c r="AA419" s="5"/>
      <c r="AB419" s="5"/>
      <c r="AC419" s="5"/>
      <c r="AD419" s="5"/>
      <c r="AE419" s="5"/>
      <c r="AH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X420" s="5"/>
      <c r="AA420" s="5"/>
      <c r="AB420" s="5"/>
      <c r="AC420" s="5"/>
      <c r="AD420" s="5"/>
      <c r="AE420" s="5"/>
      <c r="AH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X421" s="5"/>
      <c r="AA421" s="5"/>
      <c r="AB421" s="5"/>
      <c r="AC421" s="5"/>
      <c r="AD421" s="5"/>
      <c r="AE421" s="5"/>
      <c r="AH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X422" s="5"/>
      <c r="AA422" s="5"/>
      <c r="AB422" s="5"/>
      <c r="AC422" s="5"/>
      <c r="AD422" s="5"/>
      <c r="AE422" s="5"/>
      <c r="AH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X423" s="5"/>
      <c r="AA423" s="5"/>
      <c r="AB423" s="5"/>
      <c r="AC423" s="5"/>
      <c r="AD423" s="5"/>
      <c r="AE423" s="5"/>
      <c r="AH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X424" s="5"/>
      <c r="AA424" s="5"/>
      <c r="AB424" s="5"/>
      <c r="AC424" s="5"/>
      <c r="AD424" s="5"/>
      <c r="AE424" s="5"/>
      <c r="AH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X425" s="5"/>
      <c r="AA425" s="5"/>
      <c r="AB425" s="5"/>
      <c r="AC425" s="5"/>
      <c r="AD425" s="5"/>
      <c r="AE425" s="5"/>
      <c r="AH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X426" s="5"/>
      <c r="AA426" s="5"/>
      <c r="AB426" s="5"/>
      <c r="AC426" s="5"/>
      <c r="AD426" s="5"/>
      <c r="AE426" s="5"/>
      <c r="AH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X427" s="5"/>
      <c r="AA427" s="5"/>
      <c r="AB427" s="5"/>
      <c r="AC427" s="5"/>
      <c r="AD427" s="5"/>
      <c r="AE427" s="5"/>
      <c r="AH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X428" s="5"/>
      <c r="AA428" s="5"/>
      <c r="AB428" s="5"/>
      <c r="AC428" s="5"/>
      <c r="AD428" s="5"/>
      <c r="AE428" s="5"/>
      <c r="AH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X429" s="5"/>
      <c r="AA429" s="5"/>
      <c r="AB429" s="5"/>
      <c r="AC429" s="5"/>
      <c r="AD429" s="5"/>
      <c r="AE429" s="5"/>
      <c r="AH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X430" s="5"/>
      <c r="AA430" s="5"/>
      <c r="AB430" s="5"/>
      <c r="AC430" s="5"/>
      <c r="AD430" s="5"/>
      <c r="AE430" s="5"/>
      <c r="AH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X431" s="5"/>
      <c r="AA431" s="5"/>
      <c r="AB431" s="5"/>
      <c r="AC431" s="5"/>
      <c r="AD431" s="5"/>
      <c r="AE431" s="5"/>
      <c r="AH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X432" s="5"/>
      <c r="AA432" s="5"/>
      <c r="AB432" s="5"/>
      <c r="AC432" s="5"/>
      <c r="AD432" s="5"/>
      <c r="AE432" s="5"/>
      <c r="AH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X433" s="5"/>
      <c r="AA433" s="5"/>
      <c r="AB433" s="5"/>
      <c r="AC433" s="5"/>
      <c r="AD433" s="5"/>
      <c r="AE433" s="5"/>
      <c r="AH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X434" s="5"/>
      <c r="AA434" s="5"/>
      <c r="AB434" s="5"/>
      <c r="AC434" s="5"/>
      <c r="AD434" s="5"/>
      <c r="AE434" s="5"/>
      <c r="AH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X435" s="5"/>
      <c r="AA435" s="5"/>
      <c r="AB435" s="5"/>
      <c r="AC435" s="5"/>
      <c r="AD435" s="5"/>
      <c r="AE435" s="5"/>
      <c r="AH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X436" s="5"/>
      <c r="AA436" s="5"/>
      <c r="AB436" s="5"/>
      <c r="AC436" s="5"/>
      <c r="AD436" s="5"/>
      <c r="AE436" s="5"/>
      <c r="AH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X437" s="5"/>
      <c r="AA437" s="5"/>
      <c r="AB437" s="5"/>
      <c r="AC437" s="5"/>
      <c r="AD437" s="5"/>
      <c r="AE437" s="5"/>
      <c r="AH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X438" s="5"/>
      <c r="AA438" s="5"/>
      <c r="AB438" s="5"/>
      <c r="AC438" s="5"/>
      <c r="AD438" s="5"/>
      <c r="AE438" s="5"/>
      <c r="AH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X439" s="5"/>
      <c r="AA439" s="5"/>
      <c r="AB439" s="5"/>
      <c r="AC439" s="5"/>
      <c r="AD439" s="5"/>
      <c r="AE439" s="5"/>
      <c r="AH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X440" s="5"/>
      <c r="AA440" s="5"/>
      <c r="AB440" s="5"/>
      <c r="AC440" s="5"/>
      <c r="AD440" s="5"/>
      <c r="AE440" s="5"/>
      <c r="AH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X441" s="5"/>
      <c r="AA441" s="5"/>
      <c r="AB441" s="5"/>
      <c r="AC441" s="5"/>
      <c r="AD441" s="5"/>
      <c r="AE441" s="5"/>
      <c r="AH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X442" s="5"/>
      <c r="AA442" s="5"/>
      <c r="AB442" s="5"/>
      <c r="AC442" s="5"/>
      <c r="AD442" s="5"/>
      <c r="AE442" s="5"/>
      <c r="AH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X443" s="5"/>
      <c r="AA443" s="5"/>
      <c r="AB443" s="5"/>
      <c r="AC443" s="5"/>
      <c r="AD443" s="5"/>
      <c r="AE443" s="5"/>
      <c r="AH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X444" s="5"/>
      <c r="AA444" s="5"/>
      <c r="AB444" s="5"/>
      <c r="AC444" s="5"/>
      <c r="AD444" s="5"/>
      <c r="AE444" s="5"/>
      <c r="AH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X445" s="5"/>
      <c r="AA445" s="5"/>
      <c r="AB445" s="5"/>
      <c r="AC445" s="5"/>
      <c r="AD445" s="5"/>
      <c r="AE445" s="5"/>
      <c r="AH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X446" s="5"/>
      <c r="AA446" s="5"/>
      <c r="AB446" s="5"/>
      <c r="AC446" s="5"/>
      <c r="AD446" s="5"/>
      <c r="AE446" s="5"/>
      <c r="AH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X447" s="5"/>
      <c r="AA447" s="5"/>
      <c r="AB447" s="5"/>
      <c r="AC447" s="5"/>
      <c r="AD447" s="5"/>
      <c r="AE447" s="5"/>
      <c r="AH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X448" s="5"/>
      <c r="AA448" s="5"/>
      <c r="AB448" s="5"/>
      <c r="AC448" s="5"/>
      <c r="AD448" s="5"/>
      <c r="AE448" s="5"/>
      <c r="AH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X449" s="5"/>
      <c r="AA449" s="5"/>
      <c r="AB449" s="5"/>
      <c r="AC449" s="5"/>
      <c r="AD449" s="5"/>
      <c r="AE449" s="5"/>
      <c r="AH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X450" s="5"/>
      <c r="AA450" s="5"/>
      <c r="AB450" s="5"/>
      <c r="AC450" s="5"/>
      <c r="AD450" s="5"/>
      <c r="AE450" s="5"/>
      <c r="AH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X451" s="5"/>
      <c r="AA451" s="5"/>
      <c r="AB451" s="5"/>
      <c r="AC451" s="5"/>
      <c r="AD451" s="5"/>
      <c r="AE451" s="5"/>
      <c r="AH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X452" s="5"/>
      <c r="AA452" s="5"/>
      <c r="AB452" s="5"/>
      <c r="AC452" s="5"/>
      <c r="AD452" s="5"/>
      <c r="AE452" s="5"/>
      <c r="AH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X453" s="5"/>
      <c r="AA453" s="5"/>
      <c r="AB453" s="5"/>
      <c r="AC453" s="5"/>
      <c r="AD453" s="5"/>
      <c r="AE453" s="5"/>
      <c r="AH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X454" s="5"/>
      <c r="AA454" s="5"/>
      <c r="AB454" s="5"/>
      <c r="AC454" s="5"/>
      <c r="AD454" s="5"/>
      <c r="AE454" s="5"/>
      <c r="AH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X455" s="5"/>
      <c r="AA455" s="5"/>
      <c r="AB455" s="5"/>
      <c r="AC455" s="5"/>
      <c r="AD455" s="5"/>
      <c r="AE455" s="5"/>
      <c r="AH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X456" s="5"/>
      <c r="AA456" s="5"/>
      <c r="AB456" s="5"/>
      <c r="AC456" s="5"/>
      <c r="AD456" s="5"/>
      <c r="AE456" s="5"/>
      <c r="AH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X457" s="5"/>
      <c r="AA457" s="5"/>
      <c r="AB457" s="5"/>
      <c r="AC457" s="5"/>
      <c r="AD457" s="5"/>
      <c r="AE457" s="5"/>
      <c r="AH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X458" s="5"/>
      <c r="AA458" s="5"/>
      <c r="AB458" s="5"/>
      <c r="AC458" s="5"/>
      <c r="AD458" s="5"/>
      <c r="AE458" s="5"/>
      <c r="AH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X459" s="5"/>
      <c r="AA459" s="5"/>
      <c r="AB459" s="5"/>
      <c r="AC459" s="5"/>
      <c r="AD459" s="5"/>
      <c r="AE459" s="5"/>
      <c r="AH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X460" s="5"/>
      <c r="AA460" s="5"/>
      <c r="AB460" s="5"/>
      <c r="AC460" s="5"/>
      <c r="AD460" s="5"/>
      <c r="AE460" s="5"/>
      <c r="AH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X461" s="5"/>
      <c r="AA461" s="5"/>
      <c r="AB461" s="5"/>
      <c r="AC461" s="5"/>
      <c r="AD461" s="5"/>
      <c r="AE461" s="5"/>
      <c r="AH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X462" s="5"/>
      <c r="AA462" s="5"/>
      <c r="AB462" s="5"/>
      <c r="AC462" s="5"/>
      <c r="AD462" s="5"/>
      <c r="AE462" s="5"/>
      <c r="AH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X463" s="5"/>
      <c r="AA463" s="5"/>
      <c r="AB463" s="5"/>
      <c r="AC463" s="5"/>
      <c r="AD463" s="5"/>
      <c r="AE463" s="5"/>
      <c r="AH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X464" s="5"/>
      <c r="AA464" s="5"/>
      <c r="AB464" s="5"/>
      <c r="AC464" s="5"/>
      <c r="AD464" s="5"/>
      <c r="AE464" s="5"/>
      <c r="AH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X465" s="5"/>
      <c r="AA465" s="5"/>
      <c r="AB465" s="5"/>
      <c r="AC465" s="5"/>
      <c r="AD465" s="5"/>
      <c r="AE465" s="5"/>
      <c r="AH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X466" s="5"/>
      <c r="AA466" s="5"/>
      <c r="AB466" s="5"/>
      <c r="AC466" s="5"/>
      <c r="AD466" s="5"/>
      <c r="AE466" s="5"/>
      <c r="AH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X467" s="5"/>
      <c r="AA467" s="5"/>
      <c r="AB467" s="5"/>
      <c r="AC467" s="5"/>
      <c r="AD467" s="5"/>
      <c r="AE467" s="5"/>
      <c r="AH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X468" s="5"/>
      <c r="AA468" s="5"/>
      <c r="AB468" s="5"/>
      <c r="AC468" s="5"/>
      <c r="AD468" s="5"/>
      <c r="AE468" s="5"/>
      <c r="AH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X469" s="5"/>
      <c r="AA469" s="5"/>
      <c r="AB469" s="5"/>
      <c r="AC469" s="5"/>
      <c r="AD469" s="5"/>
      <c r="AE469" s="5"/>
      <c r="AH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X470" s="5"/>
      <c r="AA470" s="5"/>
      <c r="AB470" s="5"/>
      <c r="AC470" s="5"/>
      <c r="AD470" s="5"/>
      <c r="AE470" s="5"/>
      <c r="AH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X471" s="5"/>
      <c r="AA471" s="5"/>
      <c r="AB471" s="5"/>
      <c r="AC471" s="5"/>
      <c r="AD471" s="5"/>
      <c r="AE471" s="5"/>
      <c r="AH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X472" s="5"/>
      <c r="AA472" s="5"/>
      <c r="AB472" s="5"/>
      <c r="AC472" s="5"/>
      <c r="AD472" s="5"/>
      <c r="AE472" s="5"/>
      <c r="AH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X473" s="5"/>
      <c r="AA473" s="5"/>
      <c r="AB473" s="5"/>
      <c r="AC473" s="5"/>
      <c r="AD473" s="5"/>
      <c r="AE473" s="5"/>
      <c r="AH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X474" s="5"/>
      <c r="AA474" s="5"/>
      <c r="AB474" s="5"/>
      <c r="AC474" s="5"/>
      <c r="AD474" s="5"/>
      <c r="AE474" s="5"/>
      <c r="AH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X475" s="5"/>
      <c r="AA475" s="5"/>
      <c r="AB475" s="5"/>
      <c r="AC475" s="5"/>
      <c r="AD475" s="5"/>
      <c r="AE475" s="5"/>
      <c r="AH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X476" s="5"/>
      <c r="AA476" s="5"/>
      <c r="AB476" s="5"/>
      <c r="AC476" s="5"/>
      <c r="AD476" s="5"/>
      <c r="AE476" s="5"/>
      <c r="AH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X477" s="5"/>
      <c r="AA477" s="5"/>
      <c r="AB477" s="5"/>
      <c r="AC477" s="5"/>
      <c r="AD477" s="5"/>
      <c r="AE477" s="5"/>
      <c r="AH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X478" s="5"/>
      <c r="AA478" s="5"/>
      <c r="AB478" s="5"/>
      <c r="AC478" s="5"/>
      <c r="AD478" s="5"/>
      <c r="AE478" s="5"/>
      <c r="AH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X479" s="5"/>
      <c r="AA479" s="5"/>
      <c r="AB479" s="5"/>
      <c r="AC479" s="5"/>
      <c r="AD479" s="5"/>
      <c r="AE479" s="5"/>
      <c r="AH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X480" s="5"/>
      <c r="AA480" s="5"/>
      <c r="AB480" s="5"/>
      <c r="AC480" s="5"/>
      <c r="AD480" s="5"/>
      <c r="AE480" s="5"/>
      <c r="AH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X481" s="5"/>
      <c r="AA481" s="5"/>
      <c r="AB481" s="5"/>
      <c r="AC481" s="5"/>
      <c r="AD481" s="5"/>
      <c r="AE481" s="5"/>
      <c r="AH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X482" s="5"/>
      <c r="AA482" s="5"/>
      <c r="AB482" s="5"/>
      <c r="AC482" s="5"/>
      <c r="AD482" s="5"/>
      <c r="AE482" s="5"/>
      <c r="AH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X483" s="5"/>
      <c r="AA483" s="5"/>
      <c r="AB483" s="5"/>
      <c r="AC483" s="5"/>
      <c r="AD483" s="5"/>
      <c r="AE483" s="5"/>
      <c r="AH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X484" s="5"/>
      <c r="AA484" s="5"/>
      <c r="AB484" s="5"/>
      <c r="AC484" s="5"/>
      <c r="AD484" s="5"/>
      <c r="AE484" s="5"/>
      <c r="AH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X485" s="5"/>
      <c r="AA485" s="5"/>
      <c r="AB485" s="5"/>
      <c r="AC485" s="5"/>
      <c r="AD485" s="5"/>
      <c r="AE485" s="5"/>
      <c r="AH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X486" s="5"/>
      <c r="AA486" s="5"/>
      <c r="AB486" s="5"/>
      <c r="AC486" s="5"/>
      <c r="AD486" s="5"/>
      <c r="AE486" s="5"/>
      <c r="AH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X487" s="5"/>
      <c r="AA487" s="5"/>
      <c r="AB487" s="5"/>
      <c r="AC487" s="5"/>
      <c r="AD487" s="5"/>
      <c r="AE487" s="5"/>
      <c r="AH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X488" s="5"/>
      <c r="AA488" s="5"/>
      <c r="AB488" s="5"/>
      <c r="AC488" s="5"/>
      <c r="AD488" s="5"/>
      <c r="AE488" s="5"/>
      <c r="AH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X489" s="5"/>
      <c r="AA489" s="5"/>
      <c r="AB489" s="5"/>
      <c r="AC489" s="5"/>
      <c r="AD489" s="5"/>
      <c r="AE489" s="5"/>
      <c r="AH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X490" s="5"/>
      <c r="AA490" s="5"/>
      <c r="AB490" s="5"/>
      <c r="AC490" s="5"/>
      <c r="AD490" s="5"/>
      <c r="AE490" s="5"/>
      <c r="AH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X491" s="5"/>
      <c r="AA491" s="5"/>
      <c r="AB491" s="5"/>
      <c r="AC491" s="5"/>
      <c r="AD491" s="5"/>
      <c r="AE491" s="5"/>
      <c r="AH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X492" s="5"/>
      <c r="AA492" s="5"/>
      <c r="AB492" s="5"/>
      <c r="AC492" s="5"/>
      <c r="AD492" s="5"/>
      <c r="AE492" s="5"/>
      <c r="AH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X493" s="5"/>
      <c r="AA493" s="5"/>
      <c r="AB493" s="5"/>
      <c r="AC493" s="5"/>
      <c r="AD493" s="5"/>
      <c r="AE493" s="5"/>
      <c r="AH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X494" s="5"/>
      <c r="AA494" s="5"/>
      <c r="AB494" s="5"/>
      <c r="AC494" s="5"/>
      <c r="AD494" s="5"/>
      <c r="AE494" s="5"/>
      <c r="AH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X495" s="5"/>
      <c r="AA495" s="5"/>
      <c r="AB495" s="5"/>
      <c r="AC495" s="5"/>
      <c r="AD495" s="5"/>
      <c r="AE495" s="5"/>
      <c r="AH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X496" s="5"/>
      <c r="AA496" s="5"/>
      <c r="AB496" s="5"/>
      <c r="AC496" s="5"/>
      <c r="AD496" s="5"/>
      <c r="AE496" s="5"/>
      <c r="AH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X497" s="5"/>
      <c r="AA497" s="5"/>
      <c r="AB497" s="5"/>
      <c r="AC497" s="5"/>
      <c r="AD497" s="5"/>
      <c r="AE497" s="5"/>
      <c r="AH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X498" s="5"/>
      <c r="AA498" s="5"/>
      <c r="AB498" s="5"/>
      <c r="AC498" s="5"/>
      <c r="AD498" s="5"/>
      <c r="AE498" s="5"/>
      <c r="AH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X499" s="5"/>
      <c r="AA499" s="5"/>
      <c r="AB499" s="5"/>
      <c r="AC499" s="5"/>
      <c r="AD499" s="5"/>
      <c r="AE499" s="5"/>
      <c r="AH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X500" s="5"/>
      <c r="AA500" s="5"/>
      <c r="AB500" s="5"/>
      <c r="AC500" s="5"/>
      <c r="AD500" s="5"/>
      <c r="AE500" s="5"/>
      <c r="AH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X501" s="5"/>
      <c r="AA501" s="5"/>
      <c r="AB501" s="5"/>
      <c r="AC501" s="5"/>
      <c r="AD501" s="5"/>
      <c r="AE501" s="5"/>
      <c r="AH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X502" s="5"/>
      <c r="AA502" s="5"/>
      <c r="AB502" s="5"/>
      <c r="AC502" s="5"/>
      <c r="AD502" s="5"/>
      <c r="AE502" s="5"/>
      <c r="AH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X503" s="5"/>
      <c r="AA503" s="5"/>
      <c r="AB503" s="5"/>
      <c r="AC503" s="5"/>
      <c r="AD503" s="5"/>
      <c r="AE503" s="5"/>
      <c r="AH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X504" s="5"/>
      <c r="AA504" s="5"/>
      <c r="AB504" s="5"/>
      <c r="AC504" s="5"/>
      <c r="AD504" s="5"/>
      <c r="AE504" s="5"/>
      <c r="AH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X505" s="5"/>
      <c r="AA505" s="5"/>
      <c r="AB505" s="5"/>
      <c r="AC505" s="5"/>
      <c r="AD505" s="5"/>
      <c r="AE505" s="5"/>
      <c r="AH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X506" s="5"/>
      <c r="AA506" s="5"/>
      <c r="AB506" s="5"/>
      <c r="AC506" s="5"/>
      <c r="AD506" s="5"/>
      <c r="AE506" s="5"/>
      <c r="AH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X507" s="5"/>
      <c r="AA507" s="5"/>
      <c r="AB507" s="5"/>
      <c r="AC507" s="5"/>
      <c r="AD507" s="5"/>
      <c r="AE507" s="5"/>
      <c r="AH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X508" s="5"/>
      <c r="AA508" s="5"/>
      <c r="AB508" s="5"/>
      <c r="AC508" s="5"/>
      <c r="AD508" s="5"/>
      <c r="AE508" s="5"/>
      <c r="AH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X509" s="5"/>
      <c r="AA509" s="5"/>
      <c r="AB509" s="5"/>
      <c r="AC509" s="5"/>
      <c r="AD509" s="5"/>
      <c r="AE509" s="5"/>
      <c r="AH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X510" s="5"/>
      <c r="AA510" s="5"/>
      <c r="AB510" s="5"/>
      <c r="AC510" s="5"/>
      <c r="AD510" s="5"/>
      <c r="AE510" s="5"/>
      <c r="AH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X511" s="5"/>
      <c r="AA511" s="5"/>
      <c r="AB511" s="5"/>
      <c r="AC511" s="5"/>
      <c r="AD511" s="5"/>
      <c r="AE511" s="5"/>
      <c r="AH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X512" s="5"/>
      <c r="AA512" s="5"/>
      <c r="AB512" s="5"/>
      <c r="AC512" s="5"/>
      <c r="AD512" s="5"/>
      <c r="AE512" s="5"/>
      <c r="AH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X513" s="5"/>
      <c r="AA513" s="5"/>
      <c r="AB513" s="5"/>
      <c r="AC513" s="5"/>
      <c r="AD513" s="5"/>
      <c r="AE513" s="5"/>
      <c r="AH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X514" s="5"/>
      <c r="AA514" s="5"/>
      <c r="AB514" s="5"/>
      <c r="AC514" s="5"/>
      <c r="AD514" s="5"/>
      <c r="AE514" s="5"/>
      <c r="AH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X515" s="5"/>
      <c r="AA515" s="5"/>
      <c r="AB515" s="5"/>
      <c r="AC515" s="5"/>
      <c r="AD515" s="5"/>
      <c r="AE515" s="5"/>
      <c r="AH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X516" s="5"/>
      <c r="AA516" s="5"/>
      <c r="AB516" s="5"/>
      <c r="AC516" s="5"/>
      <c r="AD516" s="5"/>
      <c r="AE516" s="5"/>
      <c r="AH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X517" s="5"/>
      <c r="AA517" s="5"/>
      <c r="AB517" s="5"/>
      <c r="AC517" s="5"/>
      <c r="AD517" s="5"/>
      <c r="AE517" s="5"/>
      <c r="AH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X518" s="5"/>
      <c r="AA518" s="5"/>
      <c r="AB518" s="5"/>
      <c r="AC518" s="5"/>
      <c r="AD518" s="5"/>
      <c r="AE518" s="5"/>
      <c r="AH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X519" s="5"/>
      <c r="AA519" s="5"/>
      <c r="AB519" s="5"/>
      <c r="AC519" s="5"/>
      <c r="AD519" s="5"/>
      <c r="AE519" s="5"/>
      <c r="AH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X520" s="5"/>
      <c r="AA520" s="5"/>
      <c r="AB520" s="5"/>
      <c r="AC520" s="5"/>
      <c r="AD520" s="5"/>
      <c r="AE520" s="5"/>
      <c r="AH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X521" s="5"/>
      <c r="AA521" s="5"/>
      <c r="AB521" s="5"/>
      <c r="AC521" s="5"/>
      <c r="AD521" s="5"/>
      <c r="AE521" s="5"/>
      <c r="AH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X522" s="5"/>
      <c r="AA522" s="5"/>
      <c r="AB522" s="5"/>
      <c r="AC522" s="5"/>
      <c r="AD522" s="5"/>
      <c r="AE522" s="5"/>
      <c r="AH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X523" s="5"/>
      <c r="AA523" s="5"/>
      <c r="AB523" s="5"/>
      <c r="AC523" s="5"/>
      <c r="AD523" s="5"/>
      <c r="AE523" s="5"/>
      <c r="AH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X524" s="5"/>
      <c r="AA524" s="5"/>
      <c r="AB524" s="5"/>
      <c r="AC524" s="5"/>
      <c r="AD524" s="5"/>
      <c r="AE524" s="5"/>
      <c r="AH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X525" s="5"/>
      <c r="AA525" s="5"/>
      <c r="AB525" s="5"/>
      <c r="AC525" s="5"/>
      <c r="AD525" s="5"/>
      <c r="AE525" s="5"/>
      <c r="AH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X526" s="5"/>
      <c r="AA526" s="5"/>
      <c r="AB526" s="5"/>
      <c r="AC526" s="5"/>
      <c r="AD526" s="5"/>
      <c r="AE526" s="5"/>
      <c r="AH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X527" s="5"/>
      <c r="AA527" s="5"/>
      <c r="AB527" s="5"/>
      <c r="AC527" s="5"/>
      <c r="AD527" s="5"/>
      <c r="AE527" s="5"/>
      <c r="AH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X528" s="5"/>
      <c r="AA528" s="5"/>
      <c r="AB528" s="5"/>
      <c r="AC528" s="5"/>
      <c r="AD528" s="5"/>
      <c r="AE528" s="5"/>
      <c r="AH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X529" s="5"/>
      <c r="AA529" s="5"/>
      <c r="AB529" s="5"/>
      <c r="AC529" s="5"/>
      <c r="AD529" s="5"/>
      <c r="AE529" s="5"/>
      <c r="AH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X530" s="5"/>
      <c r="AA530" s="5"/>
      <c r="AB530" s="5"/>
      <c r="AC530" s="5"/>
      <c r="AD530" s="5"/>
      <c r="AE530" s="5"/>
      <c r="AH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X531" s="5"/>
      <c r="AA531" s="5"/>
      <c r="AB531" s="5"/>
      <c r="AC531" s="5"/>
      <c r="AD531" s="5"/>
      <c r="AE531" s="5"/>
      <c r="AH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X532" s="5"/>
      <c r="AA532" s="5"/>
      <c r="AB532" s="5"/>
      <c r="AC532" s="5"/>
      <c r="AD532" s="5"/>
      <c r="AE532" s="5"/>
      <c r="AH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X533" s="5"/>
      <c r="AA533" s="5"/>
      <c r="AB533" s="5"/>
      <c r="AC533" s="5"/>
      <c r="AD533" s="5"/>
      <c r="AE533" s="5"/>
      <c r="AH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X534" s="5"/>
      <c r="AA534" s="5"/>
      <c r="AB534" s="5"/>
      <c r="AC534" s="5"/>
      <c r="AD534" s="5"/>
      <c r="AE534" s="5"/>
      <c r="AH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X535" s="5"/>
      <c r="AA535" s="5"/>
      <c r="AB535" s="5"/>
      <c r="AC535" s="5"/>
      <c r="AD535" s="5"/>
      <c r="AE535" s="5"/>
      <c r="AH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X536" s="5"/>
      <c r="AA536" s="5"/>
      <c r="AB536" s="5"/>
      <c r="AC536" s="5"/>
      <c r="AD536" s="5"/>
      <c r="AE536" s="5"/>
      <c r="AH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X537" s="5"/>
      <c r="AA537" s="5"/>
      <c r="AB537" s="5"/>
      <c r="AC537" s="5"/>
      <c r="AD537" s="5"/>
      <c r="AE537" s="5"/>
      <c r="AH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X538" s="5"/>
      <c r="AA538" s="5"/>
      <c r="AB538" s="5"/>
      <c r="AC538" s="5"/>
      <c r="AD538" s="5"/>
      <c r="AE538" s="5"/>
      <c r="AH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X539" s="5"/>
      <c r="AA539" s="5"/>
      <c r="AB539" s="5"/>
      <c r="AC539" s="5"/>
      <c r="AD539" s="5"/>
      <c r="AE539" s="5"/>
      <c r="AH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X540" s="5"/>
      <c r="AA540" s="5"/>
      <c r="AB540" s="5"/>
      <c r="AC540" s="5"/>
      <c r="AD540" s="5"/>
      <c r="AE540" s="5"/>
      <c r="AH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X541" s="5"/>
      <c r="AA541" s="5"/>
      <c r="AB541" s="5"/>
      <c r="AC541" s="5"/>
      <c r="AD541" s="5"/>
      <c r="AE541" s="5"/>
      <c r="AH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X542" s="5"/>
      <c r="AA542" s="5"/>
      <c r="AB542" s="5"/>
      <c r="AC542" s="5"/>
      <c r="AD542" s="5"/>
      <c r="AE542" s="5"/>
      <c r="AH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X543" s="5"/>
      <c r="AA543" s="5"/>
      <c r="AB543" s="5"/>
      <c r="AC543" s="5"/>
      <c r="AD543" s="5"/>
      <c r="AE543" s="5"/>
      <c r="AH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X544" s="5"/>
      <c r="AA544" s="5"/>
      <c r="AB544" s="5"/>
      <c r="AC544" s="5"/>
      <c r="AD544" s="5"/>
      <c r="AE544" s="5"/>
      <c r="AH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X545" s="5"/>
      <c r="AA545" s="5"/>
      <c r="AB545" s="5"/>
      <c r="AC545" s="5"/>
      <c r="AD545" s="5"/>
      <c r="AE545" s="5"/>
      <c r="AH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X546" s="5"/>
      <c r="AA546" s="5"/>
      <c r="AB546" s="5"/>
      <c r="AC546" s="5"/>
      <c r="AD546" s="5"/>
      <c r="AE546" s="5"/>
      <c r="AH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X547" s="5"/>
      <c r="AA547" s="5"/>
      <c r="AB547" s="5"/>
      <c r="AC547" s="5"/>
      <c r="AD547" s="5"/>
      <c r="AE547" s="5"/>
      <c r="AH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X548" s="5"/>
      <c r="AA548" s="5"/>
      <c r="AB548" s="5"/>
      <c r="AC548" s="5"/>
      <c r="AD548" s="5"/>
      <c r="AE548" s="5"/>
      <c r="AH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X549" s="5"/>
      <c r="AA549" s="5"/>
      <c r="AB549" s="5"/>
      <c r="AC549" s="5"/>
      <c r="AD549" s="5"/>
      <c r="AE549" s="5"/>
      <c r="AH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X550" s="5"/>
      <c r="AA550" s="5"/>
      <c r="AB550" s="5"/>
      <c r="AC550" s="5"/>
      <c r="AD550" s="5"/>
      <c r="AE550" s="5"/>
      <c r="AH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X551" s="5"/>
      <c r="AA551" s="5"/>
      <c r="AB551" s="5"/>
      <c r="AC551" s="5"/>
      <c r="AD551" s="5"/>
      <c r="AE551" s="5"/>
      <c r="AH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X552" s="5"/>
      <c r="AA552" s="5"/>
      <c r="AB552" s="5"/>
      <c r="AC552" s="5"/>
      <c r="AD552" s="5"/>
      <c r="AE552" s="5"/>
      <c r="AH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X553" s="5"/>
      <c r="AA553" s="5"/>
      <c r="AB553" s="5"/>
      <c r="AC553" s="5"/>
      <c r="AD553" s="5"/>
      <c r="AE553" s="5"/>
      <c r="AH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X554" s="5"/>
      <c r="AA554" s="5"/>
      <c r="AB554" s="5"/>
      <c r="AC554" s="5"/>
      <c r="AD554" s="5"/>
      <c r="AE554" s="5"/>
      <c r="AH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X555" s="5"/>
      <c r="AA555" s="5"/>
      <c r="AB555" s="5"/>
      <c r="AC555" s="5"/>
      <c r="AD555" s="5"/>
      <c r="AE555" s="5"/>
      <c r="AH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X556" s="5"/>
      <c r="AA556" s="5"/>
      <c r="AB556" s="5"/>
      <c r="AC556" s="5"/>
      <c r="AD556" s="5"/>
      <c r="AE556" s="5"/>
      <c r="AH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X557" s="5"/>
      <c r="AA557" s="5"/>
      <c r="AB557" s="5"/>
      <c r="AC557" s="5"/>
      <c r="AD557" s="5"/>
      <c r="AE557" s="5"/>
      <c r="AH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X558" s="5"/>
      <c r="AA558" s="5"/>
      <c r="AB558" s="5"/>
      <c r="AC558" s="5"/>
      <c r="AD558" s="5"/>
      <c r="AE558" s="5"/>
      <c r="AH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X559" s="5"/>
      <c r="AA559" s="5"/>
      <c r="AB559" s="5"/>
      <c r="AC559" s="5"/>
      <c r="AD559" s="5"/>
      <c r="AE559" s="5"/>
      <c r="AH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X560" s="5"/>
      <c r="AA560" s="5"/>
      <c r="AB560" s="5"/>
      <c r="AC560" s="5"/>
      <c r="AD560" s="5"/>
      <c r="AE560" s="5"/>
      <c r="AH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X561" s="5"/>
      <c r="AA561" s="5"/>
      <c r="AB561" s="5"/>
      <c r="AC561" s="5"/>
      <c r="AD561" s="5"/>
      <c r="AE561" s="5"/>
      <c r="AH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X562" s="5"/>
      <c r="AA562" s="5"/>
      <c r="AB562" s="5"/>
      <c r="AC562" s="5"/>
      <c r="AD562" s="5"/>
      <c r="AE562" s="5"/>
      <c r="AH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X563" s="5"/>
      <c r="AA563" s="5"/>
      <c r="AB563" s="5"/>
      <c r="AC563" s="5"/>
      <c r="AD563" s="5"/>
      <c r="AE563" s="5"/>
      <c r="AH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X564" s="5"/>
      <c r="AA564" s="5"/>
      <c r="AB564" s="5"/>
      <c r="AC564" s="5"/>
      <c r="AD564" s="5"/>
      <c r="AE564" s="5"/>
      <c r="AH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X565" s="5"/>
      <c r="AA565" s="5"/>
      <c r="AB565" s="5"/>
      <c r="AC565" s="5"/>
      <c r="AD565" s="5"/>
      <c r="AE565" s="5"/>
      <c r="AH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X566" s="5"/>
      <c r="AA566" s="5"/>
      <c r="AB566" s="5"/>
      <c r="AC566" s="5"/>
      <c r="AD566" s="5"/>
      <c r="AE566" s="5"/>
      <c r="AH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X567" s="5"/>
      <c r="AA567" s="5"/>
      <c r="AB567" s="5"/>
      <c r="AC567" s="5"/>
      <c r="AD567" s="5"/>
      <c r="AE567" s="5"/>
      <c r="AH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X568" s="5"/>
      <c r="AA568" s="5"/>
      <c r="AB568" s="5"/>
      <c r="AC568" s="5"/>
      <c r="AD568" s="5"/>
      <c r="AE568" s="5"/>
      <c r="AH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X569" s="5"/>
      <c r="AA569" s="5"/>
      <c r="AB569" s="5"/>
      <c r="AC569" s="5"/>
      <c r="AD569" s="5"/>
      <c r="AE569" s="5"/>
      <c r="AH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X570" s="5"/>
      <c r="AA570" s="5"/>
      <c r="AB570" s="5"/>
      <c r="AC570" s="5"/>
      <c r="AD570" s="5"/>
      <c r="AE570" s="5"/>
      <c r="AH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X571" s="5"/>
      <c r="AA571" s="5"/>
      <c r="AB571" s="5"/>
      <c r="AC571" s="5"/>
      <c r="AD571" s="5"/>
      <c r="AE571" s="5"/>
      <c r="AH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X572" s="5"/>
      <c r="AA572" s="5"/>
      <c r="AB572" s="5"/>
      <c r="AC572" s="5"/>
      <c r="AD572" s="5"/>
      <c r="AE572" s="5"/>
      <c r="AH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X573" s="5"/>
      <c r="AA573" s="5"/>
      <c r="AB573" s="5"/>
      <c r="AC573" s="5"/>
      <c r="AD573" s="5"/>
      <c r="AE573" s="5"/>
      <c r="AH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X574" s="5"/>
      <c r="AA574" s="5"/>
      <c r="AB574" s="5"/>
      <c r="AC574" s="5"/>
      <c r="AD574" s="5"/>
      <c r="AE574" s="5"/>
      <c r="AH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X575" s="5"/>
      <c r="AA575" s="5"/>
      <c r="AB575" s="5"/>
      <c r="AC575" s="5"/>
      <c r="AD575" s="5"/>
      <c r="AE575" s="5"/>
      <c r="AH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X576" s="5"/>
      <c r="AA576" s="5"/>
      <c r="AB576" s="5"/>
      <c r="AC576" s="5"/>
      <c r="AD576" s="5"/>
      <c r="AE576" s="5"/>
      <c r="AH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X577" s="5"/>
      <c r="AA577" s="5"/>
      <c r="AB577" s="5"/>
      <c r="AC577" s="5"/>
      <c r="AD577" s="5"/>
      <c r="AE577" s="5"/>
      <c r="AH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X578" s="5"/>
      <c r="AA578" s="5"/>
      <c r="AB578" s="5"/>
      <c r="AC578" s="5"/>
      <c r="AD578" s="5"/>
      <c r="AE578" s="5"/>
      <c r="AH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X579" s="5"/>
      <c r="AA579" s="5"/>
      <c r="AB579" s="5"/>
      <c r="AC579" s="5"/>
      <c r="AD579" s="5"/>
      <c r="AE579" s="5"/>
      <c r="AH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X580" s="5"/>
      <c r="AA580" s="5"/>
      <c r="AB580" s="5"/>
      <c r="AC580" s="5"/>
      <c r="AD580" s="5"/>
      <c r="AE580" s="5"/>
      <c r="AH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X581" s="5"/>
      <c r="AA581" s="5"/>
      <c r="AB581" s="5"/>
      <c r="AC581" s="5"/>
      <c r="AD581" s="5"/>
      <c r="AE581" s="5"/>
      <c r="AH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X582" s="5"/>
      <c r="AA582" s="5"/>
      <c r="AB582" s="5"/>
      <c r="AC582" s="5"/>
      <c r="AD582" s="5"/>
      <c r="AE582" s="5"/>
      <c r="AH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X583" s="5"/>
      <c r="AA583" s="5"/>
      <c r="AB583" s="5"/>
      <c r="AC583" s="5"/>
      <c r="AD583" s="5"/>
      <c r="AE583" s="5"/>
      <c r="AH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X584" s="5"/>
      <c r="AA584" s="5"/>
      <c r="AB584" s="5"/>
      <c r="AC584" s="5"/>
      <c r="AD584" s="5"/>
      <c r="AE584" s="5"/>
      <c r="AH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X585" s="5"/>
      <c r="AA585" s="5"/>
      <c r="AB585" s="5"/>
      <c r="AC585" s="5"/>
      <c r="AD585" s="5"/>
      <c r="AE585" s="5"/>
      <c r="AH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X586" s="5"/>
      <c r="AA586" s="5"/>
      <c r="AB586" s="5"/>
      <c r="AC586" s="5"/>
      <c r="AD586" s="5"/>
      <c r="AE586" s="5"/>
      <c r="AH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X587" s="5"/>
      <c r="AA587" s="5"/>
      <c r="AB587" s="5"/>
      <c r="AC587" s="5"/>
      <c r="AD587" s="5"/>
      <c r="AE587" s="5"/>
      <c r="AH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X588" s="5"/>
      <c r="AA588" s="5"/>
      <c r="AB588" s="5"/>
      <c r="AC588" s="5"/>
      <c r="AD588" s="5"/>
      <c r="AE588" s="5"/>
      <c r="AH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X589" s="5"/>
      <c r="AA589" s="5"/>
      <c r="AB589" s="5"/>
      <c r="AC589" s="5"/>
      <c r="AD589" s="5"/>
      <c r="AE589" s="5"/>
      <c r="AH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X590" s="5"/>
      <c r="AA590" s="5"/>
      <c r="AB590" s="5"/>
      <c r="AC590" s="5"/>
      <c r="AD590" s="5"/>
      <c r="AE590" s="5"/>
      <c r="AH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X591" s="5"/>
      <c r="AA591" s="5"/>
      <c r="AB591" s="5"/>
      <c r="AC591" s="5"/>
      <c r="AD591" s="5"/>
      <c r="AE591" s="5"/>
      <c r="AH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X592" s="5"/>
      <c r="AA592" s="5"/>
      <c r="AB592" s="5"/>
      <c r="AC592" s="5"/>
      <c r="AD592" s="5"/>
      <c r="AE592" s="5"/>
      <c r="AH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X593" s="5"/>
      <c r="AA593" s="5"/>
      <c r="AB593" s="5"/>
      <c r="AC593" s="5"/>
      <c r="AD593" s="5"/>
      <c r="AE593" s="5"/>
      <c r="AH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X594" s="5"/>
      <c r="AA594" s="5"/>
      <c r="AB594" s="5"/>
      <c r="AC594" s="5"/>
      <c r="AD594" s="5"/>
      <c r="AE594" s="5"/>
      <c r="AH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X595" s="5"/>
      <c r="AA595" s="5"/>
      <c r="AB595" s="5"/>
      <c r="AC595" s="5"/>
      <c r="AD595" s="5"/>
      <c r="AE595" s="5"/>
      <c r="AH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X596" s="5"/>
      <c r="AA596" s="5"/>
      <c r="AB596" s="5"/>
      <c r="AC596" s="5"/>
      <c r="AD596" s="5"/>
      <c r="AE596" s="5"/>
      <c r="AH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X597" s="5"/>
      <c r="AA597" s="5"/>
      <c r="AB597" s="5"/>
      <c r="AC597" s="5"/>
      <c r="AD597" s="5"/>
      <c r="AE597" s="5"/>
      <c r="AH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X598" s="5"/>
      <c r="AA598" s="5"/>
      <c r="AB598" s="5"/>
      <c r="AC598" s="5"/>
      <c r="AD598" s="5"/>
      <c r="AE598" s="5"/>
      <c r="AH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X599" s="5"/>
      <c r="AA599" s="5"/>
      <c r="AB599" s="5"/>
      <c r="AC599" s="5"/>
      <c r="AD599" s="5"/>
      <c r="AE599" s="5"/>
      <c r="AH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X600" s="5"/>
      <c r="AA600" s="5"/>
      <c r="AB600" s="5"/>
      <c r="AC600" s="5"/>
      <c r="AD600" s="5"/>
      <c r="AE600" s="5"/>
      <c r="AH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X601" s="5"/>
      <c r="AA601" s="5"/>
      <c r="AB601" s="5"/>
      <c r="AC601" s="5"/>
      <c r="AD601" s="5"/>
      <c r="AE601" s="5"/>
      <c r="AH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X602" s="5"/>
      <c r="AA602" s="5"/>
      <c r="AB602" s="5"/>
      <c r="AC602" s="5"/>
      <c r="AD602" s="5"/>
      <c r="AE602" s="5"/>
      <c r="AH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X603" s="5"/>
      <c r="AA603" s="5"/>
      <c r="AB603" s="5"/>
      <c r="AC603" s="5"/>
      <c r="AD603" s="5"/>
      <c r="AE603" s="5"/>
      <c r="AH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X604" s="5"/>
      <c r="AA604" s="5"/>
      <c r="AB604" s="5"/>
      <c r="AC604" s="5"/>
      <c r="AD604" s="5"/>
      <c r="AE604" s="5"/>
      <c r="AH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X605" s="5"/>
      <c r="AA605" s="5"/>
      <c r="AB605" s="5"/>
      <c r="AC605" s="5"/>
      <c r="AD605" s="5"/>
      <c r="AE605" s="5"/>
      <c r="AH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X606" s="5"/>
      <c r="AA606" s="5"/>
      <c r="AB606" s="5"/>
      <c r="AC606" s="5"/>
      <c r="AD606" s="5"/>
      <c r="AE606" s="5"/>
      <c r="AH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X607" s="5"/>
      <c r="AA607" s="5"/>
      <c r="AB607" s="5"/>
      <c r="AC607" s="5"/>
      <c r="AD607" s="5"/>
      <c r="AE607" s="5"/>
      <c r="AH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X608" s="5"/>
      <c r="AA608" s="5"/>
      <c r="AB608" s="5"/>
      <c r="AC608" s="5"/>
      <c r="AD608" s="5"/>
      <c r="AE608" s="5"/>
      <c r="AH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X609" s="5"/>
      <c r="AA609" s="5"/>
      <c r="AB609" s="5"/>
      <c r="AC609" s="5"/>
      <c r="AD609" s="5"/>
      <c r="AE609" s="5"/>
      <c r="AH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X610" s="5"/>
      <c r="AA610" s="5"/>
      <c r="AB610" s="5"/>
      <c r="AC610" s="5"/>
      <c r="AD610" s="5"/>
      <c r="AE610" s="5"/>
      <c r="AH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X611" s="5"/>
      <c r="AA611" s="5"/>
      <c r="AB611" s="5"/>
      <c r="AC611" s="5"/>
      <c r="AD611" s="5"/>
      <c r="AE611" s="5"/>
      <c r="AH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X612" s="5"/>
      <c r="AA612" s="5"/>
      <c r="AB612" s="5"/>
      <c r="AC612" s="5"/>
      <c r="AD612" s="5"/>
      <c r="AE612" s="5"/>
      <c r="AH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X613" s="5"/>
      <c r="AA613" s="5"/>
      <c r="AB613" s="5"/>
      <c r="AC613" s="5"/>
      <c r="AD613" s="5"/>
      <c r="AE613" s="5"/>
      <c r="AH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X614" s="5"/>
      <c r="AA614" s="5"/>
      <c r="AB614" s="5"/>
      <c r="AC614" s="5"/>
      <c r="AD614" s="5"/>
      <c r="AE614" s="5"/>
      <c r="AH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X615" s="5"/>
      <c r="AA615" s="5"/>
      <c r="AB615" s="5"/>
      <c r="AC615" s="5"/>
      <c r="AD615" s="5"/>
      <c r="AE615" s="5"/>
      <c r="AH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X616" s="5"/>
      <c r="AA616" s="5"/>
      <c r="AB616" s="5"/>
      <c r="AC616" s="5"/>
      <c r="AD616" s="5"/>
      <c r="AE616" s="5"/>
      <c r="AH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X617" s="5"/>
      <c r="AA617" s="5"/>
      <c r="AB617" s="5"/>
      <c r="AC617" s="5"/>
      <c r="AD617" s="5"/>
      <c r="AE617" s="5"/>
      <c r="AH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X618" s="5"/>
      <c r="AA618" s="5"/>
      <c r="AB618" s="5"/>
      <c r="AC618" s="5"/>
      <c r="AD618" s="5"/>
      <c r="AE618" s="5"/>
      <c r="AH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X619" s="5"/>
      <c r="AA619" s="5"/>
      <c r="AB619" s="5"/>
      <c r="AC619" s="5"/>
      <c r="AD619" s="5"/>
      <c r="AE619" s="5"/>
      <c r="AH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X620" s="5"/>
      <c r="AA620" s="5"/>
      <c r="AB620" s="5"/>
      <c r="AC620" s="5"/>
      <c r="AD620" s="5"/>
      <c r="AE620" s="5"/>
      <c r="AH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X621" s="5"/>
      <c r="AA621" s="5"/>
      <c r="AB621" s="5"/>
      <c r="AC621" s="5"/>
      <c r="AD621" s="5"/>
      <c r="AE621" s="5"/>
      <c r="AH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X622" s="5"/>
      <c r="AA622" s="5"/>
      <c r="AB622" s="5"/>
      <c r="AC622" s="5"/>
      <c r="AD622" s="5"/>
      <c r="AE622" s="5"/>
      <c r="AH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X623" s="5"/>
      <c r="AA623" s="5"/>
      <c r="AB623" s="5"/>
      <c r="AC623" s="5"/>
      <c r="AD623" s="5"/>
      <c r="AE623" s="5"/>
      <c r="AH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X624" s="5"/>
      <c r="AA624" s="5"/>
      <c r="AB624" s="5"/>
      <c r="AC624" s="5"/>
      <c r="AD624" s="5"/>
      <c r="AE624" s="5"/>
      <c r="AH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X625" s="5"/>
      <c r="AA625" s="5"/>
      <c r="AB625" s="5"/>
      <c r="AC625" s="5"/>
      <c r="AD625" s="5"/>
      <c r="AE625" s="5"/>
      <c r="AH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X626" s="5"/>
      <c r="AA626" s="5"/>
      <c r="AB626" s="5"/>
      <c r="AC626" s="5"/>
      <c r="AD626" s="5"/>
      <c r="AE626" s="5"/>
      <c r="AH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X627" s="5"/>
      <c r="AA627" s="5"/>
      <c r="AB627" s="5"/>
      <c r="AC627" s="5"/>
      <c r="AD627" s="5"/>
      <c r="AE627" s="5"/>
      <c r="AH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X628" s="5"/>
      <c r="AA628" s="5"/>
      <c r="AB628" s="5"/>
      <c r="AC628" s="5"/>
      <c r="AD628" s="5"/>
      <c r="AE628" s="5"/>
      <c r="AH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X629" s="5"/>
      <c r="AA629" s="5"/>
      <c r="AB629" s="5"/>
      <c r="AC629" s="5"/>
      <c r="AD629" s="5"/>
      <c r="AE629" s="5"/>
      <c r="AH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X630" s="5"/>
      <c r="AA630" s="5"/>
      <c r="AB630" s="5"/>
      <c r="AC630" s="5"/>
      <c r="AD630" s="5"/>
      <c r="AE630" s="5"/>
      <c r="AH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X631" s="5"/>
      <c r="AA631" s="5"/>
      <c r="AB631" s="5"/>
      <c r="AC631" s="5"/>
      <c r="AD631" s="5"/>
      <c r="AE631" s="5"/>
      <c r="AH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X632" s="5"/>
      <c r="AA632" s="5"/>
      <c r="AB632" s="5"/>
      <c r="AC632" s="5"/>
      <c r="AD632" s="5"/>
      <c r="AE632" s="5"/>
      <c r="AH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X633" s="5"/>
      <c r="AA633" s="5"/>
      <c r="AB633" s="5"/>
      <c r="AC633" s="5"/>
      <c r="AD633" s="5"/>
      <c r="AE633" s="5"/>
      <c r="AH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X634" s="5"/>
      <c r="AA634" s="5"/>
      <c r="AB634" s="5"/>
      <c r="AC634" s="5"/>
      <c r="AD634" s="5"/>
      <c r="AE634" s="5"/>
      <c r="AH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X635" s="5"/>
      <c r="AA635" s="5"/>
      <c r="AB635" s="5"/>
      <c r="AC635" s="5"/>
      <c r="AD635" s="5"/>
      <c r="AE635" s="5"/>
      <c r="AH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X636" s="5"/>
      <c r="AA636" s="5"/>
      <c r="AB636" s="5"/>
      <c r="AC636" s="5"/>
      <c r="AD636" s="5"/>
      <c r="AE636" s="5"/>
      <c r="AH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X637" s="5"/>
      <c r="AA637" s="5"/>
      <c r="AB637" s="5"/>
      <c r="AC637" s="5"/>
      <c r="AD637" s="5"/>
      <c r="AE637" s="5"/>
      <c r="AH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X638" s="5"/>
      <c r="AA638" s="5"/>
      <c r="AB638" s="5"/>
      <c r="AC638" s="5"/>
      <c r="AD638" s="5"/>
      <c r="AE638" s="5"/>
      <c r="AH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X639" s="5"/>
      <c r="AA639" s="5"/>
      <c r="AB639" s="5"/>
      <c r="AC639" s="5"/>
      <c r="AD639" s="5"/>
      <c r="AE639" s="5"/>
      <c r="AH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X640" s="5"/>
      <c r="AA640" s="5"/>
      <c r="AB640" s="5"/>
      <c r="AC640" s="5"/>
      <c r="AD640" s="5"/>
      <c r="AE640" s="5"/>
      <c r="AH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X641" s="5"/>
      <c r="AA641" s="5"/>
      <c r="AB641" s="5"/>
      <c r="AC641" s="5"/>
      <c r="AD641" s="5"/>
      <c r="AE641" s="5"/>
      <c r="AH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X642" s="5"/>
      <c r="AA642" s="5"/>
      <c r="AB642" s="5"/>
      <c r="AC642" s="5"/>
      <c r="AD642" s="5"/>
      <c r="AE642" s="5"/>
      <c r="AH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X643" s="5"/>
      <c r="AA643" s="5"/>
      <c r="AB643" s="5"/>
      <c r="AC643" s="5"/>
      <c r="AD643" s="5"/>
      <c r="AE643" s="5"/>
      <c r="AH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X644" s="5"/>
      <c r="AA644" s="5"/>
      <c r="AB644" s="5"/>
      <c r="AC644" s="5"/>
      <c r="AD644" s="5"/>
      <c r="AE644" s="5"/>
      <c r="AH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X645" s="5"/>
      <c r="AA645" s="5"/>
      <c r="AB645" s="5"/>
      <c r="AC645" s="5"/>
      <c r="AD645" s="5"/>
      <c r="AE645" s="5"/>
      <c r="AH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X646" s="5"/>
      <c r="AA646" s="5"/>
      <c r="AB646" s="5"/>
      <c r="AC646" s="5"/>
      <c r="AD646" s="5"/>
      <c r="AE646" s="5"/>
      <c r="AH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X647" s="5"/>
      <c r="AA647" s="5"/>
      <c r="AB647" s="5"/>
      <c r="AC647" s="5"/>
      <c r="AD647" s="5"/>
      <c r="AE647" s="5"/>
      <c r="AH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X648" s="5"/>
      <c r="AA648" s="5"/>
      <c r="AB648" s="5"/>
      <c r="AC648" s="5"/>
      <c r="AD648" s="5"/>
      <c r="AE648" s="5"/>
      <c r="AH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X649" s="5"/>
      <c r="AA649" s="5"/>
      <c r="AB649" s="5"/>
      <c r="AC649" s="5"/>
      <c r="AD649" s="5"/>
      <c r="AE649" s="5"/>
      <c r="AH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X650" s="5"/>
      <c r="AA650" s="5"/>
      <c r="AB650" s="5"/>
      <c r="AC650" s="5"/>
      <c r="AD650" s="5"/>
      <c r="AE650" s="5"/>
      <c r="AH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X651" s="5"/>
      <c r="AA651" s="5"/>
      <c r="AB651" s="5"/>
      <c r="AC651" s="5"/>
      <c r="AD651" s="5"/>
      <c r="AE651" s="5"/>
      <c r="AH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X652" s="5"/>
      <c r="AA652" s="5"/>
      <c r="AB652" s="5"/>
      <c r="AC652" s="5"/>
      <c r="AD652" s="5"/>
      <c r="AE652" s="5"/>
      <c r="AH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X653" s="5"/>
      <c r="AA653" s="5"/>
      <c r="AB653" s="5"/>
      <c r="AC653" s="5"/>
      <c r="AD653" s="5"/>
      <c r="AE653" s="5"/>
      <c r="AH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X654" s="5"/>
      <c r="AA654" s="5"/>
      <c r="AB654" s="5"/>
      <c r="AC654" s="5"/>
      <c r="AD654" s="5"/>
      <c r="AE654" s="5"/>
      <c r="AH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X655" s="5"/>
      <c r="AA655" s="5"/>
      <c r="AB655" s="5"/>
      <c r="AC655" s="5"/>
      <c r="AD655" s="5"/>
      <c r="AE655" s="5"/>
      <c r="AH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X656" s="5"/>
      <c r="AA656" s="5"/>
      <c r="AB656" s="5"/>
      <c r="AC656" s="5"/>
      <c r="AD656" s="5"/>
      <c r="AE656" s="5"/>
      <c r="AH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X657" s="5"/>
      <c r="AA657" s="5"/>
      <c r="AB657" s="5"/>
      <c r="AC657" s="5"/>
      <c r="AD657" s="5"/>
      <c r="AE657" s="5"/>
      <c r="AH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X658" s="5"/>
      <c r="AA658" s="5"/>
      <c r="AB658" s="5"/>
      <c r="AC658" s="5"/>
      <c r="AD658" s="5"/>
      <c r="AE658" s="5"/>
      <c r="AH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X659" s="5"/>
      <c r="AA659" s="5"/>
      <c r="AB659" s="5"/>
      <c r="AC659" s="5"/>
      <c r="AD659" s="5"/>
      <c r="AE659" s="5"/>
      <c r="AH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X660" s="5"/>
      <c r="AA660" s="5"/>
      <c r="AB660" s="5"/>
      <c r="AC660" s="5"/>
      <c r="AD660" s="5"/>
      <c r="AE660" s="5"/>
      <c r="AH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X661" s="5"/>
      <c r="AA661" s="5"/>
      <c r="AB661" s="5"/>
      <c r="AC661" s="5"/>
      <c r="AD661" s="5"/>
      <c r="AE661" s="5"/>
      <c r="AH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X662" s="5"/>
      <c r="AA662" s="5"/>
      <c r="AB662" s="5"/>
      <c r="AC662" s="5"/>
      <c r="AD662" s="5"/>
      <c r="AE662" s="5"/>
      <c r="AH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X663" s="5"/>
      <c r="AA663" s="5"/>
      <c r="AB663" s="5"/>
      <c r="AC663" s="5"/>
      <c r="AD663" s="5"/>
      <c r="AE663" s="5"/>
      <c r="AH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X664" s="5"/>
      <c r="AA664" s="5"/>
      <c r="AB664" s="5"/>
      <c r="AC664" s="5"/>
      <c r="AD664" s="5"/>
      <c r="AE664" s="5"/>
      <c r="AH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X665" s="5"/>
      <c r="AA665" s="5"/>
      <c r="AB665" s="5"/>
      <c r="AC665" s="5"/>
      <c r="AD665" s="5"/>
      <c r="AE665" s="5"/>
      <c r="AH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X666" s="5"/>
      <c r="AA666" s="5"/>
      <c r="AB666" s="5"/>
      <c r="AC666" s="5"/>
      <c r="AD666" s="5"/>
      <c r="AE666" s="5"/>
      <c r="AH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X667" s="5"/>
      <c r="AA667" s="5"/>
      <c r="AB667" s="5"/>
      <c r="AC667" s="5"/>
      <c r="AD667" s="5"/>
      <c r="AE667" s="5"/>
      <c r="AH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X668" s="5"/>
      <c r="AA668" s="5"/>
      <c r="AB668" s="5"/>
      <c r="AC668" s="5"/>
      <c r="AD668" s="5"/>
      <c r="AE668" s="5"/>
      <c r="AH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X669" s="5"/>
      <c r="AA669" s="5"/>
      <c r="AB669" s="5"/>
      <c r="AC669" s="5"/>
      <c r="AD669" s="5"/>
      <c r="AE669" s="5"/>
      <c r="AH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X670" s="5"/>
      <c r="AA670" s="5"/>
      <c r="AB670" s="5"/>
      <c r="AC670" s="5"/>
      <c r="AD670" s="5"/>
      <c r="AE670" s="5"/>
      <c r="AH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X671" s="5"/>
      <c r="AA671" s="5"/>
      <c r="AB671" s="5"/>
      <c r="AC671" s="5"/>
      <c r="AD671" s="5"/>
      <c r="AE671" s="5"/>
      <c r="AH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X672" s="5"/>
      <c r="AA672" s="5"/>
      <c r="AB672" s="5"/>
      <c r="AC672" s="5"/>
      <c r="AD672" s="5"/>
      <c r="AE672" s="5"/>
      <c r="AH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X673" s="5"/>
      <c r="AA673" s="5"/>
      <c r="AB673" s="5"/>
      <c r="AC673" s="5"/>
      <c r="AD673" s="5"/>
      <c r="AE673" s="5"/>
      <c r="AH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X674" s="5"/>
      <c r="AA674" s="5"/>
      <c r="AB674" s="5"/>
      <c r="AC674" s="5"/>
      <c r="AD674" s="5"/>
      <c r="AE674" s="5"/>
      <c r="AH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X675" s="5"/>
      <c r="AA675" s="5"/>
      <c r="AB675" s="5"/>
      <c r="AC675" s="5"/>
      <c r="AD675" s="5"/>
      <c r="AE675" s="5"/>
      <c r="AH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X676" s="5"/>
      <c r="AA676" s="5"/>
      <c r="AB676" s="5"/>
      <c r="AC676" s="5"/>
      <c r="AD676" s="5"/>
      <c r="AE676" s="5"/>
      <c r="AH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X677" s="5"/>
      <c r="AA677" s="5"/>
      <c r="AB677" s="5"/>
      <c r="AC677" s="5"/>
      <c r="AD677" s="5"/>
      <c r="AE677" s="5"/>
      <c r="AH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X678" s="5"/>
      <c r="AA678" s="5"/>
      <c r="AB678" s="5"/>
      <c r="AC678" s="5"/>
      <c r="AD678" s="5"/>
      <c r="AE678" s="5"/>
      <c r="AH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X679" s="5"/>
      <c r="AA679" s="5"/>
      <c r="AB679" s="5"/>
      <c r="AC679" s="5"/>
      <c r="AD679" s="5"/>
      <c r="AE679" s="5"/>
      <c r="AH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X680" s="5"/>
      <c r="AA680" s="5"/>
      <c r="AB680" s="5"/>
      <c r="AC680" s="5"/>
      <c r="AD680" s="5"/>
      <c r="AE680" s="5"/>
      <c r="AH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X681" s="5"/>
      <c r="AA681" s="5"/>
      <c r="AB681" s="5"/>
      <c r="AC681" s="5"/>
      <c r="AD681" s="5"/>
      <c r="AE681" s="5"/>
      <c r="AH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X682" s="5"/>
      <c r="AA682" s="5"/>
      <c r="AB682" s="5"/>
      <c r="AC682" s="5"/>
      <c r="AD682" s="5"/>
      <c r="AE682" s="5"/>
      <c r="AH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X683" s="5"/>
      <c r="AA683" s="5"/>
      <c r="AB683" s="5"/>
      <c r="AC683" s="5"/>
      <c r="AD683" s="5"/>
      <c r="AE683" s="5"/>
      <c r="AH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X684" s="5"/>
      <c r="AA684" s="5"/>
      <c r="AB684" s="5"/>
      <c r="AC684" s="5"/>
      <c r="AD684" s="5"/>
      <c r="AE684" s="5"/>
      <c r="AH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X685" s="5"/>
      <c r="AA685" s="5"/>
      <c r="AB685" s="5"/>
      <c r="AC685" s="5"/>
      <c r="AD685" s="5"/>
      <c r="AE685" s="5"/>
      <c r="AH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X686" s="5"/>
      <c r="AA686" s="5"/>
      <c r="AB686" s="5"/>
      <c r="AC686" s="5"/>
      <c r="AD686" s="5"/>
      <c r="AE686" s="5"/>
      <c r="AH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X687" s="5"/>
      <c r="AA687" s="5"/>
      <c r="AB687" s="5"/>
      <c r="AC687" s="5"/>
      <c r="AD687" s="5"/>
      <c r="AE687" s="5"/>
      <c r="AH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X688" s="5"/>
      <c r="AA688" s="5"/>
      <c r="AB688" s="5"/>
      <c r="AC688" s="5"/>
      <c r="AD688" s="5"/>
      <c r="AE688" s="5"/>
      <c r="AH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X689" s="5"/>
      <c r="AA689" s="5"/>
      <c r="AB689" s="5"/>
      <c r="AC689" s="5"/>
      <c r="AD689" s="5"/>
      <c r="AE689" s="5"/>
      <c r="AH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X690" s="5"/>
      <c r="AA690" s="5"/>
      <c r="AB690" s="5"/>
      <c r="AC690" s="5"/>
      <c r="AD690" s="5"/>
      <c r="AE690" s="5"/>
      <c r="AH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X691" s="5"/>
      <c r="AA691" s="5"/>
      <c r="AB691" s="5"/>
      <c r="AC691" s="5"/>
      <c r="AD691" s="5"/>
      <c r="AE691" s="5"/>
      <c r="AH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X692" s="5"/>
      <c r="AA692" s="5"/>
      <c r="AB692" s="5"/>
      <c r="AC692" s="5"/>
      <c r="AD692" s="5"/>
      <c r="AE692" s="5"/>
      <c r="AH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X693" s="5"/>
      <c r="AA693" s="5"/>
      <c r="AB693" s="5"/>
      <c r="AC693" s="5"/>
      <c r="AD693" s="5"/>
      <c r="AE693" s="5"/>
      <c r="AH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X694" s="5"/>
      <c r="AA694" s="5"/>
      <c r="AB694" s="5"/>
      <c r="AC694" s="5"/>
      <c r="AD694" s="5"/>
      <c r="AE694" s="5"/>
      <c r="AH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X695" s="5"/>
      <c r="AA695" s="5"/>
      <c r="AB695" s="5"/>
      <c r="AC695" s="5"/>
      <c r="AD695" s="5"/>
      <c r="AE695" s="5"/>
      <c r="AH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X696" s="5"/>
      <c r="AA696" s="5"/>
      <c r="AB696" s="5"/>
      <c r="AC696" s="5"/>
      <c r="AD696" s="5"/>
      <c r="AE696" s="5"/>
      <c r="AH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X697" s="5"/>
      <c r="AA697" s="5"/>
      <c r="AB697" s="5"/>
      <c r="AC697" s="5"/>
      <c r="AD697" s="5"/>
      <c r="AE697" s="5"/>
      <c r="AH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X698" s="5"/>
      <c r="AA698" s="5"/>
      <c r="AB698" s="5"/>
      <c r="AC698" s="5"/>
      <c r="AD698" s="5"/>
      <c r="AE698" s="5"/>
      <c r="AH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X699" s="5"/>
      <c r="AA699" s="5"/>
      <c r="AB699" s="5"/>
      <c r="AC699" s="5"/>
      <c r="AD699" s="5"/>
      <c r="AE699" s="5"/>
      <c r="AH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X700" s="5"/>
      <c r="AA700" s="5"/>
      <c r="AB700" s="5"/>
      <c r="AC700" s="5"/>
      <c r="AD700" s="5"/>
      <c r="AE700" s="5"/>
      <c r="AH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X701" s="5"/>
      <c r="AA701" s="5"/>
      <c r="AB701" s="5"/>
      <c r="AC701" s="5"/>
      <c r="AD701" s="5"/>
      <c r="AE701" s="5"/>
      <c r="AH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X702" s="5"/>
      <c r="AA702" s="5"/>
      <c r="AB702" s="5"/>
      <c r="AC702" s="5"/>
      <c r="AD702" s="5"/>
      <c r="AE702" s="5"/>
      <c r="AH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X703" s="5"/>
      <c r="AA703" s="5"/>
      <c r="AB703" s="5"/>
      <c r="AC703" s="5"/>
      <c r="AD703" s="5"/>
      <c r="AE703" s="5"/>
      <c r="AH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X704" s="5"/>
      <c r="AA704" s="5"/>
      <c r="AB704" s="5"/>
      <c r="AC704" s="5"/>
      <c r="AD704" s="5"/>
      <c r="AE704" s="5"/>
      <c r="AH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X705" s="5"/>
      <c r="AA705" s="5"/>
      <c r="AB705" s="5"/>
      <c r="AC705" s="5"/>
      <c r="AD705" s="5"/>
      <c r="AE705" s="5"/>
      <c r="AH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X706" s="5"/>
      <c r="AA706" s="5"/>
      <c r="AB706" s="5"/>
      <c r="AC706" s="5"/>
      <c r="AD706" s="5"/>
      <c r="AE706" s="5"/>
      <c r="AH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X707" s="5"/>
      <c r="AA707" s="5"/>
      <c r="AB707" s="5"/>
      <c r="AC707" s="5"/>
      <c r="AD707" s="5"/>
      <c r="AE707" s="5"/>
      <c r="AH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X708" s="5"/>
      <c r="AA708" s="5"/>
      <c r="AB708" s="5"/>
      <c r="AC708" s="5"/>
      <c r="AD708" s="5"/>
      <c r="AE708" s="5"/>
      <c r="AH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X709" s="5"/>
      <c r="AA709" s="5"/>
      <c r="AB709" s="5"/>
      <c r="AC709" s="5"/>
      <c r="AD709" s="5"/>
      <c r="AE709" s="5"/>
      <c r="AH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X710" s="5"/>
      <c r="AA710" s="5"/>
      <c r="AB710" s="5"/>
      <c r="AC710" s="5"/>
      <c r="AD710" s="5"/>
      <c r="AE710" s="5"/>
      <c r="AH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X711" s="5"/>
      <c r="AA711" s="5"/>
      <c r="AB711" s="5"/>
      <c r="AC711" s="5"/>
      <c r="AD711" s="5"/>
      <c r="AE711" s="5"/>
      <c r="AH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X712" s="5"/>
      <c r="AA712" s="5"/>
      <c r="AB712" s="5"/>
      <c r="AC712" s="5"/>
      <c r="AD712" s="5"/>
      <c r="AE712" s="5"/>
      <c r="AH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X713" s="5"/>
      <c r="AA713" s="5"/>
      <c r="AB713" s="5"/>
      <c r="AC713" s="5"/>
      <c r="AD713" s="5"/>
      <c r="AE713" s="5"/>
      <c r="AH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X714" s="5"/>
      <c r="AA714" s="5"/>
      <c r="AB714" s="5"/>
      <c r="AC714" s="5"/>
      <c r="AD714" s="5"/>
      <c r="AE714" s="5"/>
      <c r="AH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X715" s="5"/>
      <c r="AA715" s="5"/>
      <c r="AB715" s="5"/>
      <c r="AC715" s="5"/>
      <c r="AD715" s="5"/>
      <c r="AE715" s="5"/>
      <c r="AH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X716" s="5"/>
      <c r="AA716" s="5"/>
      <c r="AB716" s="5"/>
      <c r="AC716" s="5"/>
      <c r="AD716" s="5"/>
      <c r="AE716" s="5"/>
      <c r="AH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X717" s="5"/>
      <c r="AA717" s="5"/>
      <c r="AB717" s="5"/>
      <c r="AC717" s="5"/>
      <c r="AD717" s="5"/>
      <c r="AE717" s="5"/>
      <c r="AH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X718" s="5"/>
      <c r="AA718" s="5"/>
      <c r="AB718" s="5"/>
      <c r="AC718" s="5"/>
      <c r="AD718" s="5"/>
      <c r="AE718" s="5"/>
      <c r="AH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X719" s="5"/>
      <c r="AA719" s="5"/>
      <c r="AB719" s="5"/>
      <c r="AC719" s="5"/>
      <c r="AD719" s="5"/>
      <c r="AE719" s="5"/>
      <c r="AH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X720" s="5"/>
      <c r="AA720" s="5"/>
      <c r="AB720" s="5"/>
      <c r="AC720" s="5"/>
      <c r="AD720" s="5"/>
      <c r="AE720" s="5"/>
      <c r="AH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X721" s="5"/>
      <c r="AA721" s="5"/>
      <c r="AB721" s="5"/>
      <c r="AC721" s="5"/>
      <c r="AD721" s="5"/>
      <c r="AE721" s="5"/>
      <c r="AH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X722" s="5"/>
      <c r="AA722" s="5"/>
      <c r="AB722" s="5"/>
      <c r="AC722" s="5"/>
      <c r="AD722" s="5"/>
      <c r="AE722" s="5"/>
      <c r="AH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X723" s="5"/>
      <c r="AA723" s="5"/>
      <c r="AB723" s="5"/>
      <c r="AC723" s="5"/>
      <c r="AD723" s="5"/>
      <c r="AE723" s="5"/>
      <c r="AH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X724" s="5"/>
      <c r="AA724" s="5"/>
      <c r="AB724" s="5"/>
      <c r="AC724" s="5"/>
      <c r="AD724" s="5"/>
      <c r="AE724" s="5"/>
      <c r="AH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X725" s="5"/>
      <c r="AA725" s="5"/>
      <c r="AB725" s="5"/>
      <c r="AC725" s="5"/>
      <c r="AD725" s="5"/>
      <c r="AE725" s="5"/>
      <c r="AH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X726" s="5"/>
      <c r="AA726" s="5"/>
      <c r="AB726" s="5"/>
      <c r="AC726" s="5"/>
      <c r="AD726" s="5"/>
      <c r="AE726" s="5"/>
      <c r="AH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X727" s="5"/>
      <c r="AA727" s="5"/>
      <c r="AB727" s="5"/>
      <c r="AC727" s="5"/>
      <c r="AD727" s="5"/>
      <c r="AE727" s="5"/>
      <c r="AH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X728" s="5"/>
      <c r="AA728" s="5"/>
      <c r="AB728" s="5"/>
      <c r="AC728" s="5"/>
      <c r="AD728" s="5"/>
      <c r="AE728" s="5"/>
      <c r="AH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X729" s="5"/>
      <c r="AA729" s="5"/>
      <c r="AB729" s="5"/>
      <c r="AC729" s="5"/>
      <c r="AD729" s="5"/>
      <c r="AE729" s="5"/>
      <c r="AH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X730" s="5"/>
      <c r="AA730" s="5"/>
      <c r="AB730" s="5"/>
      <c r="AC730" s="5"/>
      <c r="AD730" s="5"/>
      <c r="AE730" s="5"/>
      <c r="AH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X731" s="5"/>
      <c r="AA731" s="5"/>
      <c r="AB731" s="5"/>
      <c r="AC731" s="5"/>
      <c r="AD731" s="5"/>
      <c r="AE731" s="5"/>
      <c r="AH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X732" s="5"/>
      <c r="AA732" s="5"/>
      <c r="AB732" s="5"/>
      <c r="AC732" s="5"/>
      <c r="AD732" s="5"/>
      <c r="AE732" s="5"/>
      <c r="AH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X733" s="5"/>
      <c r="AA733" s="5"/>
      <c r="AB733" s="5"/>
      <c r="AC733" s="5"/>
      <c r="AD733" s="5"/>
      <c r="AE733" s="5"/>
      <c r="AH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X734" s="5"/>
      <c r="AA734" s="5"/>
      <c r="AB734" s="5"/>
      <c r="AC734" s="5"/>
      <c r="AD734" s="5"/>
      <c r="AE734" s="5"/>
      <c r="AH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X735" s="5"/>
      <c r="AA735" s="5"/>
      <c r="AB735" s="5"/>
      <c r="AC735" s="5"/>
      <c r="AD735" s="5"/>
      <c r="AE735" s="5"/>
      <c r="AH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X736" s="5"/>
      <c r="AA736" s="5"/>
      <c r="AB736" s="5"/>
      <c r="AC736" s="5"/>
      <c r="AD736" s="5"/>
      <c r="AE736" s="5"/>
      <c r="AH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X737" s="5"/>
      <c r="AA737" s="5"/>
      <c r="AB737" s="5"/>
      <c r="AC737" s="5"/>
      <c r="AD737" s="5"/>
      <c r="AE737" s="5"/>
      <c r="AH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X738" s="5"/>
      <c r="AA738" s="5"/>
      <c r="AB738" s="5"/>
      <c r="AC738" s="5"/>
      <c r="AD738" s="5"/>
      <c r="AE738" s="5"/>
      <c r="AH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X739" s="5"/>
      <c r="AA739" s="5"/>
      <c r="AB739" s="5"/>
      <c r="AC739" s="5"/>
      <c r="AD739" s="5"/>
      <c r="AE739" s="5"/>
      <c r="AH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X740" s="5"/>
      <c r="AA740" s="5"/>
      <c r="AB740" s="5"/>
      <c r="AC740" s="5"/>
      <c r="AD740" s="5"/>
      <c r="AE740" s="5"/>
      <c r="AH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X741" s="5"/>
      <c r="AA741" s="5"/>
      <c r="AB741" s="5"/>
      <c r="AC741" s="5"/>
      <c r="AD741" s="5"/>
      <c r="AE741" s="5"/>
      <c r="AH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X742" s="5"/>
      <c r="AA742" s="5"/>
      <c r="AB742" s="5"/>
      <c r="AC742" s="5"/>
      <c r="AD742" s="5"/>
      <c r="AE742" s="5"/>
      <c r="AH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X743" s="5"/>
      <c r="AA743" s="5"/>
      <c r="AB743" s="5"/>
      <c r="AC743" s="5"/>
      <c r="AD743" s="5"/>
      <c r="AE743" s="5"/>
      <c r="AH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X744" s="5"/>
      <c r="AA744" s="5"/>
      <c r="AB744" s="5"/>
      <c r="AC744" s="5"/>
      <c r="AD744" s="5"/>
      <c r="AE744" s="5"/>
      <c r="AH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X745" s="5"/>
      <c r="AA745" s="5"/>
      <c r="AB745" s="5"/>
      <c r="AC745" s="5"/>
      <c r="AD745" s="5"/>
      <c r="AE745" s="5"/>
      <c r="AH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X746" s="5"/>
      <c r="AA746" s="5"/>
      <c r="AB746" s="5"/>
      <c r="AC746" s="5"/>
      <c r="AD746" s="5"/>
      <c r="AE746" s="5"/>
      <c r="AH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X747" s="5"/>
      <c r="AA747" s="5"/>
      <c r="AB747" s="5"/>
      <c r="AC747" s="5"/>
      <c r="AD747" s="5"/>
      <c r="AE747" s="5"/>
      <c r="AH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X748" s="5"/>
      <c r="AA748" s="5"/>
      <c r="AB748" s="5"/>
      <c r="AC748" s="5"/>
      <c r="AD748" s="5"/>
      <c r="AE748" s="5"/>
      <c r="AH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X749" s="5"/>
      <c r="AA749" s="5"/>
      <c r="AB749" s="5"/>
      <c r="AC749" s="5"/>
      <c r="AD749" s="5"/>
      <c r="AE749" s="5"/>
      <c r="AH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X750" s="5"/>
      <c r="AA750" s="5"/>
      <c r="AB750" s="5"/>
      <c r="AC750" s="5"/>
      <c r="AD750" s="5"/>
      <c r="AE750" s="5"/>
      <c r="AH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X751" s="5"/>
      <c r="AA751" s="5"/>
      <c r="AB751" s="5"/>
      <c r="AC751" s="5"/>
      <c r="AD751" s="5"/>
      <c r="AE751" s="5"/>
      <c r="AH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X752" s="5"/>
      <c r="AA752" s="5"/>
      <c r="AB752" s="5"/>
      <c r="AC752" s="5"/>
      <c r="AD752" s="5"/>
      <c r="AE752" s="5"/>
      <c r="AH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X753" s="5"/>
      <c r="AA753" s="5"/>
      <c r="AB753" s="5"/>
      <c r="AC753" s="5"/>
      <c r="AD753" s="5"/>
      <c r="AE753" s="5"/>
      <c r="AH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X754" s="5"/>
      <c r="AA754" s="5"/>
      <c r="AB754" s="5"/>
      <c r="AC754" s="5"/>
      <c r="AD754" s="5"/>
      <c r="AE754" s="5"/>
      <c r="AH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X755" s="5"/>
      <c r="AA755" s="5"/>
      <c r="AB755" s="5"/>
      <c r="AC755" s="5"/>
      <c r="AD755" s="5"/>
      <c r="AE755" s="5"/>
      <c r="AH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X756" s="5"/>
      <c r="AA756" s="5"/>
      <c r="AB756" s="5"/>
      <c r="AC756" s="5"/>
      <c r="AD756" s="5"/>
      <c r="AE756" s="5"/>
      <c r="AH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X757" s="5"/>
      <c r="AA757" s="5"/>
      <c r="AB757" s="5"/>
      <c r="AC757" s="5"/>
      <c r="AD757" s="5"/>
      <c r="AE757" s="5"/>
      <c r="AH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X758" s="5"/>
      <c r="AA758" s="5"/>
      <c r="AB758" s="5"/>
      <c r="AC758" s="5"/>
      <c r="AD758" s="5"/>
      <c r="AE758" s="5"/>
      <c r="AH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X759" s="5"/>
      <c r="AA759" s="5"/>
      <c r="AB759" s="5"/>
      <c r="AC759" s="5"/>
      <c r="AD759" s="5"/>
      <c r="AE759" s="5"/>
      <c r="AH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X760" s="5"/>
      <c r="AA760" s="5"/>
      <c r="AB760" s="5"/>
      <c r="AC760" s="5"/>
      <c r="AD760" s="5"/>
      <c r="AE760" s="5"/>
      <c r="AH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X761" s="5"/>
      <c r="AA761" s="5"/>
      <c r="AB761" s="5"/>
      <c r="AC761" s="5"/>
      <c r="AD761" s="5"/>
      <c r="AE761" s="5"/>
      <c r="AH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X762" s="5"/>
      <c r="AA762" s="5"/>
      <c r="AB762" s="5"/>
      <c r="AC762" s="5"/>
      <c r="AD762" s="5"/>
      <c r="AE762" s="5"/>
      <c r="AH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X763" s="5"/>
      <c r="AA763" s="5"/>
      <c r="AB763" s="5"/>
      <c r="AC763" s="5"/>
      <c r="AD763" s="5"/>
      <c r="AE763" s="5"/>
      <c r="AH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X764" s="5"/>
      <c r="AA764" s="5"/>
      <c r="AB764" s="5"/>
      <c r="AC764" s="5"/>
      <c r="AD764" s="5"/>
      <c r="AE764" s="5"/>
      <c r="AH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X765" s="5"/>
      <c r="AA765" s="5"/>
      <c r="AB765" s="5"/>
      <c r="AC765" s="5"/>
      <c r="AD765" s="5"/>
      <c r="AE765" s="5"/>
      <c r="AH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X766" s="5"/>
      <c r="AA766" s="5"/>
      <c r="AB766" s="5"/>
      <c r="AC766" s="5"/>
      <c r="AD766" s="5"/>
      <c r="AE766" s="5"/>
      <c r="AH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X767" s="5"/>
      <c r="AA767" s="5"/>
      <c r="AB767" s="5"/>
      <c r="AC767" s="5"/>
      <c r="AD767" s="5"/>
      <c r="AE767" s="5"/>
      <c r="AH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X768" s="5"/>
      <c r="AA768" s="5"/>
      <c r="AB768" s="5"/>
      <c r="AC768" s="5"/>
      <c r="AD768" s="5"/>
      <c r="AE768" s="5"/>
      <c r="AH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X769" s="5"/>
      <c r="AA769" s="5"/>
      <c r="AB769" s="5"/>
      <c r="AC769" s="5"/>
      <c r="AD769" s="5"/>
      <c r="AE769" s="5"/>
      <c r="AH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X770" s="5"/>
      <c r="AA770" s="5"/>
      <c r="AB770" s="5"/>
      <c r="AC770" s="5"/>
      <c r="AD770" s="5"/>
      <c r="AE770" s="5"/>
      <c r="AH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X771" s="5"/>
      <c r="AA771" s="5"/>
      <c r="AB771" s="5"/>
      <c r="AC771" s="5"/>
      <c r="AD771" s="5"/>
      <c r="AE771" s="5"/>
      <c r="AH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X772" s="5"/>
      <c r="AA772" s="5"/>
      <c r="AB772" s="5"/>
      <c r="AC772" s="5"/>
      <c r="AD772" s="5"/>
      <c r="AE772" s="5"/>
      <c r="AH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X773" s="5"/>
      <c r="AA773" s="5"/>
      <c r="AB773" s="5"/>
      <c r="AC773" s="5"/>
      <c r="AD773" s="5"/>
      <c r="AE773" s="5"/>
      <c r="AH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X774" s="5"/>
      <c r="AA774" s="5"/>
      <c r="AB774" s="5"/>
      <c r="AC774" s="5"/>
      <c r="AD774" s="5"/>
      <c r="AE774" s="5"/>
      <c r="AH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X775" s="5"/>
      <c r="AA775" s="5"/>
      <c r="AB775" s="5"/>
      <c r="AC775" s="5"/>
      <c r="AD775" s="5"/>
      <c r="AE775" s="5"/>
      <c r="AH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X776" s="5"/>
      <c r="AA776" s="5"/>
      <c r="AB776" s="5"/>
      <c r="AC776" s="5"/>
      <c r="AD776" s="5"/>
      <c r="AE776" s="5"/>
      <c r="AH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X777" s="5"/>
      <c r="AA777" s="5"/>
      <c r="AB777" s="5"/>
      <c r="AC777" s="5"/>
      <c r="AD777" s="5"/>
      <c r="AE777" s="5"/>
      <c r="AH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X778" s="5"/>
      <c r="AA778" s="5"/>
      <c r="AB778" s="5"/>
      <c r="AC778" s="5"/>
      <c r="AD778" s="5"/>
      <c r="AE778" s="5"/>
      <c r="AH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X779" s="5"/>
      <c r="AA779" s="5"/>
      <c r="AB779" s="5"/>
      <c r="AC779" s="5"/>
      <c r="AD779" s="5"/>
      <c r="AE779" s="5"/>
      <c r="AH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X780" s="5"/>
      <c r="AA780" s="5"/>
      <c r="AB780" s="5"/>
      <c r="AC780" s="5"/>
      <c r="AD780" s="5"/>
      <c r="AE780" s="5"/>
      <c r="AH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X781" s="5"/>
      <c r="AA781" s="5"/>
      <c r="AB781" s="5"/>
      <c r="AC781" s="5"/>
      <c r="AD781" s="5"/>
      <c r="AE781" s="5"/>
      <c r="AH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X782" s="5"/>
      <c r="AA782" s="5"/>
      <c r="AB782" s="5"/>
      <c r="AC782" s="5"/>
      <c r="AD782" s="5"/>
      <c r="AE782" s="5"/>
      <c r="AH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X783" s="5"/>
      <c r="AA783" s="5"/>
      <c r="AB783" s="5"/>
      <c r="AC783" s="5"/>
      <c r="AD783" s="5"/>
      <c r="AE783" s="5"/>
      <c r="AH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X784" s="5"/>
      <c r="AA784" s="5"/>
      <c r="AB784" s="5"/>
      <c r="AC784" s="5"/>
      <c r="AD784" s="5"/>
      <c r="AE784" s="5"/>
      <c r="AH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X785" s="5"/>
      <c r="AA785" s="5"/>
      <c r="AB785" s="5"/>
      <c r="AC785" s="5"/>
      <c r="AD785" s="5"/>
      <c r="AE785" s="5"/>
      <c r="AH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X786" s="5"/>
      <c r="AA786" s="5"/>
      <c r="AB786" s="5"/>
      <c r="AC786" s="5"/>
      <c r="AD786" s="5"/>
      <c r="AE786" s="5"/>
      <c r="AH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X787" s="5"/>
      <c r="AA787" s="5"/>
      <c r="AB787" s="5"/>
      <c r="AC787" s="5"/>
      <c r="AD787" s="5"/>
      <c r="AE787" s="5"/>
      <c r="AH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X788" s="5"/>
      <c r="AA788" s="5"/>
      <c r="AB788" s="5"/>
      <c r="AC788" s="5"/>
      <c r="AD788" s="5"/>
      <c r="AE788" s="5"/>
      <c r="AH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X789" s="5"/>
      <c r="AA789" s="5"/>
      <c r="AB789" s="5"/>
      <c r="AC789" s="5"/>
      <c r="AD789" s="5"/>
      <c r="AE789" s="5"/>
      <c r="AH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X790" s="5"/>
      <c r="AA790" s="5"/>
      <c r="AB790" s="5"/>
      <c r="AC790" s="5"/>
      <c r="AD790" s="5"/>
      <c r="AE790" s="5"/>
      <c r="AH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X791" s="5"/>
      <c r="AA791" s="5"/>
      <c r="AB791" s="5"/>
      <c r="AC791" s="5"/>
      <c r="AD791" s="5"/>
      <c r="AE791" s="5"/>
      <c r="AH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X792" s="5"/>
      <c r="AA792" s="5"/>
      <c r="AB792" s="5"/>
      <c r="AC792" s="5"/>
      <c r="AD792" s="5"/>
      <c r="AE792" s="5"/>
      <c r="AH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X793" s="5"/>
      <c r="AA793" s="5"/>
      <c r="AB793" s="5"/>
      <c r="AC793" s="5"/>
      <c r="AD793" s="5"/>
      <c r="AE793" s="5"/>
      <c r="AH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X794" s="5"/>
      <c r="AA794" s="5"/>
      <c r="AB794" s="5"/>
      <c r="AC794" s="5"/>
      <c r="AD794" s="5"/>
      <c r="AE794" s="5"/>
      <c r="AH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X795" s="5"/>
      <c r="AA795" s="5"/>
      <c r="AB795" s="5"/>
      <c r="AC795" s="5"/>
      <c r="AD795" s="5"/>
      <c r="AE795" s="5"/>
      <c r="AH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X796" s="5"/>
      <c r="AA796" s="5"/>
      <c r="AB796" s="5"/>
      <c r="AC796" s="5"/>
      <c r="AD796" s="5"/>
      <c r="AE796" s="5"/>
      <c r="AH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X797" s="5"/>
      <c r="AA797" s="5"/>
      <c r="AB797" s="5"/>
      <c r="AC797" s="5"/>
      <c r="AD797" s="5"/>
      <c r="AE797" s="5"/>
      <c r="AH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X798" s="5"/>
      <c r="AA798" s="5"/>
      <c r="AB798" s="5"/>
      <c r="AC798" s="5"/>
      <c r="AD798" s="5"/>
      <c r="AE798" s="5"/>
      <c r="AH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X799" s="5"/>
      <c r="AA799" s="5"/>
      <c r="AB799" s="5"/>
      <c r="AC799" s="5"/>
      <c r="AD799" s="5"/>
      <c r="AE799" s="5"/>
      <c r="AH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X800" s="5"/>
      <c r="AA800" s="5"/>
      <c r="AB800" s="5"/>
      <c r="AC800" s="5"/>
      <c r="AD800" s="5"/>
      <c r="AE800" s="5"/>
      <c r="AH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X801" s="5"/>
      <c r="AA801" s="5"/>
      <c r="AB801" s="5"/>
      <c r="AC801" s="5"/>
      <c r="AD801" s="5"/>
      <c r="AE801" s="5"/>
      <c r="AH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X802" s="5"/>
      <c r="AA802" s="5"/>
      <c r="AB802" s="5"/>
      <c r="AC802" s="5"/>
      <c r="AD802" s="5"/>
      <c r="AE802" s="5"/>
      <c r="AH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X803" s="5"/>
      <c r="AA803" s="5"/>
      <c r="AB803" s="5"/>
      <c r="AC803" s="5"/>
      <c r="AD803" s="5"/>
      <c r="AE803" s="5"/>
      <c r="AH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X804" s="5"/>
      <c r="AA804" s="5"/>
      <c r="AB804" s="5"/>
      <c r="AC804" s="5"/>
      <c r="AD804" s="5"/>
      <c r="AE804" s="5"/>
      <c r="AH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X805" s="5"/>
      <c r="AA805" s="5"/>
      <c r="AB805" s="5"/>
      <c r="AC805" s="5"/>
      <c r="AD805" s="5"/>
      <c r="AE805" s="5"/>
      <c r="AH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X806" s="5"/>
      <c r="AA806" s="5"/>
      <c r="AB806" s="5"/>
      <c r="AC806" s="5"/>
      <c r="AD806" s="5"/>
      <c r="AE806" s="5"/>
      <c r="AH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X807" s="5"/>
      <c r="AA807" s="5"/>
      <c r="AB807" s="5"/>
      <c r="AC807" s="5"/>
      <c r="AD807" s="5"/>
      <c r="AE807" s="5"/>
      <c r="AH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X808" s="5"/>
      <c r="AA808" s="5"/>
      <c r="AB808" s="5"/>
      <c r="AC808" s="5"/>
      <c r="AD808" s="5"/>
      <c r="AE808" s="5"/>
      <c r="AH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X809" s="5"/>
      <c r="AA809" s="5"/>
      <c r="AB809" s="5"/>
      <c r="AC809" s="5"/>
      <c r="AD809" s="5"/>
      <c r="AE809" s="5"/>
      <c r="AH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X810" s="5"/>
      <c r="AA810" s="5"/>
      <c r="AB810" s="5"/>
      <c r="AC810" s="5"/>
      <c r="AD810" s="5"/>
      <c r="AE810" s="5"/>
      <c r="AH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X811" s="5"/>
      <c r="AA811" s="5"/>
      <c r="AB811" s="5"/>
      <c r="AC811" s="5"/>
      <c r="AD811" s="5"/>
      <c r="AE811" s="5"/>
      <c r="AH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X812" s="5"/>
      <c r="AA812" s="5"/>
      <c r="AB812" s="5"/>
      <c r="AC812" s="5"/>
      <c r="AD812" s="5"/>
      <c r="AE812" s="5"/>
      <c r="AH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X813" s="5"/>
      <c r="AA813" s="5"/>
      <c r="AB813" s="5"/>
      <c r="AC813" s="5"/>
      <c r="AD813" s="5"/>
      <c r="AE813" s="5"/>
      <c r="AH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X814" s="5"/>
      <c r="AA814" s="5"/>
      <c r="AB814" s="5"/>
      <c r="AC814" s="5"/>
      <c r="AD814" s="5"/>
      <c r="AE814" s="5"/>
      <c r="AH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X815" s="5"/>
      <c r="AA815" s="5"/>
      <c r="AB815" s="5"/>
      <c r="AC815" s="5"/>
      <c r="AD815" s="5"/>
      <c r="AE815" s="5"/>
      <c r="AH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X816" s="5"/>
      <c r="AA816" s="5"/>
      <c r="AB816" s="5"/>
      <c r="AC816" s="5"/>
      <c r="AD816" s="5"/>
      <c r="AE816" s="5"/>
      <c r="AH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X817" s="5"/>
      <c r="AA817" s="5"/>
      <c r="AB817" s="5"/>
      <c r="AC817" s="5"/>
      <c r="AD817" s="5"/>
      <c r="AE817" s="5"/>
      <c r="AH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X818" s="5"/>
      <c r="AA818" s="5"/>
      <c r="AB818" s="5"/>
      <c r="AC818" s="5"/>
      <c r="AD818" s="5"/>
      <c r="AE818" s="5"/>
      <c r="AH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X819" s="5"/>
      <c r="AA819" s="5"/>
      <c r="AB819" s="5"/>
      <c r="AC819" s="5"/>
      <c r="AD819" s="5"/>
      <c r="AE819" s="5"/>
      <c r="AH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X820" s="5"/>
      <c r="AA820" s="5"/>
      <c r="AB820" s="5"/>
      <c r="AC820" s="5"/>
      <c r="AD820" s="5"/>
      <c r="AE820" s="5"/>
      <c r="AH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X821" s="5"/>
      <c r="AA821" s="5"/>
      <c r="AB821" s="5"/>
      <c r="AC821" s="5"/>
      <c r="AD821" s="5"/>
      <c r="AE821" s="5"/>
      <c r="AH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X822" s="5"/>
      <c r="AA822" s="5"/>
      <c r="AB822" s="5"/>
      <c r="AC822" s="5"/>
      <c r="AD822" s="5"/>
      <c r="AE822" s="5"/>
      <c r="AH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X823" s="5"/>
      <c r="AA823" s="5"/>
      <c r="AB823" s="5"/>
      <c r="AC823" s="5"/>
      <c r="AD823" s="5"/>
      <c r="AE823" s="5"/>
      <c r="AH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X824" s="5"/>
      <c r="AA824" s="5"/>
      <c r="AB824" s="5"/>
      <c r="AC824" s="5"/>
      <c r="AD824" s="5"/>
      <c r="AE824" s="5"/>
      <c r="AH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X825" s="5"/>
      <c r="AA825" s="5"/>
      <c r="AB825" s="5"/>
      <c r="AC825" s="5"/>
      <c r="AD825" s="5"/>
      <c r="AE825" s="5"/>
      <c r="AH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X826" s="5"/>
      <c r="AA826" s="5"/>
      <c r="AB826" s="5"/>
      <c r="AC826" s="5"/>
      <c r="AD826" s="5"/>
      <c r="AE826" s="5"/>
      <c r="AH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X827" s="5"/>
      <c r="AA827" s="5"/>
      <c r="AB827" s="5"/>
      <c r="AC827" s="5"/>
      <c r="AD827" s="5"/>
      <c r="AE827" s="5"/>
      <c r="AH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X828" s="5"/>
      <c r="AA828" s="5"/>
      <c r="AB828" s="5"/>
      <c r="AC828" s="5"/>
      <c r="AD828" s="5"/>
      <c r="AE828" s="5"/>
      <c r="AH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X829" s="5"/>
      <c r="AA829" s="5"/>
      <c r="AB829" s="5"/>
      <c r="AC829" s="5"/>
      <c r="AD829" s="5"/>
      <c r="AE829" s="5"/>
      <c r="AH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X830" s="5"/>
      <c r="AA830" s="5"/>
      <c r="AB830" s="5"/>
      <c r="AC830" s="5"/>
      <c r="AD830" s="5"/>
      <c r="AE830" s="5"/>
      <c r="AH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X831" s="5"/>
      <c r="AA831" s="5"/>
      <c r="AB831" s="5"/>
      <c r="AC831" s="5"/>
      <c r="AD831" s="5"/>
      <c r="AE831" s="5"/>
      <c r="AH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X832" s="5"/>
      <c r="AA832" s="5"/>
      <c r="AB832" s="5"/>
      <c r="AC832" s="5"/>
      <c r="AD832" s="5"/>
      <c r="AE832" s="5"/>
      <c r="AH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X833" s="5"/>
      <c r="AA833" s="5"/>
      <c r="AB833" s="5"/>
      <c r="AC833" s="5"/>
      <c r="AD833" s="5"/>
      <c r="AE833" s="5"/>
      <c r="AH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X834" s="5"/>
      <c r="AA834" s="5"/>
      <c r="AB834" s="5"/>
      <c r="AC834" s="5"/>
      <c r="AD834" s="5"/>
      <c r="AE834" s="5"/>
      <c r="AH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X835" s="5"/>
      <c r="AA835" s="5"/>
      <c r="AB835" s="5"/>
      <c r="AC835" s="5"/>
      <c r="AD835" s="5"/>
      <c r="AE835" s="5"/>
      <c r="AH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X836" s="5"/>
      <c r="AA836" s="5"/>
      <c r="AB836" s="5"/>
      <c r="AC836" s="5"/>
      <c r="AD836" s="5"/>
      <c r="AE836" s="5"/>
      <c r="AH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X837" s="5"/>
      <c r="AA837" s="5"/>
      <c r="AB837" s="5"/>
      <c r="AC837" s="5"/>
      <c r="AD837" s="5"/>
      <c r="AE837" s="5"/>
      <c r="AH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X838" s="5"/>
      <c r="AA838" s="5"/>
      <c r="AB838" s="5"/>
      <c r="AC838" s="5"/>
      <c r="AD838" s="5"/>
      <c r="AE838" s="5"/>
      <c r="AH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X839" s="5"/>
      <c r="AA839" s="5"/>
      <c r="AB839" s="5"/>
      <c r="AC839" s="5"/>
      <c r="AD839" s="5"/>
      <c r="AE839" s="5"/>
      <c r="AH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X840" s="5"/>
      <c r="AA840" s="5"/>
      <c r="AB840" s="5"/>
      <c r="AC840" s="5"/>
      <c r="AD840" s="5"/>
      <c r="AE840" s="5"/>
      <c r="AH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X841" s="5"/>
      <c r="AA841" s="5"/>
      <c r="AB841" s="5"/>
      <c r="AC841" s="5"/>
      <c r="AD841" s="5"/>
      <c r="AE841" s="5"/>
      <c r="AH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X842" s="5"/>
      <c r="AA842" s="5"/>
      <c r="AB842" s="5"/>
      <c r="AC842" s="5"/>
      <c r="AD842" s="5"/>
      <c r="AE842" s="5"/>
      <c r="AH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X843" s="5"/>
      <c r="AA843" s="5"/>
      <c r="AB843" s="5"/>
      <c r="AC843" s="5"/>
      <c r="AD843" s="5"/>
      <c r="AE843" s="5"/>
      <c r="AH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X844" s="5"/>
      <c r="AA844" s="5"/>
      <c r="AB844" s="5"/>
      <c r="AC844" s="5"/>
      <c r="AD844" s="5"/>
      <c r="AE844" s="5"/>
      <c r="AH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X845" s="5"/>
      <c r="AA845" s="5"/>
      <c r="AB845" s="5"/>
      <c r="AC845" s="5"/>
      <c r="AD845" s="5"/>
      <c r="AE845" s="5"/>
      <c r="AH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X846" s="5"/>
      <c r="AA846" s="5"/>
      <c r="AB846" s="5"/>
      <c r="AC846" s="5"/>
      <c r="AD846" s="5"/>
      <c r="AE846" s="5"/>
      <c r="AH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X847" s="5"/>
      <c r="AA847" s="5"/>
      <c r="AB847" s="5"/>
      <c r="AC847" s="5"/>
      <c r="AD847" s="5"/>
      <c r="AE847" s="5"/>
      <c r="AH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X848" s="5"/>
      <c r="AA848" s="5"/>
      <c r="AB848" s="5"/>
      <c r="AC848" s="5"/>
      <c r="AD848" s="5"/>
      <c r="AE848" s="5"/>
      <c r="AH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X849" s="5"/>
      <c r="AA849" s="5"/>
      <c r="AB849" s="5"/>
      <c r="AC849" s="5"/>
      <c r="AD849" s="5"/>
      <c r="AE849" s="5"/>
      <c r="AH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X850" s="5"/>
      <c r="AA850" s="5"/>
      <c r="AB850" s="5"/>
      <c r="AC850" s="5"/>
      <c r="AD850" s="5"/>
      <c r="AE850" s="5"/>
      <c r="AH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X851" s="5"/>
      <c r="AA851" s="5"/>
      <c r="AB851" s="5"/>
      <c r="AC851" s="5"/>
      <c r="AD851" s="5"/>
      <c r="AE851" s="5"/>
      <c r="AH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X852" s="5"/>
      <c r="AA852" s="5"/>
      <c r="AB852" s="5"/>
      <c r="AC852" s="5"/>
      <c r="AD852" s="5"/>
      <c r="AE852" s="5"/>
      <c r="AH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X853" s="5"/>
      <c r="AA853" s="5"/>
      <c r="AB853" s="5"/>
      <c r="AC853" s="5"/>
      <c r="AD853" s="5"/>
      <c r="AE853" s="5"/>
      <c r="AH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X854" s="5"/>
      <c r="AA854" s="5"/>
      <c r="AB854" s="5"/>
      <c r="AC854" s="5"/>
      <c r="AD854" s="5"/>
      <c r="AE854" s="5"/>
      <c r="AH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X855" s="5"/>
      <c r="AA855" s="5"/>
      <c r="AB855" s="5"/>
      <c r="AC855" s="5"/>
      <c r="AD855" s="5"/>
      <c r="AE855" s="5"/>
      <c r="AH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X856" s="5"/>
      <c r="AA856" s="5"/>
      <c r="AB856" s="5"/>
      <c r="AC856" s="5"/>
      <c r="AD856" s="5"/>
      <c r="AE856" s="5"/>
      <c r="AH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X857" s="5"/>
      <c r="AA857" s="5"/>
      <c r="AB857" s="5"/>
      <c r="AC857" s="5"/>
      <c r="AD857" s="5"/>
      <c r="AE857" s="5"/>
      <c r="AH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X858" s="5"/>
      <c r="AA858" s="5"/>
      <c r="AB858" s="5"/>
      <c r="AC858" s="5"/>
      <c r="AD858" s="5"/>
      <c r="AE858" s="5"/>
      <c r="AH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X859" s="5"/>
      <c r="AA859" s="5"/>
      <c r="AB859" s="5"/>
      <c r="AC859" s="5"/>
      <c r="AD859" s="5"/>
      <c r="AE859" s="5"/>
      <c r="AH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X860" s="5"/>
      <c r="AA860" s="5"/>
      <c r="AB860" s="5"/>
      <c r="AC860" s="5"/>
      <c r="AD860" s="5"/>
      <c r="AE860" s="5"/>
      <c r="AH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X861" s="5"/>
      <c r="AA861" s="5"/>
      <c r="AB861" s="5"/>
      <c r="AC861" s="5"/>
      <c r="AD861" s="5"/>
      <c r="AE861" s="5"/>
      <c r="AH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X862" s="5"/>
      <c r="AA862" s="5"/>
      <c r="AB862" s="5"/>
      <c r="AC862" s="5"/>
      <c r="AD862" s="5"/>
      <c r="AE862" s="5"/>
      <c r="AH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X863" s="5"/>
      <c r="AA863" s="5"/>
      <c r="AB863" s="5"/>
      <c r="AC863" s="5"/>
      <c r="AD863" s="5"/>
      <c r="AE863" s="5"/>
      <c r="AH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X864" s="5"/>
      <c r="AA864" s="5"/>
      <c r="AB864" s="5"/>
      <c r="AC864" s="5"/>
      <c r="AD864" s="5"/>
      <c r="AE864" s="5"/>
      <c r="AH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X865" s="5"/>
      <c r="AA865" s="5"/>
      <c r="AB865" s="5"/>
      <c r="AC865" s="5"/>
      <c r="AD865" s="5"/>
      <c r="AE865" s="5"/>
      <c r="AH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X866" s="5"/>
      <c r="AA866" s="5"/>
      <c r="AB866" s="5"/>
      <c r="AC866" s="5"/>
      <c r="AD866" s="5"/>
      <c r="AE866" s="5"/>
      <c r="AH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X867" s="5"/>
      <c r="AA867" s="5"/>
      <c r="AB867" s="5"/>
      <c r="AC867" s="5"/>
      <c r="AD867" s="5"/>
      <c r="AE867" s="5"/>
      <c r="AH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X868" s="5"/>
      <c r="AA868" s="5"/>
      <c r="AB868" s="5"/>
      <c r="AC868" s="5"/>
      <c r="AD868" s="5"/>
      <c r="AE868" s="5"/>
      <c r="AH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X869" s="5"/>
      <c r="AA869" s="5"/>
      <c r="AB869" s="5"/>
      <c r="AC869" s="5"/>
      <c r="AD869" s="5"/>
      <c r="AE869" s="5"/>
      <c r="AH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X870" s="5"/>
      <c r="AA870" s="5"/>
      <c r="AB870" s="5"/>
      <c r="AC870" s="5"/>
      <c r="AD870" s="5"/>
      <c r="AE870" s="5"/>
      <c r="AH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X871" s="5"/>
      <c r="AA871" s="5"/>
      <c r="AB871" s="5"/>
      <c r="AC871" s="5"/>
      <c r="AD871" s="5"/>
      <c r="AE871" s="5"/>
      <c r="AH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X872" s="5"/>
      <c r="AA872" s="5"/>
      <c r="AB872" s="5"/>
      <c r="AC872" s="5"/>
      <c r="AD872" s="5"/>
      <c r="AE872" s="5"/>
      <c r="AH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X873" s="5"/>
      <c r="AA873" s="5"/>
      <c r="AB873" s="5"/>
      <c r="AC873" s="5"/>
      <c r="AD873" s="5"/>
      <c r="AE873" s="5"/>
      <c r="AH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X874" s="5"/>
      <c r="AA874" s="5"/>
      <c r="AB874" s="5"/>
      <c r="AC874" s="5"/>
      <c r="AD874" s="5"/>
      <c r="AE874" s="5"/>
      <c r="AH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X875" s="5"/>
      <c r="AA875" s="5"/>
      <c r="AB875" s="5"/>
      <c r="AC875" s="5"/>
      <c r="AD875" s="5"/>
      <c r="AE875" s="5"/>
      <c r="AH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X876" s="5"/>
      <c r="AA876" s="5"/>
      <c r="AB876" s="5"/>
      <c r="AC876" s="5"/>
      <c r="AD876" s="5"/>
      <c r="AE876" s="5"/>
      <c r="AH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X877" s="5"/>
      <c r="AA877" s="5"/>
      <c r="AB877" s="5"/>
      <c r="AC877" s="5"/>
      <c r="AD877" s="5"/>
      <c r="AE877" s="5"/>
      <c r="AH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X878" s="5"/>
      <c r="AA878" s="5"/>
      <c r="AB878" s="5"/>
      <c r="AC878" s="5"/>
      <c r="AD878" s="5"/>
      <c r="AE878" s="5"/>
      <c r="AH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X879" s="5"/>
      <c r="AA879" s="5"/>
      <c r="AB879" s="5"/>
      <c r="AC879" s="5"/>
      <c r="AD879" s="5"/>
      <c r="AE879" s="5"/>
      <c r="AH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X880" s="5"/>
      <c r="AA880" s="5"/>
      <c r="AB880" s="5"/>
      <c r="AC880" s="5"/>
      <c r="AD880" s="5"/>
      <c r="AE880" s="5"/>
      <c r="AH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X881" s="5"/>
      <c r="AA881" s="5"/>
      <c r="AB881" s="5"/>
      <c r="AC881" s="5"/>
      <c r="AD881" s="5"/>
      <c r="AE881" s="5"/>
      <c r="AH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X882" s="5"/>
      <c r="AA882" s="5"/>
      <c r="AB882" s="5"/>
      <c r="AC882" s="5"/>
      <c r="AD882" s="5"/>
      <c r="AE882" s="5"/>
      <c r="AH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X883" s="5"/>
      <c r="AA883" s="5"/>
      <c r="AB883" s="5"/>
      <c r="AC883" s="5"/>
      <c r="AD883" s="5"/>
      <c r="AE883" s="5"/>
      <c r="AH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X884" s="5"/>
      <c r="AA884" s="5"/>
      <c r="AB884" s="5"/>
      <c r="AC884" s="5"/>
      <c r="AD884" s="5"/>
      <c r="AE884" s="5"/>
      <c r="AH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X885" s="5"/>
      <c r="AA885" s="5"/>
      <c r="AB885" s="5"/>
      <c r="AC885" s="5"/>
      <c r="AD885" s="5"/>
      <c r="AE885" s="5"/>
      <c r="AH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X886" s="5"/>
      <c r="AA886" s="5"/>
      <c r="AB886" s="5"/>
      <c r="AC886" s="5"/>
      <c r="AD886" s="5"/>
      <c r="AE886" s="5"/>
      <c r="AH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X887" s="5"/>
      <c r="AA887" s="5"/>
      <c r="AB887" s="5"/>
      <c r="AC887" s="5"/>
      <c r="AD887" s="5"/>
      <c r="AE887" s="5"/>
      <c r="AH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X888" s="5"/>
      <c r="AA888" s="5"/>
      <c r="AB888" s="5"/>
      <c r="AC888" s="5"/>
      <c r="AD888" s="5"/>
      <c r="AE888" s="5"/>
      <c r="AH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X889" s="5"/>
      <c r="AA889" s="5"/>
      <c r="AB889" s="5"/>
      <c r="AC889" s="5"/>
      <c r="AD889" s="5"/>
      <c r="AE889" s="5"/>
      <c r="AH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X890" s="5"/>
      <c r="AA890" s="5"/>
      <c r="AB890" s="5"/>
      <c r="AC890" s="5"/>
      <c r="AD890" s="5"/>
      <c r="AE890" s="5"/>
      <c r="AH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X891" s="5"/>
      <c r="AA891" s="5"/>
      <c r="AB891" s="5"/>
      <c r="AC891" s="5"/>
      <c r="AD891" s="5"/>
      <c r="AE891" s="5"/>
      <c r="AH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X892" s="5"/>
      <c r="AA892" s="5"/>
      <c r="AB892" s="5"/>
      <c r="AC892" s="5"/>
      <c r="AD892" s="5"/>
      <c r="AE892" s="5"/>
      <c r="AH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X893" s="5"/>
      <c r="AA893" s="5"/>
      <c r="AB893" s="5"/>
      <c r="AC893" s="5"/>
      <c r="AD893" s="5"/>
      <c r="AE893" s="5"/>
      <c r="AH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X894" s="5"/>
      <c r="AA894" s="5"/>
      <c r="AB894" s="5"/>
      <c r="AC894" s="5"/>
      <c r="AD894" s="5"/>
      <c r="AE894" s="5"/>
      <c r="AH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X895" s="5"/>
      <c r="AA895" s="5"/>
      <c r="AB895" s="5"/>
      <c r="AC895" s="5"/>
      <c r="AD895" s="5"/>
      <c r="AE895" s="5"/>
      <c r="AH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X896" s="5"/>
      <c r="AA896" s="5"/>
      <c r="AB896" s="5"/>
      <c r="AC896" s="5"/>
      <c r="AD896" s="5"/>
      <c r="AE896" s="5"/>
      <c r="AH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X897" s="5"/>
      <c r="AA897" s="5"/>
      <c r="AB897" s="5"/>
      <c r="AC897" s="5"/>
      <c r="AD897" s="5"/>
      <c r="AE897" s="5"/>
      <c r="AH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X898" s="5"/>
      <c r="AA898" s="5"/>
      <c r="AB898" s="5"/>
      <c r="AC898" s="5"/>
      <c r="AD898" s="5"/>
      <c r="AE898" s="5"/>
      <c r="AH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X899" s="5"/>
      <c r="AA899" s="5"/>
      <c r="AB899" s="5"/>
      <c r="AC899" s="5"/>
      <c r="AD899" s="5"/>
      <c r="AE899" s="5"/>
      <c r="AH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X900" s="5"/>
      <c r="AA900" s="5"/>
      <c r="AB900" s="5"/>
      <c r="AC900" s="5"/>
      <c r="AD900" s="5"/>
      <c r="AE900" s="5"/>
      <c r="AH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X901" s="5"/>
      <c r="AA901" s="5"/>
      <c r="AB901" s="5"/>
      <c r="AC901" s="5"/>
      <c r="AD901" s="5"/>
      <c r="AE901" s="5"/>
      <c r="AH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X902" s="5"/>
      <c r="AA902" s="5"/>
      <c r="AB902" s="5"/>
      <c r="AC902" s="5"/>
      <c r="AD902" s="5"/>
      <c r="AE902" s="5"/>
      <c r="AH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X903" s="5"/>
      <c r="AA903" s="5"/>
      <c r="AB903" s="5"/>
      <c r="AC903" s="5"/>
      <c r="AD903" s="5"/>
      <c r="AE903" s="5"/>
      <c r="AH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X904" s="5"/>
      <c r="AA904" s="5"/>
      <c r="AB904" s="5"/>
      <c r="AC904" s="5"/>
      <c r="AD904" s="5"/>
      <c r="AE904" s="5"/>
      <c r="AH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X905" s="5"/>
      <c r="AA905" s="5"/>
      <c r="AB905" s="5"/>
      <c r="AC905" s="5"/>
      <c r="AD905" s="5"/>
      <c r="AE905" s="5"/>
      <c r="AH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X906" s="5"/>
      <c r="AA906" s="5"/>
      <c r="AB906" s="5"/>
      <c r="AC906" s="5"/>
      <c r="AD906" s="5"/>
      <c r="AE906" s="5"/>
      <c r="AH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X907" s="5"/>
      <c r="AA907" s="5"/>
      <c r="AB907" s="5"/>
      <c r="AC907" s="5"/>
      <c r="AD907" s="5"/>
      <c r="AE907" s="5"/>
      <c r="AH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X908" s="5"/>
      <c r="AA908" s="5"/>
      <c r="AB908" s="5"/>
      <c r="AC908" s="5"/>
      <c r="AD908" s="5"/>
      <c r="AE908" s="5"/>
      <c r="AH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X909" s="5"/>
      <c r="AA909" s="5"/>
      <c r="AB909" s="5"/>
      <c r="AC909" s="5"/>
      <c r="AD909" s="5"/>
      <c r="AE909" s="5"/>
      <c r="AH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X910" s="5"/>
      <c r="AA910" s="5"/>
      <c r="AB910" s="5"/>
      <c r="AC910" s="5"/>
      <c r="AD910" s="5"/>
      <c r="AE910" s="5"/>
      <c r="AH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X911" s="5"/>
      <c r="AA911" s="5"/>
      <c r="AB911" s="5"/>
      <c r="AC911" s="5"/>
      <c r="AD911" s="5"/>
      <c r="AE911" s="5"/>
      <c r="AH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X912" s="5"/>
      <c r="AA912" s="5"/>
      <c r="AB912" s="5"/>
      <c r="AC912" s="5"/>
      <c r="AD912" s="5"/>
      <c r="AE912" s="5"/>
      <c r="AH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X913" s="5"/>
      <c r="AA913" s="5"/>
      <c r="AB913" s="5"/>
      <c r="AC913" s="5"/>
      <c r="AD913" s="5"/>
      <c r="AE913" s="5"/>
      <c r="AH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X914" s="5"/>
      <c r="AA914" s="5"/>
      <c r="AB914" s="5"/>
      <c r="AC914" s="5"/>
      <c r="AD914" s="5"/>
      <c r="AE914" s="5"/>
      <c r="AH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X915" s="5"/>
      <c r="AA915" s="5"/>
      <c r="AB915" s="5"/>
      <c r="AC915" s="5"/>
      <c r="AD915" s="5"/>
      <c r="AE915" s="5"/>
      <c r="AH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X916" s="5"/>
      <c r="AA916" s="5"/>
      <c r="AB916" s="5"/>
      <c r="AC916" s="5"/>
      <c r="AD916" s="5"/>
      <c r="AE916" s="5"/>
      <c r="AH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X917" s="5"/>
      <c r="AA917" s="5"/>
      <c r="AB917" s="5"/>
      <c r="AC917" s="5"/>
      <c r="AD917" s="5"/>
      <c r="AE917" s="5"/>
      <c r="AH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X918" s="5"/>
      <c r="AA918" s="5"/>
      <c r="AB918" s="5"/>
      <c r="AC918" s="5"/>
      <c r="AD918" s="5"/>
      <c r="AE918" s="5"/>
      <c r="AH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X919" s="5"/>
      <c r="AA919" s="5"/>
      <c r="AB919" s="5"/>
      <c r="AC919" s="5"/>
      <c r="AD919" s="5"/>
      <c r="AE919" s="5"/>
      <c r="AH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X920" s="5"/>
      <c r="AA920" s="5"/>
      <c r="AB920" s="5"/>
      <c r="AC920" s="5"/>
      <c r="AD920" s="5"/>
      <c r="AE920" s="5"/>
      <c r="AH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X921" s="5"/>
      <c r="AA921" s="5"/>
      <c r="AB921" s="5"/>
      <c r="AC921" s="5"/>
      <c r="AD921" s="5"/>
      <c r="AE921" s="5"/>
      <c r="AH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X922" s="5"/>
      <c r="AA922" s="5"/>
      <c r="AB922" s="5"/>
      <c r="AC922" s="5"/>
      <c r="AD922" s="5"/>
      <c r="AE922" s="5"/>
      <c r="AH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X923" s="5"/>
      <c r="AA923" s="5"/>
      <c r="AB923" s="5"/>
      <c r="AC923" s="5"/>
      <c r="AD923" s="5"/>
      <c r="AE923" s="5"/>
      <c r="AH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X924" s="5"/>
      <c r="AA924" s="5"/>
      <c r="AB924" s="5"/>
      <c r="AC924" s="5"/>
      <c r="AD924" s="5"/>
      <c r="AE924" s="5"/>
      <c r="AH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X925" s="5"/>
      <c r="AA925" s="5"/>
      <c r="AB925" s="5"/>
      <c r="AC925" s="5"/>
      <c r="AD925" s="5"/>
      <c r="AE925" s="5"/>
      <c r="AH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X926" s="5"/>
      <c r="AA926" s="5"/>
      <c r="AB926" s="5"/>
      <c r="AC926" s="5"/>
      <c r="AD926" s="5"/>
      <c r="AE926" s="5"/>
      <c r="AH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X927" s="5"/>
      <c r="AA927" s="5"/>
      <c r="AB927" s="5"/>
      <c r="AC927" s="5"/>
      <c r="AD927" s="5"/>
      <c r="AE927" s="5"/>
      <c r="AH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X928" s="5"/>
      <c r="AA928" s="5"/>
      <c r="AB928" s="5"/>
      <c r="AC928" s="5"/>
      <c r="AD928" s="5"/>
      <c r="AE928" s="5"/>
      <c r="AH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X929" s="5"/>
      <c r="AA929" s="5"/>
      <c r="AB929" s="5"/>
      <c r="AC929" s="5"/>
      <c r="AD929" s="5"/>
      <c r="AE929" s="5"/>
      <c r="AH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X930" s="5"/>
      <c r="AA930" s="5"/>
      <c r="AB930" s="5"/>
      <c r="AC930" s="5"/>
      <c r="AD930" s="5"/>
      <c r="AE930" s="5"/>
      <c r="AH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X931" s="5"/>
      <c r="AA931" s="5"/>
      <c r="AB931" s="5"/>
      <c r="AC931" s="5"/>
      <c r="AD931" s="5"/>
      <c r="AE931" s="5"/>
      <c r="AH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X932" s="5"/>
      <c r="AA932" s="5"/>
      <c r="AB932" s="5"/>
      <c r="AC932" s="5"/>
      <c r="AD932" s="5"/>
      <c r="AE932" s="5"/>
      <c r="AH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X933" s="5"/>
      <c r="AA933" s="5"/>
      <c r="AB933" s="5"/>
      <c r="AC933" s="5"/>
      <c r="AD933" s="5"/>
      <c r="AE933" s="5"/>
      <c r="AH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X934" s="5"/>
      <c r="AA934" s="5"/>
      <c r="AB934" s="5"/>
      <c r="AC934" s="5"/>
      <c r="AD934" s="5"/>
      <c r="AE934" s="5"/>
      <c r="AH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X935" s="5"/>
      <c r="AA935" s="5"/>
      <c r="AB935" s="5"/>
      <c r="AC935" s="5"/>
      <c r="AD935" s="5"/>
      <c r="AE935" s="5"/>
      <c r="AH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X936" s="5"/>
      <c r="AA936" s="5"/>
      <c r="AB936" s="5"/>
      <c r="AC936" s="5"/>
      <c r="AD936" s="5"/>
      <c r="AE936" s="5"/>
      <c r="AH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X937" s="5"/>
      <c r="AA937" s="5"/>
      <c r="AB937" s="5"/>
      <c r="AC937" s="5"/>
      <c r="AD937" s="5"/>
      <c r="AE937" s="5"/>
      <c r="AH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X938" s="5"/>
      <c r="AA938" s="5"/>
      <c r="AB938" s="5"/>
      <c r="AC938" s="5"/>
      <c r="AD938" s="5"/>
      <c r="AE938" s="5"/>
      <c r="AH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X939" s="5"/>
      <c r="AA939" s="5"/>
      <c r="AB939" s="5"/>
      <c r="AC939" s="5"/>
      <c r="AD939" s="5"/>
      <c r="AE939" s="5"/>
      <c r="AH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X940" s="5"/>
      <c r="AA940" s="5"/>
      <c r="AB940" s="5"/>
      <c r="AC940" s="5"/>
      <c r="AD940" s="5"/>
      <c r="AE940" s="5"/>
      <c r="AH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X941" s="5"/>
      <c r="AA941" s="5"/>
      <c r="AB941" s="5"/>
      <c r="AC941" s="5"/>
      <c r="AD941" s="5"/>
      <c r="AE941" s="5"/>
      <c r="AH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X942" s="5"/>
      <c r="AA942" s="5"/>
      <c r="AB942" s="5"/>
      <c r="AC942" s="5"/>
      <c r="AD942" s="5"/>
      <c r="AE942" s="5"/>
      <c r="AH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X943" s="5"/>
      <c r="AA943" s="5"/>
      <c r="AB943" s="5"/>
      <c r="AC943" s="5"/>
      <c r="AD943" s="5"/>
      <c r="AE943" s="5"/>
      <c r="AH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X944" s="5"/>
      <c r="AA944" s="5"/>
      <c r="AB944" s="5"/>
      <c r="AC944" s="5"/>
      <c r="AD944" s="5"/>
      <c r="AE944" s="5"/>
      <c r="AH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X945" s="5"/>
      <c r="AA945" s="5"/>
      <c r="AB945" s="5"/>
      <c r="AC945" s="5"/>
      <c r="AD945" s="5"/>
      <c r="AE945" s="5"/>
      <c r="AH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X946" s="5"/>
      <c r="AA946" s="5"/>
      <c r="AB946" s="5"/>
      <c r="AC946" s="5"/>
      <c r="AD946" s="5"/>
      <c r="AE946" s="5"/>
      <c r="AH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X947" s="5"/>
      <c r="AA947" s="5"/>
      <c r="AB947" s="5"/>
      <c r="AC947" s="5"/>
      <c r="AD947" s="5"/>
      <c r="AE947" s="5"/>
      <c r="AH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X948" s="5"/>
      <c r="AA948" s="5"/>
      <c r="AB948" s="5"/>
      <c r="AC948" s="5"/>
      <c r="AD948" s="5"/>
      <c r="AE948" s="5"/>
      <c r="AH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X949" s="5"/>
      <c r="AA949" s="5"/>
      <c r="AB949" s="5"/>
      <c r="AC949" s="5"/>
      <c r="AD949" s="5"/>
      <c r="AE949" s="5"/>
      <c r="AH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X950" s="5"/>
      <c r="AA950" s="5"/>
      <c r="AB950" s="5"/>
      <c r="AC950" s="5"/>
      <c r="AD950" s="5"/>
      <c r="AE950" s="5"/>
      <c r="AH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X951" s="5"/>
      <c r="AA951" s="5"/>
      <c r="AB951" s="5"/>
      <c r="AC951" s="5"/>
      <c r="AD951" s="5"/>
      <c r="AE951" s="5"/>
      <c r="AH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X952" s="5"/>
      <c r="AA952" s="5"/>
      <c r="AB952" s="5"/>
      <c r="AC952" s="5"/>
      <c r="AD952" s="5"/>
      <c r="AE952" s="5"/>
      <c r="AH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X953" s="5"/>
      <c r="AA953" s="5"/>
      <c r="AB953" s="5"/>
      <c r="AC953" s="5"/>
      <c r="AD953" s="5"/>
      <c r="AE953" s="5"/>
      <c r="AH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X954" s="5"/>
      <c r="AA954" s="5"/>
      <c r="AB954" s="5"/>
      <c r="AC954" s="5"/>
      <c r="AD954" s="5"/>
      <c r="AE954" s="5"/>
      <c r="AH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X955" s="5"/>
      <c r="AA955" s="5"/>
      <c r="AB955" s="5"/>
      <c r="AC955" s="5"/>
      <c r="AD955" s="5"/>
      <c r="AE955" s="5"/>
      <c r="AH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X956" s="5"/>
      <c r="AA956" s="5"/>
      <c r="AB956" s="5"/>
      <c r="AC956" s="5"/>
      <c r="AD956" s="5"/>
      <c r="AE956" s="5"/>
      <c r="AH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X957" s="5"/>
      <c r="AA957" s="5"/>
      <c r="AB957" s="5"/>
      <c r="AC957" s="5"/>
      <c r="AD957" s="5"/>
      <c r="AE957" s="5"/>
      <c r="AH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X958" s="5"/>
      <c r="AA958" s="5"/>
      <c r="AB958" s="5"/>
      <c r="AC958" s="5"/>
      <c r="AD958" s="5"/>
      <c r="AE958" s="5"/>
      <c r="AH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X959" s="5"/>
      <c r="AA959" s="5"/>
      <c r="AB959" s="5"/>
      <c r="AC959" s="5"/>
      <c r="AD959" s="5"/>
      <c r="AE959" s="5"/>
      <c r="AH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X960" s="5"/>
      <c r="AA960" s="5"/>
      <c r="AB960" s="5"/>
      <c r="AC960" s="5"/>
      <c r="AD960" s="5"/>
      <c r="AE960" s="5"/>
      <c r="AH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X961" s="5"/>
      <c r="AA961" s="5"/>
      <c r="AB961" s="5"/>
      <c r="AC961" s="5"/>
      <c r="AD961" s="5"/>
      <c r="AE961" s="5"/>
      <c r="AH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X962" s="5"/>
      <c r="AA962" s="5"/>
      <c r="AB962" s="5"/>
      <c r="AC962" s="5"/>
      <c r="AD962" s="5"/>
      <c r="AE962" s="5"/>
      <c r="AH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X963" s="5"/>
      <c r="AA963" s="5"/>
      <c r="AB963" s="5"/>
      <c r="AC963" s="5"/>
      <c r="AD963" s="5"/>
      <c r="AE963" s="5"/>
      <c r="AH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X964" s="5"/>
      <c r="AA964" s="5"/>
      <c r="AB964" s="5"/>
      <c r="AC964" s="5"/>
      <c r="AD964" s="5"/>
      <c r="AE964" s="5"/>
      <c r="AH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X965" s="5"/>
      <c r="AA965" s="5"/>
      <c r="AB965" s="5"/>
      <c r="AC965" s="5"/>
      <c r="AD965" s="5"/>
      <c r="AE965" s="5"/>
      <c r="AH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X966" s="5"/>
      <c r="AA966" s="5"/>
      <c r="AB966" s="5"/>
      <c r="AC966" s="5"/>
      <c r="AD966" s="5"/>
      <c r="AE966" s="5"/>
      <c r="AH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X967" s="5"/>
      <c r="AA967" s="5"/>
      <c r="AB967" s="5"/>
      <c r="AC967" s="5"/>
      <c r="AD967" s="5"/>
      <c r="AE967" s="5"/>
      <c r="AH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X968" s="5"/>
      <c r="AA968" s="5"/>
      <c r="AB968" s="5"/>
      <c r="AC968" s="5"/>
      <c r="AD968" s="5"/>
      <c r="AE968" s="5"/>
      <c r="AH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X969" s="5"/>
      <c r="AA969" s="5"/>
      <c r="AB969" s="5"/>
      <c r="AC969" s="5"/>
      <c r="AD969" s="5"/>
      <c r="AE969" s="5"/>
      <c r="AH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X970" s="5"/>
      <c r="AA970" s="5"/>
      <c r="AB970" s="5"/>
      <c r="AC970" s="5"/>
      <c r="AD970" s="5"/>
      <c r="AE970" s="5"/>
      <c r="AH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X971" s="5"/>
      <c r="AA971" s="5"/>
      <c r="AB971" s="5"/>
      <c r="AC971" s="5"/>
      <c r="AD971" s="5"/>
      <c r="AE971" s="5"/>
      <c r="AH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X972" s="5"/>
      <c r="AA972" s="5"/>
      <c r="AB972" s="5"/>
      <c r="AC972" s="5"/>
      <c r="AD972" s="5"/>
      <c r="AE972" s="5"/>
      <c r="AH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X973" s="5"/>
      <c r="AA973" s="5"/>
      <c r="AB973" s="5"/>
      <c r="AC973" s="5"/>
      <c r="AD973" s="5"/>
      <c r="AE973" s="5"/>
      <c r="AH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X974" s="5"/>
      <c r="AA974" s="5"/>
      <c r="AB974" s="5"/>
      <c r="AC974" s="5"/>
      <c r="AD974" s="5"/>
      <c r="AE974" s="5"/>
      <c r="AH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X975" s="5"/>
      <c r="AA975" s="5"/>
      <c r="AB975" s="5"/>
      <c r="AC975" s="5"/>
      <c r="AD975" s="5"/>
      <c r="AE975" s="5"/>
      <c r="AH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X976" s="5"/>
      <c r="AA976" s="5"/>
      <c r="AB976" s="5"/>
      <c r="AC976" s="5"/>
      <c r="AD976" s="5"/>
      <c r="AE976" s="5"/>
      <c r="AH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X977" s="5"/>
      <c r="AA977" s="5"/>
      <c r="AB977" s="5"/>
      <c r="AC977" s="5"/>
      <c r="AD977" s="5"/>
      <c r="AE977" s="5"/>
      <c r="AH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X978" s="5"/>
      <c r="AA978" s="5"/>
      <c r="AB978" s="5"/>
      <c r="AC978" s="5"/>
      <c r="AD978" s="5"/>
      <c r="AE978" s="5"/>
      <c r="AH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X979" s="5"/>
      <c r="AA979" s="5"/>
      <c r="AB979" s="5"/>
      <c r="AC979" s="5"/>
      <c r="AD979" s="5"/>
      <c r="AE979" s="5"/>
      <c r="AH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X980" s="5"/>
      <c r="AA980" s="5"/>
      <c r="AB980" s="5"/>
      <c r="AC980" s="5"/>
      <c r="AD980" s="5"/>
      <c r="AE980" s="5"/>
      <c r="AH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X981" s="5"/>
      <c r="AA981" s="5"/>
      <c r="AB981" s="5"/>
      <c r="AC981" s="5"/>
      <c r="AD981" s="5"/>
      <c r="AE981" s="5"/>
      <c r="AH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X982" s="5"/>
      <c r="AA982" s="5"/>
      <c r="AB982" s="5"/>
      <c r="AC982" s="5"/>
      <c r="AD982" s="5"/>
      <c r="AE982" s="5"/>
      <c r="AH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X983" s="5"/>
      <c r="AA983" s="5"/>
      <c r="AB983" s="5"/>
      <c r="AC983" s="5"/>
      <c r="AD983" s="5"/>
      <c r="AE983" s="5"/>
      <c r="AH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X984" s="5"/>
      <c r="AA984" s="5"/>
      <c r="AB984" s="5"/>
      <c r="AC984" s="5"/>
      <c r="AD984" s="5"/>
      <c r="AE984" s="5"/>
      <c r="AH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X985" s="5"/>
      <c r="AA985" s="5"/>
      <c r="AB985" s="5"/>
      <c r="AC985" s="5"/>
      <c r="AD985" s="5"/>
      <c r="AE985" s="5"/>
      <c r="AH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X986" s="5"/>
      <c r="AA986" s="5"/>
      <c r="AB986" s="5"/>
      <c r="AC986" s="5"/>
      <c r="AD986" s="5"/>
      <c r="AE986" s="5"/>
      <c r="AH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X987" s="5"/>
      <c r="AA987" s="5"/>
      <c r="AB987" s="5"/>
      <c r="AC987" s="5"/>
      <c r="AD987" s="5"/>
      <c r="AE987" s="5"/>
      <c r="AH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X988" s="5"/>
      <c r="AA988" s="5"/>
      <c r="AB988" s="5"/>
      <c r="AC988" s="5"/>
      <c r="AD988" s="5"/>
      <c r="AE988" s="5"/>
      <c r="AH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X989" s="5"/>
      <c r="AA989" s="5"/>
      <c r="AB989" s="5"/>
      <c r="AC989" s="5"/>
      <c r="AD989" s="5"/>
      <c r="AE989" s="5"/>
      <c r="AH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X990" s="5"/>
      <c r="AA990" s="5"/>
      <c r="AB990" s="5"/>
      <c r="AC990" s="5"/>
      <c r="AD990" s="5"/>
      <c r="AE990" s="5"/>
      <c r="AH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X991" s="5"/>
      <c r="AA991" s="5"/>
      <c r="AB991" s="5"/>
      <c r="AC991" s="5"/>
      <c r="AD991" s="5"/>
      <c r="AE991" s="5"/>
      <c r="AH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X992" s="5"/>
      <c r="AA992" s="5"/>
      <c r="AB992" s="5"/>
      <c r="AC992" s="5"/>
      <c r="AD992" s="5"/>
      <c r="AE992" s="5"/>
      <c r="AH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X993" s="5"/>
      <c r="AA993" s="5"/>
      <c r="AB993" s="5"/>
      <c r="AC993" s="5"/>
      <c r="AD993" s="5"/>
      <c r="AE993" s="5"/>
      <c r="AH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X994" s="5"/>
      <c r="AA994" s="5"/>
      <c r="AB994" s="5"/>
      <c r="AC994" s="5"/>
      <c r="AD994" s="5"/>
      <c r="AE994" s="5"/>
      <c r="AH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X995" s="5"/>
      <c r="AA995" s="5"/>
      <c r="AB995" s="5"/>
      <c r="AC995" s="5"/>
      <c r="AD995" s="5"/>
      <c r="AE995" s="5"/>
      <c r="AH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X996" s="5"/>
      <c r="AA996" s="5"/>
      <c r="AB996" s="5"/>
      <c r="AC996" s="5"/>
      <c r="AD996" s="5"/>
      <c r="AE996" s="5"/>
      <c r="AH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X997" s="5"/>
      <c r="AA997" s="5"/>
      <c r="AB997" s="5"/>
      <c r="AC997" s="5"/>
      <c r="AD997" s="5"/>
      <c r="AE997" s="5"/>
      <c r="AH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X998" s="5"/>
      <c r="AA998" s="5"/>
      <c r="AB998" s="5"/>
      <c r="AC998" s="5"/>
      <c r="AD998" s="5"/>
      <c r="AE998" s="5"/>
      <c r="AH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X999" s="5"/>
      <c r="AA999" s="5"/>
      <c r="AB999" s="5"/>
      <c r="AC999" s="5"/>
      <c r="AD999" s="5"/>
      <c r="AE999" s="5"/>
      <c r="AH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X1000" s="5"/>
      <c r="AA1000" s="5"/>
      <c r="AB1000" s="5"/>
      <c r="AC1000" s="5"/>
      <c r="AD1000" s="5"/>
      <c r="AE1000" s="5"/>
      <c r="AH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X1001" s="5"/>
      <c r="AA1001" s="5"/>
      <c r="AB1001" s="5"/>
      <c r="AC1001" s="5"/>
      <c r="AD1001" s="5"/>
      <c r="AE1001" s="5"/>
      <c r="AH1001" s="5"/>
    </row>
  </sheetData>
  <autoFilter ref="$A$1:$AL$204">
    <filterColumn colId="5">
      <filters>
        <filter val="D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6</v>
      </c>
      <c r="B1" s="5" t="s">
        <v>5</v>
      </c>
      <c r="C1" s="5" t="s">
        <v>102</v>
      </c>
      <c r="D1" s="5" t="s">
        <v>103</v>
      </c>
      <c r="E1" s="5" t="s">
        <v>104</v>
      </c>
      <c r="F1" s="5" t="s">
        <v>9</v>
      </c>
      <c r="G1" s="5" t="s">
        <v>10</v>
      </c>
      <c r="H1" s="5" t="s">
        <v>7</v>
      </c>
      <c r="I1" s="5" t="s">
        <v>105</v>
      </c>
      <c r="J1" s="5" t="s">
        <v>106</v>
      </c>
      <c r="K1" s="5" t="s">
        <v>13</v>
      </c>
      <c r="L1" s="5" t="s">
        <v>14</v>
      </c>
      <c r="M1" s="5" t="s">
        <v>15</v>
      </c>
      <c r="N1" s="5" t="s">
        <v>16</v>
      </c>
      <c r="O1" s="5" t="s">
        <v>17</v>
      </c>
      <c r="P1" s="5" t="s">
        <v>18</v>
      </c>
      <c r="Q1" s="5" t="s">
        <v>19</v>
      </c>
      <c r="R1" s="5" t="s">
        <v>107</v>
      </c>
      <c r="S1" s="5"/>
      <c r="T1" s="5"/>
      <c r="U1" s="5"/>
      <c r="V1" s="5"/>
      <c r="W1" s="5"/>
      <c r="X1" s="5"/>
      <c r="Y1" s="5"/>
      <c r="Z1" s="5"/>
    </row>
    <row r="2">
      <c r="A2" s="6">
        <v>22.0</v>
      </c>
      <c r="B2" s="5" t="s">
        <v>46</v>
      </c>
      <c r="C2" s="5"/>
      <c r="D2" s="5"/>
      <c r="E2" s="5" t="s">
        <v>108</v>
      </c>
      <c r="F2" s="6">
        <v>0.0</v>
      </c>
      <c r="G2" s="6">
        <v>10.0</v>
      </c>
      <c r="H2" s="6">
        <v>-17.0</v>
      </c>
      <c r="I2" s="6">
        <v>0.0</v>
      </c>
      <c r="J2" s="6">
        <v>12.0</v>
      </c>
      <c r="K2" s="5" t="s">
        <v>47</v>
      </c>
      <c r="L2" s="5" t="s">
        <v>48</v>
      </c>
      <c r="M2" s="5"/>
      <c r="N2" s="5" t="s">
        <v>49</v>
      </c>
      <c r="O2" s="5"/>
      <c r="P2" s="5"/>
      <c r="Q2" s="5" t="s">
        <v>50</v>
      </c>
      <c r="R2" s="5" t="s">
        <v>109</v>
      </c>
      <c r="S2" s="5"/>
      <c r="T2" s="5"/>
      <c r="U2" s="5"/>
      <c r="V2" s="5"/>
      <c r="W2" s="5"/>
      <c r="X2" s="5"/>
      <c r="Y2" s="5"/>
      <c r="Z2" s="5"/>
    </row>
    <row r="3">
      <c r="A3" s="6">
        <v>23.0</v>
      </c>
      <c r="B3" s="5" t="s">
        <v>46</v>
      </c>
      <c r="C3" s="5"/>
      <c r="D3" s="5"/>
      <c r="E3" s="5" t="s">
        <v>108</v>
      </c>
      <c r="F3" s="6">
        <v>2.0</v>
      </c>
      <c r="G3" s="6">
        <v>10.0</v>
      </c>
      <c r="H3" s="6">
        <v>-17.0</v>
      </c>
      <c r="I3" s="6">
        <v>15.0</v>
      </c>
      <c r="J3" s="6">
        <v>11.0</v>
      </c>
      <c r="K3" s="5" t="s">
        <v>54</v>
      </c>
      <c r="L3" s="5" t="s">
        <v>55</v>
      </c>
      <c r="M3" s="5" t="s">
        <v>56</v>
      </c>
      <c r="N3" s="5" t="s">
        <v>49</v>
      </c>
      <c r="O3" s="5"/>
      <c r="P3" s="5"/>
      <c r="Q3" s="5" t="s">
        <v>57</v>
      </c>
      <c r="R3" s="5" t="s">
        <v>109</v>
      </c>
      <c r="S3" s="5"/>
      <c r="T3" s="5"/>
      <c r="U3" s="5"/>
      <c r="V3" s="5"/>
      <c r="W3" s="5"/>
      <c r="X3" s="5"/>
      <c r="Y3" s="5"/>
      <c r="Z3" s="5"/>
    </row>
    <row r="4">
      <c r="A4" s="6">
        <v>24.0</v>
      </c>
      <c r="B4" s="5" t="s">
        <v>46</v>
      </c>
      <c r="C4" s="5"/>
      <c r="D4" s="5"/>
      <c r="E4" s="5" t="s">
        <v>62</v>
      </c>
      <c r="F4" s="6">
        <v>1.0</v>
      </c>
      <c r="G4" s="6">
        <v>10.0</v>
      </c>
      <c r="H4" s="6">
        <v>-32.0</v>
      </c>
      <c r="I4" s="6">
        <v>39.0</v>
      </c>
      <c r="J4" s="6">
        <v>11.0</v>
      </c>
      <c r="K4" s="5" t="s">
        <v>58</v>
      </c>
      <c r="L4" s="5" t="s">
        <v>55</v>
      </c>
      <c r="M4" s="5" t="s">
        <v>46</v>
      </c>
      <c r="N4" s="5" t="s">
        <v>49</v>
      </c>
      <c r="O4" s="5"/>
      <c r="P4" s="5"/>
      <c r="Q4" s="5" t="s">
        <v>59</v>
      </c>
      <c r="R4" s="5" t="s">
        <v>109</v>
      </c>
      <c r="S4" s="5"/>
      <c r="T4" s="5"/>
      <c r="U4" s="5"/>
      <c r="V4" s="5"/>
      <c r="W4" s="5"/>
      <c r="X4" s="5"/>
      <c r="Y4" s="5"/>
      <c r="Z4" s="5"/>
    </row>
    <row r="5">
      <c r="A5" s="6">
        <v>25.0</v>
      </c>
      <c r="B5" s="5" t="s">
        <v>46</v>
      </c>
      <c r="C5" s="5"/>
      <c r="D5" s="5"/>
      <c r="E5" s="5" t="s">
        <v>62</v>
      </c>
      <c r="F5" s="6">
        <v>1.0</v>
      </c>
      <c r="G5" s="6">
        <v>10.0</v>
      </c>
      <c r="H5" s="6">
        <v>29.0</v>
      </c>
      <c r="I5" s="6">
        <v>8.0</v>
      </c>
      <c r="J5" s="6">
        <v>11.0</v>
      </c>
      <c r="K5" s="5" t="s">
        <v>60</v>
      </c>
      <c r="L5" s="5" t="s">
        <v>61</v>
      </c>
      <c r="M5" s="5" t="s">
        <v>46</v>
      </c>
      <c r="N5" s="5" t="s">
        <v>49</v>
      </c>
      <c r="O5" s="5"/>
      <c r="P5" s="5"/>
      <c r="Q5" s="5" t="s">
        <v>57</v>
      </c>
      <c r="R5" s="5" t="s">
        <v>110</v>
      </c>
      <c r="S5" s="5"/>
      <c r="T5" s="5"/>
      <c r="U5" s="5"/>
      <c r="V5" s="5"/>
      <c r="W5" s="5"/>
      <c r="X5" s="5"/>
      <c r="Y5" s="5"/>
      <c r="Z5" s="5"/>
    </row>
    <row r="6">
      <c r="A6" s="6">
        <v>26.0</v>
      </c>
      <c r="B6" s="5" t="s">
        <v>46</v>
      </c>
      <c r="C6" s="5"/>
      <c r="D6" s="5"/>
      <c r="E6" s="5" t="s">
        <v>45</v>
      </c>
      <c r="F6" s="6">
        <v>2.0</v>
      </c>
      <c r="G6" s="6">
        <v>2.0</v>
      </c>
      <c r="H6" s="6">
        <v>21.0</v>
      </c>
      <c r="I6" s="6">
        <v>3.0</v>
      </c>
      <c r="J6" s="6">
        <v>12.0</v>
      </c>
      <c r="K6" s="5" t="s">
        <v>63</v>
      </c>
      <c r="L6" s="5" t="s">
        <v>61</v>
      </c>
      <c r="M6" s="5" t="s">
        <v>46</v>
      </c>
      <c r="N6" s="5" t="s">
        <v>64</v>
      </c>
      <c r="O6" s="5" t="s">
        <v>65</v>
      </c>
      <c r="P6" s="5" t="s">
        <v>66</v>
      </c>
      <c r="Q6" s="5"/>
      <c r="R6" s="5" t="s">
        <v>109</v>
      </c>
      <c r="S6" s="5"/>
      <c r="T6" s="5"/>
      <c r="U6" s="5"/>
      <c r="V6" s="5"/>
      <c r="W6" s="5"/>
      <c r="X6" s="5"/>
      <c r="Y6" s="5"/>
      <c r="Z6" s="5"/>
    </row>
    <row r="7">
      <c r="A7" s="6">
        <v>27.0</v>
      </c>
      <c r="B7" s="5" t="s">
        <v>46</v>
      </c>
      <c r="C7" s="5"/>
      <c r="D7" s="5"/>
      <c r="E7" s="5" t="s">
        <v>45</v>
      </c>
      <c r="F7" s="6">
        <v>1.0</v>
      </c>
      <c r="G7" s="6">
        <v>10.0</v>
      </c>
      <c r="H7" s="6">
        <v>18.0</v>
      </c>
      <c r="I7" s="6">
        <v>15.0</v>
      </c>
      <c r="J7" s="6">
        <v>10.0</v>
      </c>
      <c r="K7" s="5" t="s">
        <v>67</v>
      </c>
      <c r="L7" s="5" t="s">
        <v>55</v>
      </c>
      <c r="M7" s="5" t="s">
        <v>56</v>
      </c>
      <c r="N7" s="5" t="s">
        <v>49</v>
      </c>
      <c r="O7" s="5"/>
      <c r="P7" s="5"/>
      <c r="Q7" s="5" t="s">
        <v>68</v>
      </c>
      <c r="R7" s="5" t="s">
        <v>111</v>
      </c>
      <c r="S7" s="5"/>
      <c r="T7" s="5"/>
      <c r="U7" s="5"/>
      <c r="V7" s="5"/>
      <c r="W7" s="5"/>
      <c r="X7" s="5"/>
      <c r="Y7" s="5"/>
      <c r="Z7" s="5"/>
    </row>
    <row r="8">
      <c r="A8" s="6">
        <v>28.0</v>
      </c>
      <c r="B8" s="5" t="s">
        <v>46</v>
      </c>
      <c r="C8" s="5"/>
      <c r="D8" s="5"/>
      <c r="E8" s="5" t="s">
        <v>62</v>
      </c>
      <c r="F8" s="6">
        <v>1.0</v>
      </c>
      <c r="G8" s="6">
        <v>3.0</v>
      </c>
      <c r="H8" s="6">
        <v>3.0</v>
      </c>
      <c r="I8" s="6">
        <v>-1.0</v>
      </c>
      <c r="J8" s="6">
        <v>11.0</v>
      </c>
      <c r="K8" s="5" t="s">
        <v>69</v>
      </c>
      <c r="L8" s="5" t="s">
        <v>55</v>
      </c>
      <c r="M8" s="5" t="s">
        <v>56</v>
      </c>
      <c r="N8" s="5" t="s">
        <v>64</v>
      </c>
      <c r="O8" s="5" t="s">
        <v>65</v>
      </c>
      <c r="P8" s="5" t="s">
        <v>70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29.0</v>
      </c>
      <c r="B9" s="5" t="s">
        <v>46</v>
      </c>
      <c r="C9" s="5"/>
      <c r="D9" s="5"/>
      <c r="E9" s="5" t="s">
        <v>112</v>
      </c>
      <c r="F9" s="6">
        <v>2.0</v>
      </c>
      <c r="G9" s="6">
        <v>4.0</v>
      </c>
      <c r="H9" s="6">
        <v>4.0</v>
      </c>
      <c r="I9" s="6">
        <v>3.0</v>
      </c>
      <c r="J9" s="6">
        <v>13.0</v>
      </c>
      <c r="K9" s="5" t="s">
        <v>71</v>
      </c>
      <c r="L9" s="5" t="s">
        <v>55</v>
      </c>
      <c r="M9" s="5" t="s">
        <v>72</v>
      </c>
      <c r="N9" s="5" t="s">
        <v>64</v>
      </c>
      <c r="O9" s="5" t="s">
        <v>65</v>
      </c>
      <c r="P9" s="5" t="s">
        <v>73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30.0</v>
      </c>
      <c r="B10" s="5" t="s">
        <v>46</v>
      </c>
      <c r="C10" s="5"/>
      <c r="D10" s="5"/>
      <c r="E10" s="5" t="s">
        <v>62</v>
      </c>
      <c r="F10" s="6">
        <v>3.0</v>
      </c>
      <c r="G10" s="6">
        <v>1.0</v>
      </c>
      <c r="H10" s="6">
        <v>1.0</v>
      </c>
      <c r="I10" s="6">
        <v>1.0</v>
      </c>
      <c r="J10" s="6">
        <v>13.0</v>
      </c>
      <c r="K10" s="5" t="s">
        <v>74</v>
      </c>
      <c r="L10" s="5" t="s">
        <v>55</v>
      </c>
      <c r="M10" s="5" t="s">
        <v>56</v>
      </c>
      <c r="N10" s="5" t="s">
        <v>64</v>
      </c>
      <c r="O10" s="5" t="s">
        <v>65</v>
      </c>
      <c r="P10" s="5" t="s">
        <v>75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39.0</v>
      </c>
      <c r="B11" s="5" t="s">
        <v>46</v>
      </c>
      <c r="C11" s="5"/>
      <c r="D11" s="5"/>
      <c r="E11" s="5" t="s">
        <v>45</v>
      </c>
      <c r="F11" s="6">
        <v>0.0</v>
      </c>
      <c r="G11" s="6">
        <v>10.0</v>
      </c>
      <c r="H11" s="6">
        <v>-26.0</v>
      </c>
      <c r="I11" s="6">
        <v>9.0</v>
      </c>
      <c r="J11" s="6">
        <v>11.0</v>
      </c>
      <c r="K11" s="5" t="s">
        <v>60</v>
      </c>
      <c r="L11" s="5" t="s">
        <v>61</v>
      </c>
      <c r="M11" s="5" t="s">
        <v>46</v>
      </c>
      <c r="N11" s="5" t="s">
        <v>64</v>
      </c>
      <c r="O11" s="5" t="s">
        <v>65</v>
      </c>
      <c r="P11" s="5" t="s">
        <v>75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40.0</v>
      </c>
      <c r="B12" s="5" t="s">
        <v>46</v>
      </c>
      <c r="C12" s="5"/>
      <c r="D12" s="5"/>
      <c r="E12" s="5" t="s">
        <v>45</v>
      </c>
      <c r="F12" s="6">
        <v>2.0</v>
      </c>
      <c r="G12" s="6">
        <v>1.0</v>
      </c>
      <c r="H12" s="6">
        <v>-35.0</v>
      </c>
      <c r="I12" s="6">
        <v>3.0</v>
      </c>
      <c r="J12" s="6">
        <v>11.0</v>
      </c>
      <c r="K12" s="5" t="s">
        <v>60</v>
      </c>
      <c r="L12" s="5" t="s">
        <v>61</v>
      </c>
      <c r="M12" s="5" t="s">
        <v>46</v>
      </c>
      <c r="N12" s="5" t="s">
        <v>64</v>
      </c>
      <c r="O12" s="5" t="s">
        <v>65</v>
      </c>
      <c r="P12" s="5" t="s">
        <v>75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41.0</v>
      </c>
      <c r="B13" s="5" t="s">
        <v>46</v>
      </c>
      <c r="C13" s="5"/>
      <c r="D13" s="5"/>
      <c r="E13" s="5" t="s">
        <v>45</v>
      </c>
      <c r="F13" s="6">
        <v>1.0</v>
      </c>
      <c r="G13" s="6">
        <v>10.0</v>
      </c>
      <c r="H13" s="6">
        <v>-38.0</v>
      </c>
      <c r="I13" s="6">
        <v>0.0</v>
      </c>
      <c r="J13" s="6">
        <v>11.0</v>
      </c>
      <c r="K13" s="5" t="s">
        <v>58</v>
      </c>
      <c r="L13" s="5" t="s">
        <v>61</v>
      </c>
      <c r="M13" s="5" t="s">
        <v>56</v>
      </c>
      <c r="N13" s="5" t="s">
        <v>64</v>
      </c>
      <c r="O13" s="5" t="s">
        <v>77</v>
      </c>
      <c r="P13" s="5" t="s">
        <v>78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42.0</v>
      </c>
      <c r="B14" s="5" t="s">
        <v>46</v>
      </c>
      <c r="C14" s="5"/>
      <c r="D14" s="5"/>
      <c r="E14" s="5" t="s">
        <v>42</v>
      </c>
      <c r="F14" s="6">
        <v>2.0</v>
      </c>
      <c r="G14" s="6">
        <v>10.0</v>
      </c>
      <c r="H14" s="6">
        <v>-38.0</v>
      </c>
      <c r="I14" s="6">
        <v>4.0</v>
      </c>
      <c r="J14" s="6">
        <v>10.0</v>
      </c>
      <c r="K14" s="5" t="s">
        <v>67</v>
      </c>
      <c r="L14" s="5" t="s">
        <v>61</v>
      </c>
      <c r="M14" s="5" t="s">
        <v>56</v>
      </c>
      <c r="N14" s="5" t="s">
        <v>49</v>
      </c>
      <c r="O14" s="5"/>
      <c r="P14" s="5"/>
      <c r="Q14" s="5" t="s">
        <v>68</v>
      </c>
      <c r="R14" s="5" t="s">
        <v>113</v>
      </c>
      <c r="S14" s="5"/>
      <c r="T14" s="5"/>
      <c r="U14" s="5"/>
      <c r="V14" s="5"/>
      <c r="W14" s="5"/>
      <c r="X14" s="5"/>
      <c r="Y14" s="5"/>
      <c r="Z14" s="5"/>
    </row>
    <row r="15">
      <c r="A15" s="6">
        <v>43.0</v>
      </c>
      <c r="B15" s="5" t="s">
        <v>46</v>
      </c>
      <c r="C15" s="5"/>
      <c r="D15" s="5"/>
      <c r="E15" s="5" t="s">
        <v>45</v>
      </c>
      <c r="F15" s="6">
        <v>3.0</v>
      </c>
      <c r="G15" s="6">
        <v>6.0</v>
      </c>
      <c r="H15" s="6">
        <v>-42.0</v>
      </c>
      <c r="I15" s="6">
        <v>9.0</v>
      </c>
      <c r="J15" s="6">
        <v>11.0</v>
      </c>
      <c r="K15" s="5" t="s">
        <v>60</v>
      </c>
      <c r="L15" s="5" t="s">
        <v>55</v>
      </c>
      <c r="M15" s="5" t="s">
        <v>46</v>
      </c>
      <c r="N15" s="5" t="s">
        <v>49</v>
      </c>
      <c r="O15" s="5"/>
      <c r="P15" s="5"/>
      <c r="Q15" s="5" t="s">
        <v>68</v>
      </c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44.0</v>
      </c>
      <c r="B16" s="5" t="s">
        <v>46</v>
      </c>
      <c r="C16" s="5"/>
      <c r="D16" s="5"/>
      <c r="E16" s="5" t="s">
        <v>62</v>
      </c>
      <c r="F16" s="6">
        <v>1.0</v>
      </c>
      <c r="G16" s="6">
        <v>10.0</v>
      </c>
      <c r="H16" s="6">
        <v>49.0</v>
      </c>
      <c r="I16" s="6">
        <v>0.0</v>
      </c>
      <c r="J16" s="6">
        <v>11.0</v>
      </c>
      <c r="K16" s="5" t="s">
        <v>58</v>
      </c>
      <c r="L16" s="5" t="s">
        <v>61</v>
      </c>
      <c r="M16" s="5" t="s">
        <v>56</v>
      </c>
      <c r="N16" s="5" t="s">
        <v>49</v>
      </c>
      <c r="O16" s="5"/>
      <c r="P16" s="5"/>
      <c r="Q16" s="5" t="s">
        <v>79</v>
      </c>
      <c r="R16" s="5"/>
      <c r="S16" s="5"/>
      <c r="T16" s="5"/>
      <c r="U16" s="5"/>
      <c r="V16" s="5"/>
      <c r="W16" s="5"/>
      <c r="X16" s="5"/>
      <c r="Y16" s="5"/>
      <c r="Z16" s="5"/>
    </row>
    <row r="17">
      <c r="A17" s="6">
        <v>45.0</v>
      </c>
      <c r="B17" s="5" t="s">
        <v>46</v>
      </c>
      <c r="C17" s="5"/>
      <c r="D17" s="5"/>
      <c r="E17" s="5" t="s">
        <v>62</v>
      </c>
      <c r="F17" s="6">
        <v>2.0</v>
      </c>
      <c r="G17" s="6">
        <v>10.0</v>
      </c>
      <c r="H17" s="6">
        <v>49.0</v>
      </c>
      <c r="I17" s="6">
        <v>7.0</v>
      </c>
      <c r="J17" s="6">
        <v>11.0</v>
      </c>
      <c r="K17" s="5" t="s">
        <v>54</v>
      </c>
      <c r="L17" s="5" t="s">
        <v>55</v>
      </c>
      <c r="M17" s="5" t="s">
        <v>56</v>
      </c>
      <c r="N17" s="5" t="s">
        <v>49</v>
      </c>
      <c r="O17" s="5"/>
      <c r="P17" s="5"/>
      <c r="Q17" s="5" t="s">
        <v>50</v>
      </c>
      <c r="R17" s="5"/>
      <c r="S17" s="5"/>
      <c r="T17" s="5"/>
      <c r="U17" s="5"/>
      <c r="V17" s="5"/>
      <c r="W17" s="5"/>
      <c r="X17" s="5"/>
      <c r="Y17" s="5"/>
      <c r="Z17" s="5"/>
    </row>
    <row r="18">
      <c r="A18" s="6">
        <v>46.0</v>
      </c>
      <c r="B18" s="5" t="s">
        <v>46</v>
      </c>
      <c r="C18" s="5"/>
      <c r="D18" s="5"/>
      <c r="E18" s="5" t="s">
        <v>62</v>
      </c>
      <c r="F18" s="6">
        <v>3.0</v>
      </c>
      <c r="G18" s="6">
        <v>3.0</v>
      </c>
      <c r="H18" s="6">
        <v>42.0</v>
      </c>
      <c r="I18" s="6">
        <v>6.0</v>
      </c>
      <c r="J18" s="6">
        <v>11.0</v>
      </c>
      <c r="K18" s="5" t="s">
        <v>60</v>
      </c>
      <c r="L18" s="5" t="s">
        <v>61</v>
      </c>
      <c r="M18" s="5" t="s">
        <v>46</v>
      </c>
      <c r="N18" s="5" t="s">
        <v>49</v>
      </c>
      <c r="O18" s="5"/>
      <c r="P18" s="5"/>
      <c r="Q18" s="5" t="s">
        <v>50</v>
      </c>
      <c r="R18" s="5"/>
      <c r="S18" s="5"/>
      <c r="T18" s="5"/>
      <c r="U18" s="5"/>
      <c r="V18" s="5"/>
      <c r="W18" s="5"/>
      <c r="X18" s="5"/>
      <c r="Y18" s="5"/>
      <c r="Z18" s="5"/>
    </row>
    <row r="19">
      <c r="A19" s="6">
        <v>47.0</v>
      </c>
      <c r="B19" s="5" t="s">
        <v>46</v>
      </c>
      <c r="C19" s="5"/>
      <c r="D19" s="5"/>
      <c r="E19" s="5" t="s">
        <v>45</v>
      </c>
      <c r="F19" s="6">
        <v>1.0</v>
      </c>
      <c r="G19" s="6">
        <v>10.0</v>
      </c>
      <c r="H19" s="6">
        <v>36.0</v>
      </c>
      <c r="I19" s="6">
        <v>0.0</v>
      </c>
      <c r="J19" s="6">
        <v>12.0</v>
      </c>
      <c r="K19" s="5" t="s">
        <v>47</v>
      </c>
      <c r="L19" s="5" t="s">
        <v>48</v>
      </c>
      <c r="M19" s="5"/>
      <c r="N19" s="5" t="s">
        <v>49</v>
      </c>
      <c r="O19" s="5"/>
      <c r="P19" s="5"/>
      <c r="Q19" s="5" t="s">
        <v>50</v>
      </c>
      <c r="R19" s="5"/>
      <c r="S19" s="5"/>
      <c r="T19" s="5"/>
      <c r="U19" s="5"/>
      <c r="V19" s="5"/>
      <c r="W19" s="5"/>
      <c r="X19" s="5"/>
      <c r="Y19" s="5"/>
      <c r="Z19" s="5"/>
    </row>
    <row r="20">
      <c r="A20" s="6">
        <v>48.0</v>
      </c>
      <c r="B20" s="5" t="s">
        <v>46</v>
      </c>
      <c r="C20" s="5"/>
      <c r="D20" s="5"/>
      <c r="E20" s="5" t="s">
        <v>45</v>
      </c>
      <c r="F20" s="6">
        <v>2.0</v>
      </c>
      <c r="G20" s="6">
        <v>10.0</v>
      </c>
      <c r="H20" s="6">
        <v>36.0</v>
      </c>
      <c r="I20" s="6">
        <v>3.0</v>
      </c>
      <c r="J20" s="6">
        <v>12.0</v>
      </c>
      <c r="K20" s="5" t="s">
        <v>63</v>
      </c>
      <c r="L20" s="5" t="s">
        <v>55</v>
      </c>
      <c r="M20" s="5" t="s">
        <v>56</v>
      </c>
      <c r="N20" s="5" t="s">
        <v>64</v>
      </c>
      <c r="O20" s="5" t="s">
        <v>65</v>
      </c>
      <c r="P20" s="5" t="s">
        <v>75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6">
        <v>49.0</v>
      </c>
      <c r="B21" s="5" t="s">
        <v>46</v>
      </c>
      <c r="C21" s="5"/>
      <c r="D21" s="5"/>
      <c r="E21" s="5" t="s">
        <v>45</v>
      </c>
      <c r="F21" s="6">
        <v>3.0</v>
      </c>
      <c r="G21" s="6">
        <v>7.0</v>
      </c>
      <c r="H21" s="6">
        <v>33.0</v>
      </c>
      <c r="I21" s="6">
        <v>10.0</v>
      </c>
      <c r="J21" s="6">
        <v>11.0</v>
      </c>
      <c r="K21" s="5" t="s">
        <v>58</v>
      </c>
      <c r="L21" s="5" t="s">
        <v>55</v>
      </c>
      <c r="M21" s="5" t="s">
        <v>80</v>
      </c>
      <c r="N21" s="5" t="s">
        <v>49</v>
      </c>
      <c r="O21" s="5"/>
      <c r="P21" s="5"/>
      <c r="Q21" s="5" t="s">
        <v>81</v>
      </c>
      <c r="R21" s="5"/>
      <c r="S21" s="5"/>
      <c r="T21" s="5"/>
      <c r="U21" s="5"/>
      <c r="V21" s="5"/>
      <c r="W21" s="5"/>
      <c r="X21" s="5"/>
      <c r="Y21" s="5"/>
      <c r="Z21" s="5"/>
    </row>
    <row r="22">
      <c r="A22" s="6">
        <v>50.0</v>
      </c>
      <c r="B22" s="5" t="s">
        <v>46</v>
      </c>
      <c r="C22" s="5"/>
      <c r="D22" s="5"/>
      <c r="E22" s="5" t="s">
        <v>62</v>
      </c>
      <c r="F22" s="6">
        <v>1.0</v>
      </c>
      <c r="G22" s="6">
        <v>15.0</v>
      </c>
      <c r="H22" s="6">
        <v>28.0</v>
      </c>
      <c r="I22" s="6">
        <v>10.0</v>
      </c>
      <c r="J22" s="6">
        <v>12.0</v>
      </c>
      <c r="K22" s="5" t="s">
        <v>47</v>
      </c>
      <c r="L22" s="5" t="s">
        <v>55</v>
      </c>
      <c r="M22" s="5" t="s">
        <v>46</v>
      </c>
      <c r="N22" s="5" t="s">
        <v>64</v>
      </c>
      <c r="O22" s="5" t="s">
        <v>65</v>
      </c>
      <c r="P22" s="5" t="s">
        <v>83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6">
        <v>51.0</v>
      </c>
      <c r="B23" s="5" t="s">
        <v>46</v>
      </c>
      <c r="C23" s="5"/>
      <c r="D23" s="5"/>
      <c r="E23" s="5" t="s">
        <v>62</v>
      </c>
      <c r="F23" s="6">
        <v>1.0</v>
      </c>
      <c r="G23" s="6">
        <v>10.0</v>
      </c>
      <c r="H23" s="6">
        <v>18.0</v>
      </c>
      <c r="I23" s="6">
        <v>18.0</v>
      </c>
      <c r="J23" s="6">
        <v>11.0</v>
      </c>
      <c r="K23" s="5" t="s">
        <v>54</v>
      </c>
      <c r="L23" s="5" t="s">
        <v>55</v>
      </c>
      <c r="M23" s="5" t="s">
        <v>56</v>
      </c>
      <c r="N23" s="5" t="s">
        <v>64</v>
      </c>
      <c r="O23" s="5" t="s">
        <v>65</v>
      </c>
      <c r="P23" s="5" t="s">
        <v>75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6">
        <v>60.0</v>
      </c>
      <c r="B24" s="5" t="s">
        <v>46</v>
      </c>
      <c r="C24" s="5"/>
      <c r="D24" s="5"/>
      <c r="E24" s="5" t="s">
        <v>45</v>
      </c>
      <c r="F24" s="6">
        <v>0.0</v>
      </c>
      <c r="G24" s="6">
        <v>10.0</v>
      </c>
      <c r="H24" s="6">
        <v>-46.0</v>
      </c>
      <c r="I24" s="6">
        <v>2.0</v>
      </c>
      <c r="J24" s="6">
        <v>12.0</v>
      </c>
      <c r="K24" s="5" t="s">
        <v>47</v>
      </c>
      <c r="L24" s="5" t="s">
        <v>61</v>
      </c>
      <c r="M24" s="5" t="s">
        <v>46</v>
      </c>
      <c r="N24" s="5" t="s">
        <v>64</v>
      </c>
      <c r="O24" s="5" t="s">
        <v>65</v>
      </c>
      <c r="P24" s="5" t="s">
        <v>84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6">
        <v>61.0</v>
      </c>
      <c r="B25" s="5" t="s">
        <v>46</v>
      </c>
      <c r="C25" s="5"/>
      <c r="D25" s="5"/>
      <c r="E25" s="5" t="s">
        <v>45</v>
      </c>
      <c r="F25" s="6">
        <v>2.0</v>
      </c>
      <c r="G25" s="6">
        <v>8.0</v>
      </c>
      <c r="H25" s="6">
        <v>-48.0</v>
      </c>
      <c r="I25" s="6">
        <v>0.0</v>
      </c>
      <c r="J25" s="6">
        <v>11.0</v>
      </c>
      <c r="K25" s="5" t="s">
        <v>54</v>
      </c>
      <c r="L25" s="5" t="s">
        <v>55</v>
      </c>
      <c r="M25" s="5" t="s">
        <v>85</v>
      </c>
      <c r="N25" s="5" t="s">
        <v>49</v>
      </c>
      <c r="O25" s="5"/>
      <c r="P25" s="5"/>
      <c r="Q25" s="5" t="s">
        <v>68</v>
      </c>
      <c r="R25" s="5"/>
      <c r="S25" s="5"/>
      <c r="T25" s="5"/>
      <c r="U25" s="5"/>
      <c r="V25" s="5"/>
      <c r="W25" s="5"/>
      <c r="X25" s="5"/>
      <c r="Y25" s="5"/>
      <c r="Z25" s="5"/>
    </row>
    <row r="26">
      <c r="A26" s="6">
        <v>62.0</v>
      </c>
      <c r="B26" s="5" t="s">
        <v>46</v>
      </c>
      <c r="C26" s="5"/>
      <c r="D26" s="5"/>
      <c r="E26" s="5" t="s">
        <v>45</v>
      </c>
      <c r="F26" s="6">
        <v>3.0</v>
      </c>
      <c r="G26" s="6">
        <v>8.0</v>
      </c>
      <c r="H26" s="6">
        <v>-48.0</v>
      </c>
      <c r="I26" s="6">
        <v>52.0</v>
      </c>
      <c r="J26" s="6">
        <v>11.0</v>
      </c>
      <c r="K26" s="5" t="s">
        <v>58</v>
      </c>
      <c r="L26" s="5" t="s">
        <v>61</v>
      </c>
      <c r="M26" s="5" t="s">
        <v>85</v>
      </c>
      <c r="N26" s="5" t="s">
        <v>49</v>
      </c>
      <c r="O26" s="5"/>
      <c r="P26" s="5"/>
      <c r="Q26" s="5" t="s">
        <v>68</v>
      </c>
      <c r="R26" s="5"/>
      <c r="S26" s="5"/>
      <c r="T26" s="5"/>
      <c r="U26" s="5"/>
      <c r="V26" s="5"/>
      <c r="W26" s="5"/>
      <c r="X26" s="5"/>
      <c r="Y26" s="5"/>
      <c r="Z26" s="5"/>
    </row>
    <row r="27">
      <c r="A27" s="6">
        <v>70.0</v>
      </c>
      <c r="B27" s="5" t="s">
        <v>46</v>
      </c>
      <c r="C27" s="5"/>
      <c r="D27" s="5"/>
      <c r="E27" s="5" t="s">
        <v>45</v>
      </c>
      <c r="F27" s="6">
        <v>0.0</v>
      </c>
      <c r="G27" s="6">
        <v>10.0</v>
      </c>
      <c r="H27" s="6">
        <v>-42.0</v>
      </c>
      <c r="I27" s="6">
        <v>8.0</v>
      </c>
      <c r="J27" s="6">
        <v>11.0</v>
      </c>
      <c r="K27" s="5" t="s">
        <v>58</v>
      </c>
      <c r="L27" s="5" t="s">
        <v>55</v>
      </c>
      <c r="M27" s="5" t="s">
        <v>85</v>
      </c>
      <c r="N27" s="5" t="s">
        <v>49</v>
      </c>
      <c r="O27" s="5"/>
      <c r="P27" s="5"/>
      <c r="Q27" s="5" t="s">
        <v>86</v>
      </c>
      <c r="R27" s="5"/>
      <c r="S27" s="5"/>
      <c r="T27" s="5"/>
      <c r="U27" s="5"/>
      <c r="V27" s="5"/>
      <c r="W27" s="5"/>
      <c r="X27" s="5"/>
      <c r="Y27" s="5"/>
      <c r="Z27" s="5"/>
    </row>
    <row r="28">
      <c r="A28" s="6">
        <v>71.0</v>
      </c>
      <c r="B28" s="5" t="s">
        <v>46</v>
      </c>
      <c r="C28" s="5"/>
      <c r="D28" s="5"/>
      <c r="E28" s="5" t="s">
        <v>62</v>
      </c>
      <c r="F28" s="6">
        <v>2.0</v>
      </c>
      <c r="G28" s="6">
        <v>2.0</v>
      </c>
      <c r="H28" s="6">
        <v>50.0</v>
      </c>
      <c r="I28" s="6">
        <v>1.0</v>
      </c>
      <c r="J28" s="6">
        <v>11.0</v>
      </c>
      <c r="K28" s="5" t="s">
        <v>58</v>
      </c>
      <c r="L28" s="5" t="s">
        <v>55</v>
      </c>
      <c r="M28" s="5" t="s">
        <v>85</v>
      </c>
      <c r="N28" s="5" t="s">
        <v>64</v>
      </c>
      <c r="O28" s="5" t="s">
        <v>87</v>
      </c>
      <c r="P28" s="5" t="s">
        <v>88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6">
        <v>72.0</v>
      </c>
      <c r="B29" s="5" t="s">
        <v>46</v>
      </c>
      <c r="C29" s="5"/>
      <c r="D29" s="5"/>
      <c r="E29" s="5" t="s">
        <v>62</v>
      </c>
      <c r="F29" s="6">
        <v>3.0</v>
      </c>
      <c r="G29" s="6">
        <v>1.0</v>
      </c>
      <c r="H29" s="6">
        <v>49.0</v>
      </c>
      <c r="I29" s="6">
        <v>2.0</v>
      </c>
      <c r="J29" s="6">
        <v>13.0</v>
      </c>
      <c r="K29" s="5" t="s">
        <v>89</v>
      </c>
      <c r="L29" s="5" t="s">
        <v>90</v>
      </c>
      <c r="M29" s="5"/>
      <c r="N29" s="5" t="s">
        <v>64</v>
      </c>
      <c r="O29" s="5" t="s">
        <v>91</v>
      </c>
      <c r="P29" s="5" t="s">
        <v>92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6">
        <v>73.0</v>
      </c>
      <c r="B30" s="5" t="s">
        <v>46</v>
      </c>
      <c r="C30" s="5"/>
      <c r="D30" s="5"/>
      <c r="E30" s="5" t="s">
        <v>62</v>
      </c>
      <c r="F30" s="6">
        <v>1.0</v>
      </c>
      <c r="G30" s="6">
        <v>10.0</v>
      </c>
      <c r="H30" s="6">
        <v>47.0</v>
      </c>
      <c r="I30" s="6">
        <v>0.0</v>
      </c>
      <c r="J30" s="6">
        <v>11.0</v>
      </c>
      <c r="K30" s="5" t="s">
        <v>58</v>
      </c>
      <c r="L30" s="5" t="s">
        <v>55</v>
      </c>
      <c r="M30" s="5" t="s">
        <v>56</v>
      </c>
      <c r="N30" s="5" t="s">
        <v>49</v>
      </c>
      <c r="O30" s="5"/>
      <c r="P30" s="5"/>
      <c r="Q30" s="5" t="s">
        <v>59</v>
      </c>
      <c r="R30" s="5"/>
      <c r="S30" s="5"/>
      <c r="T30" s="5"/>
      <c r="U30" s="5"/>
      <c r="V30" s="5"/>
      <c r="W30" s="5"/>
      <c r="X30" s="5"/>
      <c r="Y30" s="5"/>
      <c r="Z30" s="5"/>
    </row>
    <row r="31">
      <c r="A31" s="6">
        <v>74.0</v>
      </c>
      <c r="B31" s="5" t="s">
        <v>46</v>
      </c>
      <c r="C31" s="5"/>
      <c r="D31" s="5"/>
      <c r="E31" s="5" t="s">
        <v>62</v>
      </c>
      <c r="F31" s="6">
        <v>2.0</v>
      </c>
      <c r="G31" s="6">
        <v>10.0</v>
      </c>
      <c r="H31" s="6">
        <v>47.0</v>
      </c>
      <c r="I31" s="6">
        <v>0.0</v>
      </c>
      <c r="J31" s="6">
        <v>11.0</v>
      </c>
      <c r="K31" s="5" t="s">
        <v>54</v>
      </c>
      <c r="L31" s="5" t="s">
        <v>61</v>
      </c>
      <c r="M31" s="5" t="s">
        <v>46</v>
      </c>
      <c r="N31" s="5" t="s">
        <v>49</v>
      </c>
      <c r="O31" s="5"/>
      <c r="P31" s="5"/>
      <c r="Q31" s="5" t="s">
        <v>68</v>
      </c>
      <c r="R31" s="5"/>
      <c r="S31" s="5"/>
      <c r="T31" s="5"/>
      <c r="U31" s="5"/>
      <c r="V31" s="5"/>
      <c r="W31" s="5"/>
      <c r="X31" s="5"/>
      <c r="Y31" s="5"/>
      <c r="Z31" s="5"/>
    </row>
    <row r="32">
      <c r="A32" s="6">
        <v>75.0</v>
      </c>
      <c r="B32" s="5" t="s">
        <v>46</v>
      </c>
      <c r="C32" s="5"/>
      <c r="D32" s="5"/>
      <c r="E32" s="5" t="s">
        <v>62</v>
      </c>
      <c r="F32" s="6">
        <v>3.0</v>
      </c>
      <c r="G32" s="6">
        <v>10.0</v>
      </c>
      <c r="H32" s="6">
        <v>47.0</v>
      </c>
      <c r="I32" s="6">
        <v>6.0</v>
      </c>
      <c r="J32" s="6">
        <v>11.0</v>
      </c>
      <c r="K32" s="5" t="s">
        <v>60</v>
      </c>
      <c r="L32" s="5" t="s">
        <v>61</v>
      </c>
      <c r="M32" s="5" t="s">
        <v>56</v>
      </c>
      <c r="N32" s="5" t="s">
        <v>49</v>
      </c>
      <c r="O32" s="5"/>
      <c r="P32" s="5"/>
      <c r="Q32" s="5" t="s">
        <v>68</v>
      </c>
      <c r="R32" s="5" t="s">
        <v>114</v>
      </c>
      <c r="S32" s="5"/>
      <c r="T32" s="5"/>
      <c r="U32" s="5"/>
      <c r="V32" s="5"/>
      <c r="W32" s="5"/>
      <c r="X32" s="5"/>
      <c r="Y32" s="5"/>
      <c r="Z32" s="5"/>
    </row>
    <row r="33">
      <c r="A33" s="6">
        <v>76.0</v>
      </c>
      <c r="B33" s="5" t="s">
        <v>44</v>
      </c>
      <c r="C33" s="5"/>
      <c r="D33" s="5"/>
      <c r="E33" s="5" t="s">
        <v>42</v>
      </c>
      <c r="F33" s="6">
        <v>4.0</v>
      </c>
      <c r="G33" s="6">
        <v>4.0</v>
      </c>
      <c r="H33" s="6">
        <v>41.0</v>
      </c>
      <c r="I33" s="6">
        <v>8.0</v>
      </c>
      <c r="J33" s="6">
        <v>11.0</v>
      </c>
      <c r="K33" s="5" t="s">
        <v>60</v>
      </c>
      <c r="L33" s="5" t="s">
        <v>55</v>
      </c>
      <c r="M33" s="5" t="s">
        <v>56</v>
      </c>
      <c r="N33" s="5" t="s">
        <v>49</v>
      </c>
      <c r="O33" s="5"/>
      <c r="P33" s="5"/>
      <c r="Q33" s="5" t="s">
        <v>68</v>
      </c>
      <c r="R33" s="5"/>
      <c r="S33" s="5"/>
      <c r="T33" s="5"/>
      <c r="U33" s="5"/>
      <c r="V33" s="5"/>
      <c r="W33" s="5"/>
      <c r="X33" s="5"/>
      <c r="Y33" s="5"/>
      <c r="Z33" s="5"/>
    </row>
    <row r="34">
      <c r="A34" s="6">
        <v>77.0</v>
      </c>
      <c r="B34" s="5" t="s">
        <v>46</v>
      </c>
      <c r="C34" s="5"/>
      <c r="D34" s="5"/>
      <c r="E34" s="5" t="s">
        <v>45</v>
      </c>
      <c r="F34" s="6">
        <v>1.0</v>
      </c>
      <c r="G34" s="6">
        <v>10.0</v>
      </c>
      <c r="H34" s="6">
        <v>33.0</v>
      </c>
      <c r="I34" s="6">
        <v>14.0</v>
      </c>
      <c r="J34" s="6">
        <v>12.0</v>
      </c>
      <c r="K34" s="5" t="s">
        <v>47</v>
      </c>
      <c r="L34" s="5" t="s">
        <v>61</v>
      </c>
      <c r="M34" s="5" t="s">
        <v>56</v>
      </c>
      <c r="N34" s="5" t="s">
        <v>49</v>
      </c>
      <c r="O34" s="5"/>
      <c r="P34" s="5"/>
      <c r="Q34" s="5" t="s">
        <v>93</v>
      </c>
      <c r="R34" s="5"/>
      <c r="S34" s="5"/>
      <c r="T34" s="5"/>
      <c r="U34" s="5"/>
      <c r="V34" s="5"/>
      <c r="W34" s="5"/>
      <c r="X34" s="5"/>
      <c r="Y34" s="5"/>
      <c r="Z34" s="5"/>
    </row>
    <row r="35">
      <c r="A35" s="6">
        <v>78.0</v>
      </c>
      <c r="B35" s="5" t="s">
        <v>46</v>
      </c>
      <c r="C35" s="5"/>
      <c r="D35" s="5"/>
      <c r="E35" s="5" t="s">
        <v>62</v>
      </c>
      <c r="F35" s="6">
        <v>1.0</v>
      </c>
      <c r="G35" s="6">
        <v>10.0</v>
      </c>
      <c r="H35" s="6">
        <v>19.0</v>
      </c>
      <c r="I35" s="6">
        <v>-5.0</v>
      </c>
      <c r="J35" s="6">
        <v>11.0</v>
      </c>
      <c r="K35" s="5" t="s">
        <v>58</v>
      </c>
      <c r="L35" s="5" t="s">
        <v>55</v>
      </c>
      <c r="M35" s="5" t="s">
        <v>56</v>
      </c>
      <c r="N35" s="5" t="s">
        <v>49</v>
      </c>
      <c r="O35" s="5"/>
      <c r="P35" s="5"/>
      <c r="Q35" s="5" t="s">
        <v>81</v>
      </c>
      <c r="R35" s="5" t="s">
        <v>115</v>
      </c>
      <c r="S35" s="5"/>
      <c r="T35" s="5"/>
      <c r="U35" s="5"/>
      <c r="V35" s="5"/>
      <c r="W35" s="5"/>
      <c r="X35" s="5"/>
      <c r="Y35" s="5"/>
      <c r="Z35" s="5"/>
    </row>
    <row r="36">
      <c r="A36" s="6">
        <v>79.0</v>
      </c>
      <c r="B36" s="5" t="s">
        <v>46</v>
      </c>
      <c r="C36" s="5"/>
      <c r="D36" s="5"/>
      <c r="E36" s="5" t="s">
        <v>62</v>
      </c>
      <c r="F36" s="6">
        <v>2.0</v>
      </c>
      <c r="G36" s="6">
        <v>15.0</v>
      </c>
      <c r="H36" s="6">
        <v>24.0</v>
      </c>
      <c r="I36" s="6">
        <v>0.0</v>
      </c>
      <c r="J36" s="6">
        <v>11.0</v>
      </c>
      <c r="K36" s="5" t="s">
        <v>58</v>
      </c>
      <c r="L36" s="5" t="s">
        <v>55</v>
      </c>
      <c r="M36" s="5" t="s">
        <v>56</v>
      </c>
      <c r="N36" s="5" t="s">
        <v>49</v>
      </c>
      <c r="O36" s="5"/>
      <c r="P36" s="5"/>
      <c r="Q36" s="5" t="s">
        <v>59</v>
      </c>
      <c r="R36" s="5"/>
      <c r="S36" s="5"/>
      <c r="T36" s="5"/>
      <c r="U36" s="5"/>
      <c r="V36" s="5"/>
      <c r="W36" s="5"/>
      <c r="X36" s="5"/>
      <c r="Y36" s="5"/>
      <c r="Z36" s="5"/>
    </row>
    <row r="37">
      <c r="A37" s="6">
        <v>80.0</v>
      </c>
      <c r="B37" s="5" t="s">
        <v>46</v>
      </c>
      <c r="C37" s="5"/>
      <c r="D37" s="5"/>
      <c r="E37" s="5" t="s">
        <v>62</v>
      </c>
      <c r="F37" s="6">
        <v>3.0</v>
      </c>
      <c r="G37" s="6">
        <v>15.0</v>
      </c>
      <c r="H37" s="6">
        <v>24.0</v>
      </c>
      <c r="I37" s="6">
        <v>-8.0</v>
      </c>
      <c r="J37" s="6">
        <v>11.0</v>
      </c>
      <c r="K37" s="5" t="s">
        <v>54</v>
      </c>
      <c r="L37" s="5" t="s">
        <v>55</v>
      </c>
      <c r="M37" s="5" t="s">
        <v>56</v>
      </c>
      <c r="N37" s="5" t="s">
        <v>49</v>
      </c>
      <c r="O37" s="5"/>
      <c r="P37" s="5"/>
      <c r="Q37" s="5" t="s">
        <v>94</v>
      </c>
      <c r="R37" s="5"/>
      <c r="S37" s="5"/>
      <c r="T37" s="5"/>
      <c r="U37" s="5"/>
      <c r="V37" s="5"/>
      <c r="W37" s="5"/>
      <c r="X37" s="5"/>
      <c r="Y37" s="5"/>
      <c r="Z37" s="5"/>
    </row>
    <row r="38">
      <c r="A38" s="6">
        <v>81.0</v>
      </c>
      <c r="B38" s="5" t="s">
        <v>44</v>
      </c>
      <c r="C38" s="5"/>
      <c r="D38" s="5"/>
      <c r="E38" s="5" t="s">
        <v>108</v>
      </c>
      <c r="F38" s="6">
        <v>4.0</v>
      </c>
      <c r="G38" s="6">
        <v>23.0</v>
      </c>
      <c r="H38" s="6">
        <v>32.0</v>
      </c>
      <c r="I38" s="6">
        <v>19.0</v>
      </c>
      <c r="J38" s="6">
        <v>11.0</v>
      </c>
      <c r="K38" s="5" t="s">
        <v>58</v>
      </c>
      <c r="L38" s="5" t="s">
        <v>55</v>
      </c>
      <c r="M38" s="5" t="s">
        <v>85</v>
      </c>
      <c r="N38" s="5" t="s">
        <v>49</v>
      </c>
      <c r="O38" s="5"/>
      <c r="P38" s="5"/>
      <c r="Q38" s="5" t="s">
        <v>81</v>
      </c>
      <c r="R38" s="5"/>
      <c r="S38" s="5"/>
      <c r="T38" s="5"/>
      <c r="U38" s="5"/>
      <c r="V38" s="5"/>
      <c r="W38" s="5"/>
      <c r="X38" s="5"/>
      <c r="Y38" s="5"/>
      <c r="Z38" s="5"/>
    </row>
    <row r="39">
      <c r="A39" s="6">
        <v>89.0</v>
      </c>
      <c r="B39" s="5" t="s">
        <v>46</v>
      </c>
      <c r="C39" s="5"/>
      <c r="D39" s="5"/>
      <c r="E39" s="5" t="s">
        <v>62</v>
      </c>
      <c r="F39" s="6">
        <v>0.0</v>
      </c>
      <c r="G39" s="6">
        <v>10.0</v>
      </c>
      <c r="H39" s="6">
        <v>39.0</v>
      </c>
      <c r="I39" s="6">
        <v>-10.0</v>
      </c>
      <c r="J39" s="6">
        <v>11.0</v>
      </c>
      <c r="K39" s="5" t="s">
        <v>67</v>
      </c>
      <c r="L39" s="5" t="s">
        <v>55</v>
      </c>
      <c r="M39" s="5" t="s">
        <v>56</v>
      </c>
      <c r="N39" s="5" t="s">
        <v>49</v>
      </c>
      <c r="O39" s="5"/>
      <c r="P39" s="5"/>
      <c r="Q39" s="5" t="s">
        <v>68</v>
      </c>
      <c r="R39" s="5"/>
      <c r="S39" s="5"/>
      <c r="T39" s="5"/>
      <c r="U39" s="5"/>
      <c r="V39" s="5"/>
      <c r="W39" s="5"/>
      <c r="X39" s="5"/>
      <c r="Y39" s="5"/>
      <c r="Z39" s="5"/>
    </row>
    <row r="40">
      <c r="A40" s="6">
        <v>90.0</v>
      </c>
      <c r="B40" s="5" t="s">
        <v>46</v>
      </c>
      <c r="C40" s="5"/>
      <c r="D40" s="5"/>
      <c r="E40" s="5" t="s">
        <v>62</v>
      </c>
      <c r="F40" s="6">
        <v>1.0</v>
      </c>
      <c r="G40" s="6">
        <v>20.0</v>
      </c>
      <c r="H40" s="6">
        <v>49.0</v>
      </c>
      <c r="I40" s="6">
        <v>8.0</v>
      </c>
      <c r="J40" s="6">
        <v>11.0</v>
      </c>
      <c r="K40" s="5" t="s">
        <v>60</v>
      </c>
      <c r="L40" s="5" t="s">
        <v>61</v>
      </c>
      <c r="M40" s="5" t="s">
        <v>46</v>
      </c>
      <c r="N40" s="5" t="s">
        <v>49</v>
      </c>
      <c r="O40" s="5"/>
      <c r="P40" s="5"/>
      <c r="Q40" s="5" t="s">
        <v>68</v>
      </c>
      <c r="R40" s="5"/>
      <c r="S40" s="5"/>
      <c r="T40" s="5"/>
      <c r="U40" s="5"/>
      <c r="V40" s="5"/>
      <c r="W40" s="5"/>
      <c r="X40" s="5"/>
      <c r="Y40" s="5"/>
      <c r="Z40" s="5"/>
    </row>
    <row r="41">
      <c r="A41" s="6">
        <v>91.0</v>
      </c>
      <c r="B41" s="5" t="s">
        <v>46</v>
      </c>
      <c r="C41" s="5"/>
      <c r="D41" s="5"/>
      <c r="E41" s="5" t="s">
        <v>62</v>
      </c>
      <c r="F41" s="6">
        <v>2.0</v>
      </c>
      <c r="G41" s="6">
        <v>12.0</v>
      </c>
      <c r="H41" s="6">
        <v>41.0</v>
      </c>
      <c r="I41" s="6">
        <v>0.0</v>
      </c>
      <c r="J41" s="6">
        <v>11.0</v>
      </c>
      <c r="K41" s="5" t="s">
        <v>60</v>
      </c>
      <c r="L41" s="5" t="s">
        <v>55</v>
      </c>
      <c r="M41" s="5" t="s">
        <v>46</v>
      </c>
      <c r="N41" s="5" t="s">
        <v>49</v>
      </c>
      <c r="O41" s="5"/>
      <c r="P41" s="5"/>
      <c r="Q41" s="5" t="s">
        <v>68</v>
      </c>
      <c r="R41" s="5"/>
      <c r="S41" s="5"/>
      <c r="T41" s="5"/>
      <c r="U41" s="5"/>
      <c r="V41" s="5"/>
      <c r="W41" s="5"/>
      <c r="X41" s="5"/>
      <c r="Y41" s="5"/>
      <c r="Z41" s="5"/>
    </row>
    <row r="42">
      <c r="A42" s="6">
        <v>92.0</v>
      </c>
      <c r="B42" s="5" t="s">
        <v>46</v>
      </c>
      <c r="C42" s="5"/>
      <c r="D42" s="5"/>
      <c r="E42" s="5" t="s">
        <v>62</v>
      </c>
      <c r="F42" s="6">
        <v>3.0</v>
      </c>
      <c r="G42" s="6">
        <v>12.0</v>
      </c>
      <c r="H42" s="6">
        <v>41.0</v>
      </c>
      <c r="I42" s="6">
        <v>0.0</v>
      </c>
      <c r="J42" s="6">
        <v>10.0</v>
      </c>
      <c r="K42" s="5" t="s">
        <v>67</v>
      </c>
      <c r="L42" s="5" t="s">
        <v>61</v>
      </c>
      <c r="M42" s="5" t="s">
        <v>56</v>
      </c>
      <c r="N42" s="5" t="s">
        <v>49</v>
      </c>
      <c r="O42" s="5"/>
      <c r="P42" s="5"/>
      <c r="Q42" s="5" t="s">
        <v>68</v>
      </c>
      <c r="R42" s="5"/>
      <c r="S42" s="5"/>
      <c r="T42" s="5"/>
      <c r="U42" s="5"/>
      <c r="V42" s="5"/>
      <c r="W42" s="5"/>
      <c r="X42" s="5"/>
      <c r="Y42" s="5"/>
      <c r="Z42" s="5"/>
    </row>
    <row r="43">
      <c r="A43" s="6">
        <v>93.0</v>
      </c>
      <c r="B43" s="5" t="s">
        <v>44</v>
      </c>
      <c r="C43" s="5"/>
      <c r="D43" s="5"/>
      <c r="E43" s="5" t="s">
        <v>62</v>
      </c>
      <c r="F43" s="6">
        <v>4.0</v>
      </c>
      <c r="G43" s="6">
        <v>12.0</v>
      </c>
      <c r="H43" s="6">
        <v>41.0</v>
      </c>
      <c r="I43" s="6">
        <v>0.0</v>
      </c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6">
        <v>94.0</v>
      </c>
      <c r="B44" s="5" t="s">
        <v>44</v>
      </c>
      <c r="C44" s="5"/>
      <c r="D44" s="5"/>
      <c r="E44" s="5" t="s">
        <v>62</v>
      </c>
      <c r="F44" s="6">
        <v>4.0</v>
      </c>
      <c r="G44" s="6">
        <v>12.0</v>
      </c>
      <c r="H44" s="6">
        <v>41.0</v>
      </c>
      <c r="I44" s="6">
        <v>41.0</v>
      </c>
      <c r="J44" s="6">
        <v>10.0</v>
      </c>
      <c r="K44" s="5" t="s">
        <v>60</v>
      </c>
      <c r="L44" s="5" t="s">
        <v>61</v>
      </c>
      <c r="M44" s="5" t="s">
        <v>80</v>
      </c>
      <c r="N44" s="5" t="s">
        <v>49</v>
      </c>
      <c r="O44" s="5"/>
      <c r="P44" s="5"/>
      <c r="Q44" s="5" t="s">
        <v>68</v>
      </c>
      <c r="R44" s="5"/>
      <c r="S44" s="5"/>
      <c r="T44" s="5"/>
      <c r="U44" s="5"/>
      <c r="V44" s="5"/>
      <c r="W44" s="5"/>
      <c r="X44" s="5"/>
      <c r="Y44" s="5"/>
      <c r="Z44" s="5"/>
    </row>
    <row r="45">
      <c r="A45" s="6">
        <v>100.0</v>
      </c>
      <c r="B45" s="5" t="s">
        <v>46</v>
      </c>
      <c r="C45" s="5"/>
      <c r="D45" s="5"/>
      <c r="E45" s="5" t="s">
        <v>62</v>
      </c>
      <c r="F45" s="6">
        <v>0.0</v>
      </c>
      <c r="G45" s="6">
        <v>10.0</v>
      </c>
      <c r="H45" s="6">
        <v>-21.0</v>
      </c>
      <c r="I45" s="6">
        <v>4.0</v>
      </c>
      <c r="J45" s="6">
        <v>11.0</v>
      </c>
      <c r="K45" s="5" t="s">
        <v>54</v>
      </c>
      <c r="L45" s="5" t="s">
        <v>55</v>
      </c>
      <c r="M45" s="5" t="s">
        <v>46</v>
      </c>
      <c r="N45" s="5"/>
      <c r="O45" s="5" t="s">
        <v>65</v>
      </c>
      <c r="P45" s="5" t="s">
        <v>75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>
        <v>101.0</v>
      </c>
      <c r="B46" s="5" t="s">
        <v>46</v>
      </c>
      <c r="C46" s="5"/>
      <c r="D46" s="5"/>
      <c r="E46" s="5" t="s">
        <v>42</v>
      </c>
      <c r="F46" s="6">
        <v>2.0</v>
      </c>
      <c r="G46" s="6">
        <v>6.0</v>
      </c>
      <c r="H46" s="6">
        <v>-25.0</v>
      </c>
      <c r="I46" s="6">
        <v>0.0</v>
      </c>
      <c r="J46" s="6">
        <v>10.0</v>
      </c>
      <c r="K46" s="5" t="s">
        <v>60</v>
      </c>
      <c r="L46" s="5" t="s">
        <v>61</v>
      </c>
      <c r="M46" s="5" t="s">
        <v>46</v>
      </c>
      <c r="N46" s="5" t="s">
        <v>49</v>
      </c>
      <c r="O46" s="5"/>
      <c r="P46" s="5"/>
      <c r="Q46" s="5" t="s">
        <v>50</v>
      </c>
      <c r="R46" s="5"/>
      <c r="S46" s="5"/>
      <c r="T46" s="5"/>
      <c r="U46" s="5"/>
      <c r="V46" s="5"/>
      <c r="W46" s="5"/>
      <c r="X46" s="5"/>
      <c r="Y46" s="5"/>
      <c r="Z46" s="5"/>
    </row>
    <row r="47">
      <c r="A47" s="6">
        <v>102.0</v>
      </c>
      <c r="B47" s="5" t="s">
        <v>46</v>
      </c>
      <c r="C47" s="5"/>
      <c r="D47" s="5"/>
      <c r="E47" s="5" t="s">
        <v>45</v>
      </c>
      <c r="F47" s="6">
        <v>3.0</v>
      </c>
      <c r="G47" s="6">
        <v>6.0</v>
      </c>
      <c r="H47" s="6">
        <v>-25.0</v>
      </c>
      <c r="I47" s="6">
        <v>0.0</v>
      </c>
      <c r="J47" s="6">
        <v>11.0</v>
      </c>
      <c r="K47" s="5" t="s">
        <v>60</v>
      </c>
      <c r="L47" s="5" t="s">
        <v>61</v>
      </c>
      <c r="M47" s="5" t="s">
        <v>46</v>
      </c>
      <c r="N47" s="5" t="s">
        <v>49</v>
      </c>
      <c r="O47" s="5"/>
      <c r="P47" s="5"/>
      <c r="Q47" s="5" t="s">
        <v>68</v>
      </c>
      <c r="R47" s="5"/>
      <c r="S47" s="5"/>
      <c r="T47" s="5"/>
      <c r="U47" s="5"/>
      <c r="V47" s="5"/>
      <c r="W47" s="5"/>
      <c r="X47" s="5"/>
      <c r="Y47" s="5"/>
      <c r="Z47" s="5"/>
    </row>
    <row r="48">
      <c r="A48" s="6">
        <v>104.0</v>
      </c>
      <c r="B48" s="5" t="s">
        <v>46</v>
      </c>
      <c r="C48" s="5"/>
      <c r="D48" s="5"/>
      <c r="E48" s="5" t="s">
        <v>62</v>
      </c>
      <c r="F48" s="6">
        <v>1.0</v>
      </c>
      <c r="G48" s="6">
        <v>10.0</v>
      </c>
      <c r="H48" s="6">
        <v>-39.0</v>
      </c>
      <c r="I48" s="6">
        <v>0.0</v>
      </c>
      <c r="J48" s="6">
        <v>12.0</v>
      </c>
      <c r="K48" s="5" t="s">
        <v>47</v>
      </c>
      <c r="L48" s="5" t="s">
        <v>55</v>
      </c>
      <c r="M48" s="5" t="s">
        <v>46</v>
      </c>
      <c r="N48" s="5" t="s">
        <v>49</v>
      </c>
      <c r="O48" s="5"/>
      <c r="P48" s="5"/>
      <c r="Q48" s="5" t="s">
        <v>95</v>
      </c>
      <c r="R48" s="5"/>
      <c r="S48" s="5"/>
      <c r="T48" s="5"/>
      <c r="U48" s="5"/>
      <c r="V48" s="5"/>
      <c r="W48" s="5"/>
      <c r="X48" s="5"/>
      <c r="Y48" s="5"/>
      <c r="Z48" s="5"/>
    </row>
    <row r="49">
      <c r="A49" s="6">
        <v>105.0</v>
      </c>
      <c r="B49" s="5" t="s">
        <v>46</v>
      </c>
      <c r="C49" s="5"/>
      <c r="D49" s="5"/>
      <c r="E49" s="5" t="s">
        <v>62</v>
      </c>
      <c r="F49" s="6">
        <v>2.0</v>
      </c>
      <c r="G49" s="6">
        <v>10.0</v>
      </c>
      <c r="H49" s="6">
        <v>-39.0</v>
      </c>
      <c r="I49" s="6">
        <v>5.0</v>
      </c>
      <c r="J49" s="6">
        <v>10.0</v>
      </c>
      <c r="K49" s="5" t="s">
        <v>67</v>
      </c>
      <c r="L49" s="5" t="s">
        <v>55</v>
      </c>
      <c r="M49" s="5" t="s">
        <v>46</v>
      </c>
      <c r="N49" s="5" t="s">
        <v>49</v>
      </c>
      <c r="O49" s="5"/>
      <c r="P49" s="5"/>
      <c r="Q49" s="5" t="s">
        <v>86</v>
      </c>
      <c r="R49" s="5"/>
      <c r="S49" s="5"/>
      <c r="T49" s="5"/>
      <c r="U49" s="5"/>
      <c r="V49" s="5"/>
      <c r="W49" s="5"/>
      <c r="X49" s="5"/>
      <c r="Y49" s="5"/>
      <c r="Z49" s="5"/>
    </row>
    <row r="50">
      <c r="A50" s="6">
        <v>106.0</v>
      </c>
      <c r="B50" s="5" t="s">
        <v>46</v>
      </c>
      <c r="C50" s="5"/>
      <c r="D50" s="5"/>
      <c r="E50" s="5" t="s">
        <v>45</v>
      </c>
      <c r="F50" s="6">
        <v>3.0</v>
      </c>
      <c r="G50" s="6">
        <v>5.0</v>
      </c>
      <c r="H50" s="6">
        <v>-44.0</v>
      </c>
      <c r="I50" s="6">
        <v>0.0</v>
      </c>
      <c r="J50" s="6">
        <v>11.0</v>
      </c>
      <c r="K50" s="5" t="s">
        <v>58</v>
      </c>
      <c r="L50" s="5" t="s">
        <v>61</v>
      </c>
      <c r="M50" s="5" t="s">
        <v>46</v>
      </c>
      <c r="N50" s="5" t="s">
        <v>49</v>
      </c>
      <c r="O50" s="5"/>
      <c r="P50" s="5"/>
      <c r="Q50" s="5" t="s">
        <v>68</v>
      </c>
      <c r="R50" s="5"/>
      <c r="S50" s="5"/>
      <c r="T50" s="5"/>
      <c r="U50" s="5"/>
      <c r="V50" s="5"/>
      <c r="W50" s="5"/>
      <c r="X50" s="5"/>
      <c r="Y50" s="5"/>
      <c r="Z50" s="5"/>
    </row>
    <row r="51">
      <c r="A51" s="6">
        <v>115.0</v>
      </c>
      <c r="B51" s="5" t="s">
        <v>46</v>
      </c>
      <c r="C51" s="5"/>
      <c r="D51" s="5"/>
      <c r="E51" s="5" t="s">
        <v>62</v>
      </c>
      <c r="F51" s="6">
        <v>0.0</v>
      </c>
      <c r="G51" s="6">
        <v>10.0</v>
      </c>
      <c r="H51" s="6">
        <v>-41.0</v>
      </c>
      <c r="I51" s="6">
        <v>5.0</v>
      </c>
      <c r="J51" s="6">
        <v>10.0</v>
      </c>
      <c r="K51" s="5" t="s">
        <v>60</v>
      </c>
      <c r="L51" s="5" t="s">
        <v>55</v>
      </c>
      <c r="M51" s="5" t="s">
        <v>46</v>
      </c>
      <c r="N51" s="5" t="s">
        <v>49</v>
      </c>
      <c r="O51" s="5"/>
      <c r="P51" s="5"/>
      <c r="Q51" s="5" t="s">
        <v>57</v>
      </c>
      <c r="R51" s="5"/>
      <c r="S51" s="5"/>
      <c r="T51" s="5"/>
      <c r="U51" s="5"/>
      <c r="V51" s="5"/>
      <c r="W51" s="5"/>
      <c r="X51" s="5"/>
      <c r="Y51" s="5"/>
      <c r="Z51" s="5"/>
    </row>
    <row r="52">
      <c r="A52" s="6">
        <v>116.0</v>
      </c>
      <c r="B52" s="5" t="s">
        <v>46</v>
      </c>
      <c r="C52" s="5"/>
      <c r="D52" s="5"/>
      <c r="E52" s="5" t="s">
        <v>45</v>
      </c>
      <c r="F52" s="6">
        <v>2.0</v>
      </c>
      <c r="G52" s="6">
        <v>5.0</v>
      </c>
      <c r="H52" s="6">
        <v>-46.0</v>
      </c>
      <c r="I52" s="6">
        <v>6.0</v>
      </c>
      <c r="J52" s="6">
        <v>11.0</v>
      </c>
      <c r="K52" s="5" t="s">
        <v>58</v>
      </c>
      <c r="L52" s="5" t="s">
        <v>61</v>
      </c>
      <c r="M52" s="5" t="s">
        <v>46</v>
      </c>
      <c r="N52" s="5" t="s">
        <v>64</v>
      </c>
      <c r="O52" s="5" t="s">
        <v>65</v>
      </c>
      <c r="P52" s="5" t="s">
        <v>96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6">
        <v>117.0</v>
      </c>
      <c r="B53" s="5" t="s">
        <v>46</v>
      </c>
      <c r="C53" s="5"/>
      <c r="D53" s="5"/>
      <c r="E53" s="5" t="s">
        <v>62</v>
      </c>
      <c r="F53" s="6">
        <v>1.0</v>
      </c>
      <c r="G53" s="6">
        <v>10.0</v>
      </c>
      <c r="H53" s="6">
        <v>48.0</v>
      </c>
      <c r="I53" s="6">
        <v>3.0</v>
      </c>
      <c r="J53" s="6">
        <v>11.0</v>
      </c>
      <c r="K53" s="5" t="s">
        <v>58</v>
      </c>
      <c r="L53" s="5" t="s">
        <v>61</v>
      </c>
      <c r="M53" s="5" t="s">
        <v>46</v>
      </c>
      <c r="N53" s="5" t="s">
        <v>64</v>
      </c>
      <c r="O53" s="5" t="s">
        <v>65</v>
      </c>
      <c r="P53" s="5" t="s">
        <v>97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6">
        <v>118.0</v>
      </c>
      <c r="B54" s="5" t="s">
        <v>46</v>
      </c>
      <c r="C54" s="5"/>
      <c r="D54" s="5"/>
      <c r="E54" s="5" t="s">
        <v>62</v>
      </c>
      <c r="F54" s="6">
        <v>1.0</v>
      </c>
      <c r="G54" s="6">
        <v>10.0</v>
      </c>
      <c r="H54" s="6">
        <v>45.0</v>
      </c>
      <c r="I54" s="6">
        <v>45.0</v>
      </c>
      <c r="J54" s="6">
        <v>12.0</v>
      </c>
      <c r="K54" s="5" t="s">
        <v>47</v>
      </c>
      <c r="L54" s="5" t="s">
        <v>61</v>
      </c>
      <c r="M54" s="5" t="s">
        <v>46</v>
      </c>
      <c r="N54" s="5" t="s">
        <v>64</v>
      </c>
      <c r="O54" s="5" t="s">
        <v>65</v>
      </c>
      <c r="P54" s="5" t="s">
        <v>84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6">
        <v>131.0</v>
      </c>
      <c r="B55" s="5" t="s">
        <v>46</v>
      </c>
      <c r="C55" s="5"/>
      <c r="D55" s="5"/>
      <c r="E55" s="5" t="s">
        <v>45</v>
      </c>
      <c r="F55" s="6">
        <v>0.0</v>
      </c>
      <c r="G55" s="6">
        <v>10.0</v>
      </c>
      <c r="H55" s="6">
        <v>-31.0</v>
      </c>
      <c r="I55" s="6">
        <v>8.0</v>
      </c>
      <c r="J55" s="6">
        <v>12.0</v>
      </c>
      <c r="K55" s="5" t="s">
        <v>47</v>
      </c>
      <c r="L55" s="5" t="s">
        <v>61</v>
      </c>
      <c r="M55" s="5" t="s">
        <v>46</v>
      </c>
      <c r="N55" s="5" t="s">
        <v>49</v>
      </c>
      <c r="O55" s="5"/>
      <c r="P55" s="5"/>
      <c r="Q55" s="5" t="s">
        <v>50</v>
      </c>
      <c r="R55" s="5" t="s">
        <v>114</v>
      </c>
      <c r="S55" s="5"/>
      <c r="T55" s="5"/>
      <c r="U55" s="5"/>
      <c r="V55" s="5"/>
      <c r="W55" s="5"/>
      <c r="X55" s="5"/>
      <c r="Y55" s="5"/>
      <c r="Z55" s="5"/>
    </row>
    <row r="56">
      <c r="A56" s="6">
        <v>132.0</v>
      </c>
      <c r="B56" s="5" t="s">
        <v>46</v>
      </c>
      <c r="C56" s="5"/>
      <c r="D56" s="5"/>
      <c r="E56" s="5" t="s">
        <v>62</v>
      </c>
      <c r="F56" s="6">
        <v>2.0</v>
      </c>
      <c r="G56" s="6">
        <v>2.0</v>
      </c>
      <c r="H56" s="6">
        <v>-39.0</v>
      </c>
      <c r="I56" s="6">
        <v>61.0</v>
      </c>
      <c r="J56" s="6">
        <v>12.0</v>
      </c>
      <c r="K56" s="5" t="s">
        <v>47</v>
      </c>
      <c r="L56" s="5" t="s">
        <v>55</v>
      </c>
      <c r="M56" s="5" t="s">
        <v>46</v>
      </c>
      <c r="N56" s="5" t="s">
        <v>64</v>
      </c>
      <c r="O56" s="5" t="s">
        <v>65</v>
      </c>
      <c r="P56" s="5" t="s">
        <v>75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6">
        <v>141.0</v>
      </c>
      <c r="B57" s="5" t="s">
        <v>46</v>
      </c>
      <c r="C57" s="5"/>
      <c r="D57" s="5"/>
      <c r="E57" s="5" t="s">
        <v>45</v>
      </c>
      <c r="F57" s="6">
        <v>0.0</v>
      </c>
      <c r="G57" s="6">
        <v>10.0</v>
      </c>
      <c r="H57" s="6">
        <v>-42.0</v>
      </c>
      <c r="I57" s="6">
        <v>4.0</v>
      </c>
      <c r="J57" s="6">
        <v>11.0</v>
      </c>
      <c r="K57" s="5" t="s">
        <v>67</v>
      </c>
      <c r="L57" s="5" t="s">
        <v>55</v>
      </c>
      <c r="M57" s="5" t="s">
        <v>56</v>
      </c>
      <c r="N57" s="5" t="s">
        <v>49</v>
      </c>
      <c r="O57" s="5"/>
      <c r="P57" s="5"/>
      <c r="Q57" s="5" t="s">
        <v>86</v>
      </c>
      <c r="R57" s="5"/>
      <c r="S57" s="5"/>
      <c r="T57" s="5"/>
      <c r="U57" s="5"/>
      <c r="V57" s="5"/>
      <c r="W57" s="5"/>
      <c r="X57" s="5"/>
      <c r="Y57" s="5"/>
      <c r="Z57" s="5"/>
    </row>
    <row r="58">
      <c r="A58" s="6">
        <v>142.0</v>
      </c>
      <c r="B58" s="5" t="s">
        <v>46</v>
      </c>
      <c r="C58" s="5"/>
      <c r="D58" s="5"/>
      <c r="E58" s="5" t="s">
        <v>62</v>
      </c>
      <c r="F58" s="6">
        <v>2.0</v>
      </c>
      <c r="G58" s="6">
        <v>6.0</v>
      </c>
      <c r="H58" s="6">
        <v>-46.0</v>
      </c>
      <c r="I58" s="6">
        <v>3.0</v>
      </c>
      <c r="J58" s="6">
        <v>11.0</v>
      </c>
      <c r="K58" s="5" t="s">
        <v>54</v>
      </c>
      <c r="L58" s="5" t="s">
        <v>55</v>
      </c>
      <c r="M58" s="5" t="s">
        <v>56</v>
      </c>
      <c r="N58" s="5" t="s">
        <v>64</v>
      </c>
      <c r="O58" s="5" t="s">
        <v>77</v>
      </c>
      <c r="P58" s="5" t="s">
        <v>98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6">
        <v>143.0</v>
      </c>
      <c r="B59" s="5" t="s">
        <v>46</v>
      </c>
      <c r="C59" s="5"/>
      <c r="D59" s="5"/>
      <c r="E59" s="5" t="s">
        <v>62</v>
      </c>
      <c r="F59" s="6">
        <v>3.0</v>
      </c>
      <c r="G59" s="6">
        <v>3.0</v>
      </c>
      <c r="H59" s="6">
        <v>-49.0</v>
      </c>
      <c r="I59" s="6">
        <v>0.0</v>
      </c>
      <c r="J59" s="6">
        <v>11.0</v>
      </c>
      <c r="K59" s="5" t="s">
        <v>60</v>
      </c>
      <c r="L59" s="5" t="s">
        <v>61</v>
      </c>
      <c r="M59" s="5" t="s">
        <v>56</v>
      </c>
      <c r="N59" s="5" t="s">
        <v>49</v>
      </c>
      <c r="O59" s="5"/>
      <c r="P59" s="5"/>
      <c r="Q59" s="5" t="s">
        <v>68</v>
      </c>
      <c r="R59" s="5"/>
      <c r="S59" s="5"/>
      <c r="T59" s="5"/>
      <c r="U59" s="5"/>
      <c r="V59" s="5"/>
      <c r="W59" s="5"/>
      <c r="X59" s="5"/>
      <c r="Y59" s="5"/>
      <c r="Z59" s="5"/>
    </row>
    <row r="60">
      <c r="A60" s="6">
        <v>151.0</v>
      </c>
      <c r="B60" s="5" t="s">
        <v>46</v>
      </c>
      <c r="C60" s="5"/>
      <c r="D60" s="5"/>
      <c r="E60" s="5" t="s">
        <v>62</v>
      </c>
      <c r="F60" s="6">
        <v>0.0</v>
      </c>
      <c r="G60" s="6">
        <v>10.0</v>
      </c>
      <c r="H60" s="6">
        <v>41.0</v>
      </c>
      <c r="I60" s="6">
        <v>1.0</v>
      </c>
      <c r="J60" s="6">
        <v>12.0</v>
      </c>
      <c r="K60" s="5" t="s">
        <v>47</v>
      </c>
      <c r="L60" s="5" t="s">
        <v>55</v>
      </c>
      <c r="M60" s="5" t="s">
        <v>46</v>
      </c>
      <c r="N60" s="5" t="s">
        <v>64</v>
      </c>
      <c r="O60" s="5" t="s">
        <v>65</v>
      </c>
      <c r="P60" s="5" t="s">
        <v>75</v>
      </c>
      <c r="Q60" s="5"/>
      <c r="R60" s="5" t="s">
        <v>116</v>
      </c>
      <c r="S60" s="5"/>
      <c r="T60" s="5"/>
      <c r="U60" s="5"/>
      <c r="V60" s="5"/>
      <c r="W60" s="5"/>
      <c r="X60" s="5"/>
      <c r="Y60" s="5"/>
      <c r="Z60" s="5"/>
    </row>
    <row r="61">
      <c r="A61" s="6">
        <v>152.0</v>
      </c>
      <c r="B61" s="5" t="s">
        <v>46</v>
      </c>
      <c r="C61" s="5"/>
      <c r="D61" s="5"/>
      <c r="E61" s="5" t="s">
        <v>42</v>
      </c>
      <c r="F61" s="6">
        <v>2.0</v>
      </c>
      <c r="G61" s="6">
        <v>9.0</v>
      </c>
      <c r="H61" s="6">
        <v>40.0</v>
      </c>
      <c r="I61" s="6">
        <v>20.0</v>
      </c>
      <c r="J61" s="6">
        <v>12.0</v>
      </c>
      <c r="K61" s="5" t="s">
        <v>47</v>
      </c>
      <c r="L61" s="5" t="s">
        <v>55</v>
      </c>
      <c r="M61" s="5" t="s">
        <v>46</v>
      </c>
      <c r="N61" s="5" t="s">
        <v>64</v>
      </c>
      <c r="O61" s="5" t="s">
        <v>65</v>
      </c>
      <c r="P61" s="5" t="s">
        <v>96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6">
        <v>153.0</v>
      </c>
      <c r="B62" s="5" t="s">
        <v>46</v>
      </c>
      <c r="C62" s="5"/>
      <c r="D62" s="5"/>
      <c r="E62" s="5" t="s">
        <v>62</v>
      </c>
      <c r="F62" s="6">
        <v>1.0</v>
      </c>
      <c r="G62" s="6">
        <v>10.0</v>
      </c>
      <c r="H62" s="6">
        <v>20.0</v>
      </c>
      <c r="I62" s="6">
        <v>11.0</v>
      </c>
      <c r="J62" s="6">
        <v>12.0</v>
      </c>
      <c r="K62" s="5" t="s">
        <v>47</v>
      </c>
      <c r="L62" s="5" t="s">
        <v>61</v>
      </c>
      <c r="M62" s="5" t="s">
        <v>46</v>
      </c>
      <c r="N62" s="5" t="s">
        <v>64</v>
      </c>
      <c r="O62" s="5" t="s">
        <v>65</v>
      </c>
      <c r="P62" s="5" t="s">
        <v>84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6">
        <v>154.0</v>
      </c>
      <c r="B63" s="5" t="s">
        <v>46</v>
      </c>
      <c r="C63" s="5"/>
      <c r="D63" s="5"/>
      <c r="E63" s="5" t="s">
        <v>62</v>
      </c>
      <c r="F63" s="6">
        <v>1.0</v>
      </c>
      <c r="G63" s="6">
        <v>9.0</v>
      </c>
      <c r="H63" s="6">
        <v>9.0</v>
      </c>
      <c r="I63" s="6">
        <v>9.0</v>
      </c>
      <c r="J63" s="6">
        <v>12.0</v>
      </c>
      <c r="K63" s="5" t="s">
        <v>47</v>
      </c>
      <c r="L63" s="5" t="s">
        <v>61</v>
      </c>
      <c r="M63" s="5" t="s">
        <v>46</v>
      </c>
      <c r="N63" s="5" t="s">
        <v>64</v>
      </c>
      <c r="O63" s="5" t="s">
        <v>65</v>
      </c>
      <c r="P63" s="5" t="s">
        <v>96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6">
        <v>161.0</v>
      </c>
      <c r="B64" s="5" t="s">
        <v>46</v>
      </c>
      <c r="C64" s="5"/>
      <c r="D64" s="5"/>
      <c r="E64" s="5" t="s">
        <v>45</v>
      </c>
      <c r="F64" s="6">
        <v>0.0</v>
      </c>
      <c r="G64" s="6">
        <v>10.0</v>
      </c>
      <c r="H64" s="6">
        <v>-41.0</v>
      </c>
      <c r="I64" s="6">
        <v>0.0</v>
      </c>
      <c r="J64" s="6">
        <v>12.0</v>
      </c>
      <c r="K64" s="5" t="s">
        <v>47</v>
      </c>
      <c r="L64" s="5" t="s">
        <v>61</v>
      </c>
      <c r="M64" s="5" t="s">
        <v>46</v>
      </c>
      <c r="N64" s="5" t="s">
        <v>64</v>
      </c>
      <c r="O64" s="5" t="s">
        <v>65</v>
      </c>
      <c r="P64" s="5" t="s">
        <v>66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6">
        <v>163.0</v>
      </c>
      <c r="B65" s="5" t="s">
        <v>46</v>
      </c>
      <c r="C65" s="5"/>
      <c r="D65" s="5"/>
      <c r="E65" s="5" t="s">
        <v>45</v>
      </c>
      <c r="F65" s="6">
        <v>2.0</v>
      </c>
      <c r="G65" s="6">
        <v>10.0</v>
      </c>
      <c r="H65" s="6">
        <v>-41.0</v>
      </c>
      <c r="I65" s="6">
        <v>3.0</v>
      </c>
      <c r="J65" s="6">
        <v>11.0</v>
      </c>
      <c r="K65" s="5" t="s">
        <v>54</v>
      </c>
      <c r="L65" s="5" t="s">
        <v>55</v>
      </c>
      <c r="M65" s="5" t="s">
        <v>46</v>
      </c>
      <c r="N65" s="5" t="s">
        <v>49</v>
      </c>
      <c r="O65" s="5"/>
      <c r="P65" s="5"/>
      <c r="Q65" s="5" t="s">
        <v>50</v>
      </c>
      <c r="R65" s="5" t="s">
        <v>114</v>
      </c>
      <c r="S65" s="5"/>
      <c r="T65" s="5"/>
      <c r="U65" s="5"/>
      <c r="V65" s="5"/>
      <c r="W65" s="5"/>
      <c r="X65" s="5"/>
      <c r="Y65" s="5"/>
      <c r="Z65" s="5"/>
    </row>
    <row r="66">
      <c r="A66" s="6">
        <v>164.0</v>
      </c>
      <c r="B66" s="5" t="s">
        <v>46</v>
      </c>
      <c r="C66" s="5"/>
      <c r="D66" s="5"/>
      <c r="E66" s="5" t="s">
        <v>112</v>
      </c>
      <c r="F66" s="6">
        <v>3.0</v>
      </c>
      <c r="G66" s="6">
        <v>7.0</v>
      </c>
      <c r="H66" s="6">
        <v>-44.0</v>
      </c>
      <c r="I66" s="6">
        <v>0.0</v>
      </c>
      <c r="J66" s="6">
        <v>11.0</v>
      </c>
      <c r="K66" s="5" t="s">
        <v>60</v>
      </c>
      <c r="L66" s="5" t="s">
        <v>61</v>
      </c>
      <c r="M66" s="5" t="s">
        <v>46</v>
      </c>
      <c r="N66" s="5" t="s">
        <v>49</v>
      </c>
      <c r="O66" s="5"/>
      <c r="P66" s="5"/>
      <c r="Q66" s="5" t="s">
        <v>68</v>
      </c>
      <c r="R66" s="5"/>
      <c r="S66" s="5"/>
      <c r="T66" s="5"/>
      <c r="U66" s="5"/>
      <c r="V66" s="5"/>
      <c r="W66" s="5"/>
      <c r="X66" s="5"/>
      <c r="Y66" s="5"/>
      <c r="Z66" s="5"/>
    </row>
    <row r="67">
      <c r="A67" s="6">
        <v>178.0</v>
      </c>
      <c r="B67" s="5" t="s">
        <v>46</v>
      </c>
      <c r="C67" s="5"/>
      <c r="D67" s="5"/>
      <c r="E67" s="5" t="s">
        <v>62</v>
      </c>
      <c r="F67" s="6">
        <v>0.0</v>
      </c>
      <c r="G67" s="6">
        <v>10.0</v>
      </c>
      <c r="H67" s="6">
        <v>-43.0</v>
      </c>
      <c r="I67" s="6">
        <v>8.0</v>
      </c>
      <c r="J67" s="6">
        <v>11.0</v>
      </c>
      <c r="K67" s="5" t="s">
        <v>60</v>
      </c>
      <c r="L67" s="5" t="s">
        <v>61</v>
      </c>
      <c r="M67" s="5" t="s">
        <v>46</v>
      </c>
      <c r="N67" s="5" t="s">
        <v>64</v>
      </c>
      <c r="O67" s="5" t="s">
        <v>65</v>
      </c>
      <c r="P67" s="5" t="s">
        <v>75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6">
        <v>179.0</v>
      </c>
      <c r="B68" s="5" t="s">
        <v>46</v>
      </c>
      <c r="C68" s="5"/>
      <c r="D68" s="5"/>
      <c r="E68" s="5" t="s">
        <v>62</v>
      </c>
      <c r="F68" s="6">
        <v>2.0</v>
      </c>
      <c r="G68" s="6">
        <v>2.0</v>
      </c>
      <c r="H68" s="6">
        <v>49.0</v>
      </c>
      <c r="I68" s="6">
        <v>3.0</v>
      </c>
      <c r="J68" s="6">
        <v>12.0</v>
      </c>
      <c r="K68" s="5" t="s">
        <v>47</v>
      </c>
      <c r="L68" s="5" t="s">
        <v>61</v>
      </c>
      <c r="M68" s="5" t="s">
        <v>46</v>
      </c>
      <c r="N68" s="5" t="s">
        <v>64</v>
      </c>
      <c r="O68" s="5" t="s">
        <v>77</v>
      </c>
      <c r="P68" s="5" t="s">
        <v>98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6">
        <v>180.0</v>
      </c>
      <c r="B69" s="5" t="s">
        <v>46</v>
      </c>
      <c r="C69" s="5"/>
      <c r="D69" s="5"/>
      <c r="E69" s="5" t="s">
        <v>62</v>
      </c>
      <c r="F69" s="6">
        <v>1.0</v>
      </c>
      <c r="G69" s="6">
        <v>10.0</v>
      </c>
      <c r="H69" s="6">
        <v>46.0</v>
      </c>
      <c r="I69" s="6">
        <v>46.0</v>
      </c>
      <c r="J69" s="6">
        <v>11.0</v>
      </c>
      <c r="K69" s="5" t="s">
        <v>60</v>
      </c>
      <c r="L69" s="5" t="s">
        <v>61</v>
      </c>
      <c r="M69" s="5" t="s">
        <v>56</v>
      </c>
      <c r="N69" s="5" t="s">
        <v>64</v>
      </c>
      <c r="O69" s="5" t="s">
        <v>65</v>
      </c>
      <c r="P69" s="5" t="s">
        <v>75</v>
      </c>
      <c r="Q69" s="5"/>
      <c r="R69" s="5" t="s">
        <v>116</v>
      </c>
      <c r="S69" s="5"/>
      <c r="T69" s="5"/>
      <c r="U69" s="5"/>
      <c r="V69" s="5"/>
      <c r="W69" s="5"/>
      <c r="X69" s="5"/>
      <c r="Y69" s="5"/>
      <c r="Z69" s="5"/>
    </row>
    <row r="70">
      <c r="A70" s="6">
        <v>193.0</v>
      </c>
      <c r="B70" s="5" t="s">
        <v>46</v>
      </c>
      <c r="C70" s="5"/>
      <c r="D70" s="5"/>
      <c r="E70" s="5" t="s">
        <v>45</v>
      </c>
      <c r="F70" s="6">
        <v>0.0</v>
      </c>
      <c r="G70" s="6">
        <v>10.0</v>
      </c>
      <c r="H70" s="6">
        <v>48.0</v>
      </c>
      <c r="I70" s="6">
        <v>5.0</v>
      </c>
      <c r="J70" s="6">
        <v>11.0</v>
      </c>
      <c r="K70" s="5" t="s">
        <v>60</v>
      </c>
      <c r="L70" s="5" t="s">
        <v>61</v>
      </c>
      <c r="M70" s="5" t="s">
        <v>46</v>
      </c>
      <c r="N70" s="5" t="s">
        <v>64</v>
      </c>
      <c r="O70" s="5" t="s">
        <v>65</v>
      </c>
      <c r="P70" s="5" t="s">
        <v>75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6">
        <v>194.0</v>
      </c>
      <c r="B71" s="5" t="s">
        <v>46</v>
      </c>
      <c r="C71" s="5"/>
      <c r="D71" s="5"/>
      <c r="E71" s="5" t="s">
        <v>45</v>
      </c>
      <c r="F71" s="6">
        <v>2.0</v>
      </c>
      <c r="G71" s="6">
        <v>5.0</v>
      </c>
      <c r="H71" s="6">
        <v>43.0</v>
      </c>
      <c r="I71" s="6">
        <v>2.0</v>
      </c>
      <c r="J71" s="6">
        <v>11.0</v>
      </c>
      <c r="K71" s="5" t="s">
        <v>54</v>
      </c>
      <c r="L71" s="5" t="s">
        <v>55</v>
      </c>
      <c r="M71" s="5" t="s">
        <v>46</v>
      </c>
      <c r="N71" s="5" t="s">
        <v>64</v>
      </c>
      <c r="O71" s="5" t="s">
        <v>65</v>
      </c>
      <c r="P71" s="5" t="s">
        <v>99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6">
        <v>195.0</v>
      </c>
      <c r="B72" s="5" t="s">
        <v>46</v>
      </c>
      <c r="C72" s="5"/>
      <c r="D72" s="5"/>
      <c r="E72" s="5" t="s">
        <v>108</v>
      </c>
      <c r="F72" s="6">
        <v>3.0</v>
      </c>
      <c r="G72" s="6">
        <v>3.0</v>
      </c>
      <c r="H72" s="6">
        <v>41.0</v>
      </c>
      <c r="I72" s="6">
        <v>10.0</v>
      </c>
      <c r="J72" s="6">
        <v>11.0</v>
      </c>
      <c r="K72" s="5" t="s">
        <v>60</v>
      </c>
      <c r="L72" s="5" t="s">
        <v>55</v>
      </c>
      <c r="M72" s="5" t="s">
        <v>46</v>
      </c>
      <c r="N72" s="5" t="s">
        <v>64</v>
      </c>
      <c r="O72" s="5" t="s">
        <v>100</v>
      </c>
      <c r="P72" s="5" t="s">
        <v>101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6">
        <v>196.0</v>
      </c>
      <c r="B73" s="5" t="s">
        <v>46</v>
      </c>
      <c r="C73" s="5"/>
      <c r="D73" s="5"/>
      <c r="E73" s="5" t="s">
        <v>112</v>
      </c>
      <c r="F73" s="6">
        <v>1.0</v>
      </c>
      <c r="G73" s="6">
        <v>10.0</v>
      </c>
      <c r="H73" s="6">
        <v>31.0</v>
      </c>
      <c r="I73" s="6">
        <v>31.0</v>
      </c>
      <c r="J73" s="6">
        <v>11.0</v>
      </c>
      <c r="K73" s="5" t="s">
        <v>60</v>
      </c>
      <c r="L73" s="5" t="s">
        <v>61</v>
      </c>
      <c r="M73" s="5" t="s">
        <v>56</v>
      </c>
      <c r="N73" s="5" t="s">
        <v>64</v>
      </c>
      <c r="O73" s="5" t="s">
        <v>65</v>
      </c>
      <c r="P73" s="5" t="s">
        <v>75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6">
        <v>132.0</v>
      </c>
      <c r="B74" s="5" t="s">
        <v>46</v>
      </c>
      <c r="C74" s="5"/>
      <c r="D74" s="5"/>
      <c r="E74" s="5"/>
      <c r="F74" s="6">
        <v>1.0</v>
      </c>
      <c r="G74" s="6">
        <v>10.0</v>
      </c>
      <c r="H74" s="6">
        <v>-44.0</v>
      </c>
      <c r="I74" s="6">
        <v>12.0</v>
      </c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