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\ITBA\InfoVis\"/>
    </mc:Choice>
  </mc:AlternateContent>
  <xr:revisionPtr revIDLastSave="0" documentId="13_ncr:1_{E4349829-689B-40C1-9C68-B60DC53C112A}" xr6:coauthVersionLast="47" xr6:coauthVersionMax="47" xr10:uidLastSave="{00000000-0000-0000-0000-000000000000}"/>
  <bookViews>
    <workbookView xWindow="-110" yWindow="-110" windowWidth="19420" windowHeight="10300" xr2:uid="{5A97EAA7-6DC8-4E96-9E83-F960A23F896E}"/>
  </bookViews>
  <sheets>
    <sheet name="Libros por dia" sheetId="1" r:id="rId1"/>
    <sheet name="Li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31" i="2"/>
  <c r="G30" i="2"/>
  <c r="G29" i="2"/>
  <c r="F70" i="1"/>
  <c r="F40" i="1"/>
  <c r="F2" i="1"/>
  <c r="G28" i="2"/>
  <c r="G27" i="2"/>
  <c r="G26" i="2"/>
  <c r="G25" i="2"/>
  <c r="G24" i="2"/>
  <c r="G22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G2" i="1" l="1"/>
</calcChain>
</file>

<file path=xl/sharedStrings.xml><?xml version="1.0" encoding="utf-8"?>
<sst xmlns="http://schemas.openxmlformats.org/spreadsheetml/2006/main" count="258" uniqueCount="80">
  <si>
    <t>libro</t>
  </si>
  <si>
    <t>paginas</t>
  </si>
  <si>
    <t>autor</t>
  </si>
  <si>
    <t>calificacion</t>
  </si>
  <si>
    <t>Furyborn</t>
  </si>
  <si>
    <t>Fantasia</t>
  </si>
  <si>
    <t>dias</t>
  </si>
  <si>
    <t>pag por dia</t>
  </si>
  <si>
    <t>Kingsbane</t>
  </si>
  <si>
    <t>Claire Legrand</t>
  </si>
  <si>
    <t>Lightbringer</t>
  </si>
  <si>
    <t>fecha de publicacion</t>
  </si>
  <si>
    <t>15/04/2018</t>
  </si>
  <si>
    <t>21/05/2019</t>
  </si>
  <si>
    <t>13/10/2020</t>
  </si>
  <si>
    <t>The Fine Print</t>
  </si>
  <si>
    <t>Lauren Asher</t>
  </si>
  <si>
    <t>Contemporaneo</t>
  </si>
  <si>
    <t>The Song of Achilles</t>
  </si>
  <si>
    <t>Madelline Miller</t>
  </si>
  <si>
    <t>20/09/2011</t>
  </si>
  <si>
    <t>The Night Circus</t>
  </si>
  <si>
    <t>Erin Morgenstern</t>
  </si>
  <si>
    <t>genero principal</t>
  </si>
  <si>
    <t>13/09/2011</t>
  </si>
  <si>
    <t>From Lukov with Love</t>
  </si>
  <si>
    <t>Mariana Zapata</t>
  </si>
  <si>
    <t>Dance of Thieves</t>
  </si>
  <si>
    <t>Mary E. Pearson</t>
  </si>
  <si>
    <t>Vow of Thieves</t>
  </si>
  <si>
    <t>The Wrath and th Dawn</t>
  </si>
  <si>
    <t>Renee Ahdieh</t>
  </si>
  <si>
    <t>The Rose and the Dagger</t>
  </si>
  <si>
    <t>26/04/2016</t>
  </si>
  <si>
    <t>Kulti</t>
  </si>
  <si>
    <t>20/03/2015</t>
  </si>
  <si>
    <t>V.E. Schwab</t>
  </si>
  <si>
    <t>A Darker Shade of Magic</t>
  </si>
  <si>
    <t>24/02/2015</t>
  </si>
  <si>
    <t>A Gathering of Shadows</t>
  </si>
  <si>
    <t>24/02/2016</t>
  </si>
  <si>
    <t>A Conjuring of Light</t>
  </si>
  <si>
    <t>21/02/2017</t>
  </si>
  <si>
    <t>A Good Girl's Guide to Murder</t>
  </si>
  <si>
    <t>Holly Jackson</t>
  </si>
  <si>
    <t>Mystery</t>
  </si>
  <si>
    <t>Good Girl, Bad Blood</t>
  </si>
  <si>
    <t>30/04/2020</t>
  </si>
  <si>
    <t>As Good As Dead</t>
  </si>
  <si>
    <t>All Rhodes Lead Here</t>
  </si>
  <si>
    <t>To Kill a Kingdom</t>
  </si>
  <si>
    <t>Alexandra Christo</t>
  </si>
  <si>
    <t>Grafica</t>
  </si>
  <si>
    <t>Heartstopper Vol 1</t>
  </si>
  <si>
    <t>Alice Oseman</t>
  </si>
  <si>
    <t>Today Tonigh Tomorrow</t>
  </si>
  <si>
    <t>Rachel Lynn Solomon</t>
  </si>
  <si>
    <t>14/07/2020</t>
  </si>
  <si>
    <t>Heartstopper Vol 2</t>
  </si>
  <si>
    <t>Heartstopper Vol 3</t>
  </si>
  <si>
    <t>Marriage for One</t>
  </si>
  <si>
    <t>Ella Maise</t>
  </si>
  <si>
    <t>Heartstopper Vol 4</t>
  </si>
  <si>
    <t>Ugly Love</t>
  </si>
  <si>
    <t>Colleen Hoover</t>
  </si>
  <si>
    <t xml:space="preserve"> total del mes</t>
  </si>
  <si>
    <t xml:space="preserve">total </t>
  </si>
  <si>
    <t>The Final Empire</t>
  </si>
  <si>
    <t>Brandon Sanderson</t>
  </si>
  <si>
    <t>17/07/2006</t>
  </si>
  <si>
    <t>It Ends With Us</t>
  </si>
  <si>
    <t>Ficcion Historica</t>
  </si>
  <si>
    <t>Circe</t>
  </si>
  <si>
    <t>Madeline Miller</t>
  </si>
  <si>
    <t>Genero</t>
  </si>
  <si>
    <t>Puntuacion</t>
  </si>
  <si>
    <t>Paginas</t>
  </si>
  <si>
    <t>Libro(s)</t>
  </si>
  <si>
    <t>Dia</t>
  </si>
  <si>
    <t>Misterio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</si>
</sst>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C562-6103-459A-8633-072AEC1AEC8B}">
  <dimension ref="A1:G101"/>
  <sheetViews>
    <sheetView tabSelected="1" topLeftCell="A84" zoomScaleNormal="100" workbookViewId="0">
      <selection activeCell="D94" sqref="D94"/>
    </sheetView>
  </sheetViews>
  <sheetFormatPr defaultRowHeight="14.5" x14ac:dyDescent="0.35"/>
  <cols>
    <col min="1" max="1" width="13.1796875" customWidth="1"/>
    <col min="2" max="2" width="26.6328125" customWidth="1"/>
    <col min="4" max="4" width="11.453125" customWidth="1"/>
    <col min="5" max="5" width="14.81640625" customWidth="1"/>
    <col min="6" max="6" width="15.7265625" customWidth="1"/>
  </cols>
  <sheetData>
    <row r="1" spans="1:7" x14ac:dyDescent="0.35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65</v>
      </c>
      <c r="G1" t="s">
        <v>66</v>
      </c>
    </row>
    <row r="2" spans="1:7" x14ac:dyDescent="0.35">
      <c r="A2" s="1">
        <f>DATE(2022,1,1)</f>
        <v>44562</v>
      </c>
      <c r="B2" t="s">
        <v>4</v>
      </c>
      <c r="C2">
        <v>100</v>
      </c>
      <c r="D2">
        <v>5</v>
      </c>
      <c r="E2" t="s">
        <v>5</v>
      </c>
      <c r="F2">
        <f>SUM(C2:C39)</f>
        <v>4913</v>
      </c>
      <c r="G2">
        <f>SUM(F2,F40,F70)</f>
        <v>13132</v>
      </c>
    </row>
    <row r="3" spans="1:7" x14ac:dyDescent="0.35">
      <c r="A3" s="1">
        <f>DATE(2022,1,2)</f>
        <v>44563</v>
      </c>
      <c r="B3" t="s">
        <v>4</v>
      </c>
      <c r="C3">
        <v>100</v>
      </c>
      <c r="D3">
        <v>5</v>
      </c>
      <c r="E3" t="s">
        <v>5</v>
      </c>
    </row>
    <row r="4" spans="1:7" x14ac:dyDescent="0.35">
      <c r="A4" s="1">
        <f>DATE(2022,1,2)</f>
        <v>44563</v>
      </c>
      <c r="B4" t="s">
        <v>8</v>
      </c>
      <c r="C4">
        <v>152</v>
      </c>
      <c r="D4">
        <v>3</v>
      </c>
      <c r="E4" t="s">
        <v>5</v>
      </c>
    </row>
    <row r="5" spans="1:7" x14ac:dyDescent="0.35">
      <c r="A5" s="1">
        <f>DATE(2022,1,3)</f>
        <v>44564</v>
      </c>
      <c r="B5" t="s">
        <v>8</v>
      </c>
      <c r="C5">
        <v>152</v>
      </c>
      <c r="D5">
        <v>3</v>
      </c>
      <c r="E5" t="s">
        <v>5</v>
      </c>
    </row>
    <row r="6" spans="1:7" x14ac:dyDescent="0.35">
      <c r="A6" s="1">
        <f>DATE(2022,1,4)</f>
        <v>44565</v>
      </c>
      <c r="B6" t="s">
        <v>8</v>
      </c>
      <c r="C6">
        <v>152</v>
      </c>
      <c r="D6">
        <v>3</v>
      </c>
      <c r="E6" t="s">
        <v>5</v>
      </c>
    </row>
    <row r="7" spans="1:7" x14ac:dyDescent="0.35">
      <c r="A7" s="1">
        <f>DATE(2022,1,5)</f>
        <v>44566</v>
      </c>
      <c r="B7" t="s">
        <v>8</v>
      </c>
      <c r="C7">
        <v>152</v>
      </c>
      <c r="D7">
        <v>3</v>
      </c>
      <c r="E7" t="s">
        <v>5</v>
      </c>
    </row>
    <row r="8" spans="1:7" x14ac:dyDescent="0.35">
      <c r="A8" s="1">
        <f>DATE(2022,1,5)</f>
        <v>44566</v>
      </c>
      <c r="B8" t="s">
        <v>10</v>
      </c>
      <c r="C8">
        <v>296</v>
      </c>
      <c r="D8">
        <v>4</v>
      </c>
      <c r="E8" t="s">
        <v>5</v>
      </c>
    </row>
    <row r="9" spans="1:7" x14ac:dyDescent="0.35">
      <c r="A9" s="1">
        <f>DATE(2022,1,6)</f>
        <v>44567</v>
      </c>
      <c r="B9" t="s">
        <v>10</v>
      </c>
      <c r="C9">
        <v>296</v>
      </c>
      <c r="D9">
        <v>4</v>
      </c>
      <c r="E9" t="s">
        <v>5</v>
      </c>
    </row>
    <row r="10" spans="1:7" x14ac:dyDescent="0.35">
      <c r="A10" s="1">
        <f>DATE(2022,1,6)</f>
        <v>44567</v>
      </c>
      <c r="B10" t="s">
        <v>15</v>
      </c>
      <c r="C10">
        <v>224</v>
      </c>
      <c r="D10">
        <v>3</v>
      </c>
      <c r="E10" t="s">
        <v>17</v>
      </c>
    </row>
    <row r="11" spans="1:7" x14ac:dyDescent="0.35">
      <c r="A11" s="1">
        <f>DATE(2022,1,7)</f>
        <v>44568</v>
      </c>
      <c r="B11" t="s">
        <v>15</v>
      </c>
      <c r="C11">
        <v>224</v>
      </c>
      <c r="D11">
        <v>3</v>
      </c>
      <c r="E11" t="s">
        <v>17</v>
      </c>
    </row>
    <row r="12" spans="1:7" x14ac:dyDescent="0.35">
      <c r="A12" s="1">
        <f>DATE(2022,1,7)</f>
        <v>44568</v>
      </c>
      <c r="B12" t="s">
        <v>18</v>
      </c>
      <c r="C12">
        <v>75</v>
      </c>
      <c r="D12">
        <v>5</v>
      </c>
      <c r="E12" t="s">
        <v>71</v>
      </c>
    </row>
    <row r="13" spans="1:7" x14ac:dyDescent="0.35">
      <c r="A13" s="1">
        <f>DATE(2022,1,8)</f>
        <v>44569</v>
      </c>
      <c r="B13" t="s">
        <v>18</v>
      </c>
      <c r="C13">
        <v>75</v>
      </c>
      <c r="D13">
        <v>5</v>
      </c>
      <c r="E13" t="s">
        <v>71</v>
      </c>
    </row>
    <row r="14" spans="1:7" x14ac:dyDescent="0.35">
      <c r="A14" s="1">
        <f>DATE(2022,1,9)</f>
        <v>44570</v>
      </c>
      <c r="B14" t="s">
        <v>18</v>
      </c>
      <c r="C14">
        <v>75</v>
      </c>
      <c r="D14">
        <v>5</v>
      </c>
      <c r="E14" t="s">
        <v>71</v>
      </c>
    </row>
    <row r="15" spans="1:7" x14ac:dyDescent="0.35">
      <c r="A15" s="1">
        <f>DATE(2022,1,10)</f>
        <v>44571</v>
      </c>
      <c r="B15" t="s">
        <v>18</v>
      </c>
      <c r="C15">
        <v>75</v>
      </c>
      <c r="D15">
        <v>5</v>
      </c>
      <c r="E15" t="s">
        <v>71</v>
      </c>
    </row>
    <row r="16" spans="1:7" x14ac:dyDescent="0.35">
      <c r="A16" s="1">
        <f>DATE(2022,1,11)</f>
        <v>44572</v>
      </c>
      <c r="B16" t="s">
        <v>18</v>
      </c>
      <c r="C16">
        <v>75</v>
      </c>
      <c r="D16">
        <v>5</v>
      </c>
      <c r="E16" t="s">
        <v>71</v>
      </c>
    </row>
    <row r="17" spans="1:5" x14ac:dyDescent="0.35">
      <c r="A17" s="1">
        <f>DATE(2022,1,12)</f>
        <v>44573</v>
      </c>
      <c r="C17">
        <v>0</v>
      </c>
    </row>
    <row r="18" spans="1:5" x14ac:dyDescent="0.35">
      <c r="A18" s="1">
        <f>DATE(2022,1,13)</f>
        <v>44574</v>
      </c>
      <c r="C18">
        <v>0</v>
      </c>
    </row>
    <row r="19" spans="1:5" x14ac:dyDescent="0.35">
      <c r="A19" s="1">
        <f>DATE(2022,1,14)</f>
        <v>44575</v>
      </c>
      <c r="B19" t="s">
        <v>21</v>
      </c>
      <c r="C19">
        <v>129</v>
      </c>
      <c r="D19">
        <v>5</v>
      </c>
      <c r="E19" t="s">
        <v>5</v>
      </c>
    </row>
    <row r="20" spans="1:5" x14ac:dyDescent="0.35">
      <c r="A20" s="1">
        <f>DATE(2022,1,15)</f>
        <v>44576</v>
      </c>
      <c r="B20" t="s">
        <v>21</v>
      </c>
      <c r="C20">
        <v>129</v>
      </c>
      <c r="D20">
        <v>5</v>
      </c>
      <c r="E20" t="s">
        <v>5</v>
      </c>
    </row>
    <row r="21" spans="1:5" x14ac:dyDescent="0.35">
      <c r="A21" s="1">
        <f>DATE(2022,1,16)</f>
        <v>44577</v>
      </c>
      <c r="B21" t="s">
        <v>21</v>
      </c>
      <c r="C21">
        <v>129</v>
      </c>
      <c r="D21">
        <v>5</v>
      </c>
      <c r="E21" t="s">
        <v>5</v>
      </c>
    </row>
    <row r="22" spans="1:5" x14ac:dyDescent="0.35">
      <c r="A22" s="1">
        <f>DATE(2022,1,16)</f>
        <v>44577</v>
      </c>
      <c r="B22" t="s">
        <v>25</v>
      </c>
      <c r="C22">
        <v>493</v>
      </c>
      <c r="D22">
        <v>5</v>
      </c>
      <c r="E22" t="s">
        <v>17</v>
      </c>
    </row>
    <row r="23" spans="1:5" x14ac:dyDescent="0.35">
      <c r="A23" s="1">
        <f>DATE(2022,1,17)</f>
        <v>44578</v>
      </c>
      <c r="B23" t="s">
        <v>27</v>
      </c>
      <c r="C23">
        <v>170</v>
      </c>
      <c r="D23">
        <v>4</v>
      </c>
      <c r="E23" t="s">
        <v>5</v>
      </c>
    </row>
    <row r="24" spans="1:5" x14ac:dyDescent="0.35">
      <c r="A24" s="1">
        <f>DATE(2022,1,18)</f>
        <v>44579</v>
      </c>
      <c r="B24" t="s">
        <v>27</v>
      </c>
      <c r="C24">
        <v>170</v>
      </c>
      <c r="D24">
        <v>4</v>
      </c>
      <c r="E24" t="s">
        <v>5</v>
      </c>
    </row>
    <row r="25" spans="1:5" x14ac:dyDescent="0.35">
      <c r="A25" s="1">
        <f>DATE(2022,1,19)</f>
        <v>44580</v>
      </c>
      <c r="B25" t="s">
        <v>27</v>
      </c>
      <c r="C25">
        <v>170</v>
      </c>
      <c r="D25">
        <v>4</v>
      </c>
      <c r="E25" t="s">
        <v>5</v>
      </c>
    </row>
    <row r="26" spans="1:5" x14ac:dyDescent="0.35">
      <c r="A26" s="1">
        <f>DATE(2022,1,19)</f>
        <v>44580</v>
      </c>
      <c r="B26" t="s">
        <v>29</v>
      </c>
      <c r="C26">
        <v>240</v>
      </c>
      <c r="D26">
        <v>4</v>
      </c>
      <c r="E26" t="s">
        <v>5</v>
      </c>
    </row>
    <row r="27" spans="1:5" x14ac:dyDescent="0.35">
      <c r="A27" s="1">
        <f>DATE(2022,1,20)</f>
        <v>44581</v>
      </c>
      <c r="B27" t="s">
        <v>29</v>
      </c>
      <c r="C27">
        <v>240</v>
      </c>
      <c r="D27">
        <v>4</v>
      </c>
      <c r="E27" t="s">
        <v>5</v>
      </c>
    </row>
    <row r="28" spans="1:5" x14ac:dyDescent="0.35">
      <c r="A28" s="1">
        <f>DATE(2022,1,21)</f>
        <v>44582</v>
      </c>
      <c r="C28">
        <v>0</v>
      </c>
    </row>
    <row r="29" spans="1:5" x14ac:dyDescent="0.35">
      <c r="A29" s="1">
        <f>DATE(2022,1,22)</f>
        <v>44583</v>
      </c>
      <c r="C29">
        <v>0</v>
      </c>
    </row>
    <row r="30" spans="1:5" x14ac:dyDescent="0.35">
      <c r="A30" s="1">
        <f>DATE(2022,1,23)</f>
        <v>44584</v>
      </c>
      <c r="C30">
        <v>0</v>
      </c>
    </row>
    <row r="31" spans="1:5" x14ac:dyDescent="0.35">
      <c r="A31" s="1">
        <f>DATE(2022,1,24)</f>
        <v>44585</v>
      </c>
      <c r="C31">
        <v>0</v>
      </c>
    </row>
    <row r="32" spans="1:5" x14ac:dyDescent="0.35">
      <c r="A32" s="1">
        <f>DATE(2022,1,25)</f>
        <v>44586</v>
      </c>
      <c r="B32" t="s">
        <v>30</v>
      </c>
      <c r="C32">
        <v>404</v>
      </c>
      <c r="D32">
        <v>5</v>
      </c>
      <c r="E32" t="s">
        <v>5</v>
      </c>
    </row>
    <row r="33" spans="1:6" x14ac:dyDescent="0.35">
      <c r="A33" s="1">
        <f>DATE(2022,1,25)</f>
        <v>44586</v>
      </c>
      <c r="B33" t="s">
        <v>32</v>
      </c>
      <c r="C33">
        <v>416</v>
      </c>
      <c r="D33">
        <v>3</v>
      </c>
      <c r="E33" t="s">
        <v>5</v>
      </c>
    </row>
    <row r="34" spans="1:6" x14ac:dyDescent="0.35">
      <c r="A34" s="1">
        <f>DATE(2022,1,26)</f>
        <v>44587</v>
      </c>
      <c r="C34">
        <v>0</v>
      </c>
    </row>
    <row r="35" spans="1:6" x14ac:dyDescent="0.35">
      <c r="A35" s="1">
        <f>DATE(2022,1,27)</f>
        <v>44588</v>
      </c>
      <c r="C35">
        <v>0</v>
      </c>
    </row>
    <row r="36" spans="1:6" x14ac:dyDescent="0.35">
      <c r="A36" s="1">
        <f>DATE(2022,1,28)</f>
        <v>44589</v>
      </c>
      <c r="C36">
        <v>0</v>
      </c>
    </row>
    <row r="37" spans="1:6" x14ac:dyDescent="0.35">
      <c r="A37" s="1">
        <f>DATE(2022,1,29)</f>
        <v>44590</v>
      </c>
      <c r="C37">
        <v>0</v>
      </c>
    </row>
    <row r="38" spans="1:6" x14ac:dyDescent="0.35">
      <c r="A38" s="1">
        <f>DATE(2022,1,30)</f>
        <v>44591</v>
      </c>
      <c r="C38">
        <v>0</v>
      </c>
    </row>
    <row r="39" spans="1:6" x14ac:dyDescent="0.35">
      <c r="A39" s="1">
        <f>DATE(2022,1,31)</f>
        <v>44592</v>
      </c>
      <c r="C39">
        <v>0</v>
      </c>
    </row>
    <row r="40" spans="1:6" x14ac:dyDescent="0.35">
      <c r="A40" s="1">
        <f>DATE(2022,2,1)</f>
        <v>44593</v>
      </c>
      <c r="C40">
        <v>0</v>
      </c>
      <c r="F40">
        <f>SUM(C40:C69)</f>
        <v>4960</v>
      </c>
    </row>
    <row r="41" spans="1:6" x14ac:dyDescent="0.35">
      <c r="A41" s="1">
        <f>DATE(2022,2,2)</f>
        <v>44594</v>
      </c>
      <c r="B41" t="s">
        <v>34</v>
      </c>
      <c r="C41">
        <v>570</v>
      </c>
      <c r="D41">
        <v>4</v>
      </c>
      <c r="E41" t="s">
        <v>17</v>
      </c>
    </row>
    <row r="42" spans="1:6" x14ac:dyDescent="0.35">
      <c r="A42" s="1">
        <f>DATE(2022,2,3)</f>
        <v>44595</v>
      </c>
      <c r="C42">
        <v>0</v>
      </c>
    </row>
    <row r="43" spans="1:6" x14ac:dyDescent="0.35">
      <c r="A43" s="1">
        <f>DATE(2022,2,4)</f>
        <v>44596</v>
      </c>
      <c r="C43">
        <v>0</v>
      </c>
    </row>
    <row r="44" spans="1:6" x14ac:dyDescent="0.35">
      <c r="A44" s="1">
        <f>DATE(2022,2,5)</f>
        <v>44597</v>
      </c>
      <c r="C44">
        <v>0</v>
      </c>
    </row>
    <row r="45" spans="1:6" x14ac:dyDescent="0.35">
      <c r="A45" s="1">
        <f>DATE(2022,2,6)</f>
        <v>44598</v>
      </c>
      <c r="B45" t="s">
        <v>37</v>
      </c>
      <c r="C45">
        <v>133</v>
      </c>
      <c r="D45">
        <v>5</v>
      </c>
      <c r="E45" t="s">
        <v>5</v>
      </c>
    </row>
    <row r="46" spans="1:6" x14ac:dyDescent="0.35">
      <c r="A46" s="1">
        <f>DATE(2022,2,7)</f>
        <v>44599</v>
      </c>
      <c r="B46" t="s">
        <v>37</v>
      </c>
      <c r="C46">
        <v>133</v>
      </c>
      <c r="D46">
        <v>5</v>
      </c>
      <c r="E46" t="s">
        <v>5</v>
      </c>
    </row>
    <row r="47" spans="1:6" x14ac:dyDescent="0.35">
      <c r="A47" s="1">
        <f>DATE(2022,2,8)</f>
        <v>44600</v>
      </c>
      <c r="B47" t="s">
        <v>37</v>
      </c>
      <c r="C47">
        <v>133</v>
      </c>
      <c r="D47">
        <v>5</v>
      </c>
      <c r="E47" t="s">
        <v>5</v>
      </c>
    </row>
    <row r="48" spans="1:6" x14ac:dyDescent="0.35">
      <c r="A48" s="1">
        <f>DATE(2022,2,9)</f>
        <v>44601</v>
      </c>
      <c r="B48" t="s">
        <v>39</v>
      </c>
      <c r="C48">
        <v>256</v>
      </c>
      <c r="D48">
        <v>5</v>
      </c>
      <c r="E48" t="s">
        <v>5</v>
      </c>
    </row>
    <row r="49" spans="1:5" x14ac:dyDescent="0.35">
      <c r="A49" s="1">
        <f>DATE(2022,2,10)</f>
        <v>44602</v>
      </c>
      <c r="B49" t="s">
        <v>39</v>
      </c>
      <c r="C49">
        <v>256</v>
      </c>
      <c r="D49">
        <v>5</v>
      </c>
      <c r="E49" t="s">
        <v>5</v>
      </c>
    </row>
    <row r="50" spans="1:5" x14ac:dyDescent="0.35">
      <c r="A50" s="1">
        <f>DATE(2022,2,10)</f>
        <v>44602</v>
      </c>
      <c r="B50" t="s">
        <v>41</v>
      </c>
      <c r="C50">
        <v>89</v>
      </c>
      <c r="D50">
        <v>4</v>
      </c>
      <c r="E50" t="s">
        <v>5</v>
      </c>
    </row>
    <row r="51" spans="1:5" x14ac:dyDescent="0.35">
      <c r="A51" s="1">
        <f>DATE(2022,2,11)</f>
        <v>44603</v>
      </c>
      <c r="B51" t="s">
        <v>41</v>
      </c>
      <c r="C51">
        <v>89</v>
      </c>
      <c r="D51">
        <v>4</v>
      </c>
      <c r="E51" t="s">
        <v>5</v>
      </c>
    </row>
    <row r="52" spans="1:5" x14ac:dyDescent="0.35">
      <c r="A52" s="1">
        <f>DATE(2022,2,12)</f>
        <v>44604</v>
      </c>
      <c r="B52" t="s">
        <v>41</v>
      </c>
      <c r="C52">
        <v>89</v>
      </c>
      <c r="D52">
        <v>4</v>
      </c>
      <c r="E52" t="s">
        <v>5</v>
      </c>
    </row>
    <row r="53" spans="1:5" x14ac:dyDescent="0.35">
      <c r="A53" s="1">
        <f>DATE(2022,2,13)</f>
        <v>44605</v>
      </c>
      <c r="B53" t="s">
        <v>41</v>
      </c>
      <c r="C53">
        <v>89</v>
      </c>
      <c r="D53">
        <v>4</v>
      </c>
      <c r="E53" t="s">
        <v>5</v>
      </c>
    </row>
    <row r="54" spans="1:5" x14ac:dyDescent="0.35">
      <c r="A54" s="1">
        <f>DATE(2022,2,14)</f>
        <v>44606</v>
      </c>
      <c r="B54" t="s">
        <v>41</v>
      </c>
      <c r="C54">
        <v>89</v>
      </c>
      <c r="D54">
        <v>4</v>
      </c>
      <c r="E54" t="s">
        <v>5</v>
      </c>
    </row>
    <row r="55" spans="1:5" x14ac:dyDescent="0.35">
      <c r="A55" s="1">
        <f>DATE(2022,2,15)</f>
        <v>44607</v>
      </c>
      <c r="B55" t="s">
        <v>41</v>
      </c>
      <c r="C55">
        <v>89</v>
      </c>
      <c r="D55">
        <v>4</v>
      </c>
      <c r="E55" t="s">
        <v>5</v>
      </c>
    </row>
    <row r="56" spans="1:5" x14ac:dyDescent="0.35">
      <c r="A56" s="1">
        <f>DATE(2022,2,16)</f>
        <v>44608</v>
      </c>
      <c r="B56" t="s">
        <v>41</v>
      </c>
      <c r="C56">
        <v>89</v>
      </c>
      <c r="D56">
        <v>4</v>
      </c>
      <c r="E56" t="s">
        <v>5</v>
      </c>
    </row>
    <row r="57" spans="1:5" x14ac:dyDescent="0.35">
      <c r="A57" s="1">
        <f>DATE(2022,2,17)</f>
        <v>44609</v>
      </c>
      <c r="B57" t="s">
        <v>43</v>
      </c>
      <c r="C57">
        <v>433</v>
      </c>
      <c r="D57">
        <v>5</v>
      </c>
      <c r="E57" t="s">
        <v>79</v>
      </c>
    </row>
    <row r="58" spans="1:5" x14ac:dyDescent="0.35">
      <c r="A58" s="1">
        <f>DATE(2022,2,18)</f>
        <v>44610</v>
      </c>
      <c r="C58">
        <v>0</v>
      </c>
    </row>
    <row r="59" spans="1:5" x14ac:dyDescent="0.35">
      <c r="A59" s="1">
        <f>DATE(2022,2,19)</f>
        <v>44611</v>
      </c>
      <c r="C59">
        <v>0</v>
      </c>
    </row>
    <row r="60" spans="1:5" x14ac:dyDescent="0.35">
      <c r="A60" s="1">
        <f>DATE(2022,2,20)</f>
        <v>44612</v>
      </c>
      <c r="C60">
        <v>0</v>
      </c>
    </row>
    <row r="61" spans="1:5" x14ac:dyDescent="0.35">
      <c r="A61" s="1">
        <f>DATE(2022,2,21)</f>
        <v>44613</v>
      </c>
      <c r="C61">
        <v>0</v>
      </c>
    </row>
    <row r="62" spans="1:5" x14ac:dyDescent="0.35">
      <c r="A62" s="1">
        <f>DATE(2022,2,22)</f>
        <v>44614</v>
      </c>
      <c r="B62" t="s">
        <v>46</v>
      </c>
      <c r="C62">
        <v>417</v>
      </c>
      <c r="D62">
        <v>5</v>
      </c>
      <c r="E62" t="s">
        <v>79</v>
      </c>
    </row>
    <row r="63" spans="1:5" x14ac:dyDescent="0.35">
      <c r="A63" s="1">
        <f>DATE(2022,2,23)</f>
        <v>44615</v>
      </c>
      <c r="B63" t="s">
        <v>48</v>
      </c>
      <c r="C63">
        <v>459</v>
      </c>
      <c r="D63">
        <v>4</v>
      </c>
      <c r="E63" t="s">
        <v>79</v>
      </c>
    </row>
    <row r="64" spans="1:5" x14ac:dyDescent="0.35">
      <c r="A64" s="1">
        <f>DATE(2022,2,24)</f>
        <v>44616</v>
      </c>
      <c r="B64" t="s">
        <v>49</v>
      </c>
      <c r="C64">
        <v>551</v>
      </c>
      <c r="D64">
        <v>5</v>
      </c>
      <c r="E64" t="s">
        <v>17</v>
      </c>
    </row>
    <row r="65" spans="1:6" x14ac:dyDescent="0.35">
      <c r="A65" s="1">
        <f>DATE(2022,2,25)</f>
        <v>44617</v>
      </c>
      <c r="B65" t="s">
        <v>50</v>
      </c>
      <c r="C65">
        <v>172</v>
      </c>
      <c r="D65">
        <v>4</v>
      </c>
      <c r="E65" t="s">
        <v>5</v>
      </c>
    </row>
    <row r="66" spans="1:6" x14ac:dyDescent="0.35">
      <c r="A66" s="1">
        <f>DATE(2022,2,26)</f>
        <v>44618</v>
      </c>
      <c r="B66" t="s">
        <v>50</v>
      </c>
      <c r="C66">
        <v>172</v>
      </c>
      <c r="D66">
        <v>4</v>
      </c>
      <c r="E66" t="s">
        <v>5</v>
      </c>
    </row>
    <row r="67" spans="1:6" x14ac:dyDescent="0.35">
      <c r="A67" s="1">
        <f>DATE(2022,2,27)</f>
        <v>44619</v>
      </c>
      <c r="B67" t="s">
        <v>55</v>
      </c>
      <c r="C67">
        <v>182</v>
      </c>
      <c r="D67">
        <v>4</v>
      </c>
      <c r="E67" t="s">
        <v>17</v>
      </c>
    </row>
    <row r="68" spans="1:6" x14ac:dyDescent="0.35">
      <c r="A68" s="1">
        <f>DATE(2022,2,28)</f>
        <v>44620</v>
      </c>
      <c r="B68" t="s">
        <v>55</v>
      </c>
      <c r="C68">
        <v>182</v>
      </c>
      <c r="D68">
        <v>4</v>
      </c>
      <c r="E68" t="s">
        <v>17</v>
      </c>
    </row>
    <row r="69" spans="1:6" x14ac:dyDescent="0.35">
      <c r="A69" s="1">
        <f>DATE(2022,2,28)</f>
        <v>44620</v>
      </c>
      <c r="B69" t="s">
        <v>53</v>
      </c>
      <c r="C69">
        <v>288</v>
      </c>
      <c r="D69">
        <v>5</v>
      </c>
      <c r="E69" t="s">
        <v>52</v>
      </c>
    </row>
    <row r="70" spans="1:6" x14ac:dyDescent="0.35">
      <c r="A70" s="1">
        <f>DATE(2022,3,1)</f>
        <v>44621</v>
      </c>
      <c r="C70">
        <v>0</v>
      </c>
      <c r="F70">
        <f>SUM(C70:C101)</f>
        <v>3259</v>
      </c>
    </row>
    <row r="71" spans="1:6" x14ac:dyDescent="0.35">
      <c r="A71" s="1">
        <f>DATE(2022,3,2)</f>
        <v>44622</v>
      </c>
      <c r="B71" t="s">
        <v>58</v>
      </c>
      <c r="C71">
        <v>320</v>
      </c>
      <c r="D71">
        <v>5</v>
      </c>
      <c r="E71" t="s">
        <v>52</v>
      </c>
    </row>
    <row r="72" spans="1:6" x14ac:dyDescent="0.35">
      <c r="A72" s="1">
        <f>DATE(2022,3,3)</f>
        <v>44623</v>
      </c>
      <c r="C72">
        <v>0</v>
      </c>
    </row>
    <row r="73" spans="1:6" x14ac:dyDescent="0.35">
      <c r="A73" s="1">
        <f>DATE(2022,3,4)</f>
        <v>44624</v>
      </c>
      <c r="C73">
        <v>0</v>
      </c>
    </row>
    <row r="74" spans="1:6" x14ac:dyDescent="0.35">
      <c r="A74" s="1">
        <f>DATE(2022,3,5)</f>
        <v>44625</v>
      </c>
      <c r="C74">
        <v>0</v>
      </c>
    </row>
    <row r="75" spans="1:6" x14ac:dyDescent="0.35">
      <c r="A75" s="1">
        <f>DATE(2022,3,6)</f>
        <v>44626</v>
      </c>
      <c r="B75" t="s">
        <v>59</v>
      </c>
      <c r="C75">
        <v>384</v>
      </c>
      <c r="D75">
        <v>5</v>
      </c>
      <c r="E75" t="s">
        <v>52</v>
      </c>
    </row>
    <row r="76" spans="1:6" x14ac:dyDescent="0.35">
      <c r="A76" s="1">
        <f>DATE(2022,3,7)</f>
        <v>44627</v>
      </c>
      <c r="B76" t="s">
        <v>60</v>
      </c>
      <c r="C76">
        <v>520</v>
      </c>
      <c r="D76">
        <v>4</v>
      </c>
      <c r="E76" t="s">
        <v>17</v>
      </c>
    </row>
    <row r="77" spans="1:6" x14ac:dyDescent="0.35">
      <c r="A77" s="1">
        <f>DATE(2022,3,8)</f>
        <v>44628</v>
      </c>
      <c r="B77" t="s">
        <v>67</v>
      </c>
      <c r="C77">
        <v>45</v>
      </c>
      <c r="D77">
        <v>5</v>
      </c>
      <c r="E77" t="s">
        <v>5</v>
      </c>
    </row>
    <row r="78" spans="1:6" x14ac:dyDescent="0.35">
      <c r="A78" s="1">
        <f>DATE(2022,3,9)</f>
        <v>44629</v>
      </c>
      <c r="B78" t="s">
        <v>67</v>
      </c>
      <c r="C78">
        <v>45</v>
      </c>
      <c r="D78">
        <v>5</v>
      </c>
      <c r="E78" t="s">
        <v>5</v>
      </c>
    </row>
    <row r="79" spans="1:6" x14ac:dyDescent="0.35">
      <c r="A79" s="1">
        <f>DATE(2022,3,10)</f>
        <v>44630</v>
      </c>
      <c r="B79" t="s">
        <v>67</v>
      </c>
      <c r="C79">
        <v>45</v>
      </c>
      <c r="D79">
        <v>5</v>
      </c>
      <c r="E79" t="s">
        <v>5</v>
      </c>
    </row>
    <row r="80" spans="1:6" x14ac:dyDescent="0.35">
      <c r="A80" s="1">
        <f>DATE(2022,3,11)</f>
        <v>44631</v>
      </c>
      <c r="B80" t="s">
        <v>67</v>
      </c>
      <c r="C80">
        <v>45</v>
      </c>
      <c r="D80">
        <v>5</v>
      </c>
      <c r="E80" t="s">
        <v>5</v>
      </c>
    </row>
    <row r="81" spans="1:5" x14ac:dyDescent="0.35">
      <c r="A81" s="1">
        <f>DATE(2022,3,12)</f>
        <v>44632</v>
      </c>
      <c r="B81" t="s">
        <v>67</v>
      </c>
      <c r="C81">
        <v>45</v>
      </c>
      <c r="D81">
        <v>5</v>
      </c>
      <c r="E81" t="s">
        <v>5</v>
      </c>
    </row>
    <row r="82" spans="1:5" x14ac:dyDescent="0.35">
      <c r="A82" s="1">
        <f>DATE(2022,3,13)</f>
        <v>44633</v>
      </c>
      <c r="B82" t="s">
        <v>67</v>
      </c>
      <c r="C82">
        <v>45</v>
      </c>
      <c r="D82">
        <v>5</v>
      </c>
      <c r="E82" t="s">
        <v>5</v>
      </c>
    </row>
    <row r="83" spans="1:5" x14ac:dyDescent="0.35">
      <c r="A83" s="1">
        <f>DATE(2022,3,14)</f>
        <v>44634</v>
      </c>
      <c r="B83" t="s">
        <v>62</v>
      </c>
      <c r="C83">
        <v>384</v>
      </c>
      <c r="D83">
        <v>5</v>
      </c>
      <c r="E83" t="s">
        <v>52</v>
      </c>
    </row>
    <row r="84" spans="1:5" x14ac:dyDescent="0.35">
      <c r="A84" s="1">
        <f>DATE(2022,3,14)</f>
        <v>44634</v>
      </c>
      <c r="B84" t="s">
        <v>63</v>
      </c>
      <c r="C84">
        <v>337</v>
      </c>
      <c r="D84">
        <v>4</v>
      </c>
      <c r="E84" t="s">
        <v>17</v>
      </c>
    </row>
    <row r="85" spans="1:5" x14ac:dyDescent="0.35">
      <c r="A85" s="1">
        <f>DATE(2022,3,15)</f>
        <v>44635</v>
      </c>
      <c r="B85" t="s">
        <v>67</v>
      </c>
      <c r="C85">
        <v>45</v>
      </c>
      <c r="D85">
        <v>5</v>
      </c>
      <c r="E85" t="s">
        <v>5</v>
      </c>
    </row>
    <row r="86" spans="1:5" x14ac:dyDescent="0.35">
      <c r="A86" s="1">
        <f>DATE(2022,3,16)</f>
        <v>44636</v>
      </c>
      <c r="B86" t="s">
        <v>67</v>
      </c>
      <c r="C86">
        <v>45</v>
      </c>
      <c r="D86">
        <v>5</v>
      </c>
      <c r="E86" t="s">
        <v>5</v>
      </c>
    </row>
    <row r="87" spans="1:5" x14ac:dyDescent="0.35">
      <c r="A87" s="1">
        <f>DATE(2022,3,17)</f>
        <v>44637</v>
      </c>
      <c r="B87" t="s">
        <v>67</v>
      </c>
      <c r="C87">
        <v>45</v>
      </c>
      <c r="D87">
        <v>5</v>
      </c>
      <c r="E87" t="s">
        <v>5</v>
      </c>
    </row>
    <row r="88" spans="1:5" x14ac:dyDescent="0.35">
      <c r="A88" s="1">
        <f>DATE(2022,3,18)</f>
        <v>44638</v>
      </c>
      <c r="B88" t="s">
        <v>67</v>
      </c>
      <c r="C88">
        <v>45</v>
      </c>
      <c r="D88">
        <v>5</v>
      </c>
      <c r="E88" t="s">
        <v>5</v>
      </c>
    </row>
    <row r="89" spans="1:5" x14ac:dyDescent="0.35">
      <c r="A89" s="1">
        <f>DATE(2022,3,19)</f>
        <v>44639</v>
      </c>
      <c r="B89" t="s">
        <v>67</v>
      </c>
      <c r="C89">
        <v>45</v>
      </c>
      <c r="D89">
        <v>5</v>
      </c>
      <c r="E89" t="s">
        <v>5</v>
      </c>
    </row>
    <row r="90" spans="1:5" x14ac:dyDescent="0.35">
      <c r="A90" s="1">
        <f>DATE(2022,3,20)</f>
        <v>44640</v>
      </c>
      <c r="B90" t="s">
        <v>67</v>
      </c>
      <c r="C90">
        <v>45</v>
      </c>
      <c r="D90">
        <v>5</v>
      </c>
      <c r="E90" t="s">
        <v>5</v>
      </c>
    </row>
    <row r="91" spans="1:5" x14ac:dyDescent="0.35">
      <c r="A91" s="1">
        <f>DATE(2022,3,21)</f>
        <v>44641</v>
      </c>
      <c r="C91">
        <v>0</v>
      </c>
    </row>
    <row r="92" spans="1:5" x14ac:dyDescent="0.35">
      <c r="A92" s="1">
        <f>DATE(2022,3,22)</f>
        <v>44642</v>
      </c>
      <c r="B92" t="s">
        <v>70</v>
      </c>
      <c r="C92">
        <v>192</v>
      </c>
      <c r="D92">
        <v>5</v>
      </c>
      <c r="E92" t="s">
        <v>17</v>
      </c>
    </row>
    <row r="93" spans="1:5" x14ac:dyDescent="0.35">
      <c r="A93" s="1">
        <f>DATE(2022,3,23)</f>
        <v>44643</v>
      </c>
      <c r="B93" t="s">
        <v>70</v>
      </c>
      <c r="C93">
        <v>192</v>
      </c>
      <c r="D93">
        <v>5</v>
      </c>
      <c r="E93" t="s">
        <v>17</v>
      </c>
    </row>
    <row r="94" spans="1:5" x14ac:dyDescent="0.35">
      <c r="A94" s="1">
        <f>DATE(2022,3,24)</f>
        <v>44644</v>
      </c>
      <c r="C94">
        <v>0</v>
      </c>
    </row>
    <row r="95" spans="1:5" x14ac:dyDescent="0.35">
      <c r="A95" s="1">
        <f>DATE(2022,3,25)</f>
        <v>44645</v>
      </c>
      <c r="B95" t="s">
        <v>72</v>
      </c>
      <c r="C95">
        <v>130</v>
      </c>
      <c r="D95">
        <v>5</v>
      </c>
      <c r="E95" t="s">
        <v>71</v>
      </c>
    </row>
    <row r="96" spans="1:5" x14ac:dyDescent="0.35">
      <c r="A96" s="1">
        <f>DATE(2022,3,26)</f>
        <v>44646</v>
      </c>
      <c r="B96" t="s">
        <v>72</v>
      </c>
      <c r="C96">
        <v>130</v>
      </c>
      <c r="D96">
        <v>5</v>
      </c>
      <c r="E96" t="s">
        <v>71</v>
      </c>
    </row>
    <row r="97" spans="1:5" x14ac:dyDescent="0.35">
      <c r="A97" s="1">
        <f>DATE(2022,3,27)</f>
        <v>44647</v>
      </c>
      <c r="B97" t="s">
        <v>72</v>
      </c>
      <c r="C97">
        <v>130</v>
      </c>
      <c r="D97">
        <v>5</v>
      </c>
      <c r="E97" t="s">
        <v>71</v>
      </c>
    </row>
    <row r="98" spans="1:5" x14ac:dyDescent="0.35">
      <c r="A98" s="1">
        <f>DATE(2022,3,28)</f>
        <v>44648</v>
      </c>
      <c r="C98">
        <v>0</v>
      </c>
    </row>
    <row r="99" spans="1:5" x14ac:dyDescent="0.35">
      <c r="A99" s="1">
        <f>DATE(2022,3,29)</f>
        <v>44649</v>
      </c>
      <c r="C99">
        <v>0</v>
      </c>
    </row>
    <row r="100" spans="1:5" x14ac:dyDescent="0.35">
      <c r="A100" s="1">
        <f>DATE(2022,3,30)</f>
        <v>44650</v>
      </c>
      <c r="C100">
        <v>0</v>
      </c>
    </row>
    <row r="101" spans="1:5" x14ac:dyDescent="0.35">
      <c r="A101" s="1">
        <f>DATE(2022,3,31)</f>
        <v>44651</v>
      </c>
      <c r="C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271F-989E-4181-AEB0-50F578FB937F}">
  <dimension ref="A1:H31"/>
  <sheetViews>
    <sheetView topLeftCell="A13" workbookViewId="0">
      <selection activeCell="G34" sqref="G34"/>
    </sheetView>
  </sheetViews>
  <sheetFormatPr defaultRowHeight="14.5" x14ac:dyDescent="0.35"/>
  <cols>
    <col min="1" max="1" width="27.36328125" customWidth="1"/>
    <col min="2" max="2" width="18.7265625" customWidth="1"/>
    <col min="4" max="4" width="15.08984375" customWidth="1"/>
    <col min="5" max="5" width="10.90625" customWidth="1"/>
    <col min="7" max="7" width="11.54296875" customWidth="1"/>
    <col min="8" max="8" width="18.08984375" customWidth="1"/>
  </cols>
  <sheetData>
    <row r="1" spans="1:8" x14ac:dyDescent="0.35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6</v>
      </c>
      <c r="G1" t="s">
        <v>7</v>
      </c>
      <c r="H1" t="s">
        <v>11</v>
      </c>
    </row>
    <row r="2" spans="1:8" x14ac:dyDescent="0.35">
      <c r="A2" t="s">
        <v>4</v>
      </c>
      <c r="B2" t="s">
        <v>9</v>
      </c>
      <c r="C2">
        <v>501</v>
      </c>
      <c r="D2" t="s">
        <v>5</v>
      </c>
      <c r="E2">
        <v>5</v>
      </c>
      <c r="F2">
        <v>5</v>
      </c>
      <c r="G2">
        <f>C2/F2</f>
        <v>100.2</v>
      </c>
      <c r="H2" t="s">
        <v>12</v>
      </c>
    </row>
    <row r="3" spans="1:8" x14ac:dyDescent="0.35">
      <c r="A3" t="s">
        <v>8</v>
      </c>
      <c r="B3" t="s">
        <v>9</v>
      </c>
      <c r="C3">
        <v>608</v>
      </c>
      <c r="D3" t="s">
        <v>5</v>
      </c>
      <c r="E3">
        <v>3</v>
      </c>
      <c r="F3">
        <v>4</v>
      </c>
      <c r="G3">
        <f t="shared" ref="G3:G31" si="0">C3/F3</f>
        <v>152</v>
      </c>
      <c r="H3" t="s">
        <v>13</v>
      </c>
    </row>
    <row r="4" spans="1:8" x14ac:dyDescent="0.35">
      <c r="A4" t="s">
        <v>10</v>
      </c>
      <c r="B4" t="s">
        <v>9</v>
      </c>
      <c r="C4">
        <v>592</v>
      </c>
      <c r="D4" t="s">
        <v>5</v>
      </c>
      <c r="E4">
        <v>4</v>
      </c>
      <c r="F4">
        <v>2</v>
      </c>
      <c r="G4">
        <f t="shared" si="0"/>
        <v>296</v>
      </c>
      <c r="H4" t="s">
        <v>14</v>
      </c>
    </row>
    <row r="5" spans="1:8" x14ac:dyDescent="0.35">
      <c r="A5" t="s">
        <v>15</v>
      </c>
      <c r="B5" t="s">
        <v>16</v>
      </c>
      <c r="C5">
        <v>448</v>
      </c>
      <c r="D5" t="s">
        <v>17</v>
      </c>
      <c r="E5">
        <v>3</v>
      </c>
      <c r="F5">
        <v>2</v>
      </c>
      <c r="G5">
        <f t="shared" si="0"/>
        <v>224</v>
      </c>
      <c r="H5" s="2">
        <v>44415</v>
      </c>
    </row>
    <row r="6" spans="1:8" x14ac:dyDescent="0.35">
      <c r="A6" t="s">
        <v>18</v>
      </c>
      <c r="B6" t="s">
        <v>19</v>
      </c>
      <c r="C6">
        <v>378</v>
      </c>
      <c r="D6" t="s">
        <v>71</v>
      </c>
      <c r="E6">
        <v>5</v>
      </c>
      <c r="F6">
        <v>5</v>
      </c>
      <c r="G6">
        <f t="shared" si="0"/>
        <v>75.599999999999994</v>
      </c>
      <c r="H6" t="s">
        <v>20</v>
      </c>
    </row>
    <row r="7" spans="1:8" x14ac:dyDescent="0.35">
      <c r="A7" t="s">
        <v>21</v>
      </c>
      <c r="B7" t="s">
        <v>22</v>
      </c>
      <c r="C7">
        <v>387</v>
      </c>
      <c r="D7" t="s">
        <v>5</v>
      </c>
      <c r="E7">
        <v>5</v>
      </c>
      <c r="F7">
        <v>3</v>
      </c>
      <c r="G7">
        <f t="shared" si="0"/>
        <v>129</v>
      </c>
      <c r="H7" t="s">
        <v>24</v>
      </c>
    </row>
    <row r="8" spans="1:8" x14ac:dyDescent="0.35">
      <c r="A8" t="s">
        <v>25</v>
      </c>
      <c r="B8" t="s">
        <v>26</v>
      </c>
      <c r="C8">
        <v>493</v>
      </c>
      <c r="D8" t="s">
        <v>17</v>
      </c>
      <c r="E8">
        <v>5</v>
      </c>
      <c r="F8">
        <v>1</v>
      </c>
      <c r="G8">
        <f t="shared" si="0"/>
        <v>493</v>
      </c>
      <c r="H8" s="2">
        <v>43102</v>
      </c>
    </row>
    <row r="9" spans="1:8" x14ac:dyDescent="0.35">
      <c r="A9" t="s">
        <v>27</v>
      </c>
      <c r="B9" t="s">
        <v>28</v>
      </c>
      <c r="C9">
        <v>512</v>
      </c>
      <c r="D9" t="s">
        <v>5</v>
      </c>
      <c r="E9">
        <v>4</v>
      </c>
      <c r="F9">
        <v>3</v>
      </c>
      <c r="G9">
        <f t="shared" si="0"/>
        <v>170.66666666666666</v>
      </c>
      <c r="H9" s="2">
        <v>43289</v>
      </c>
    </row>
    <row r="10" spans="1:8" x14ac:dyDescent="0.35">
      <c r="A10" t="s">
        <v>29</v>
      </c>
      <c r="B10" t="s">
        <v>28</v>
      </c>
      <c r="C10">
        <v>480</v>
      </c>
      <c r="D10" t="s">
        <v>5</v>
      </c>
      <c r="E10">
        <v>4</v>
      </c>
      <c r="F10">
        <v>2</v>
      </c>
      <c r="G10">
        <f t="shared" si="0"/>
        <v>240</v>
      </c>
      <c r="H10" s="2">
        <v>43624</v>
      </c>
    </row>
    <row r="11" spans="1:8" x14ac:dyDescent="0.35">
      <c r="A11" t="s">
        <v>30</v>
      </c>
      <c r="B11" t="s">
        <v>31</v>
      </c>
      <c r="C11">
        <v>404</v>
      </c>
      <c r="D11" t="s">
        <v>5</v>
      </c>
      <c r="E11">
        <v>5</v>
      </c>
      <c r="F11">
        <v>1</v>
      </c>
      <c r="G11">
        <f t="shared" si="0"/>
        <v>404</v>
      </c>
      <c r="H11" s="2">
        <v>42343</v>
      </c>
    </row>
    <row r="12" spans="1:8" x14ac:dyDescent="0.35">
      <c r="A12" t="s">
        <v>32</v>
      </c>
      <c r="B12" t="s">
        <v>31</v>
      </c>
      <c r="C12">
        <v>416</v>
      </c>
      <c r="D12" t="s">
        <v>5</v>
      </c>
      <c r="E12">
        <v>3</v>
      </c>
      <c r="F12">
        <v>1</v>
      </c>
      <c r="G12">
        <f t="shared" si="0"/>
        <v>416</v>
      </c>
      <c r="H12" s="2" t="s">
        <v>33</v>
      </c>
    </row>
    <row r="13" spans="1:8" x14ac:dyDescent="0.35">
      <c r="A13" t="s">
        <v>34</v>
      </c>
      <c r="B13" t="s">
        <v>26</v>
      </c>
      <c r="C13">
        <v>570</v>
      </c>
      <c r="D13" t="s">
        <v>17</v>
      </c>
      <c r="E13">
        <v>4</v>
      </c>
      <c r="F13">
        <v>1</v>
      </c>
      <c r="G13">
        <f t="shared" si="0"/>
        <v>570</v>
      </c>
      <c r="H13" t="s">
        <v>35</v>
      </c>
    </row>
    <row r="14" spans="1:8" x14ac:dyDescent="0.35">
      <c r="A14" t="s">
        <v>37</v>
      </c>
      <c r="B14" t="s">
        <v>36</v>
      </c>
      <c r="C14">
        <v>400</v>
      </c>
      <c r="D14" t="s">
        <v>5</v>
      </c>
      <c r="E14">
        <v>5</v>
      </c>
      <c r="F14">
        <v>3</v>
      </c>
      <c r="G14">
        <f t="shared" si="0"/>
        <v>133.33333333333334</v>
      </c>
      <c r="H14" t="s">
        <v>38</v>
      </c>
    </row>
    <row r="15" spans="1:8" x14ac:dyDescent="0.35">
      <c r="A15" t="s">
        <v>39</v>
      </c>
      <c r="B15" t="s">
        <v>36</v>
      </c>
      <c r="C15">
        <v>512</v>
      </c>
      <c r="D15" t="s">
        <v>5</v>
      </c>
      <c r="E15">
        <v>5</v>
      </c>
      <c r="F15">
        <v>2</v>
      </c>
      <c r="G15">
        <f t="shared" si="0"/>
        <v>256</v>
      </c>
      <c r="H15" s="2" t="s">
        <v>40</v>
      </c>
    </row>
    <row r="16" spans="1:8" x14ac:dyDescent="0.35">
      <c r="A16" t="s">
        <v>41</v>
      </c>
      <c r="B16" t="s">
        <v>36</v>
      </c>
      <c r="C16">
        <v>624</v>
      </c>
      <c r="D16" t="s">
        <v>5</v>
      </c>
      <c r="E16">
        <v>4</v>
      </c>
      <c r="F16">
        <v>7</v>
      </c>
      <c r="G16">
        <f t="shared" si="0"/>
        <v>89.142857142857139</v>
      </c>
      <c r="H16" s="2" t="s">
        <v>42</v>
      </c>
    </row>
    <row r="17" spans="1:8" x14ac:dyDescent="0.35">
      <c r="A17" t="s">
        <v>43</v>
      </c>
      <c r="B17" t="s">
        <v>44</v>
      </c>
      <c r="C17">
        <v>433</v>
      </c>
      <c r="D17" t="s">
        <v>45</v>
      </c>
      <c r="E17">
        <v>5</v>
      </c>
      <c r="F17">
        <v>1</v>
      </c>
      <c r="G17">
        <f t="shared" si="0"/>
        <v>433</v>
      </c>
      <c r="H17" s="2">
        <v>43501</v>
      </c>
    </row>
    <row r="18" spans="1:8" x14ac:dyDescent="0.35">
      <c r="A18" t="s">
        <v>46</v>
      </c>
      <c r="B18" t="s">
        <v>44</v>
      </c>
      <c r="C18">
        <v>417</v>
      </c>
      <c r="D18" t="s">
        <v>45</v>
      </c>
      <c r="E18">
        <v>5</v>
      </c>
      <c r="F18">
        <v>1</v>
      </c>
      <c r="G18">
        <f t="shared" si="0"/>
        <v>417</v>
      </c>
      <c r="H18" s="2" t="s">
        <v>47</v>
      </c>
    </row>
    <row r="19" spans="1:8" x14ac:dyDescent="0.35">
      <c r="A19" t="s">
        <v>48</v>
      </c>
      <c r="B19" t="s">
        <v>44</v>
      </c>
      <c r="C19">
        <v>459</v>
      </c>
      <c r="D19" t="s">
        <v>45</v>
      </c>
      <c r="E19">
        <v>4</v>
      </c>
      <c r="F19">
        <v>1</v>
      </c>
      <c r="G19">
        <f t="shared" si="0"/>
        <v>459</v>
      </c>
      <c r="H19" s="2">
        <v>44324</v>
      </c>
    </row>
    <row r="20" spans="1:8" x14ac:dyDescent="0.35">
      <c r="A20" t="s">
        <v>49</v>
      </c>
      <c r="B20" t="s">
        <v>26</v>
      </c>
      <c r="C20">
        <v>551</v>
      </c>
      <c r="D20" t="s">
        <v>17</v>
      </c>
      <c r="E20">
        <v>5</v>
      </c>
      <c r="F20">
        <v>1</v>
      </c>
      <c r="G20">
        <f t="shared" si="0"/>
        <v>551</v>
      </c>
      <c r="H20" s="2">
        <v>44200</v>
      </c>
    </row>
    <row r="21" spans="1:8" x14ac:dyDescent="0.35">
      <c r="A21" t="s">
        <v>50</v>
      </c>
      <c r="B21" t="s">
        <v>51</v>
      </c>
      <c r="C21">
        <v>344</v>
      </c>
      <c r="D21" t="s">
        <v>5</v>
      </c>
      <c r="E21">
        <v>4</v>
      </c>
      <c r="F21">
        <v>2</v>
      </c>
      <c r="G21">
        <f t="shared" si="0"/>
        <v>172</v>
      </c>
      <c r="H21" s="2">
        <v>43254</v>
      </c>
    </row>
    <row r="22" spans="1:8" x14ac:dyDescent="0.35">
      <c r="A22" t="s">
        <v>55</v>
      </c>
      <c r="B22" t="s">
        <v>56</v>
      </c>
      <c r="C22">
        <v>364</v>
      </c>
      <c r="D22" t="s">
        <v>17</v>
      </c>
      <c r="E22">
        <v>4</v>
      </c>
      <c r="F22">
        <v>2</v>
      </c>
      <c r="G22">
        <f t="shared" si="0"/>
        <v>182</v>
      </c>
      <c r="H22" s="2" t="s">
        <v>57</v>
      </c>
    </row>
    <row r="23" spans="1:8" x14ac:dyDescent="0.35">
      <c r="A23" t="s">
        <v>53</v>
      </c>
      <c r="B23" t="s">
        <v>54</v>
      </c>
      <c r="C23">
        <v>288</v>
      </c>
      <c r="D23" t="s">
        <v>52</v>
      </c>
      <c r="E23">
        <v>5</v>
      </c>
      <c r="F23">
        <v>1</v>
      </c>
      <c r="G23">
        <f t="shared" si="0"/>
        <v>288</v>
      </c>
      <c r="H23" s="2">
        <v>43110</v>
      </c>
    </row>
    <row r="24" spans="1:8" x14ac:dyDescent="0.35">
      <c r="A24" t="s">
        <v>58</v>
      </c>
      <c r="B24" t="s">
        <v>54</v>
      </c>
      <c r="C24">
        <v>320</v>
      </c>
      <c r="D24" t="s">
        <v>52</v>
      </c>
      <c r="E24">
        <v>5</v>
      </c>
      <c r="F24">
        <v>1</v>
      </c>
      <c r="G24">
        <f t="shared" si="0"/>
        <v>320</v>
      </c>
      <c r="H24" s="2">
        <v>43776</v>
      </c>
    </row>
    <row r="25" spans="1:8" x14ac:dyDescent="0.35">
      <c r="A25" t="s">
        <v>59</v>
      </c>
      <c r="B25" t="s">
        <v>54</v>
      </c>
      <c r="C25">
        <v>384</v>
      </c>
      <c r="D25" t="s">
        <v>52</v>
      </c>
      <c r="E25">
        <v>5</v>
      </c>
      <c r="F25">
        <v>1</v>
      </c>
      <c r="G25">
        <f t="shared" si="0"/>
        <v>384</v>
      </c>
      <c r="H25" s="2">
        <v>43984</v>
      </c>
    </row>
    <row r="26" spans="1:8" x14ac:dyDescent="0.35">
      <c r="A26" t="s">
        <v>60</v>
      </c>
      <c r="B26" t="s">
        <v>61</v>
      </c>
      <c r="C26">
        <v>520</v>
      </c>
      <c r="D26" t="s">
        <v>17</v>
      </c>
      <c r="E26">
        <v>4</v>
      </c>
      <c r="F26">
        <v>1</v>
      </c>
      <c r="G26">
        <f t="shared" si="0"/>
        <v>520</v>
      </c>
      <c r="H26" s="2">
        <v>43621</v>
      </c>
    </row>
    <row r="27" spans="1:8" x14ac:dyDescent="0.35">
      <c r="A27" t="s">
        <v>62</v>
      </c>
      <c r="B27" t="s">
        <v>54</v>
      </c>
      <c r="C27">
        <v>384</v>
      </c>
      <c r="D27" t="s">
        <v>52</v>
      </c>
      <c r="E27">
        <v>5</v>
      </c>
      <c r="F27">
        <v>1</v>
      </c>
      <c r="G27">
        <f t="shared" si="0"/>
        <v>384</v>
      </c>
      <c r="H27" s="2">
        <v>44353</v>
      </c>
    </row>
    <row r="28" spans="1:8" x14ac:dyDescent="0.35">
      <c r="A28" t="s">
        <v>63</v>
      </c>
      <c r="B28" t="s">
        <v>64</v>
      </c>
      <c r="C28">
        <v>337</v>
      </c>
      <c r="D28" t="s">
        <v>17</v>
      </c>
      <c r="E28">
        <v>4</v>
      </c>
      <c r="F28">
        <v>1</v>
      </c>
      <c r="G28">
        <f t="shared" si="0"/>
        <v>337</v>
      </c>
      <c r="H28" s="2">
        <v>41767</v>
      </c>
    </row>
    <row r="29" spans="1:8" x14ac:dyDescent="0.35">
      <c r="A29" t="s">
        <v>67</v>
      </c>
      <c r="B29" t="s">
        <v>68</v>
      </c>
      <c r="C29">
        <v>541</v>
      </c>
      <c r="D29" t="s">
        <v>5</v>
      </c>
      <c r="E29">
        <v>5</v>
      </c>
      <c r="F29">
        <v>12</v>
      </c>
      <c r="G29">
        <f t="shared" si="0"/>
        <v>45.083333333333336</v>
      </c>
      <c r="H29" t="s">
        <v>69</v>
      </c>
    </row>
    <row r="30" spans="1:8" x14ac:dyDescent="0.35">
      <c r="A30" t="s">
        <v>70</v>
      </c>
      <c r="B30" t="s">
        <v>64</v>
      </c>
      <c r="C30">
        <v>385</v>
      </c>
      <c r="D30" t="s">
        <v>17</v>
      </c>
      <c r="E30">
        <v>5</v>
      </c>
      <c r="F30">
        <v>2</v>
      </c>
      <c r="G30">
        <f t="shared" si="0"/>
        <v>192.5</v>
      </c>
      <c r="H30" s="2">
        <v>42408</v>
      </c>
    </row>
    <row r="31" spans="1:8" x14ac:dyDescent="0.35">
      <c r="A31" t="s">
        <v>72</v>
      </c>
      <c r="B31" t="s">
        <v>73</v>
      </c>
      <c r="C31">
        <v>392</v>
      </c>
      <c r="D31" t="s">
        <v>71</v>
      </c>
      <c r="E31">
        <v>5</v>
      </c>
      <c r="F31">
        <v>3</v>
      </c>
      <c r="G31">
        <f t="shared" si="0"/>
        <v>130.66666666666666</v>
      </c>
      <c r="H31" s="2">
        <v>43377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Libros por dia</vt:lpstr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Karpovich</dc:creator>
  <cp:lastModifiedBy>Lu Karpovich</cp:lastModifiedBy>
  <dcterms:created xsi:type="dcterms:W3CDTF">2022-03-22T00:40:18Z</dcterms:created>
  <dcterms:modified xsi:type="dcterms:W3CDTF">2022-03-28T14:45:55Z</dcterms:modified>
</cp:coreProperties>
</file>