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0F6F596D-C746-4478-8F45-308C051A84DF}" xr6:coauthVersionLast="47" xr6:coauthVersionMax="47" xr10:uidLastSave="{00000000-0000-0000-0000-000000000000}"/>
  <bookViews>
    <workbookView xWindow="-120" yWindow="-120" windowWidth="29040" windowHeight="15720" activeTab="1" xr2:uid="{00000000-000D-0000-FFFF-FFFF00000000}"/>
  </bookViews>
  <sheets>
    <sheet name="ProjectSchedule" sheetId="11" r:id="rId1"/>
    <sheet name="till 17 June" sheetId="12" r:id="rId2"/>
  </sheets>
  <definedNames>
    <definedName name="Display_Week" localSheetId="1">'till 17 June'!$E$3</definedName>
    <definedName name="Display_Week">ProjectSchedule!$E$3</definedName>
    <definedName name="_xlnm.Print_Titles" localSheetId="0">ProjectSchedule!$3:$5</definedName>
    <definedName name="_xlnm.Print_Titles" localSheetId="1">'till 17 June'!$3:$5</definedName>
    <definedName name="Project_Start" localSheetId="1">'till 17 June'!$E$2</definedName>
    <definedName name="Project_Start">ProjectSchedule!$E$2</definedName>
    <definedName name="task_end" localSheetId="0">ProjectSchedule!$F1</definedName>
    <definedName name="task_end" localSheetId="1">'till 17 June'!$F1</definedName>
    <definedName name="task_progress" localSheetId="0">ProjectSchedule!$D1</definedName>
    <definedName name="task_progress" localSheetId="1">'till 17 June'!$D1</definedName>
    <definedName name="task_start" localSheetId="0">ProjectSchedule!$E1</definedName>
    <definedName name="task_start" localSheetId="1">'till 17 June'!$E1</definedName>
    <definedName name="today" localSheetId="0">TODAY()</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2" l="1"/>
  <c r="E2" i="12"/>
  <c r="E8" i="12" s="1"/>
  <c r="H13" i="12"/>
  <c r="H12" i="12"/>
  <c r="H6" i="12"/>
  <c r="F39" i="11"/>
  <c r="F38" i="11"/>
  <c r="E39" i="11"/>
  <c r="E38" i="11"/>
  <c r="E37" i="11"/>
  <c r="E34" i="11"/>
  <c r="E35" i="11" s="1"/>
  <c r="F35" i="11" s="1"/>
  <c r="E36" i="11" s="1"/>
  <c r="F36" i="11" s="1"/>
  <c r="E30" i="11"/>
  <c r="E31" i="11" s="1"/>
  <c r="F28" i="11"/>
  <c r="F29" i="11" s="1"/>
  <c r="E2" i="11"/>
  <c r="E7" i="11" s="1"/>
  <c r="F7" i="11" s="1"/>
  <c r="H6" i="11"/>
  <c r="F9" i="12" l="1"/>
  <c r="E10" i="12"/>
  <c r="F10" i="12" s="1"/>
  <c r="H8" i="12"/>
  <c r="I4" i="12"/>
  <c r="E7" i="12"/>
  <c r="F31" i="11"/>
  <c r="E32" i="11"/>
  <c r="E11" i="11"/>
  <c r="E12" i="11" s="1"/>
  <c r="E19" i="11"/>
  <c r="E20" i="11" s="1"/>
  <c r="F20" i="11" s="1"/>
  <c r="E21" i="11" s="1"/>
  <c r="F21" i="11" s="1"/>
  <c r="E22" i="11" s="1"/>
  <c r="F22" i="11" s="1"/>
  <c r="E8" i="11"/>
  <c r="F8" i="11" s="1"/>
  <c r="I5" i="12" l="1"/>
  <c r="J4" i="12"/>
  <c r="I3" i="12"/>
  <c r="H7" i="12"/>
  <c r="E33" i="11"/>
  <c r="F33" i="11" s="1"/>
  <c r="F32" i="11"/>
  <c r="F12" i="11"/>
  <c r="E13" i="11" s="1"/>
  <c r="E23" i="11"/>
  <c r="E24" i="11" s="1"/>
  <c r="F24" i="11" s="1"/>
  <c r="E25" i="11" s="1"/>
  <c r="F25" i="11" s="1"/>
  <c r="E26" i="11" s="1"/>
  <c r="F26" i="11" s="1"/>
  <c r="H21" i="11"/>
  <c r="E9" i="11"/>
  <c r="F9" i="11" s="1"/>
  <c r="I4" i="11"/>
  <c r="H41" i="11"/>
  <c r="H40" i="11"/>
  <c r="H26" i="11"/>
  <c r="H25" i="11"/>
  <c r="H20" i="11"/>
  <c r="H19" i="11"/>
  <c r="H11" i="11"/>
  <c r="H7" i="11"/>
  <c r="H10" i="12" l="1"/>
  <c r="H9" i="12"/>
  <c r="J5" i="12"/>
  <c r="K4" i="12"/>
  <c r="F13" i="11"/>
  <c r="E14" i="11" s="1"/>
  <c r="F14" i="11" s="1"/>
  <c r="E15" i="11" s="1"/>
  <c r="F15" i="11" s="1"/>
  <c r="E16" i="11" s="1"/>
  <c r="F16" i="11" s="1"/>
  <c r="E17" i="11" s="1"/>
  <c r="F17" i="11" s="1"/>
  <c r="E18" i="11" s="1"/>
  <c r="F18" i="11" s="1"/>
  <c r="E27" i="11"/>
  <c r="E28" i="11" s="1"/>
  <c r="E29" i="11" s="1"/>
  <c r="H23" i="11"/>
  <c r="H8" i="11"/>
  <c r="E10" i="11"/>
  <c r="F10" i="11" s="1"/>
  <c r="I5" i="11"/>
  <c r="L4" i="12" l="1"/>
  <c r="K5" i="12"/>
  <c r="H24" i="11"/>
  <c r="H9" i="11"/>
  <c r="H22" i="11"/>
  <c r="H12" i="11"/>
  <c r="J4" i="11"/>
  <c r="K4" i="11" s="1"/>
  <c r="L4" i="11" s="1"/>
  <c r="M4" i="11" s="1"/>
  <c r="N4" i="11" s="1"/>
  <c r="O4" i="11" s="1"/>
  <c r="P4" i="11" s="1"/>
  <c r="I3" i="11"/>
  <c r="M4" i="12" l="1"/>
  <c r="L5" i="12"/>
  <c r="H13" i="11"/>
  <c r="H10" i="11"/>
  <c r="P3" i="11"/>
  <c r="Q4" i="11"/>
  <c r="R4" i="11" s="1"/>
  <c r="S4" i="11" s="1"/>
  <c r="T4" i="11" s="1"/>
  <c r="U4" i="11" s="1"/>
  <c r="V4" i="11" s="1"/>
  <c r="W4" i="11" s="1"/>
  <c r="J5" i="11"/>
  <c r="N4" i="12" l="1"/>
  <c r="M5" i="12"/>
  <c r="H16" i="11"/>
  <c r="H15" i="11"/>
  <c r="H14" i="11"/>
  <c r="W3" i="11"/>
  <c r="X4" i="11"/>
  <c r="Y4" i="11" s="1"/>
  <c r="Z4" i="11" s="1"/>
  <c r="AA4" i="11" s="1"/>
  <c r="AB4" i="11" s="1"/>
  <c r="AC4" i="11" s="1"/>
  <c r="AD4" i="11" s="1"/>
  <c r="K5" i="11"/>
  <c r="N5" i="12" l="1"/>
  <c r="O4" i="12"/>
  <c r="AE4" i="11"/>
  <c r="AF4" i="11" s="1"/>
  <c r="AG4" i="11" s="1"/>
  <c r="AH4" i="11" s="1"/>
  <c r="AI4" i="11" s="1"/>
  <c r="AJ4" i="11" s="1"/>
  <c r="AD3" i="11"/>
  <c r="L5" i="11"/>
  <c r="P4" i="12" l="1"/>
  <c r="O5" i="12"/>
  <c r="AK4" i="11"/>
  <c r="AL4" i="11" s="1"/>
  <c r="AM4" i="11" s="1"/>
  <c r="AN4" i="11" s="1"/>
  <c r="AO4" i="11" s="1"/>
  <c r="AP4" i="11" s="1"/>
  <c r="AQ4" i="11" s="1"/>
  <c r="M5" i="11"/>
  <c r="Q4" i="12" l="1"/>
  <c r="P3" i="12"/>
  <c r="P5" i="12"/>
  <c r="AR4" i="11"/>
  <c r="AS4" i="11" s="1"/>
  <c r="AK3" i="11"/>
  <c r="N5" i="11"/>
  <c r="R4" i="12" l="1"/>
  <c r="Q5" i="12"/>
  <c r="AT4" i="11"/>
  <c r="AS5" i="11"/>
  <c r="AR3" i="11"/>
  <c r="O5" i="11"/>
  <c r="R5" i="12" l="1"/>
  <c r="S4" i="12"/>
  <c r="AU4" i="11"/>
  <c r="AT5" i="11"/>
  <c r="S5" i="12" l="1"/>
  <c r="T4" i="12"/>
  <c r="AV4" i="11"/>
  <c r="AU5" i="11"/>
  <c r="P5" i="11"/>
  <c r="Q5" i="11"/>
  <c r="T5" i="12" l="1"/>
  <c r="U4" i="12"/>
  <c r="AW4" i="11"/>
  <c r="AV5" i="11"/>
  <c r="R5" i="11"/>
  <c r="U5" i="12" l="1"/>
  <c r="V4" i="12"/>
  <c r="AX4" i="11"/>
  <c r="AY4" i="11" s="1"/>
  <c r="AW5" i="11"/>
  <c r="S5" i="11"/>
  <c r="V5" i="12" l="1"/>
  <c r="W4" i="12"/>
  <c r="AY5" i="11"/>
  <c r="AZ4" i="11"/>
  <c r="AY3" i="11"/>
  <c r="AX5" i="11"/>
  <c r="T5" i="11"/>
  <c r="W3" i="12" l="1"/>
  <c r="X4" i="12"/>
  <c r="W5" i="12"/>
  <c r="BA4" i="11"/>
  <c r="AZ5" i="11"/>
  <c r="U5" i="11"/>
  <c r="Y4" i="12" l="1"/>
  <c r="X5" i="12"/>
  <c r="BA5" i="11"/>
  <c r="BB4" i="11"/>
  <c r="V5" i="11"/>
  <c r="Z4" i="12" l="1"/>
  <c r="Y5" i="12"/>
  <c r="BB5" i="11"/>
  <c r="BC4" i="11"/>
  <c r="W5" i="11"/>
  <c r="AA4" i="12" l="1"/>
  <c r="Z5" i="12"/>
  <c r="BC5" i="11"/>
  <c r="BD4" i="11"/>
  <c r="X5" i="11"/>
  <c r="AB4" i="12" l="1"/>
  <c r="AA5" i="12"/>
  <c r="BE4" i="11"/>
  <c r="BD5" i="11"/>
  <c r="Y5" i="11"/>
  <c r="AC4" i="12" l="1"/>
  <c r="AB5" i="12"/>
  <c r="BE5" i="11"/>
  <c r="BF4" i="11"/>
  <c r="Z5" i="11"/>
  <c r="AD4" i="12" l="1"/>
  <c r="AC5" i="12"/>
  <c r="BF5" i="11"/>
  <c r="BG4" i="11"/>
  <c r="BF3" i="11"/>
  <c r="AA5" i="11"/>
  <c r="AD3" i="12" l="1"/>
  <c r="AD5" i="12"/>
  <c r="AE4" i="12"/>
  <c r="BG5" i="11"/>
  <c r="BH4" i="11"/>
  <c r="AB5" i="11"/>
  <c r="AE5" i="12" l="1"/>
  <c r="AF4" i="12"/>
  <c r="BI4" i="11"/>
  <c r="BH5" i="11"/>
  <c r="AC5" i="11"/>
  <c r="AF5" i="12" l="1"/>
  <c r="AG4" i="12"/>
  <c r="BJ4" i="11"/>
  <c r="BI5" i="11"/>
  <c r="AD5" i="11"/>
  <c r="AG5" i="12" l="1"/>
  <c r="AH4" i="12"/>
  <c r="BK4" i="11"/>
  <c r="BJ5" i="11"/>
  <c r="AE5" i="11"/>
  <c r="AH5" i="12" l="1"/>
  <c r="AI4" i="12"/>
  <c r="BL4" i="11"/>
  <c r="BK5" i="11"/>
  <c r="AF5" i="11"/>
  <c r="AJ4" i="12" l="1"/>
  <c r="AI5" i="12"/>
  <c r="BL5" i="11"/>
  <c r="AG5" i="11"/>
  <c r="AK4" i="12" l="1"/>
  <c r="AJ5" i="12"/>
  <c r="AH5" i="11"/>
  <c r="AK3" i="12" l="1"/>
  <c r="AL4" i="12"/>
  <c r="AK5" i="12"/>
  <c r="AI5" i="11"/>
  <c r="AM4" i="12" l="1"/>
  <c r="AL5" i="12"/>
  <c r="AJ5" i="11"/>
  <c r="AN4" i="12" l="1"/>
  <c r="AM5" i="12"/>
  <c r="AK5" i="11"/>
  <c r="AO4" i="12" l="1"/>
  <c r="AN5" i="12"/>
  <c r="AL5" i="11"/>
  <c r="AP4" i="12" l="1"/>
  <c r="AO5" i="12"/>
  <c r="AM5" i="11"/>
  <c r="AP5" i="12" l="1"/>
  <c r="AQ4" i="12"/>
  <c r="AN5" i="11"/>
  <c r="AQ5" i="12" l="1"/>
  <c r="AR4" i="12"/>
  <c r="AO5" i="11"/>
  <c r="AR3" i="12" l="1"/>
  <c r="AR5" i="12"/>
  <c r="AS4" i="12"/>
  <c r="AP5" i="11"/>
  <c r="AS5" i="12" l="1"/>
  <c r="AT4" i="12"/>
  <c r="AQ5" i="11"/>
  <c r="AT5" i="12" l="1"/>
  <c r="AU4" i="12"/>
  <c r="AR5" i="11"/>
  <c r="AV4" i="12" l="1"/>
  <c r="AU5" i="12"/>
  <c r="AW4" i="12" l="1"/>
  <c r="AV5" i="12"/>
  <c r="AX4" i="12" l="1"/>
  <c r="AW5" i="12"/>
  <c r="AY4" i="12" l="1"/>
  <c r="AX5" i="12"/>
  <c r="AZ4" i="12" l="1"/>
  <c r="AY5" i="12"/>
  <c r="AY3" i="12"/>
  <c r="BA4" i="12" l="1"/>
  <c r="AZ5" i="12"/>
  <c r="BB4" i="12" l="1"/>
  <c r="BA5" i="12"/>
  <c r="BB5" i="12" l="1"/>
  <c r="BC4" i="12"/>
  <c r="BC5" i="12" l="1"/>
  <c r="BD4" i="12"/>
  <c r="BD5" i="12" l="1"/>
  <c r="BE4" i="12"/>
  <c r="BE5" i="12" l="1"/>
  <c r="BF4" i="12"/>
  <c r="BF5" i="12" l="1"/>
  <c r="BG4" i="12"/>
  <c r="BF3" i="12"/>
  <c r="BH4" i="12" l="1"/>
  <c r="BG5" i="12"/>
  <c r="BI4" i="12" l="1"/>
  <c r="BH5" i="12"/>
  <c r="BJ4" i="12" l="1"/>
  <c r="BI5" i="12"/>
  <c r="BK4" i="12" l="1"/>
  <c r="BJ5" i="12"/>
  <c r="BL4" i="12" l="1"/>
  <c r="BL5" i="12" s="1"/>
  <c r="BK5" i="12"/>
</calcChain>
</file>

<file path=xl/sharedStrings.xml><?xml version="1.0" encoding="utf-8"?>
<sst xmlns="http://schemas.openxmlformats.org/spreadsheetml/2006/main" count="81" uniqueCount="58">
  <si>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</si>
  <si>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</si>
  <si>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</si>
  <si>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</si>
  <si>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</si>
  <si>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</si>
  <si>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</si>
  <si>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</si>
  <si>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</si>
  <si>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</si>
  <si>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</si>
  <si>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</si>
  <si>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</si>
  <si>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</si>
  <si>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</si>
  <si>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</si>
  <si>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</si>
  <si>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PROGRESS</t>
  </si>
  <si>
    <t>START</t>
  </si>
  <si>
    <t>END</t>
  </si>
  <si>
    <t>DAYS</t>
  </si>
  <si>
    <t>ScooB</t>
  </si>
  <si>
    <t>Form team and set up project website</t>
  </si>
  <si>
    <t>Team members profile and availability</t>
  </si>
  <si>
    <t>Set up project website and blog</t>
  </si>
  <si>
    <t>Research on Project topic</t>
  </si>
  <si>
    <t>Literature research</t>
  </si>
  <si>
    <t>Preliminary competitor research</t>
  </si>
  <si>
    <t>Identify Business Model</t>
  </si>
  <si>
    <t>Identify Functional Hierarchy</t>
  </si>
  <si>
    <t>Identify User Stories</t>
  </si>
  <si>
    <t>Identify Use Case description and diagrams</t>
  </si>
  <si>
    <t>Identify Non Functional requirements</t>
  </si>
  <si>
    <t>Identify Development tools</t>
  </si>
  <si>
    <t>System Requirement Specification</t>
  </si>
  <si>
    <t>Identify system services, constraints and goals</t>
  </si>
  <si>
    <t>Refine Project functionalities</t>
  </si>
  <si>
    <t>Identify System Requirement Specification</t>
  </si>
  <si>
    <t>Analysis and Design</t>
  </si>
  <si>
    <t>System Design</t>
  </si>
  <si>
    <t>Architectural Design</t>
  </si>
  <si>
    <t>Database Design</t>
  </si>
  <si>
    <t>Prototype</t>
  </si>
  <si>
    <t>Develop Prototype</t>
  </si>
  <si>
    <t>Project Progress Report</t>
  </si>
  <si>
    <t>Coding</t>
  </si>
  <si>
    <t>Update Technical Design Documents</t>
  </si>
  <si>
    <t>Produce System Test Plan</t>
  </si>
  <si>
    <t>Implementation (Development)</t>
  </si>
  <si>
    <t>Implementation (Testing)</t>
  </si>
  <si>
    <t>Integration Testing</t>
  </si>
  <si>
    <t>Update Technical documentation and user manual</t>
  </si>
  <si>
    <t>Presentation and Demonstration</t>
  </si>
  <si>
    <t>Create Project Video</t>
  </si>
  <si>
    <t>Presentation Slides</t>
  </si>
  <si>
    <t>Database</t>
  </si>
  <si>
    <t>BCE and Sequence Diagram</t>
  </si>
  <si>
    <t>Wireframe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</si>
</sst>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quot;* #,##0_-;\-&quot;£&quot;* #,##0_-;_-&quot;£&quot;* &quot;-&quot;_-;_-@_-"/>
    <numFmt numFmtId="165" formatCode="_-&quot;£&quot;* #,##0.00_-;\-&quot;£&quot;* #,##0.00_-;_-&quot;£&quot;* &quot;-&quot;??_-;_-@_-"/>
    <numFmt numFmtId="166" formatCode="_(* #,##0_);_(* \(#,##0\);_(* &quot;-&quot;_);_(@_)"/>
    <numFmt numFmtId="167" formatCode="_(* #,##0.00_);_(* \(#,##0.00\);_(* &quot;-&quot;??_);_(@_)"/>
    <numFmt numFmtId="168" formatCode="ddd\,\ dd/mm/yyyy"/>
    <numFmt numFmtId="169" formatCode="d/m/yy;@"/>
    <numFmt numFmtId="170" formatCode="d"/>
    <numFmt numFmtId="171" formatCode="d\ mmm\ yy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0" applyNumberFormat="0" applyBorder="0" applyAlignment="0" applyProtection="0"/>
    <xf numFmtId="0" fontId="23" fillId="10" borderId="11" applyNumberFormat="0" applyAlignment="0" applyProtection="0"/>
    <xf numFmtId="0" fontId="24" fillId="11" borderId="12" applyNumberFormat="0" applyAlignment="0" applyProtection="0"/>
    <xf numFmtId="0" fontId="25" fillId="11" borderId="11" applyNumberFormat="0" applyAlignment="0" applyProtection="0"/>
    <xf numFmtId="0" fontId="26" fillId="0" borderId="13" applyNumberFormat="0" applyFill="0" applyAlignment="0" applyProtection="0"/>
    <xf numFmtId="0" fontId="27" fillId="12" borderId="14" applyNumberFormat="0" applyAlignment="0" applyProtection="0"/>
    <xf numFmtId="0" fontId="28" fillId="0" borderId="0" applyNumberFormat="0" applyFill="0" applyBorder="0" applyAlignment="0" applyProtection="0"/>
    <xf numFmtId="0" fontId="9" fillId="13"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6"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16"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6"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6"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6"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16"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5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6" borderId="1" xfId="0" applyFont="1" applyFill="1" applyBorder="1" applyAlignment="1">
      <alignment horizontal="left" vertical="center" indent="1"/>
    </xf>
    <xf numFmtId="0" fontId="7" fillId="6" borderId="1" xfId="0" applyFont="1" applyFill="1" applyBorder="1" applyAlignment="1">
      <alignment horizontal="center" vertical="center" wrapText="1"/>
    </xf>
    <xf numFmtId="0" fontId="12" fillId="5"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7">
      <alignment vertical="top"/>
    </xf>
    <xf numFmtId="0" fontId="9" fillId="4"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169" fontId="9" fillId="4" borderId="2" xfId="10" applyFill="1">
      <alignment horizontal="center" vertical="center"/>
    </xf>
    <xf numFmtId="169" fontId="9" fillId="0" borderId="2" xfId="10">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0" fontId="11" fillId="3" borderId="6" xfId="0" applyNumberFormat="1" applyFont="1" applyFill="1" applyBorder="1" applyAlignment="1">
      <alignment horizontal="center" vertical="center"/>
    </xf>
    <xf numFmtId="170" fontId="11" fillId="3" borderId="0" xfId="0" applyNumberFormat="1" applyFont="1" applyFill="1" applyAlignment="1">
      <alignment horizontal="center" vertical="center"/>
    </xf>
    <xf numFmtId="170" fontId="11" fillId="3" borderId="7" xfId="0" applyNumberFormat="1" applyFont="1" applyFill="1" applyBorder="1" applyAlignment="1">
      <alignment horizontal="center" vertical="center"/>
    </xf>
    <xf numFmtId="0" fontId="6" fillId="38" borderId="2" xfId="0" applyFont="1" applyFill="1" applyBorder="1" applyAlignment="1">
      <alignment horizontal="left" vertical="center" indent="1"/>
    </xf>
    <xf numFmtId="0" fontId="9" fillId="38" borderId="2" xfId="11" applyFill="1">
      <alignment horizontal="center" vertical="center"/>
    </xf>
    <xf numFmtId="9" fontId="5" fillId="38" borderId="2" xfId="2" applyFont="1" applyFill="1" applyBorder="1" applyAlignment="1">
      <alignment horizontal="center" vertical="center"/>
    </xf>
    <xf numFmtId="169" fontId="9" fillId="38" borderId="2" xfId="10" applyFill="1">
      <alignment horizontal="center" vertical="center"/>
    </xf>
    <xf numFmtId="169" fontId="5" fillId="38" borderId="2" xfId="0" applyNumberFormat="1" applyFont="1" applyFill="1" applyBorder="1" applyAlignment="1">
      <alignment horizontal="center" vertical="center"/>
    </xf>
    <xf numFmtId="169" fontId="0" fillId="38" borderId="2" xfId="0" applyNumberFormat="1" applyFill="1" applyBorder="1" applyAlignment="1">
      <alignment horizontal="center" vertical="center"/>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showRuler="0" zoomScaleNormal="100" zoomScalePageLayoutView="70" workbookViewId="0">
      <pane ySplit="5" topLeftCell="A7" activePane="bottomLeft" state="frozen"/>
      <selection pane="bottomLeft" activeCell="BN11" sqref="BN11"/>
    </sheetView>
  </sheetViews>
  <sheetFormatPr defaultRowHeight="30" customHeight="1" x14ac:dyDescent="0.25"/>
  <cols>
    <col min="1" max="1" width="2.7109375" style="24"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25" t="s">
        <v>0</v>
      </c>
      <c r="B1" s="28" t="s">
        <v>21</v>
      </c>
      <c r="C1" s="1"/>
      <c r="D1" s="2"/>
      <c r="E1" s="4"/>
      <c r="F1" s="23"/>
      <c r="H1" s="2"/>
      <c r="I1" s="35"/>
    </row>
    <row r="2" spans="1:64" ht="30" customHeight="1" x14ac:dyDescent="0.25">
      <c r="A2" s="24" t="s">
        <v>1</v>
      </c>
      <c r="B2" s="29"/>
      <c r="C2" s="53" t="s">
        <v>15</v>
      </c>
      <c r="D2" s="54"/>
      <c r="E2" s="52">
        <f>DATEVALUE("08 April 2023")</f>
        <v>45024</v>
      </c>
      <c r="F2" s="52"/>
    </row>
    <row r="3" spans="1:64" ht="30" customHeight="1" x14ac:dyDescent="0.25">
      <c r="A3" s="25" t="s">
        <v>2</v>
      </c>
      <c r="C3" s="53" t="s">
        <v>16</v>
      </c>
      <c r="D3" s="54"/>
      <c r="E3" s="7">
        <v>1</v>
      </c>
      <c r="I3" s="49">
        <f>I4</f>
        <v>45019</v>
      </c>
      <c r="J3" s="50"/>
      <c r="K3" s="50"/>
      <c r="L3" s="50"/>
      <c r="M3" s="50"/>
      <c r="N3" s="50"/>
      <c r="O3" s="51"/>
      <c r="P3" s="49">
        <f>P4</f>
        <v>45026</v>
      </c>
      <c r="Q3" s="50"/>
      <c r="R3" s="50"/>
      <c r="S3" s="50"/>
      <c r="T3" s="50"/>
      <c r="U3" s="50"/>
      <c r="V3" s="51"/>
      <c r="W3" s="49">
        <f>W4</f>
        <v>45033</v>
      </c>
      <c r="X3" s="50"/>
      <c r="Y3" s="50"/>
      <c r="Z3" s="50"/>
      <c r="AA3" s="50"/>
      <c r="AB3" s="50"/>
      <c r="AC3" s="51"/>
      <c r="AD3" s="49">
        <f>AD4</f>
        <v>45040</v>
      </c>
      <c r="AE3" s="50"/>
      <c r="AF3" s="50"/>
      <c r="AG3" s="50"/>
      <c r="AH3" s="50"/>
      <c r="AI3" s="50"/>
      <c r="AJ3" s="51"/>
      <c r="AK3" s="49">
        <f>AK4</f>
        <v>45047</v>
      </c>
      <c r="AL3" s="50"/>
      <c r="AM3" s="50"/>
      <c r="AN3" s="50"/>
      <c r="AO3" s="50"/>
      <c r="AP3" s="50"/>
      <c r="AQ3" s="51"/>
      <c r="AR3" s="49">
        <f>AR4</f>
        <v>45054</v>
      </c>
      <c r="AS3" s="50"/>
      <c r="AT3" s="50"/>
      <c r="AU3" s="50"/>
      <c r="AV3" s="50"/>
      <c r="AW3" s="50"/>
      <c r="AX3" s="51"/>
      <c r="AY3" s="49">
        <f>AY4</f>
        <v>45061</v>
      </c>
      <c r="AZ3" s="50"/>
      <c r="BA3" s="50"/>
      <c r="BB3" s="50"/>
      <c r="BC3" s="50"/>
      <c r="BD3" s="50"/>
      <c r="BE3" s="51"/>
      <c r="BF3" s="49">
        <f>BF4</f>
        <v>45068</v>
      </c>
      <c r="BG3" s="50"/>
      <c r="BH3" s="50"/>
      <c r="BI3" s="50"/>
      <c r="BJ3" s="50"/>
      <c r="BK3" s="50"/>
      <c r="BL3" s="51"/>
    </row>
    <row r="4" spans="1:64" ht="15" customHeight="1" x14ac:dyDescent="0.25">
      <c r="A4" s="25" t="s">
        <v>3</v>
      </c>
      <c r="B4" s="34"/>
      <c r="C4" s="34"/>
      <c r="D4" s="34"/>
      <c r="E4" s="34"/>
      <c r="F4" s="34"/>
      <c r="G4" s="34"/>
      <c r="I4" s="40">
        <f>Project_Start-WEEKDAY(Project_Start,1)+2+7*(Display_Week-1)</f>
        <v>45019</v>
      </c>
      <c r="J4" s="41">
        <f>I4+1</f>
        <v>45020</v>
      </c>
      <c r="K4" s="41">
        <f t="shared" ref="K4:AX4" si="0">J4+1</f>
        <v>45021</v>
      </c>
      <c r="L4" s="41">
        <f t="shared" si="0"/>
        <v>45022</v>
      </c>
      <c r="M4" s="41">
        <f t="shared" si="0"/>
        <v>45023</v>
      </c>
      <c r="N4" s="41">
        <f t="shared" si="0"/>
        <v>45024</v>
      </c>
      <c r="O4" s="42">
        <f t="shared" si="0"/>
        <v>45025</v>
      </c>
      <c r="P4" s="40">
        <f>O4+1</f>
        <v>45026</v>
      </c>
      <c r="Q4" s="41">
        <f>P4+1</f>
        <v>45027</v>
      </c>
      <c r="R4" s="41">
        <f t="shared" si="0"/>
        <v>45028</v>
      </c>
      <c r="S4" s="41">
        <f t="shared" si="0"/>
        <v>45029</v>
      </c>
      <c r="T4" s="41">
        <f t="shared" si="0"/>
        <v>45030</v>
      </c>
      <c r="U4" s="41">
        <f t="shared" si="0"/>
        <v>45031</v>
      </c>
      <c r="V4" s="42">
        <f t="shared" si="0"/>
        <v>45032</v>
      </c>
      <c r="W4" s="40">
        <f>V4+1</f>
        <v>45033</v>
      </c>
      <c r="X4" s="41">
        <f>W4+1</f>
        <v>45034</v>
      </c>
      <c r="Y4" s="41">
        <f t="shared" si="0"/>
        <v>45035</v>
      </c>
      <c r="Z4" s="41">
        <f t="shared" si="0"/>
        <v>45036</v>
      </c>
      <c r="AA4" s="41">
        <f t="shared" si="0"/>
        <v>45037</v>
      </c>
      <c r="AB4" s="41">
        <f t="shared" si="0"/>
        <v>45038</v>
      </c>
      <c r="AC4" s="42">
        <f t="shared" si="0"/>
        <v>45039</v>
      </c>
      <c r="AD4" s="40">
        <f>AC4+1</f>
        <v>45040</v>
      </c>
      <c r="AE4" s="41">
        <f>AD4+1</f>
        <v>45041</v>
      </c>
      <c r="AF4" s="41">
        <f t="shared" si="0"/>
        <v>45042</v>
      </c>
      <c r="AG4" s="41">
        <f t="shared" si="0"/>
        <v>45043</v>
      </c>
      <c r="AH4" s="41">
        <f t="shared" si="0"/>
        <v>45044</v>
      </c>
      <c r="AI4" s="41">
        <f t="shared" si="0"/>
        <v>45045</v>
      </c>
      <c r="AJ4" s="42">
        <f t="shared" si="0"/>
        <v>45046</v>
      </c>
      <c r="AK4" s="40">
        <f>AJ4+1</f>
        <v>45047</v>
      </c>
      <c r="AL4" s="41">
        <f>AK4+1</f>
        <v>45048</v>
      </c>
      <c r="AM4" s="41">
        <f t="shared" si="0"/>
        <v>45049</v>
      </c>
      <c r="AN4" s="41">
        <f t="shared" si="0"/>
        <v>45050</v>
      </c>
      <c r="AO4" s="41">
        <f t="shared" si="0"/>
        <v>45051</v>
      </c>
      <c r="AP4" s="41">
        <f t="shared" si="0"/>
        <v>45052</v>
      </c>
      <c r="AQ4" s="42">
        <f t="shared" si="0"/>
        <v>45053</v>
      </c>
      <c r="AR4" s="40">
        <f>AQ4+1</f>
        <v>45054</v>
      </c>
      <c r="AS4" s="41">
        <f>AR4+1</f>
        <v>45055</v>
      </c>
      <c r="AT4" s="41">
        <f t="shared" si="0"/>
        <v>45056</v>
      </c>
      <c r="AU4" s="41">
        <f t="shared" si="0"/>
        <v>45057</v>
      </c>
      <c r="AV4" s="41">
        <f t="shared" si="0"/>
        <v>45058</v>
      </c>
      <c r="AW4" s="41">
        <f t="shared" si="0"/>
        <v>45059</v>
      </c>
      <c r="AX4" s="42">
        <f t="shared" si="0"/>
        <v>45060</v>
      </c>
      <c r="AY4" s="40">
        <f>AX4+1</f>
        <v>45061</v>
      </c>
      <c r="AZ4" s="41">
        <f>AY4+1</f>
        <v>45062</v>
      </c>
      <c r="BA4" s="41">
        <f t="shared" ref="BA4:BE4" si="1">AZ4+1</f>
        <v>45063</v>
      </c>
      <c r="BB4" s="41">
        <f t="shared" si="1"/>
        <v>45064</v>
      </c>
      <c r="BC4" s="41">
        <f t="shared" si="1"/>
        <v>45065</v>
      </c>
      <c r="BD4" s="41">
        <f t="shared" si="1"/>
        <v>45066</v>
      </c>
      <c r="BE4" s="42">
        <f t="shared" si="1"/>
        <v>45067</v>
      </c>
      <c r="BF4" s="40">
        <f>BE4+1</f>
        <v>45068</v>
      </c>
      <c r="BG4" s="41">
        <f>BF4+1</f>
        <v>45069</v>
      </c>
      <c r="BH4" s="41">
        <f t="shared" ref="BH4:BL4" si="2">BG4+1</f>
        <v>45070</v>
      </c>
      <c r="BI4" s="41">
        <f t="shared" si="2"/>
        <v>45071</v>
      </c>
      <c r="BJ4" s="41">
        <f t="shared" si="2"/>
        <v>45072</v>
      </c>
      <c r="BK4" s="41">
        <f t="shared" si="2"/>
        <v>45073</v>
      </c>
      <c r="BL4" s="42">
        <f t="shared" si="2"/>
        <v>45074</v>
      </c>
    </row>
    <row r="5" spans="1:64" ht="30" customHeight="1" thickBot="1" x14ac:dyDescent="0.3">
      <c r="A5" s="25" t="s">
        <v>4</v>
      </c>
      <c r="B5" s="8" t="s">
        <v>13</v>
      </c>
      <c r="C5" s="9"/>
      <c r="D5" s="9" t="s">
        <v>17</v>
      </c>
      <c r="E5" s="9" t="s">
        <v>18</v>
      </c>
      <c r="F5" s="9" t="s">
        <v>19</v>
      </c>
      <c r="G5" s="9"/>
      <c r="H5" s="9" t="s">
        <v>20</v>
      </c>
      <c r="I5" s="10" t="str">
        <f t="shared" ref="I5" si="3">LEFT(TEXT(I4,"ddd"),1)</f>
        <v>M</v>
      </c>
      <c r="J5" s="10" t="str">
        <f t="shared" ref="J5:AR5" si="4">LEFT(TEXT(J4,"ddd"),1)</f>
        <v>T</v>
      </c>
      <c r="K5" s="10" t="str">
        <f t="shared" si="4"/>
        <v>W</v>
      </c>
      <c r="L5" s="10" t="str">
        <f t="shared" si="4"/>
        <v>T</v>
      </c>
      <c r="M5" s="10" t="str">
        <f t="shared" si="4"/>
        <v>F</v>
      </c>
      <c r="N5" s="10" t="str">
        <f t="shared" si="4"/>
        <v>S</v>
      </c>
      <c r="O5" s="10" t="str">
        <f t="shared" si="4"/>
        <v>S</v>
      </c>
      <c r="P5" s="10" t="str">
        <f t="shared" si="4"/>
        <v>M</v>
      </c>
      <c r="Q5" s="10" t="str">
        <f t="shared" si="4"/>
        <v>T</v>
      </c>
      <c r="R5" s="10" t="str">
        <f t="shared" si="4"/>
        <v>W</v>
      </c>
      <c r="S5" s="10" t="str">
        <f t="shared" si="4"/>
        <v>T</v>
      </c>
      <c r="T5" s="10" t="str">
        <f t="shared" si="4"/>
        <v>F</v>
      </c>
      <c r="U5" s="10" t="str">
        <f t="shared" si="4"/>
        <v>S</v>
      </c>
      <c r="V5" s="10" t="str">
        <f t="shared" si="4"/>
        <v>S</v>
      </c>
      <c r="W5" s="10" t="str">
        <f t="shared" si="4"/>
        <v>M</v>
      </c>
      <c r="X5" s="10" t="str">
        <f t="shared" si="4"/>
        <v>T</v>
      </c>
      <c r="Y5" s="10" t="str">
        <f t="shared" si="4"/>
        <v>W</v>
      </c>
      <c r="Z5" s="10" t="str">
        <f t="shared" si="4"/>
        <v>T</v>
      </c>
      <c r="AA5" s="10" t="str">
        <f t="shared" si="4"/>
        <v>F</v>
      </c>
      <c r="AB5" s="10" t="str">
        <f t="shared" si="4"/>
        <v>S</v>
      </c>
      <c r="AC5" s="10" t="str">
        <f t="shared" si="4"/>
        <v>S</v>
      </c>
      <c r="AD5" s="10" t="str">
        <f t="shared" si="4"/>
        <v>M</v>
      </c>
      <c r="AE5" s="10" t="str">
        <f t="shared" si="4"/>
        <v>T</v>
      </c>
      <c r="AF5" s="10" t="str">
        <f t="shared" si="4"/>
        <v>W</v>
      </c>
      <c r="AG5" s="10" t="str">
        <f t="shared" si="4"/>
        <v>T</v>
      </c>
      <c r="AH5" s="10" t="str">
        <f t="shared" si="4"/>
        <v>F</v>
      </c>
      <c r="AI5" s="10" t="str">
        <f t="shared" si="4"/>
        <v>S</v>
      </c>
      <c r="AJ5" s="10" t="str">
        <f t="shared" si="4"/>
        <v>S</v>
      </c>
      <c r="AK5" s="10" t="str">
        <f t="shared" si="4"/>
        <v>M</v>
      </c>
      <c r="AL5" s="10" t="str">
        <f t="shared" si="4"/>
        <v>T</v>
      </c>
      <c r="AM5" s="10" t="str">
        <f t="shared" si="4"/>
        <v>W</v>
      </c>
      <c r="AN5" s="10" t="str">
        <f t="shared" si="4"/>
        <v>T</v>
      </c>
      <c r="AO5" s="10" t="str">
        <f t="shared" si="4"/>
        <v>F</v>
      </c>
      <c r="AP5" s="10" t="str">
        <f t="shared" si="4"/>
        <v>S</v>
      </c>
      <c r="AQ5" s="10" t="str">
        <f t="shared" si="4"/>
        <v>S</v>
      </c>
      <c r="AR5" s="10" t="str">
        <f t="shared" si="4"/>
        <v>M</v>
      </c>
      <c r="AS5" s="10" t="str">
        <f t="shared" ref="AS5:BL5" si="5">LEFT(TEXT(AS4,"ddd"),1)</f>
        <v>T</v>
      </c>
      <c r="AT5" s="10" t="str">
        <f t="shared" si="5"/>
        <v>W</v>
      </c>
      <c r="AU5" s="10" t="str">
        <f t="shared" si="5"/>
        <v>T</v>
      </c>
      <c r="AV5" s="10" t="str">
        <f t="shared" si="5"/>
        <v>F</v>
      </c>
      <c r="AW5" s="10" t="str">
        <f t="shared" si="5"/>
        <v>S</v>
      </c>
      <c r="AX5" s="10" t="str">
        <f t="shared" si="5"/>
        <v>S</v>
      </c>
      <c r="AY5" s="10" t="str">
        <f t="shared" si="5"/>
        <v>M</v>
      </c>
      <c r="AZ5" s="10" t="str">
        <f t="shared" si="5"/>
        <v>T</v>
      </c>
      <c r="BA5" s="10" t="str">
        <f t="shared" si="5"/>
        <v>W</v>
      </c>
      <c r="BB5" s="10" t="str">
        <f t="shared" si="5"/>
        <v>T</v>
      </c>
      <c r="BC5" s="10" t="str">
        <f t="shared" si="5"/>
        <v>F</v>
      </c>
      <c r="BD5" s="10" t="str">
        <f t="shared" si="5"/>
        <v>S</v>
      </c>
      <c r="BE5" s="10" t="str">
        <f t="shared" si="5"/>
        <v>S</v>
      </c>
      <c r="BF5" s="10" t="str">
        <f t="shared" si="5"/>
        <v>M</v>
      </c>
      <c r="BG5" s="10" t="str">
        <f t="shared" si="5"/>
        <v>T</v>
      </c>
      <c r="BH5" s="10" t="str">
        <f t="shared" si="5"/>
        <v>W</v>
      </c>
      <c r="BI5" s="10" t="str">
        <f t="shared" si="5"/>
        <v>T</v>
      </c>
      <c r="BJ5" s="10" t="str">
        <f t="shared" si="5"/>
        <v>F</v>
      </c>
      <c r="BK5" s="10" t="str">
        <f t="shared" si="5"/>
        <v>S</v>
      </c>
      <c r="BL5" s="10" t="str">
        <f t="shared" si="5"/>
        <v>S</v>
      </c>
    </row>
    <row r="6" spans="1:64" ht="30" hidden="1" customHeight="1" thickBot="1" x14ac:dyDescent="0.3">
      <c r="A6" s="24" t="s">
        <v>5</v>
      </c>
      <c r="C6" s="27"/>
      <c r="E6"/>
      <c r="H6" t="str">
        <f>IF(OR(ISBLANK(task_start),ISBLANK(task_end)),"",task_end-task_start+1)</f>
        <v/>
      </c>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row>
    <row r="7" spans="1:64" s="3" customFormat="1" ht="30" customHeight="1" thickBot="1" x14ac:dyDescent="0.3">
      <c r="A7" s="25" t="s">
        <v>6</v>
      </c>
      <c r="B7" s="43" t="s">
        <v>22</v>
      </c>
      <c r="C7" s="44"/>
      <c r="D7" s="45"/>
      <c r="E7" s="46">
        <f>Project_Start</f>
        <v>45024</v>
      </c>
      <c r="F7" s="47">
        <f>E7+7</f>
        <v>45031</v>
      </c>
      <c r="G7" s="14"/>
      <c r="H7" s="14">
        <f t="shared" ref="H7:H41" si="6">IF(OR(ISBLANK(task_start),ISBLANK(task_end)),"",task_end-task_start+1)</f>
        <v>8</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3" customFormat="1" ht="30" customHeight="1" thickBot="1" x14ac:dyDescent="0.3">
      <c r="A8" s="25" t="s">
        <v>7</v>
      </c>
      <c r="B8" s="32" t="s">
        <v>23</v>
      </c>
      <c r="C8" s="30"/>
      <c r="D8" s="15">
        <v>1</v>
      </c>
      <c r="E8" s="36">
        <f>Project_Start</f>
        <v>45024</v>
      </c>
      <c r="F8" s="36">
        <f>E8+1</f>
        <v>45025</v>
      </c>
      <c r="G8" s="14"/>
      <c r="H8" s="14">
        <f t="shared" si="6"/>
        <v>2</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3" customFormat="1" ht="30" customHeight="1" thickBot="1" x14ac:dyDescent="0.3">
      <c r="A9" s="25" t="s">
        <v>8</v>
      </c>
      <c r="B9" s="32" t="s">
        <v>24</v>
      </c>
      <c r="C9" s="30"/>
      <c r="D9" s="15">
        <v>1</v>
      </c>
      <c r="E9" s="36">
        <f>F8</f>
        <v>45025</v>
      </c>
      <c r="F9" s="36">
        <f>E9+3</f>
        <v>45028</v>
      </c>
      <c r="G9" s="14"/>
      <c r="H9" s="14">
        <f t="shared" si="6"/>
        <v>4</v>
      </c>
      <c r="I9" s="20"/>
      <c r="J9" s="20"/>
      <c r="K9" s="20"/>
      <c r="L9" s="20"/>
      <c r="M9" s="20"/>
      <c r="N9" s="20"/>
      <c r="O9" s="20"/>
      <c r="P9" s="20"/>
      <c r="Q9" s="20"/>
      <c r="R9" s="20"/>
      <c r="S9" s="20"/>
      <c r="T9" s="20"/>
      <c r="U9" s="21"/>
      <c r="V9" s="21"/>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3" customFormat="1" ht="30" customHeight="1" thickBot="1" x14ac:dyDescent="0.3">
      <c r="A10" s="24"/>
      <c r="B10" s="32" t="s">
        <v>27</v>
      </c>
      <c r="C10" s="30"/>
      <c r="D10" s="15">
        <v>1</v>
      </c>
      <c r="E10" s="36">
        <f>F9</f>
        <v>45028</v>
      </c>
      <c r="F10" s="36">
        <f>E10+3</f>
        <v>45031</v>
      </c>
      <c r="G10" s="14"/>
      <c r="H10" s="14">
        <f t="shared" si="6"/>
        <v>4</v>
      </c>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3" customFormat="1" ht="30" customHeight="1" thickBot="1" x14ac:dyDescent="0.3">
      <c r="A11" s="25" t="s">
        <v>9</v>
      </c>
      <c r="B11" s="43" t="s">
        <v>25</v>
      </c>
      <c r="C11" s="44"/>
      <c r="D11" s="45"/>
      <c r="E11" s="48">
        <f>E7</f>
        <v>45024</v>
      </c>
      <c r="F11" s="47">
        <v>45059</v>
      </c>
      <c r="G11" s="14"/>
      <c r="H11" s="14">
        <f t="shared" si="6"/>
        <v>36</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3" customFormat="1" ht="30" customHeight="1" thickBot="1" x14ac:dyDescent="0.3">
      <c r="A12" s="25"/>
      <c r="B12" s="32" t="s">
        <v>26</v>
      </c>
      <c r="C12" s="30"/>
      <c r="D12" s="15">
        <v>1</v>
      </c>
      <c r="E12" s="36">
        <f>E11</f>
        <v>45024</v>
      </c>
      <c r="F12" s="36">
        <f>E12+7</f>
        <v>45031</v>
      </c>
      <c r="G12" s="14"/>
      <c r="H12" s="14">
        <f t="shared" si="6"/>
        <v>8</v>
      </c>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3" customFormat="1" ht="30" customHeight="1" thickBot="1" x14ac:dyDescent="0.3">
      <c r="A13" s="24"/>
      <c r="B13" s="32" t="s">
        <v>28</v>
      </c>
      <c r="C13" s="30"/>
      <c r="D13" s="15">
        <v>1</v>
      </c>
      <c r="E13" s="36">
        <f t="shared" ref="E13:E18" si="7">F12</f>
        <v>45031</v>
      </c>
      <c r="F13" s="36">
        <f>E13+4</f>
        <v>45035</v>
      </c>
      <c r="G13" s="14"/>
      <c r="H13" s="14">
        <f t="shared" si="6"/>
        <v>5</v>
      </c>
      <c r="I13" s="20"/>
      <c r="J13" s="20"/>
      <c r="K13" s="20"/>
      <c r="L13" s="20"/>
      <c r="M13" s="20"/>
      <c r="N13" s="20"/>
      <c r="O13" s="20"/>
      <c r="P13" s="20"/>
      <c r="Q13" s="20"/>
      <c r="R13" s="20"/>
      <c r="S13" s="20"/>
      <c r="T13" s="20"/>
      <c r="U13" s="21"/>
      <c r="V13" s="21"/>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3" customFormat="1" ht="30" customHeight="1" thickBot="1" x14ac:dyDescent="0.3">
      <c r="A14" s="24"/>
      <c r="B14" s="32" t="s">
        <v>29</v>
      </c>
      <c r="C14" s="30"/>
      <c r="D14" s="15">
        <v>1</v>
      </c>
      <c r="E14" s="36">
        <f t="shared" si="7"/>
        <v>45035</v>
      </c>
      <c r="F14" s="36">
        <f>E14+5</f>
        <v>45040</v>
      </c>
      <c r="G14" s="14"/>
      <c r="H14" s="14">
        <f t="shared" si="6"/>
        <v>6</v>
      </c>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3" customFormat="1" ht="30" customHeight="1" thickBot="1" x14ac:dyDescent="0.3">
      <c r="A15" s="24"/>
      <c r="B15" s="32" t="s">
        <v>30</v>
      </c>
      <c r="C15" s="30"/>
      <c r="D15" s="15">
        <v>1</v>
      </c>
      <c r="E15" s="36">
        <f t="shared" si="7"/>
        <v>45040</v>
      </c>
      <c r="F15" s="36">
        <f>E15+6</f>
        <v>45046</v>
      </c>
      <c r="G15" s="14"/>
      <c r="H15" s="14">
        <f t="shared" si="6"/>
        <v>7</v>
      </c>
      <c r="I15" s="20"/>
      <c r="J15" s="20"/>
      <c r="K15" s="20"/>
      <c r="L15" s="20"/>
      <c r="M15" s="20"/>
      <c r="N15" s="20"/>
      <c r="O15" s="20"/>
      <c r="P15" s="20"/>
      <c r="Q15" s="20"/>
      <c r="R15" s="20"/>
      <c r="S15" s="20"/>
      <c r="T15" s="20"/>
      <c r="U15" s="20"/>
      <c r="V15" s="20"/>
      <c r="W15" s="20"/>
      <c r="X15" s="20"/>
      <c r="Y15" s="21"/>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3" customFormat="1" ht="30" customHeight="1" thickBot="1" x14ac:dyDescent="0.3">
      <c r="A16" s="24"/>
      <c r="B16" s="32" t="s">
        <v>31</v>
      </c>
      <c r="C16" s="30"/>
      <c r="D16" s="15">
        <v>1</v>
      </c>
      <c r="E16" s="36">
        <f t="shared" si="7"/>
        <v>45046</v>
      </c>
      <c r="F16" s="36">
        <f>E16+7</f>
        <v>45053</v>
      </c>
      <c r="G16" s="14"/>
      <c r="H16" s="14">
        <f t="shared" si="6"/>
        <v>8</v>
      </c>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3" customFormat="1" ht="30" customHeight="1" thickBot="1" x14ac:dyDescent="0.3">
      <c r="A17" s="24"/>
      <c r="B17" s="32" t="s">
        <v>32</v>
      </c>
      <c r="C17" s="30"/>
      <c r="D17" s="15">
        <v>1</v>
      </c>
      <c r="E17" s="36">
        <f t="shared" si="7"/>
        <v>45053</v>
      </c>
      <c r="F17" s="36">
        <f>E17+3</f>
        <v>45056</v>
      </c>
      <c r="G17" s="14"/>
      <c r="H17" s="14"/>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3" customFormat="1" ht="30" customHeight="1" thickBot="1" x14ac:dyDescent="0.3">
      <c r="A18" s="24"/>
      <c r="B18" s="32" t="s">
        <v>33</v>
      </c>
      <c r="C18" s="30"/>
      <c r="D18" s="15">
        <v>1</v>
      </c>
      <c r="E18" s="36">
        <f t="shared" si="7"/>
        <v>45056</v>
      </c>
      <c r="F18" s="36">
        <f>E18+3</f>
        <v>45059</v>
      </c>
      <c r="G18" s="14"/>
      <c r="H18" s="14"/>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3" customFormat="1" ht="30" customHeight="1" thickBot="1" x14ac:dyDescent="0.3">
      <c r="A19" s="24" t="s">
        <v>10</v>
      </c>
      <c r="B19" s="43" t="s">
        <v>34</v>
      </c>
      <c r="C19" s="44"/>
      <c r="D19" s="45"/>
      <c r="E19" s="48">
        <f>F11+1</f>
        <v>45060</v>
      </c>
      <c r="F19" s="47">
        <v>45066</v>
      </c>
      <c r="G19" s="14"/>
      <c r="H19" s="14">
        <f t="shared" si="6"/>
        <v>7</v>
      </c>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3" customFormat="1" ht="30" customHeight="1" thickBot="1" x14ac:dyDescent="0.3">
      <c r="A20" s="24"/>
      <c r="B20" s="32" t="s">
        <v>35</v>
      </c>
      <c r="C20" s="30"/>
      <c r="D20" s="15"/>
      <c r="E20" s="36">
        <f>E19</f>
        <v>45060</v>
      </c>
      <c r="F20" s="36">
        <f>E20+2</f>
        <v>45062</v>
      </c>
      <c r="G20" s="14"/>
      <c r="H20" s="14">
        <f t="shared" si="6"/>
        <v>3</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3" customFormat="1" ht="30" customHeight="1" thickBot="1" x14ac:dyDescent="0.3">
      <c r="A21" s="24"/>
      <c r="B21" s="32" t="s">
        <v>36</v>
      </c>
      <c r="C21" s="30"/>
      <c r="D21" s="15"/>
      <c r="E21" s="36">
        <f>F20</f>
        <v>45062</v>
      </c>
      <c r="F21" s="36">
        <f>E21+2</f>
        <v>45064</v>
      </c>
      <c r="G21" s="14"/>
      <c r="H21" s="14">
        <f t="shared" si="6"/>
        <v>3</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s="3" customFormat="1" ht="30" customHeight="1" thickBot="1" x14ac:dyDescent="0.3">
      <c r="A22" s="24"/>
      <c r="B22" s="32" t="s">
        <v>37</v>
      </c>
      <c r="C22" s="30"/>
      <c r="D22" s="15"/>
      <c r="E22" s="36">
        <f>F21</f>
        <v>45064</v>
      </c>
      <c r="F22" s="36">
        <f>E22+2</f>
        <v>45066</v>
      </c>
      <c r="G22" s="14"/>
      <c r="H22" s="14">
        <f t="shared" si="6"/>
        <v>3</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row>
    <row r="23" spans="1:64" s="3" customFormat="1" ht="30" customHeight="1" thickBot="1" x14ac:dyDescent="0.3">
      <c r="A23" s="24" t="s">
        <v>10</v>
      </c>
      <c r="B23" s="43" t="s">
        <v>38</v>
      </c>
      <c r="C23" s="44"/>
      <c r="D23" s="45"/>
      <c r="E23" s="48">
        <f>F19+1</f>
        <v>45067</v>
      </c>
      <c r="F23" s="47">
        <v>45076</v>
      </c>
      <c r="G23" s="14"/>
      <c r="H23" s="14">
        <f t="shared" si="6"/>
        <v>10</v>
      </c>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row>
    <row r="24" spans="1:64" s="3" customFormat="1" ht="30" customHeight="1" thickBot="1" x14ac:dyDescent="0.3">
      <c r="A24" s="24"/>
      <c r="B24" s="32" t="s">
        <v>39</v>
      </c>
      <c r="C24" s="30"/>
      <c r="D24" s="15"/>
      <c r="E24" s="36">
        <f>E23</f>
        <v>45067</v>
      </c>
      <c r="F24" s="36">
        <f>E24+3</f>
        <v>45070</v>
      </c>
      <c r="G24" s="14"/>
      <c r="H24" s="14">
        <f t="shared" si="6"/>
        <v>4</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row>
    <row r="25" spans="1:64" s="3" customFormat="1" ht="30" customHeight="1" thickBot="1" x14ac:dyDescent="0.3">
      <c r="A25" s="24"/>
      <c r="B25" s="32" t="s">
        <v>40</v>
      </c>
      <c r="C25" s="30"/>
      <c r="D25" s="15"/>
      <c r="E25" s="36">
        <f>F24</f>
        <v>45070</v>
      </c>
      <c r="F25" s="36">
        <f>E25+3</f>
        <v>45073</v>
      </c>
      <c r="G25" s="14"/>
      <c r="H25" s="14">
        <f t="shared" si="6"/>
        <v>4</v>
      </c>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row>
    <row r="26" spans="1:64" s="3" customFormat="1" ht="30" customHeight="1" thickBot="1" x14ac:dyDescent="0.3">
      <c r="A26" s="24"/>
      <c r="B26" s="32" t="s">
        <v>41</v>
      </c>
      <c r="C26" s="30"/>
      <c r="D26" s="15"/>
      <c r="E26" s="36">
        <f>F25</f>
        <v>45073</v>
      </c>
      <c r="F26" s="36">
        <f>E26+3</f>
        <v>45076</v>
      </c>
      <c r="G26" s="14"/>
      <c r="H26" s="14">
        <f t="shared" si="6"/>
        <v>4</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row>
    <row r="27" spans="1:64" s="3" customFormat="1" ht="30" customHeight="1" thickBot="1" x14ac:dyDescent="0.3">
      <c r="A27" s="24"/>
      <c r="B27" s="43" t="s">
        <v>42</v>
      </c>
      <c r="C27" s="44"/>
      <c r="D27" s="45"/>
      <c r="E27" s="46">
        <f>F23+1</f>
        <v>45077</v>
      </c>
      <c r="F27" s="46">
        <v>45101</v>
      </c>
      <c r="G27" s="14"/>
      <c r="H27" s="14"/>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row>
    <row r="28" spans="1:64" s="3" customFormat="1" ht="30" customHeight="1" thickBot="1" x14ac:dyDescent="0.3">
      <c r="A28" s="24"/>
      <c r="B28" s="32" t="s">
        <v>43</v>
      </c>
      <c r="C28" s="30"/>
      <c r="D28" s="15"/>
      <c r="E28" s="36">
        <f>E27</f>
        <v>45077</v>
      </c>
      <c r="F28" s="36">
        <f>F27</f>
        <v>45101</v>
      </c>
      <c r="G28" s="14"/>
      <c r="H28" s="14"/>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row>
    <row r="29" spans="1:64" s="3" customFormat="1" ht="30" customHeight="1" thickBot="1" x14ac:dyDescent="0.3">
      <c r="A29" s="24"/>
      <c r="B29" s="32" t="s">
        <v>44</v>
      </c>
      <c r="C29" s="30"/>
      <c r="D29" s="15"/>
      <c r="E29" s="36">
        <f>E28</f>
        <v>45077</v>
      </c>
      <c r="F29" s="36">
        <f>F28</f>
        <v>45101</v>
      </c>
      <c r="G29" s="14"/>
      <c r="H29" s="14"/>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row>
    <row r="30" spans="1:64" s="3" customFormat="1" ht="30" customHeight="1" thickBot="1" x14ac:dyDescent="0.3">
      <c r="A30" s="24"/>
      <c r="B30" s="43" t="s">
        <v>48</v>
      </c>
      <c r="C30" s="44"/>
      <c r="D30" s="45"/>
      <c r="E30" s="46">
        <f>F27</f>
        <v>45101</v>
      </c>
      <c r="F30" s="46">
        <v>45129</v>
      </c>
      <c r="G30" s="14"/>
      <c r="H30" s="14"/>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row>
    <row r="31" spans="1:64" s="3" customFormat="1" ht="30" customHeight="1" thickBot="1" x14ac:dyDescent="0.3">
      <c r="A31" s="24"/>
      <c r="B31" s="32" t="s">
        <v>45</v>
      </c>
      <c r="C31" s="30"/>
      <c r="D31" s="15"/>
      <c r="E31" s="36">
        <f>E30</f>
        <v>45101</v>
      </c>
      <c r="F31" s="36">
        <f>E31+21</f>
        <v>45122</v>
      </c>
      <c r="G31" s="14"/>
      <c r="H31" s="14"/>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row>
    <row r="32" spans="1:64" s="3" customFormat="1" ht="30" customHeight="1" thickBot="1" x14ac:dyDescent="0.3">
      <c r="A32" s="24"/>
      <c r="B32" s="32" t="s">
        <v>46</v>
      </c>
      <c r="C32" s="30"/>
      <c r="D32" s="15"/>
      <c r="E32" s="36">
        <f>E31</f>
        <v>45101</v>
      </c>
      <c r="F32" s="36">
        <f>F31</f>
        <v>45122</v>
      </c>
      <c r="G32" s="14"/>
      <c r="H32" s="14"/>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row>
    <row r="33" spans="1:64" s="3" customFormat="1" ht="30" customHeight="1" thickBot="1" x14ac:dyDescent="0.3">
      <c r="A33" s="24"/>
      <c r="B33" s="32" t="s">
        <v>47</v>
      </c>
      <c r="C33" s="30"/>
      <c r="D33" s="15"/>
      <c r="E33" s="36">
        <f>F31</f>
        <v>45122</v>
      </c>
      <c r="F33" s="36">
        <f>E33+7</f>
        <v>45129</v>
      </c>
      <c r="G33" s="14"/>
      <c r="H33" s="14"/>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row>
    <row r="34" spans="1:64" s="3" customFormat="1" ht="30" customHeight="1" thickBot="1" x14ac:dyDescent="0.3">
      <c r="A34" s="24"/>
      <c r="B34" s="43" t="s">
        <v>49</v>
      </c>
      <c r="C34" s="44"/>
      <c r="D34" s="45"/>
      <c r="E34" s="46">
        <f>F30</f>
        <v>45129</v>
      </c>
      <c r="F34" s="46">
        <v>45150</v>
      </c>
      <c r="G34" s="14"/>
      <c r="H34" s="14"/>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row>
    <row r="35" spans="1:64" s="3" customFormat="1" ht="30" customHeight="1" thickBot="1" x14ac:dyDescent="0.3">
      <c r="A35" s="24"/>
      <c r="B35" s="32" t="s">
        <v>50</v>
      </c>
      <c r="C35" s="30"/>
      <c r="D35" s="15"/>
      <c r="E35" s="36">
        <f>E34</f>
        <v>45129</v>
      </c>
      <c r="F35" s="36">
        <f>E35+14</f>
        <v>45143</v>
      </c>
      <c r="G35" s="14"/>
      <c r="H35" s="14"/>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row>
    <row r="36" spans="1:64" s="3" customFormat="1" ht="30" customHeight="1" thickBot="1" x14ac:dyDescent="0.3">
      <c r="A36" s="24"/>
      <c r="B36" s="32" t="s">
        <v>51</v>
      </c>
      <c r="C36" s="30"/>
      <c r="D36" s="15"/>
      <c r="E36" s="36">
        <f>F35</f>
        <v>45143</v>
      </c>
      <c r="F36" s="36">
        <f>E36+7</f>
        <v>45150</v>
      </c>
      <c r="G36" s="14"/>
      <c r="H36" s="14"/>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row>
    <row r="37" spans="1:64" s="3" customFormat="1" ht="30" customHeight="1" thickBot="1" x14ac:dyDescent="0.3">
      <c r="A37" s="24"/>
      <c r="B37" s="43" t="s">
        <v>52</v>
      </c>
      <c r="C37" s="44"/>
      <c r="D37" s="45"/>
      <c r="E37" s="46">
        <f>F34+1</f>
        <v>45151</v>
      </c>
      <c r="F37" s="46">
        <v>45164</v>
      </c>
      <c r="G37" s="14"/>
      <c r="H37" s="14"/>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row>
    <row r="38" spans="1:64" s="3" customFormat="1" ht="30" customHeight="1" thickBot="1" x14ac:dyDescent="0.3">
      <c r="A38" s="24"/>
      <c r="B38" s="32" t="s">
        <v>53</v>
      </c>
      <c r="C38" s="30"/>
      <c r="D38" s="15"/>
      <c r="E38" s="36">
        <f>E37</f>
        <v>45151</v>
      </c>
      <c r="F38" s="36">
        <f>E38+7</f>
        <v>45158</v>
      </c>
      <c r="G38" s="14"/>
      <c r="H38" s="14"/>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row>
    <row r="39" spans="1:64" s="3" customFormat="1" ht="30" customHeight="1" thickBot="1" x14ac:dyDescent="0.3">
      <c r="A39" s="24"/>
      <c r="B39" s="32" t="s">
        <v>54</v>
      </c>
      <c r="C39" s="30"/>
      <c r="D39" s="15"/>
      <c r="E39" s="36">
        <f>F38</f>
        <v>45158</v>
      </c>
      <c r="F39" s="36">
        <f>E39+6</f>
        <v>45164</v>
      </c>
      <c r="G39" s="14"/>
      <c r="H39" s="14"/>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row>
    <row r="40" spans="1:64" s="3" customFormat="1" ht="30" customHeight="1" thickBot="1" x14ac:dyDescent="0.3">
      <c r="A40" s="24" t="s">
        <v>11</v>
      </c>
      <c r="B40" s="33"/>
      <c r="C40" s="31"/>
      <c r="D40" s="13"/>
      <c r="E40" s="37"/>
      <c r="F40" s="37"/>
      <c r="G40" s="14"/>
      <c r="H40" s="14" t="str">
        <f t="shared" si="6"/>
        <v/>
      </c>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row>
    <row r="41" spans="1:64" s="3" customFormat="1" ht="30" customHeight="1" thickBot="1" x14ac:dyDescent="0.3">
      <c r="A41" s="25" t="s">
        <v>12</v>
      </c>
      <c r="B41" s="16" t="s">
        <v>14</v>
      </c>
      <c r="C41" s="17"/>
      <c r="D41" s="18"/>
      <c r="E41" s="38"/>
      <c r="F41" s="39"/>
      <c r="G41" s="19"/>
      <c r="H41" s="19" t="str">
        <f t="shared" si="6"/>
        <v/>
      </c>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row>
    <row r="42" spans="1:64" ht="30" customHeight="1" x14ac:dyDescent="0.25">
      <c r="G42" s="6"/>
    </row>
    <row r="43" spans="1:64" ht="30" customHeight="1" x14ac:dyDescent="0.25">
      <c r="C43" s="11"/>
      <c r="F43" s="26"/>
    </row>
    <row r="44" spans="1:64" ht="30" customHeight="1" x14ac:dyDescent="0.25">
      <c r="C44" s="12"/>
    </row>
  </sheetData>
  <mergeCells count="11">
    <mergeCell ref="C2:D2"/>
    <mergeCell ref="C3:D3"/>
    <mergeCell ref="AK3:AQ3"/>
    <mergeCell ref="AR3:AX3"/>
    <mergeCell ref="AY3:BE3"/>
    <mergeCell ref="BF3:BL3"/>
    <mergeCell ref="E2:F2"/>
    <mergeCell ref="I3:O3"/>
    <mergeCell ref="P3:V3"/>
    <mergeCell ref="W3:AC3"/>
    <mergeCell ref="AD3:AJ3"/>
  </mergeCells>
  <conditionalFormatting sqref="D6:D4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BL41">
    <cfRule type="expression" dxfId="5" priority="33">
      <formula>AND(TODAY()&gt;=I$4,TODAY()&lt;J$4)</formula>
    </cfRule>
  </conditionalFormatting>
  <conditionalFormatting sqref="I6:BL41">
    <cfRule type="expression" dxfId="4" priority="27">
      <formula>AND(task_start&lt;=I$4,ROUNDDOWN((task_end-task_start+1)*task_progress,0)+task_start-1&gt;=I$4)</formula>
    </cfRule>
    <cfRule type="expression" dxfId="3" priority="28" stopIfTrue="1">
      <formula>AND(task_end&gt;=I$4,task_start&lt;J$4)</formula>
    </cfRule>
  </conditionalFormatting>
  <dataValidations count="1">
    <dataValidation type="whole" operator="greaterThanOrEqual" allowBlank="1" showInputMessage="1" promptTitle="Display Week" prompt="Changing this number will scroll the Gantt Chart view." sqref="E3"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2FC8-6730-446D-A2C2-69F3ADCC0E4F}">
  <sheetPr>
    <pageSetUpPr fitToPage="1"/>
  </sheetPr>
  <dimension ref="A1:BL16"/>
  <sheetViews>
    <sheetView showGridLines="0" tabSelected="1" showRuler="0" zoomScaleNormal="100" zoomScalePageLayoutView="70" workbookViewId="0">
      <pane ySplit="5" topLeftCell="A7" activePane="bottomLeft" state="frozen"/>
      <selection pane="bottomLeft" activeCell="B7" sqref="B7"/>
    </sheetView>
  </sheetViews>
  <sheetFormatPr defaultRowHeight="30" customHeight="1" x14ac:dyDescent="0.25"/>
  <cols>
    <col min="1" max="1" width="2.7109375" style="24"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x14ac:dyDescent="0.45">
      <c r="A1" s="25" t="s">
        <v>0</v>
      </c>
      <c r="B1" s="28" t="s">
        <v>21</v>
      </c>
      <c r="C1" s="1"/>
      <c r="D1" s="2"/>
      <c r="E1" s="4"/>
      <c r="F1" s="23"/>
      <c r="H1" s="2"/>
      <c r="I1" s="35"/>
    </row>
    <row r="2" spans="1:64" ht="30" customHeight="1" x14ac:dyDescent="0.25">
      <c r="A2" s="24" t="s">
        <v>1</v>
      </c>
      <c r="B2" s="29"/>
      <c r="C2" s="53" t="s">
        <v>15</v>
      </c>
      <c r="D2" s="54"/>
      <c r="E2" s="52">
        <f>DATEVALUE("31 May 2023")</f>
        <v>45077</v>
      </c>
      <c r="F2" s="52"/>
    </row>
    <row r="3" spans="1:64" ht="30" customHeight="1" x14ac:dyDescent="0.25">
      <c r="A3" s="25" t="s">
        <v>2</v>
      </c>
      <c r="C3" s="53" t="s">
        <v>16</v>
      </c>
      <c r="D3" s="54"/>
      <c r="E3" s="7">
        <v>1</v>
      </c>
      <c r="I3" s="49">
        <f>I4</f>
        <v>45075</v>
      </c>
      <c r="J3" s="50"/>
      <c r="K3" s="50"/>
      <c r="L3" s="50"/>
      <c r="M3" s="50"/>
      <c r="N3" s="50"/>
      <c r="O3" s="51"/>
      <c r="P3" s="49">
        <f>P4</f>
        <v>45082</v>
      </c>
      <c r="Q3" s="50"/>
      <c r="R3" s="50"/>
      <c r="S3" s="50"/>
      <c r="T3" s="50"/>
      <c r="U3" s="50"/>
      <c r="V3" s="51"/>
      <c r="W3" s="49">
        <f>W4</f>
        <v>45089</v>
      </c>
      <c r="X3" s="50"/>
      <c r="Y3" s="50"/>
      <c r="Z3" s="50"/>
      <c r="AA3" s="50"/>
      <c r="AB3" s="50"/>
      <c r="AC3" s="51"/>
      <c r="AD3" s="49">
        <f>AD4</f>
        <v>45096</v>
      </c>
      <c r="AE3" s="50"/>
      <c r="AF3" s="50"/>
      <c r="AG3" s="50"/>
      <c r="AH3" s="50"/>
      <c r="AI3" s="50"/>
      <c r="AJ3" s="51"/>
      <c r="AK3" s="49">
        <f>AK4</f>
        <v>45103</v>
      </c>
      <c r="AL3" s="50"/>
      <c r="AM3" s="50"/>
      <c r="AN3" s="50"/>
      <c r="AO3" s="50"/>
      <c r="AP3" s="50"/>
      <c r="AQ3" s="51"/>
      <c r="AR3" s="49">
        <f>AR4</f>
        <v>45110</v>
      </c>
      <c r="AS3" s="50"/>
      <c r="AT3" s="50"/>
      <c r="AU3" s="50"/>
      <c r="AV3" s="50"/>
      <c r="AW3" s="50"/>
      <c r="AX3" s="51"/>
      <c r="AY3" s="49">
        <f>AY4</f>
        <v>45117</v>
      </c>
      <c r="AZ3" s="50"/>
      <c r="BA3" s="50"/>
      <c r="BB3" s="50"/>
      <c r="BC3" s="50"/>
      <c r="BD3" s="50"/>
      <c r="BE3" s="51"/>
      <c r="BF3" s="49">
        <f>BF4</f>
        <v>45124</v>
      </c>
      <c r="BG3" s="50"/>
      <c r="BH3" s="50"/>
      <c r="BI3" s="50"/>
      <c r="BJ3" s="50"/>
      <c r="BK3" s="50"/>
      <c r="BL3" s="51"/>
    </row>
    <row r="4" spans="1:64" ht="15" customHeight="1" x14ac:dyDescent="0.25">
      <c r="A4" s="25" t="s">
        <v>3</v>
      </c>
      <c r="B4" s="34"/>
      <c r="C4" s="34"/>
      <c r="D4" s="34"/>
      <c r="E4" s="34"/>
      <c r="F4" s="34"/>
      <c r="G4" s="34"/>
      <c r="I4" s="40">
        <f>Project_Start-WEEKDAY(Project_Start,1)+2+7*(Display_Week-1)</f>
        <v>45075</v>
      </c>
      <c r="J4" s="41">
        <f>I4+1</f>
        <v>45076</v>
      </c>
      <c r="K4" s="41">
        <f t="shared" ref="K4:AX4" si="0">J4+1</f>
        <v>45077</v>
      </c>
      <c r="L4" s="41">
        <f t="shared" si="0"/>
        <v>45078</v>
      </c>
      <c r="M4" s="41">
        <f t="shared" si="0"/>
        <v>45079</v>
      </c>
      <c r="N4" s="41">
        <f t="shared" si="0"/>
        <v>45080</v>
      </c>
      <c r="O4" s="42">
        <f t="shared" si="0"/>
        <v>45081</v>
      </c>
      <c r="P4" s="40">
        <f>O4+1</f>
        <v>45082</v>
      </c>
      <c r="Q4" s="41">
        <f>P4+1</f>
        <v>45083</v>
      </c>
      <c r="R4" s="41">
        <f t="shared" si="0"/>
        <v>45084</v>
      </c>
      <c r="S4" s="41">
        <f t="shared" si="0"/>
        <v>45085</v>
      </c>
      <c r="T4" s="41">
        <f t="shared" si="0"/>
        <v>45086</v>
      </c>
      <c r="U4" s="41">
        <f t="shared" si="0"/>
        <v>45087</v>
      </c>
      <c r="V4" s="42">
        <f t="shared" si="0"/>
        <v>45088</v>
      </c>
      <c r="W4" s="40">
        <f>V4+1</f>
        <v>45089</v>
      </c>
      <c r="X4" s="41">
        <f>W4+1</f>
        <v>45090</v>
      </c>
      <c r="Y4" s="41">
        <f t="shared" si="0"/>
        <v>45091</v>
      </c>
      <c r="Z4" s="41">
        <f t="shared" si="0"/>
        <v>45092</v>
      </c>
      <c r="AA4" s="41">
        <f t="shared" si="0"/>
        <v>45093</v>
      </c>
      <c r="AB4" s="41">
        <f t="shared" si="0"/>
        <v>45094</v>
      </c>
      <c r="AC4" s="42">
        <f t="shared" si="0"/>
        <v>45095</v>
      </c>
      <c r="AD4" s="40">
        <f>AC4+1</f>
        <v>45096</v>
      </c>
      <c r="AE4" s="41">
        <f>AD4+1</f>
        <v>45097</v>
      </c>
      <c r="AF4" s="41">
        <f t="shared" si="0"/>
        <v>45098</v>
      </c>
      <c r="AG4" s="41">
        <f t="shared" si="0"/>
        <v>45099</v>
      </c>
      <c r="AH4" s="41">
        <f t="shared" si="0"/>
        <v>45100</v>
      </c>
      <c r="AI4" s="41">
        <f t="shared" si="0"/>
        <v>45101</v>
      </c>
      <c r="AJ4" s="42">
        <f t="shared" si="0"/>
        <v>45102</v>
      </c>
      <c r="AK4" s="40">
        <f>AJ4+1</f>
        <v>45103</v>
      </c>
      <c r="AL4" s="41">
        <f>AK4+1</f>
        <v>45104</v>
      </c>
      <c r="AM4" s="41">
        <f t="shared" si="0"/>
        <v>45105</v>
      </c>
      <c r="AN4" s="41">
        <f t="shared" si="0"/>
        <v>45106</v>
      </c>
      <c r="AO4" s="41">
        <f t="shared" si="0"/>
        <v>45107</v>
      </c>
      <c r="AP4" s="41">
        <f t="shared" si="0"/>
        <v>45108</v>
      </c>
      <c r="AQ4" s="42">
        <f t="shared" si="0"/>
        <v>45109</v>
      </c>
      <c r="AR4" s="40">
        <f>AQ4+1</f>
        <v>45110</v>
      </c>
      <c r="AS4" s="41">
        <f>AR4+1</f>
        <v>45111</v>
      </c>
      <c r="AT4" s="41">
        <f t="shared" si="0"/>
        <v>45112</v>
      </c>
      <c r="AU4" s="41">
        <f t="shared" si="0"/>
        <v>45113</v>
      </c>
      <c r="AV4" s="41">
        <f t="shared" si="0"/>
        <v>45114</v>
      </c>
      <c r="AW4" s="41">
        <f t="shared" si="0"/>
        <v>45115</v>
      </c>
      <c r="AX4" s="42">
        <f t="shared" si="0"/>
        <v>45116</v>
      </c>
      <c r="AY4" s="40">
        <f>AX4+1</f>
        <v>45117</v>
      </c>
      <c r="AZ4" s="41">
        <f>AY4+1</f>
        <v>45118</v>
      </c>
      <c r="BA4" s="41">
        <f t="shared" ref="BA4:BE4" si="1">AZ4+1</f>
        <v>45119</v>
      </c>
      <c r="BB4" s="41">
        <f t="shared" si="1"/>
        <v>45120</v>
      </c>
      <c r="BC4" s="41">
        <f t="shared" si="1"/>
        <v>45121</v>
      </c>
      <c r="BD4" s="41">
        <f t="shared" si="1"/>
        <v>45122</v>
      </c>
      <c r="BE4" s="42">
        <f t="shared" si="1"/>
        <v>45123</v>
      </c>
      <c r="BF4" s="40">
        <f>BE4+1</f>
        <v>45124</v>
      </c>
      <c r="BG4" s="41">
        <f>BF4+1</f>
        <v>45125</v>
      </c>
      <c r="BH4" s="41">
        <f t="shared" ref="BH4:BL4" si="2">BG4+1</f>
        <v>45126</v>
      </c>
      <c r="BI4" s="41">
        <f t="shared" si="2"/>
        <v>45127</v>
      </c>
      <c r="BJ4" s="41">
        <f t="shared" si="2"/>
        <v>45128</v>
      </c>
      <c r="BK4" s="41">
        <f t="shared" si="2"/>
        <v>45129</v>
      </c>
      <c r="BL4" s="42">
        <f t="shared" si="2"/>
        <v>45130</v>
      </c>
    </row>
    <row r="5" spans="1:64" ht="30" customHeight="1" thickBot="1" x14ac:dyDescent="0.3">
      <c r="A5" s="25" t="s">
        <v>4</v>
      </c>
      <c r="B5" s="8" t="s">
        <v>13</v>
      </c>
      <c r="C5" s="9"/>
      <c r="D5" s="9" t="s">
        <v>17</v>
      </c>
      <c r="E5" s="9" t="s">
        <v>18</v>
      </c>
      <c r="F5" s="9" t="s">
        <v>19</v>
      </c>
      <c r="G5" s="9"/>
      <c r="H5" s="9" t="s">
        <v>20</v>
      </c>
      <c r="I5" s="10" t="str">
        <f t="shared" ref="I5:BL5" si="3">LEFT(TEXT(I4,"ddd"),1)</f>
        <v>M</v>
      </c>
      <c r="J5" s="10" t="str">
        <f t="shared" si="3"/>
        <v>T</v>
      </c>
      <c r="K5" s="10" t="str">
        <f t="shared" si="3"/>
        <v>W</v>
      </c>
      <c r="L5" s="10" t="str">
        <f t="shared" si="3"/>
        <v>T</v>
      </c>
      <c r="M5" s="10" t="str">
        <f t="shared" si="3"/>
        <v>F</v>
      </c>
      <c r="N5" s="10" t="str">
        <f t="shared" si="3"/>
        <v>S</v>
      </c>
      <c r="O5" s="10" t="str">
        <f t="shared" si="3"/>
        <v>S</v>
      </c>
      <c r="P5" s="10" t="str">
        <f t="shared" si="3"/>
        <v>M</v>
      </c>
      <c r="Q5" s="10" t="str">
        <f t="shared" si="3"/>
        <v>T</v>
      </c>
      <c r="R5" s="10" t="str">
        <f t="shared" si="3"/>
        <v>W</v>
      </c>
      <c r="S5" s="10" t="str">
        <f t="shared" si="3"/>
        <v>T</v>
      </c>
      <c r="T5" s="10" t="str">
        <f t="shared" si="3"/>
        <v>F</v>
      </c>
      <c r="U5" s="10" t="str">
        <f t="shared" si="3"/>
        <v>S</v>
      </c>
      <c r="V5" s="10" t="str">
        <f t="shared" si="3"/>
        <v>S</v>
      </c>
      <c r="W5" s="10" t="str">
        <f t="shared" si="3"/>
        <v>M</v>
      </c>
      <c r="X5" s="10" t="str">
        <f t="shared" si="3"/>
        <v>T</v>
      </c>
      <c r="Y5" s="10" t="str">
        <f t="shared" si="3"/>
        <v>W</v>
      </c>
      <c r="Z5" s="10" t="str">
        <f t="shared" si="3"/>
        <v>T</v>
      </c>
      <c r="AA5" s="10" t="str">
        <f t="shared" si="3"/>
        <v>F</v>
      </c>
      <c r="AB5" s="10" t="str">
        <f t="shared" si="3"/>
        <v>S</v>
      </c>
      <c r="AC5" s="10" t="str">
        <f t="shared" si="3"/>
        <v>S</v>
      </c>
      <c r="AD5" s="10" t="str">
        <f t="shared" si="3"/>
        <v>M</v>
      </c>
      <c r="AE5" s="10" t="str">
        <f t="shared" si="3"/>
        <v>T</v>
      </c>
      <c r="AF5" s="10" t="str">
        <f t="shared" si="3"/>
        <v>W</v>
      </c>
      <c r="AG5" s="10" t="str">
        <f t="shared" si="3"/>
        <v>T</v>
      </c>
      <c r="AH5" s="10" t="str">
        <f t="shared" si="3"/>
        <v>F</v>
      </c>
      <c r="AI5" s="10" t="str">
        <f t="shared" si="3"/>
        <v>S</v>
      </c>
      <c r="AJ5" s="10" t="str">
        <f t="shared" si="3"/>
        <v>S</v>
      </c>
      <c r="AK5" s="10" t="str">
        <f t="shared" si="3"/>
        <v>M</v>
      </c>
      <c r="AL5" s="10" t="str">
        <f t="shared" si="3"/>
        <v>T</v>
      </c>
      <c r="AM5" s="10" t="str">
        <f t="shared" si="3"/>
        <v>W</v>
      </c>
      <c r="AN5" s="10" t="str">
        <f t="shared" si="3"/>
        <v>T</v>
      </c>
      <c r="AO5" s="10" t="str">
        <f t="shared" si="3"/>
        <v>F</v>
      </c>
      <c r="AP5" s="10" t="str">
        <f t="shared" si="3"/>
        <v>S</v>
      </c>
      <c r="AQ5" s="10" t="str">
        <f t="shared" si="3"/>
        <v>S</v>
      </c>
      <c r="AR5" s="10" t="str">
        <f t="shared" si="3"/>
        <v>M</v>
      </c>
      <c r="AS5" s="10" t="str">
        <f t="shared" si="3"/>
        <v>T</v>
      </c>
      <c r="AT5" s="10" t="str">
        <f t="shared" si="3"/>
        <v>W</v>
      </c>
      <c r="AU5" s="10" t="str">
        <f t="shared" si="3"/>
        <v>T</v>
      </c>
      <c r="AV5" s="10" t="str">
        <f t="shared" si="3"/>
        <v>F</v>
      </c>
      <c r="AW5" s="10" t="str">
        <f t="shared" si="3"/>
        <v>S</v>
      </c>
      <c r="AX5" s="10" t="str">
        <f t="shared" si="3"/>
        <v>S</v>
      </c>
      <c r="AY5" s="10" t="str">
        <f t="shared" si="3"/>
        <v>M</v>
      </c>
      <c r="AZ5" s="10" t="str">
        <f t="shared" si="3"/>
        <v>T</v>
      </c>
      <c r="BA5" s="10" t="str">
        <f t="shared" si="3"/>
        <v>W</v>
      </c>
      <c r="BB5" s="10" t="str">
        <f t="shared" si="3"/>
        <v>T</v>
      </c>
      <c r="BC5" s="10" t="str">
        <f t="shared" si="3"/>
        <v>F</v>
      </c>
      <c r="BD5" s="10" t="str">
        <f t="shared" si="3"/>
        <v>S</v>
      </c>
      <c r="BE5" s="10" t="str">
        <f t="shared" si="3"/>
        <v>S</v>
      </c>
      <c r="BF5" s="10" t="str">
        <f t="shared" si="3"/>
        <v>M</v>
      </c>
      <c r="BG5" s="10" t="str">
        <f t="shared" si="3"/>
        <v>T</v>
      </c>
      <c r="BH5" s="10" t="str">
        <f t="shared" si="3"/>
        <v>W</v>
      </c>
      <c r="BI5" s="10" t="str">
        <f t="shared" si="3"/>
        <v>T</v>
      </c>
      <c r="BJ5" s="10" t="str">
        <f t="shared" si="3"/>
        <v>F</v>
      </c>
      <c r="BK5" s="10" t="str">
        <f t="shared" si="3"/>
        <v>S</v>
      </c>
      <c r="BL5" s="10" t="str">
        <f t="shared" si="3"/>
        <v>S</v>
      </c>
    </row>
    <row r="6" spans="1:64" ht="30" hidden="1" customHeight="1" thickBot="1" x14ac:dyDescent="0.3">
      <c r="A6" s="24" t="s">
        <v>5</v>
      </c>
      <c r="C6" s="27"/>
      <c r="E6"/>
      <c r="H6" t="str">
        <f>IF(OR(ISBLANK(task_start),ISBLANK(task_end)),"",task_end-task_start+1)</f>
        <v/>
      </c>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row>
    <row r="7" spans="1:64" s="3" customFormat="1" ht="30" customHeight="1" thickBot="1" x14ac:dyDescent="0.3">
      <c r="A7" s="25" t="s">
        <v>6</v>
      </c>
      <c r="B7" s="43" t="s">
        <v>44</v>
      </c>
      <c r="C7" s="44"/>
      <c r="D7" s="45"/>
      <c r="E7" s="46">
        <f>Project_Start</f>
        <v>45077</v>
      </c>
      <c r="F7" s="47">
        <v>45094</v>
      </c>
      <c r="G7" s="14"/>
      <c r="H7" s="14">
        <f t="shared" ref="H7:H13" si="4">IF(OR(ISBLANK(task_start),ISBLANK(task_end)),"",task_end-task_start+1)</f>
        <v>18</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3" customFormat="1" ht="30" customHeight="1" thickBot="1" x14ac:dyDescent="0.3">
      <c r="A8" s="25" t="s">
        <v>7</v>
      </c>
      <c r="B8" s="32" t="s">
        <v>55</v>
      </c>
      <c r="C8" s="30"/>
      <c r="D8" s="15"/>
      <c r="E8" s="36">
        <f>Project_Start</f>
        <v>45077</v>
      </c>
      <c r="F8" s="36">
        <v>45083</v>
      </c>
      <c r="G8" s="14"/>
      <c r="H8" s="14">
        <f t="shared" si="4"/>
        <v>7</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3" customFormat="1" ht="30" customHeight="1" thickBot="1" x14ac:dyDescent="0.3">
      <c r="A9" s="25" t="s">
        <v>8</v>
      </c>
      <c r="B9" s="32" t="s">
        <v>56</v>
      </c>
      <c r="C9" s="30"/>
      <c r="D9" s="15"/>
      <c r="E9" s="36">
        <v>45079</v>
      </c>
      <c r="F9" s="36">
        <f>E9+4</f>
        <v>45083</v>
      </c>
      <c r="G9" s="14"/>
      <c r="H9" s="14">
        <f t="shared" si="4"/>
        <v>5</v>
      </c>
      <c r="I9" s="20"/>
      <c r="J9" s="20"/>
      <c r="K9" s="20"/>
      <c r="L9" s="20"/>
      <c r="M9" s="20"/>
      <c r="N9" s="20"/>
      <c r="O9" s="20"/>
      <c r="P9" s="20"/>
      <c r="Q9" s="20"/>
      <c r="R9" s="20"/>
      <c r="S9" s="20"/>
      <c r="T9" s="20"/>
      <c r="U9" s="21"/>
      <c r="V9" s="21"/>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3" customFormat="1" ht="30" customHeight="1" thickBot="1" x14ac:dyDescent="0.3">
      <c r="A10" s="24"/>
      <c r="B10" s="32" t="s">
        <v>57</v>
      </c>
      <c r="C10" s="30"/>
      <c r="D10" s="15"/>
      <c r="E10" s="36">
        <f>E9</f>
        <v>45079</v>
      </c>
      <c r="F10" s="36">
        <f>E10+4</f>
        <v>45083</v>
      </c>
      <c r="G10" s="14"/>
      <c r="H10" s="14">
        <f t="shared" si="4"/>
        <v>5</v>
      </c>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3" customFormat="1" ht="30" customHeight="1" thickBot="1" x14ac:dyDescent="0.3">
      <c r="A11" s="24"/>
      <c r="B11" s="32" t="s">
        <v>42</v>
      </c>
      <c r="C11" s="30"/>
      <c r="D11" s="15"/>
      <c r="E11" s="36">
        <v>45082</v>
      </c>
      <c r="F11" s="36">
        <f>F7</f>
        <v>45094</v>
      </c>
      <c r="G11" s="14"/>
      <c r="H11" s="14"/>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3" customFormat="1" ht="30" customHeight="1" thickBot="1" x14ac:dyDescent="0.3">
      <c r="A12" s="24" t="s">
        <v>11</v>
      </c>
      <c r="B12" s="33"/>
      <c r="C12" s="31"/>
      <c r="D12" s="13"/>
      <c r="E12" s="37"/>
      <c r="F12" s="37"/>
      <c r="G12" s="14"/>
      <c r="H12" s="14" t="str">
        <f t="shared" si="4"/>
        <v/>
      </c>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3" customFormat="1" ht="30" customHeight="1" thickBot="1" x14ac:dyDescent="0.3">
      <c r="A13" s="25" t="s">
        <v>12</v>
      </c>
      <c r="B13" s="16" t="s">
        <v>14</v>
      </c>
      <c r="C13" s="17"/>
      <c r="D13" s="18"/>
      <c r="E13" s="38"/>
      <c r="F13" s="39"/>
      <c r="G13" s="19"/>
      <c r="H13" s="19" t="str">
        <f t="shared" si="4"/>
        <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ht="30" customHeight="1" x14ac:dyDescent="0.25">
      <c r="G14" s="6"/>
    </row>
    <row r="15" spans="1:64" ht="30" customHeight="1" x14ac:dyDescent="0.25">
      <c r="C15" s="11"/>
      <c r="F15" s="26"/>
    </row>
    <row r="16" spans="1:64" ht="30" customHeight="1" x14ac:dyDescent="0.25">
      <c r="C16" s="12"/>
    </row>
  </sheetData>
  <mergeCells count="11">
    <mergeCell ref="W3:AC3"/>
    <mergeCell ref="C2:D2"/>
    <mergeCell ref="E2:F2"/>
    <mergeCell ref="C3:D3"/>
    <mergeCell ref="I3:O3"/>
    <mergeCell ref="P3:V3"/>
    <mergeCell ref="AD3:AJ3"/>
    <mergeCell ref="AK3:AQ3"/>
    <mergeCell ref="AR3:AX3"/>
    <mergeCell ref="AY3:BE3"/>
    <mergeCell ref="BF3:BL3"/>
  </mergeCells>
  <conditionalFormatting sqref="D6:D13">
    <cfRule type="dataBar" priority="1">
      <dataBar>
        <cfvo type="num" val="0"/>
        <cfvo type="num" val="1"/>
        <color theme="0" tint="-0.249977111117893"/>
      </dataBar>
      <extLst>
        <ext xmlns:x14="http://schemas.microsoft.com/office/spreadsheetml/2009/9/main" uri="{B025F937-C7B1-47D3-B67F-A62EFF666E3E}">
          <x14:id>{41A25C75-D179-484C-BC75-F95121FD6932}</x14:id>
        </ext>
      </extLst>
    </cfRule>
  </conditionalFormatting>
  <conditionalFormatting sqref="I4:BL13">
    <cfRule type="expression" dxfId="2" priority="4">
      <formula>AND(TODAY()&gt;=I$4,TODAY()&lt;J$4)</formula>
    </cfRule>
  </conditionalFormatting>
  <conditionalFormatting sqref="I6:BL13">
    <cfRule type="expression" dxfId="1" priority="2">
      <formula>AND(task_start&lt;=I$4,ROUNDDOWN((task_end-task_start+1)*task_progress,0)+task_start-1&gt;=I$4)</formula>
    </cfRule>
    <cfRule type="expression" dxfId="0" priority="3" stopIfTrue="1">
      <formula>AND(task_end&gt;=I$4,task_start&lt;J$4)</formula>
    </cfRule>
  </conditionalFormatting>
  <dataValidations disablePrompts="1" count="1">
    <dataValidation type="whole" operator="greaterThanOrEqual" allowBlank="1" showInputMessage="1" promptTitle="Display Week" prompt="Changing this number will scroll the Gantt Chart view." sqref="E3" xr:uid="{E660FD4A-94D7-4679-BB66-6C42979E940B}">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1A25C75-D179-484C-BC75-F95121FD6932}">
            <x14:dataBar minLength="0" maxLength="100" gradient="0">
              <x14:cfvo type="num">
                <xm:f>0</xm:f>
              </x14:cfvo>
              <x14:cfvo type="num">
                <xm:f>1</xm:f>
              </x14:cfvo>
              <x14:negativeFillColor rgb="FFFF0000"/>
              <x14:axisColor rgb="FF000000"/>
            </x14:dataBar>
          </x14:cfRule>
          <xm:sqref>D6:D13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ProjectSchedule</vt:lpstr>
      <vt:lpstr>till 17 June</vt:lpstr>
      <vt:lpstr>'till 17 June'!Display_Week</vt:lpstr>
      <vt:lpstr>Display_Week</vt:lpstr>
      <vt:lpstr>ProjectSchedule!Print_Titles</vt:lpstr>
      <vt:lpstr>'till 17 June'!Print_Titles</vt:lpstr>
      <vt:lpstr>'till 17 June'!Project_Start</vt:lpstr>
      <vt:lpstr>Project_Start</vt:lpstr>
      <vt:lpstr>ProjectSchedule!task_end</vt:lpstr>
      <vt:lpstr>'till 17 June'!task_end</vt:lpstr>
      <vt:lpstr>ProjectSchedule!task_progress</vt:lpstr>
      <vt:lpstr>'till 17 June'!task_progress</vt:lpstr>
      <vt:lpstr>ProjectSchedule!task_start</vt:lpstr>
      <vt:lpstr>'till 17 June'!task_start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2023-06-01T08:37:17Z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