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s\Documents\Projekte\Features\dSAX\Implementation\configs\"/>
    </mc:Choice>
  </mc:AlternateContent>
  <bookViews>
    <workbookView xWindow="0" yWindow="0" windowWidth="18870" windowHeight="6720"/>
  </bookViews>
  <sheets>
    <sheet name="Tabelle1" sheetId="1" r:id="rId1"/>
    <sheet name="not used" sheetId="3" r:id="rId2"/>
    <sheet name="Tabelle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3" l="1"/>
  <c r="G26" i="3" s="1"/>
  <c r="C25" i="3"/>
  <c r="G25" i="3" s="1"/>
  <c r="C24" i="3"/>
  <c r="G24" i="3"/>
  <c r="H24" i="3"/>
  <c r="I24" i="3"/>
  <c r="B22" i="3"/>
  <c r="G22" i="3"/>
  <c r="H22" i="3"/>
  <c r="I22" i="3"/>
  <c r="C23" i="3"/>
  <c r="H23" i="3" s="1"/>
  <c r="H26" i="3" l="1"/>
  <c r="I26" i="3"/>
  <c r="I25" i="3"/>
  <c r="H25" i="3"/>
  <c r="G23" i="3"/>
  <c r="I23" i="3"/>
  <c r="H3" i="1" l="1"/>
  <c r="H4" i="1"/>
  <c r="H5" i="1"/>
  <c r="H2" i="1"/>
  <c r="C20" i="3" l="1"/>
  <c r="I20" i="3" s="1"/>
  <c r="C19" i="3"/>
  <c r="I19" i="3" s="1"/>
  <c r="C18" i="3"/>
  <c r="I18" i="3" s="1"/>
  <c r="C17" i="3"/>
  <c r="I17" i="3" s="1"/>
  <c r="C16" i="3"/>
  <c r="I16" i="3" s="1"/>
  <c r="C15" i="3"/>
  <c r="I15" i="3" s="1"/>
  <c r="C14" i="3"/>
  <c r="I14" i="3" s="1"/>
  <c r="C13" i="3"/>
  <c r="I13" i="3" s="1"/>
  <c r="B12" i="3"/>
  <c r="I12" i="3" s="1"/>
  <c r="H12" i="3" l="1"/>
  <c r="G12" i="3"/>
  <c r="G13" i="3"/>
  <c r="G14" i="3"/>
  <c r="G15" i="3"/>
  <c r="G16" i="3"/>
  <c r="G17" i="3"/>
  <c r="G18" i="3"/>
  <c r="G19" i="3"/>
  <c r="G20" i="3"/>
  <c r="H13" i="3"/>
  <c r="H14" i="3"/>
  <c r="H15" i="3"/>
  <c r="H16" i="3"/>
  <c r="H17" i="3"/>
  <c r="H18" i="3"/>
  <c r="H19" i="3"/>
  <c r="H20" i="3"/>
  <c r="C9" i="1"/>
  <c r="C8" i="1"/>
  <c r="C6" i="1"/>
  <c r="D5" i="1"/>
  <c r="G5" i="1" s="1"/>
  <c r="I9" i="1" l="1"/>
  <c r="H9" i="1"/>
  <c r="I8" i="1"/>
  <c r="H8" i="1"/>
  <c r="I6" i="1"/>
  <c r="H6" i="1"/>
  <c r="G9" i="1"/>
  <c r="G8" i="1"/>
  <c r="G6" i="1"/>
  <c r="G8" i="3"/>
  <c r="H8" i="3"/>
  <c r="B9" i="3"/>
  <c r="H9" i="3" s="1"/>
  <c r="B10" i="3"/>
  <c r="G10" i="3"/>
  <c r="H10" i="3"/>
  <c r="C11" i="3"/>
  <c r="G11" i="3" s="1"/>
  <c r="H11" i="3"/>
  <c r="C7" i="3"/>
  <c r="I7" i="3" s="1"/>
  <c r="C6" i="3"/>
  <c r="I6" i="3" s="1"/>
  <c r="C4" i="3"/>
  <c r="C5" i="3"/>
  <c r="I5" i="3" s="1"/>
  <c r="C3" i="3"/>
  <c r="I3" i="3" s="1"/>
  <c r="I4" i="3"/>
  <c r="H2" i="3"/>
  <c r="G2" i="3"/>
  <c r="C7" i="1"/>
  <c r="G4" i="1"/>
  <c r="G3" i="1"/>
  <c r="G2" i="1"/>
  <c r="C9" i="2"/>
  <c r="I9" i="2" s="1"/>
  <c r="C8" i="2"/>
  <c r="I8" i="2" s="1"/>
  <c r="C7" i="2"/>
  <c r="I7" i="2" s="1"/>
  <c r="I7" i="1" l="1"/>
  <c r="H7" i="1"/>
  <c r="G9" i="3"/>
  <c r="G7" i="1"/>
  <c r="H7" i="3"/>
  <c r="G7" i="3"/>
  <c r="G6" i="3"/>
  <c r="H6" i="3"/>
  <c r="H5" i="3"/>
  <c r="G5" i="3"/>
  <c r="H4" i="3"/>
  <c r="G4" i="3"/>
  <c r="H3" i="3"/>
  <c r="G3" i="3"/>
  <c r="G9" i="2"/>
  <c r="H9" i="2"/>
  <c r="G8" i="2"/>
  <c r="H8" i="2"/>
  <c r="H7" i="2"/>
  <c r="G7" i="2"/>
  <c r="B6" i="2"/>
  <c r="H5" i="2"/>
  <c r="G5" i="2"/>
  <c r="H4" i="2"/>
  <c r="G4" i="2"/>
  <c r="H3" i="2"/>
  <c r="G3" i="2"/>
  <c r="C2" i="2"/>
  <c r="H2" i="2" s="1"/>
  <c r="G1" i="2"/>
  <c r="G6" i="2" l="1"/>
  <c r="I6" i="2"/>
  <c r="H6" i="2"/>
  <c r="G2" i="2"/>
</calcChain>
</file>

<file path=xl/sharedStrings.xml><?xml version="1.0" encoding="utf-8"?>
<sst xmlns="http://schemas.openxmlformats.org/spreadsheetml/2006/main" count="106" uniqueCount="13">
  <si>
    <t>a_seas</t>
  </si>
  <si>
    <t>a</t>
  </si>
  <si>
    <t>w</t>
  </si>
  <si>
    <t>dist-type</t>
  </si>
  <si>
    <t>sd</t>
  </si>
  <si>
    <t>sax</t>
  </si>
  <si>
    <t>norm</t>
  </si>
  <si>
    <t>Bit</t>
  </si>
  <si>
    <t>seassaxres</t>
  </si>
  <si>
    <t>NA</t>
  </si>
  <si>
    <t>name</t>
  </si>
  <si>
    <t>LUT</t>
  </si>
  <si>
    <t>paa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</si>
</sst>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A9" sqref="A9:I9"/>
    </sheetView>
  </sheetViews>
  <sheetFormatPr baseColWidth="10" defaultRowHeight="15" x14ac:dyDescent="0.25"/>
  <cols>
    <col min="3" max="3" width="12" bestFit="1" customWidth="1"/>
    <col min="8" max="8" width="12" bestFit="1" customWidth="1"/>
  </cols>
  <sheetData>
    <row r="1" spans="1:9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11</v>
      </c>
    </row>
    <row r="2" spans="1:9" x14ac:dyDescent="0.25">
      <c r="A2" t="s">
        <v>5</v>
      </c>
      <c r="C2">
        <v>256</v>
      </c>
      <c r="D2">
        <v>455</v>
      </c>
      <c r="E2" t="s">
        <v>6</v>
      </c>
      <c r="F2">
        <v>1</v>
      </c>
      <c r="G2">
        <f>ROUND(LOG(C2,2)*D2,0)</f>
        <v>3640</v>
      </c>
      <c r="H2">
        <f>C2*(C2-1)/2</f>
        <v>32640</v>
      </c>
    </row>
    <row r="3" spans="1:9" x14ac:dyDescent="0.25">
      <c r="A3" t="s">
        <v>5</v>
      </c>
      <c r="C3">
        <v>128</v>
      </c>
      <c r="D3">
        <v>520</v>
      </c>
      <c r="E3" t="s">
        <v>6</v>
      </c>
      <c r="F3">
        <v>1</v>
      </c>
      <c r="G3">
        <f>ROUND(LOG(C3,2)*D3,0)</f>
        <v>3640</v>
      </c>
      <c r="H3">
        <f t="shared" ref="H3:H5" si="0">C3*(C3-1)/2</f>
        <v>8128</v>
      </c>
    </row>
    <row r="4" spans="1:9" x14ac:dyDescent="0.25">
      <c r="A4" t="s">
        <v>5</v>
      </c>
      <c r="C4">
        <v>32</v>
      </c>
      <c r="D4">
        <v>728</v>
      </c>
      <c r="E4" t="s">
        <v>6</v>
      </c>
      <c r="F4">
        <v>1</v>
      </c>
      <c r="G4">
        <f>ROUND(LOG(C4,2)*D4,0)</f>
        <v>3640</v>
      </c>
      <c r="H4">
        <f t="shared" si="0"/>
        <v>496</v>
      </c>
    </row>
    <row r="5" spans="1:9" x14ac:dyDescent="0.25">
      <c r="A5" t="s">
        <v>5</v>
      </c>
      <c r="C5">
        <v>16</v>
      </c>
      <c r="D5">
        <f>3640 / 4</f>
        <v>910</v>
      </c>
      <c r="E5" t="s">
        <v>6</v>
      </c>
      <c r="F5">
        <v>1</v>
      </c>
      <c r="G5">
        <f>ROUND(LOG(C5,2)*D5,0)</f>
        <v>3640</v>
      </c>
      <c r="H5">
        <f t="shared" si="0"/>
        <v>120</v>
      </c>
    </row>
    <row r="6" spans="1:9" x14ac:dyDescent="0.25">
      <c r="A6" t="s">
        <v>8</v>
      </c>
      <c r="B6">
        <v>1024</v>
      </c>
      <c r="C6">
        <f>ROUNDDOWN(2^((3640 - LOG(B6,2)*48)/D6),0)</f>
        <v>123</v>
      </c>
      <c r="D6">
        <v>455</v>
      </c>
      <c r="E6" t="s">
        <v>6</v>
      </c>
      <c r="F6">
        <v>0.90338356323642099</v>
      </c>
      <c r="G6">
        <f>ROUND(LOG(B6,2)*48 + LOG(C6,2)*D6,0)</f>
        <v>3639</v>
      </c>
      <c r="H6">
        <f>B6^2*C6^2</f>
        <v>15863906304</v>
      </c>
      <c r="I6">
        <f>B6^2+C6^2</f>
        <v>1063705</v>
      </c>
    </row>
    <row r="7" spans="1:9" x14ac:dyDescent="0.25">
      <c r="A7" t="s">
        <v>8</v>
      </c>
      <c r="B7">
        <v>256</v>
      </c>
      <c r="C7">
        <f>ROUNDDOWN(2^((3640 - LOG(B7,2)*48)/D7),0)</f>
        <v>142</v>
      </c>
      <c r="D7">
        <v>455</v>
      </c>
      <c r="E7" t="s">
        <v>6</v>
      </c>
      <c r="F7">
        <v>0.90338356323642099</v>
      </c>
      <c r="G7">
        <f>ROUND(LOG(B7,2)*48 + LOG(C7,2)*D7,0)</f>
        <v>3637</v>
      </c>
      <c r="H7">
        <f>B7^2*C7^2</f>
        <v>1321467904</v>
      </c>
      <c r="I7">
        <f>B7^2+C7^2</f>
        <v>85700</v>
      </c>
    </row>
    <row r="8" spans="1:9" x14ac:dyDescent="0.25">
      <c r="A8" t="s">
        <v>8</v>
      </c>
      <c r="B8">
        <v>64</v>
      </c>
      <c r="C8">
        <f>ROUNDDOWN(2^((3640 - LOG(B8,2)*48)/D8),0)</f>
        <v>165</v>
      </c>
      <c r="D8">
        <v>455</v>
      </c>
      <c r="E8" t="s">
        <v>6</v>
      </c>
      <c r="F8">
        <v>0.90338356323642099</v>
      </c>
      <c r="G8">
        <f>ROUND(LOG(B8,2)*48 + LOG(C8,2)*D8,0)</f>
        <v>3640</v>
      </c>
      <c r="H8">
        <f>B8^2*C8^2</f>
        <v>111513600</v>
      </c>
      <c r="I8">
        <f>B8^2+C8^2</f>
        <v>31321</v>
      </c>
    </row>
    <row r="9" spans="1:9" x14ac:dyDescent="0.25">
      <c r="A9" t="s">
        <v>8</v>
      </c>
      <c r="B9">
        <v>16</v>
      </c>
      <c r="C9">
        <f>ROUNDDOWN(2^((3640 - LOG(B9,2)*48)/D9),0)</f>
        <v>191</v>
      </c>
      <c r="D9">
        <v>455</v>
      </c>
      <c r="E9" t="s">
        <v>6</v>
      </c>
      <c r="F9">
        <v>0.90338356323642099</v>
      </c>
      <c r="G9">
        <f>ROUND(LOG(B9,2)*48 + LOG(C9,2)*D9,0)</f>
        <v>3640</v>
      </c>
      <c r="H9">
        <f>B9^2*C9^2</f>
        <v>9339136</v>
      </c>
      <c r="I9">
        <f>B9^2+C9^2</f>
        <v>36737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I26"/>
    </sheetView>
  </sheetViews>
  <sheetFormatPr baseColWidth="10" defaultRowHeight="15" x14ac:dyDescent="0.25"/>
  <sheetData>
    <row r="1" spans="1:9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11</v>
      </c>
    </row>
    <row r="2" spans="1:9" x14ac:dyDescent="0.25">
      <c r="A2" t="s">
        <v>5</v>
      </c>
      <c r="C2">
        <v>256</v>
      </c>
      <c r="D2">
        <v>5460</v>
      </c>
      <c r="E2" t="s">
        <v>6</v>
      </c>
      <c r="F2">
        <v>1</v>
      </c>
      <c r="G2">
        <f>ROUND(LOG(C2,2)*D2,0)</f>
        <v>43680</v>
      </c>
      <c r="H2">
        <f>C2^2</f>
        <v>65536</v>
      </c>
    </row>
    <row r="3" spans="1:9" x14ac:dyDescent="0.25">
      <c r="A3" t="s">
        <v>8</v>
      </c>
      <c r="B3">
        <v>256</v>
      </c>
      <c r="C3">
        <f>ROUNDDOWN(2^((43680 - LOG(B3,2)*48)/D3),0)</f>
        <v>243</v>
      </c>
      <c r="D3">
        <v>5460</v>
      </c>
      <c r="E3" t="s">
        <v>6</v>
      </c>
      <c r="F3" t="s">
        <v>9</v>
      </c>
      <c r="G3">
        <f>ROUND(LOG(B3,2)*48 + LOG(C3,2)*D3,0)</f>
        <v>43653</v>
      </c>
      <c r="H3">
        <f>B3^2*C3^2</f>
        <v>3869835264</v>
      </c>
      <c r="I3">
        <f>B3*C3</f>
        <v>62208</v>
      </c>
    </row>
    <row r="4" spans="1:9" x14ac:dyDescent="0.25">
      <c r="A4" t="s">
        <v>8</v>
      </c>
      <c r="B4">
        <v>512</v>
      </c>
      <c r="C4">
        <f t="shared" ref="C4:C7" si="0">ROUNDDOWN(2^((43680 - LOG(B4,2)*48)/D4),0)</f>
        <v>242</v>
      </c>
      <c r="D4">
        <v>5460</v>
      </c>
      <c r="E4" t="s">
        <v>6</v>
      </c>
      <c r="F4" t="s">
        <v>9</v>
      </c>
      <c r="G4">
        <f>ROUND(LOG(B4,2)*48 + LOG(C4,2)*D4,0)</f>
        <v>43669</v>
      </c>
      <c r="H4">
        <f>B4^2*C4^2</f>
        <v>15352201216</v>
      </c>
      <c r="I4">
        <f>B4*C4</f>
        <v>123904</v>
      </c>
    </row>
    <row r="5" spans="1:9" x14ac:dyDescent="0.25">
      <c r="A5" t="s">
        <v>8</v>
      </c>
      <c r="B5">
        <v>1024</v>
      </c>
      <c r="C5">
        <f t="shared" si="0"/>
        <v>240</v>
      </c>
      <c r="D5">
        <v>5460</v>
      </c>
      <c r="E5" t="s">
        <v>6</v>
      </c>
      <c r="F5" t="s">
        <v>9</v>
      </c>
      <c r="G5">
        <f>ROUND(LOG(B5,2)*48 + LOG(C5,2)*D5,0)</f>
        <v>43652</v>
      </c>
      <c r="H5">
        <f>B5^2*C5^2</f>
        <v>60397977600</v>
      </c>
      <c r="I5">
        <f>B5*C5</f>
        <v>245760</v>
      </c>
    </row>
    <row r="6" spans="1:9" x14ac:dyDescent="0.25">
      <c r="A6" t="s">
        <v>8</v>
      </c>
      <c r="B6">
        <v>2048</v>
      </c>
      <c r="C6">
        <f t="shared" si="0"/>
        <v>239</v>
      </c>
      <c r="D6">
        <v>5460</v>
      </c>
      <c r="E6" t="s">
        <v>6</v>
      </c>
      <c r="F6" t="s">
        <v>9</v>
      </c>
      <c r="G6">
        <f>ROUND(LOG(B6,2)*48 + LOG(C6,2)*D6,0)</f>
        <v>43667</v>
      </c>
      <c r="H6">
        <f>B6^2*C6^2</f>
        <v>239582838784</v>
      </c>
      <c r="I6">
        <f>B6*C6</f>
        <v>489472</v>
      </c>
    </row>
    <row r="7" spans="1:9" x14ac:dyDescent="0.25">
      <c r="A7" t="s">
        <v>8</v>
      </c>
      <c r="B7">
        <v>2048</v>
      </c>
      <c r="C7">
        <f t="shared" si="0"/>
        <v>239</v>
      </c>
      <c r="D7">
        <v>5460</v>
      </c>
      <c r="E7" t="s">
        <v>6</v>
      </c>
      <c r="F7">
        <v>1</v>
      </c>
      <c r="G7">
        <f>ROUND(LOG(B7,2)*48 + LOG(C7,2)*D7,0)</f>
        <v>43667</v>
      </c>
      <c r="H7">
        <f>B7^2*C7^2</f>
        <v>239582838784</v>
      </c>
      <c r="I7">
        <f>B7*C7</f>
        <v>489472</v>
      </c>
    </row>
    <row r="8" spans="1:9" x14ac:dyDescent="0.25">
      <c r="A8" t="s">
        <v>5</v>
      </c>
      <c r="C8">
        <v>32</v>
      </c>
      <c r="D8">
        <v>455</v>
      </c>
      <c r="E8" t="s">
        <v>6</v>
      </c>
      <c r="F8">
        <v>1</v>
      </c>
      <c r="G8">
        <f>ROUND(LOG(C8,2)*D8,0)</f>
        <v>2275</v>
      </c>
      <c r="H8">
        <f>C8^2</f>
        <v>1024</v>
      </c>
    </row>
    <row r="9" spans="1:9" x14ac:dyDescent="0.25">
      <c r="A9" t="s">
        <v>8</v>
      </c>
      <c r="B9">
        <f>ROUNDDOWN(2^((2275-LOG(C9,2)*D9)/48),0)</f>
        <v>15</v>
      </c>
      <c r="C9">
        <v>24</v>
      </c>
      <c r="D9">
        <v>455</v>
      </c>
      <c r="E9" t="s">
        <v>6</v>
      </c>
      <c r="F9" t="s">
        <v>9</v>
      </c>
      <c r="G9">
        <f>ROUND(LOG(B9,2)*48 + LOG(C9,2)*D9,0)</f>
        <v>2274</v>
      </c>
      <c r="H9">
        <f>B9^2*C9^2</f>
        <v>129600</v>
      </c>
    </row>
    <row r="10" spans="1:9" x14ac:dyDescent="0.25">
      <c r="A10" t="s">
        <v>8</v>
      </c>
      <c r="B10">
        <f>ROUNDDOWN(2^((2275-LOG(C10,2)*D10)/48),0)</f>
        <v>15</v>
      </c>
      <c r="C10">
        <v>24</v>
      </c>
      <c r="D10">
        <v>455</v>
      </c>
      <c r="E10" t="s">
        <v>6</v>
      </c>
      <c r="F10">
        <v>1</v>
      </c>
      <c r="G10">
        <f>ROUND(LOG(B10,2)*48 + LOG(C10,2)*D10,0)</f>
        <v>2274</v>
      </c>
      <c r="H10">
        <f>B10^2*C10^2</f>
        <v>129600</v>
      </c>
    </row>
    <row r="11" spans="1:9" x14ac:dyDescent="0.25">
      <c r="A11" t="s">
        <v>5</v>
      </c>
      <c r="C11">
        <f>2^10</f>
        <v>1024</v>
      </c>
      <c r="D11">
        <v>364</v>
      </c>
      <c r="E11" t="s">
        <v>6</v>
      </c>
      <c r="F11">
        <v>1</v>
      </c>
      <c r="G11">
        <f>LOG(C11,2)*D11</f>
        <v>3640</v>
      </c>
      <c r="H11">
        <f>C11^2</f>
        <v>1048576</v>
      </c>
    </row>
    <row r="12" spans="1:9" x14ac:dyDescent="0.25">
      <c r="A12" t="s">
        <v>8</v>
      </c>
      <c r="B12">
        <f>2^12</f>
        <v>4096</v>
      </c>
      <c r="C12">
        <v>106</v>
      </c>
      <c r="D12">
        <v>455</v>
      </c>
      <c r="E12" t="s">
        <v>6</v>
      </c>
      <c r="F12">
        <v>1</v>
      </c>
      <c r="G12">
        <f t="shared" ref="G12:G20" si="1">ROUND(LOG(B12,2)*48 + LOG(C12,2)*D12,0)</f>
        <v>3637</v>
      </c>
      <c r="H12">
        <f t="shared" ref="H12:H20" si="2">B12^2*C12^2</f>
        <v>188508798976</v>
      </c>
      <c r="I12">
        <f t="shared" ref="I12:I20" si="3">B12*C12</f>
        <v>434176</v>
      </c>
    </row>
    <row r="13" spans="1:9" x14ac:dyDescent="0.25">
      <c r="A13" t="s">
        <v>8</v>
      </c>
      <c r="B13">
        <v>2048</v>
      </c>
      <c r="C13">
        <f t="shared" ref="C13:C20" si="4">ROUNDDOWN(2^((3640 - LOG(B13,2)*48)/D13),0)</f>
        <v>114</v>
      </c>
      <c r="D13">
        <v>455</v>
      </c>
      <c r="E13" t="s">
        <v>6</v>
      </c>
      <c r="F13">
        <v>1</v>
      </c>
      <c r="G13">
        <f t="shared" si="1"/>
        <v>3637</v>
      </c>
      <c r="H13">
        <f t="shared" si="2"/>
        <v>54509174784</v>
      </c>
      <c r="I13">
        <f t="shared" si="3"/>
        <v>233472</v>
      </c>
    </row>
    <row r="14" spans="1:9" x14ac:dyDescent="0.25">
      <c r="A14" t="s">
        <v>8</v>
      </c>
      <c r="B14">
        <v>1024</v>
      </c>
      <c r="C14">
        <f t="shared" si="4"/>
        <v>123</v>
      </c>
      <c r="D14">
        <v>455</v>
      </c>
      <c r="E14" t="s">
        <v>6</v>
      </c>
      <c r="F14">
        <v>1</v>
      </c>
      <c r="G14">
        <f t="shared" si="1"/>
        <v>3639</v>
      </c>
      <c r="H14">
        <f t="shared" si="2"/>
        <v>15863906304</v>
      </c>
      <c r="I14">
        <f t="shared" si="3"/>
        <v>125952</v>
      </c>
    </row>
    <row r="15" spans="1:9" x14ac:dyDescent="0.25">
      <c r="A15" t="s">
        <v>8</v>
      </c>
      <c r="B15">
        <v>512</v>
      </c>
      <c r="C15">
        <f t="shared" si="4"/>
        <v>132</v>
      </c>
      <c r="D15">
        <v>455</v>
      </c>
      <c r="E15" t="s">
        <v>6</v>
      </c>
      <c r="F15">
        <v>1</v>
      </c>
      <c r="G15">
        <f t="shared" si="1"/>
        <v>3637</v>
      </c>
      <c r="H15">
        <f t="shared" si="2"/>
        <v>4567597056</v>
      </c>
      <c r="I15">
        <f t="shared" si="3"/>
        <v>67584</v>
      </c>
    </row>
    <row r="16" spans="1:9" x14ac:dyDescent="0.25">
      <c r="A16" t="s">
        <v>8</v>
      </c>
      <c r="B16">
        <v>256</v>
      </c>
      <c r="C16">
        <f t="shared" si="4"/>
        <v>142</v>
      </c>
      <c r="D16">
        <v>455</v>
      </c>
      <c r="E16" t="s">
        <v>6</v>
      </c>
      <c r="F16">
        <v>1</v>
      </c>
      <c r="G16">
        <f t="shared" si="1"/>
        <v>3637</v>
      </c>
      <c r="H16">
        <f t="shared" si="2"/>
        <v>1321467904</v>
      </c>
      <c r="I16">
        <f t="shared" si="3"/>
        <v>36352</v>
      </c>
    </row>
    <row r="17" spans="1:9" x14ac:dyDescent="0.25">
      <c r="A17" t="s">
        <v>8</v>
      </c>
      <c r="B17">
        <v>128</v>
      </c>
      <c r="C17">
        <f t="shared" si="4"/>
        <v>153</v>
      </c>
      <c r="D17">
        <v>455</v>
      </c>
      <c r="E17" t="s">
        <v>6</v>
      </c>
      <c r="F17">
        <v>1</v>
      </c>
      <c r="G17">
        <f t="shared" si="1"/>
        <v>3638</v>
      </c>
      <c r="H17">
        <f t="shared" si="2"/>
        <v>383533056</v>
      </c>
      <c r="I17">
        <f t="shared" si="3"/>
        <v>19584</v>
      </c>
    </row>
    <row r="18" spans="1:9" x14ac:dyDescent="0.25">
      <c r="A18" t="s">
        <v>8</v>
      </c>
      <c r="B18">
        <v>64</v>
      </c>
      <c r="C18">
        <f t="shared" si="4"/>
        <v>165</v>
      </c>
      <c r="D18">
        <v>455</v>
      </c>
      <c r="E18" t="s">
        <v>6</v>
      </c>
      <c r="F18">
        <v>1</v>
      </c>
      <c r="G18">
        <f t="shared" si="1"/>
        <v>3640</v>
      </c>
      <c r="H18">
        <f t="shared" si="2"/>
        <v>111513600</v>
      </c>
      <c r="I18">
        <f t="shared" si="3"/>
        <v>10560</v>
      </c>
    </row>
    <row r="19" spans="1:9" x14ac:dyDescent="0.25">
      <c r="A19" t="s">
        <v>8</v>
      </c>
      <c r="B19">
        <v>32</v>
      </c>
      <c r="C19">
        <f t="shared" si="4"/>
        <v>177</v>
      </c>
      <c r="D19">
        <v>455</v>
      </c>
      <c r="E19" t="s">
        <v>6</v>
      </c>
      <c r="F19">
        <v>1</v>
      </c>
      <c r="G19">
        <f t="shared" si="1"/>
        <v>3638</v>
      </c>
      <c r="H19">
        <f t="shared" si="2"/>
        <v>32080896</v>
      </c>
      <c r="I19">
        <f t="shared" si="3"/>
        <v>5664</v>
      </c>
    </row>
    <row r="20" spans="1:9" x14ac:dyDescent="0.25">
      <c r="A20" t="s">
        <v>8</v>
      </c>
      <c r="B20">
        <v>16</v>
      </c>
      <c r="C20">
        <f t="shared" si="4"/>
        <v>191</v>
      </c>
      <c r="D20">
        <v>455</v>
      </c>
      <c r="E20" t="s">
        <v>6</v>
      </c>
      <c r="F20">
        <v>1</v>
      </c>
      <c r="G20">
        <f t="shared" si="1"/>
        <v>3640</v>
      </c>
      <c r="H20">
        <f t="shared" si="2"/>
        <v>9339136</v>
      </c>
      <c r="I20">
        <f t="shared" si="3"/>
        <v>3056</v>
      </c>
    </row>
    <row r="22" spans="1:9" x14ac:dyDescent="0.25">
      <c r="A22" t="s">
        <v>8</v>
      </c>
      <c r="B22">
        <f>2^12</f>
        <v>4096</v>
      </c>
      <c r="C22">
        <v>106</v>
      </c>
      <c r="D22">
        <v>455</v>
      </c>
      <c r="E22" t="s">
        <v>6</v>
      </c>
      <c r="F22">
        <v>0.90338356323642099</v>
      </c>
      <c r="G22">
        <f>ROUND(LOG(B22,2)*48 + LOG(C22,2)*D22,0)</f>
        <v>3637</v>
      </c>
      <c r="H22">
        <f>B22^2*C22^2</f>
        <v>188508798976</v>
      </c>
      <c r="I22">
        <f>B22^2+C22^2</f>
        <v>16788452</v>
      </c>
    </row>
    <row r="23" spans="1:9" x14ac:dyDescent="0.25">
      <c r="A23" t="s">
        <v>8</v>
      </c>
      <c r="B23">
        <v>2048</v>
      </c>
      <c r="C23">
        <f>ROUNDDOWN(2^((3640 - LOG(B23,2)*48)/D23),0)</f>
        <v>114</v>
      </c>
      <c r="D23">
        <v>455</v>
      </c>
      <c r="E23" t="s">
        <v>6</v>
      </c>
      <c r="F23">
        <v>0.90338356323642099</v>
      </c>
      <c r="G23">
        <f>ROUND(LOG(B23,2)*48 + LOG(C23,2)*D23,0)</f>
        <v>3637</v>
      </c>
      <c r="H23">
        <f>B23^2*C23^2</f>
        <v>54509174784</v>
      </c>
      <c r="I23">
        <f>B23^2+C23^2</f>
        <v>4207300</v>
      </c>
    </row>
    <row r="24" spans="1:9" x14ac:dyDescent="0.25">
      <c r="A24" t="s">
        <v>8</v>
      </c>
      <c r="B24">
        <v>512</v>
      </c>
      <c r="C24">
        <f>ROUNDDOWN(2^((3640 - LOG(B24,2)*48)/D24),0)</f>
        <v>132</v>
      </c>
      <c r="D24">
        <v>455</v>
      </c>
      <c r="E24" t="s">
        <v>6</v>
      </c>
      <c r="F24">
        <v>0.90338356323642099</v>
      </c>
      <c r="G24">
        <f>ROUND(LOG(B24,2)*48 + LOG(C24,2)*D24,0)</f>
        <v>3637</v>
      </c>
      <c r="H24">
        <f>B24^2*C24^2</f>
        <v>4567597056</v>
      </c>
      <c r="I24">
        <f>B24^2+C24^2</f>
        <v>279568</v>
      </c>
    </row>
    <row r="25" spans="1:9" x14ac:dyDescent="0.25">
      <c r="A25" t="s">
        <v>8</v>
      </c>
      <c r="B25">
        <v>128</v>
      </c>
      <c r="C25">
        <f>ROUNDDOWN(2^((3640 - LOG(B25,2)*48)/D25),0)</f>
        <v>153</v>
      </c>
      <c r="D25">
        <v>455</v>
      </c>
      <c r="E25" t="s">
        <v>6</v>
      </c>
      <c r="F25">
        <v>0.90338356323642099</v>
      </c>
      <c r="G25">
        <f>ROUND(LOG(B25,2)*48 + LOG(C25,2)*D25,0)</f>
        <v>3638</v>
      </c>
      <c r="H25">
        <f>B25^2*C25^2</f>
        <v>383533056</v>
      </c>
      <c r="I25">
        <f>B25^2+C25^2</f>
        <v>39793</v>
      </c>
    </row>
    <row r="26" spans="1:9" x14ac:dyDescent="0.25">
      <c r="A26" t="s">
        <v>8</v>
      </c>
      <c r="B26">
        <v>32</v>
      </c>
      <c r="C26">
        <f>ROUNDDOWN(2^((3640 - LOG(B26,2)*48)/D26),0)</f>
        <v>177</v>
      </c>
      <c r="D26">
        <v>455</v>
      </c>
      <c r="E26" t="s">
        <v>6</v>
      </c>
      <c r="F26">
        <v>0.90338356323642099</v>
      </c>
      <c r="G26">
        <f>ROUND(LOG(B26,2)*48 + LOG(C26,2)*D26,0)</f>
        <v>3638</v>
      </c>
      <c r="H26">
        <f>B26^2*C26^2</f>
        <v>32080896</v>
      </c>
      <c r="I26">
        <f>B26^2+C26^2</f>
        <v>32353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2" sqref="A2:I9"/>
    </sheetView>
  </sheetViews>
  <sheetFormatPr baseColWidth="10" defaultRowHeight="15" x14ac:dyDescent="0.25"/>
  <sheetData>
    <row r="1" spans="1:9" x14ac:dyDescent="0.25">
      <c r="A1" t="s">
        <v>12</v>
      </c>
      <c r="D1">
        <v>455</v>
      </c>
      <c r="G1">
        <f>D1*32</f>
        <v>14560</v>
      </c>
    </row>
    <row r="2" spans="1:9" x14ac:dyDescent="0.25">
      <c r="A2" t="s">
        <v>5</v>
      </c>
      <c r="C2">
        <f>2^10</f>
        <v>1024</v>
      </c>
      <c r="D2">
        <v>364</v>
      </c>
      <c r="E2" t="s">
        <v>6</v>
      </c>
      <c r="F2">
        <v>1</v>
      </c>
      <c r="G2">
        <f>LOG(C2,2)*D2</f>
        <v>3640</v>
      </c>
      <c r="H2">
        <f>C2^2</f>
        <v>1048576</v>
      </c>
    </row>
    <row r="3" spans="1:9" x14ac:dyDescent="0.25">
      <c r="A3" t="s">
        <v>5</v>
      </c>
      <c r="C3">
        <v>256</v>
      </c>
      <c r="D3">
        <v>455</v>
      </c>
      <c r="E3" t="s">
        <v>6</v>
      </c>
      <c r="F3">
        <v>1</v>
      </c>
      <c r="G3">
        <f>ROUND(LOG(C3,2)*D3,0)</f>
        <v>3640</v>
      </c>
      <c r="H3">
        <f>C3^2</f>
        <v>65536</v>
      </c>
    </row>
    <row r="4" spans="1:9" x14ac:dyDescent="0.25">
      <c r="A4" t="s">
        <v>5</v>
      </c>
      <c r="C4">
        <v>128</v>
      </c>
      <c r="D4">
        <v>520</v>
      </c>
      <c r="E4" t="s">
        <v>6</v>
      </c>
      <c r="F4">
        <v>1</v>
      </c>
      <c r="G4">
        <f>ROUND(LOG(C4,2)*D4,0)</f>
        <v>3640</v>
      </c>
      <c r="H4">
        <f>C4^2</f>
        <v>16384</v>
      </c>
    </row>
    <row r="5" spans="1:9" x14ac:dyDescent="0.25">
      <c r="A5" t="s">
        <v>5</v>
      </c>
      <c r="C5">
        <v>32</v>
      </c>
      <c r="D5">
        <v>728</v>
      </c>
      <c r="E5" t="s">
        <v>6</v>
      </c>
      <c r="F5">
        <v>1</v>
      </c>
      <c r="G5">
        <f>ROUND(LOG(C5,2)*D5,0)</f>
        <v>3640</v>
      </c>
      <c r="H5">
        <f>C5^2</f>
        <v>1024</v>
      </c>
    </row>
    <row r="6" spans="1:9" x14ac:dyDescent="0.25">
      <c r="A6" t="s">
        <v>8</v>
      </c>
      <c r="B6">
        <f>2^12</f>
        <v>4096</v>
      </c>
      <c r="C6">
        <v>106</v>
      </c>
      <c r="D6">
        <v>455</v>
      </c>
      <c r="E6" t="s">
        <v>6</v>
      </c>
      <c r="F6" t="s">
        <v>9</v>
      </c>
      <c r="G6">
        <f>ROUND(LOG(B6,2)*48 + LOG(C6,2)*D6,0)</f>
        <v>3637</v>
      </c>
      <c r="H6">
        <f>B6^2*C6^2</f>
        <v>188508798976</v>
      </c>
      <c r="I6">
        <f>B6*C6</f>
        <v>434176</v>
      </c>
    </row>
    <row r="7" spans="1:9" x14ac:dyDescent="0.25">
      <c r="A7" t="s">
        <v>8</v>
      </c>
      <c r="B7">
        <v>256</v>
      </c>
      <c r="C7">
        <f>ROUNDDOWN(2^((3640 - LOG(B7,2)*48)/D7),0)</f>
        <v>142</v>
      </c>
      <c r="D7">
        <v>455</v>
      </c>
      <c r="E7" t="s">
        <v>6</v>
      </c>
      <c r="F7" t="s">
        <v>9</v>
      </c>
      <c r="G7">
        <f>ROUND(LOG(B7,2)*48 + LOG(C7,2)*D7,0)</f>
        <v>3637</v>
      </c>
      <c r="H7">
        <f>B7^2*C7^2</f>
        <v>1321467904</v>
      </c>
      <c r="I7">
        <f>B7*C7</f>
        <v>36352</v>
      </c>
    </row>
    <row r="8" spans="1:9" x14ac:dyDescent="0.25">
      <c r="A8" t="s">
        <v>8</v>
      </c>
      <c r="B8">
        <v>8</v>
      </c>
      <c r="C8">
        <f>ROUNDDOWN(2^((3640 - LOG(B8,2)*48)/D8),0)</f>
        <v>205</v>
      </c>
      <c r="D8">
        <v>455</v>
      </c>
      <c r="E8" t="s">
        <v>6</v>
      </c>
      <c r="F8" t="s">
        <v>9</v>
      </c>
      <c r="G8">
        <f>ROUND(LOG(B8,2)*48 + LOG(C8,2)*D8,0)</f>
        <v>3638</v>
      </c>
      <c r="H8">
        <f>B8^2*C8^2</f>
        <v>2689600</v>
      </c>
      <c r="I8">
        <f>B8*C8</f>
        <v>1640</v>
      </c>
    </row>
    <row r="9" spans="1:9" x14ac:dyDescent="0.25">
      <c r="A9" t="s">
        <v>8</v>
      </c>
      <c r="B9">
        <v>4</v>
      </c>
      <c r="C9">
        <f>ROUNDDOWN(2^((3640 - LOG(B9,2)*48)/D9),0)</f>
        <v>221</v>
      </c>
      <c r="D9">
        <v>455</v>
      </c>
      <c r="E9" t="s">
        <v>6</v>
      </c>
      <c r="F9" t="s">
        <v>9</v>
      </c>
      <c r="G9">
        <f>ROUND(LOG(B9,2)*48 + LOG(C9,2)*D9,0)</f>
        <v>3639</v>
      </c>
      <c r="H9">
        <f>B9^2*C9^2</f>
        <v>781456</v>
      </c>
      <c r="I9">
        <f>B9*C9</f>
        <v>884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not used</vt:lpstr>
      <vt:lpstr>Tabelle2</vt:lpstr>
    </vt:vector>
  </TitlesOfParts>
  <Company>Technische Universität Dresden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Kegel</dc:creator>
  <cp:lastModifiedBy>Lars Kegel</cp:lastModifiedBy>
  <dcterms:created xsi:type="dcterms:W3CDTF">2019-03-25T07:13:05Z</dcterms:created>
  <dcterms:modified xsi:type="dcterms:W3CDTF">2019-05-01T09:10:54Z</dcterms:modified>
</cp:coreProperties>
</file>