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F9DD8C26-108C-4601-9017-E152023D164B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Row data" sheetId="3" r:id="rId1"/>
    <sheet name="수취인 불명 내역" sheetId="1592" state="hidden" r:id="rId2"/>
    <sheet name="시내, 지방배송" sheetId="1595" r:id="rId3"/>
    <sheet name="이름(TLxx-xx)" sheetId="1534" r:id="rId4"/>
    <sheet name="Sheet1" sheetId="1593" r:id="rId5"/>
    <sheet name="Sheet2" sheetId="1594" r:id="rId6"/>
  </sheets>
  <definedNames>
    <definedName name="_xlnm._FilterDatabase" localSheetId="2" hidden="1">'시내, 지방배송'!$A$1:$F$1</definedName>
    <definedName name="_xlnm.Print_Area" localSheetId="3">'이름(TLxx-xx)'!$A$1:$N$29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534" l="1"/>
  <c r="M15" i="1534"/>
  <c r="M14" i="1534"/>
  <c r="M13" i="1534"/>
  <c r="L6" i="1534" l="1"/>
  <c r="N6" i="1534" s="1"/>
  <c r="M6" i="1534"/>
  <c r="E28" i="1593"/>
  <c r="E31" i="1593"/>
  <c r="E38" i="1593"/>
  <c r="E39" i="1593"/>
  <c r="J4" i="1593"/>
  <c r="J5" i="1593"/>
  <c r="J6" i="1593"/>
  <c r="K6" i="1593" s="1"/>
  <c r="L6" i="1593" s="1"/>
  <c r="J7" i="1593"/>
  <c r="K7" i="1593" s="1"/>
  <c r="L7" i="1593" s="1"/>
  <c r="J8" i="1593"/>
  <c r="K8" i="1593" s="1"/>
  <c r="L8" i="1593" s="1"/>
  <c r="J9" i="1593"/>
  <c r="K9" i="1593" s="1"/>
  <c r="L9" i="1593" s="1"/>
  <c r="J10" i="1593"/>
  <c r="K10" i="1593" s="1"/>
  <c r="L10" i="1593" s="1"/>
  <c r="J11" i="1593"/>
  <c r="K11" i="1593" s="1"/>
  <c r="L11" i="1593" s="1"/>
  <c r="J12" i="1593"/>
  <c r="K12" i="1593" s="1"/>
  <c r="L12" i="1593" s="1"/>
  <c r="J13" i="1593"/>
  <c r="K13" i="1593" s="1"/>
  <c r="L13" i="1593" s="1"/>
  <c r="J14" i="1593"/>
  <c r="K14" i="1593" s="1"/>
  <c r="L14" i="1593" s="1"/>
  <c r="J15" i="1593"/>
  <c r="K15" i="1593" s="1"/>
  <c r="L15" i="1593" s="1"/>
  <c r="J16" i="1593"/>
  <c r="K16" i="1593" s="1"/>
  <c r="L16" i="1593" s="1"/>
  <c r="J17" i="1593"/>
  <c r="K17" i="1593" s="1"/>
  <c r="L17" i="1593" s="1"/>
  <c r="J18" i="1593"/>
  <c r="K18" i="1593" s="1"/>
  <c r="L18" i="1593" s="1"/>
  <c r="J19" i="1593"/>
  <c r="K19" i="1593" s="1"/>
  <c r="L19" i="1593" s="1"/>
  <c r="J20" i="1593"/>
  <c r="K20" i="1593" s="1"/>
  <c r="L20" i="1593" s="1"/>
  <c r="J21" i="1593"/>
  <c r="K21" i="1593" s="1"/>
  <c r="L21" i="1593" s="1"/>
  <c r="J22" i="1593"/>
  <c r="K22" i="1593" s="1"/>
  <c r="L22" i="1593" s="1"/>
  <c r="J23" i="1593"/>
  <c r="J24" i="1593"/>
  <c r="K24" i="1593" s="1"/>
  <c r="L24" i="1593" s="1"/>
  <c r="J25" i="1593"/>
  <c r="K25" i="1593" s="1"/>
  <c r="L25" i="1593" s="1"/>
  <c r="J26" i="1593"/>
  <c r="J27" i="1593"/>
  <c r="K27" i="1593" s="1"/>
  <c r="L27" i="1593" s="1"/>
  <c r="J28" i="1593"/>
  <c r="J29" i="1593"/>
  <c r="K29" i="1593" s="1"/>
  <c r="L29" i="1593" s="1"/>
  <c r="J30" i="1593"/>
  <c r="K30" i="1593" s="1"/>
  <c r="L30" i="1593" s="1"/>
  <c r="J31" i="1593"/>
  <c r="K31" i="1593" s="1"/>
  <c r="L31" i="1593" s="1"/>
  <c r="J32" i="1593"/>
  <c r="K32" i="1593" s="1"/>
  <c r="L32" i="1593" s="1"/>
  <c r="J33" i="1593"/>
  <c r="K33" i="1593" s="1"/>
  <c r="L33" i="1593" s="1"/>
  <c r="J34" i="1593"/>
  <c r="J35" i="1593"/>
  <c r="K35" i="1593" s="1"/>
  <c r="L35" i="1593" s="1"/>
  <c r="J36" i="1593"/>
  <c r="K36" i="1593" s="1"/>
  <c r="L36" i="1593" s="1"/>
  <c r="J37" i="1593"/>
  <c r="K37" i="1593" s="1"/>
  <c r="L37" i="1593" s="1"/>
  <c r="J38" i="1593"/>
  <c r="K38" i="1593" s="1"/>
  <c r="L38" i="1593" s="1"/>
  <c r="J39" i="1593"/>
  <c r="K39" i="1593" s="1"/>
  <c r="L39" i="1593" s="1"/>
  <c r="J40" i="1593"/>
  <c r="K40" i="1593" s="1"/>
  <c r="L40" i="1593" s="1"/>
  <c r="J41" i="1593"/>
  <c r="K41" i="1593" s="1"/>
  <c r="L41" i="1593" s="1"/>
  <c r="J42" i="1593"/>
  <c r="K42" i="1593" s="1"/>
  <c r="L42" i="1593" s="1"/>
  <c r="J43" i="1593"/>
  <c r="K43" i="1593" s="1"/>
  <c r="L43" i="1593" s="1"/>
  <c r="J44" i="1593"/>
  <c r="K44" i="1593" s="1"/>
  <c r="L44" i="1593" s="1"/>
  <c r="J45" i="1593"/>
  <c r="K45" i="1593" s="1"/>
  <c r="L45" i="1593" s="1"/>
  <c r="J46" i="1593"/>
  <c r="K46" i="1593" s="1"/>
  <c r="L46" i="1593" s="1"/>
  <c r="J47" i="1593"/>
  <c r="K47" i="1593" s="1"/>
  <c r="L47" i="1593" s="1"/>
  <c r="J48" i="1593"/>
  <c r="J49" i="1593"/>
  <c r="K49" i="1593" s="1"/>
  <c r="L49" i="1593" s="1"/>
  <c r="J50" i="1593"/>
  <c r="K50" i="1593" s="1"/>
  <c r="L50" i="1593" s="1"/>
  <c r="J51" i="1593"/>
  <c r="K51" i="1593" s="1"/>
  <c r="L51" i="1593" s="1"/>
  <c r="J52" i="1593"/>
  <c r="K52" i="1593" s="1"/>
  <c r="L52" i="1593" s="1"/>
  <c r="J53" i="1593"/>
  <c r="K53" i="1593" s="1"/>
  <c r="L53" i="1593" s="1"/>
  <c r="J54" i="1593"/>
  <c r="K54" i="1593" s="1"/>
  <c r="L54" i="1593" s="1"/>
  <c r="J55" i="1593"/>
  <c r="K55" i="1593" s="1"/>
  <c r="L55" i="1593" s="1"/>
  <c r="J3" i="1593"/>
  <c r="K3" i="1593" s="1"/>
  <c r="L3" i="1593" s="1"/>
  <c r="C4" i="1593"/>
  <c r="D4" i="1593" s="1"/>
  <c r="E4" i="1593" s="1"/>
  <c r="C5" i="1593"/>
  <c r="D5" i="1593" s="1"/>
  <c r="E5" i="1593" s="1"/>
  <c r="C6" i="1593"/>
  <c r="C7" i="1593"/>
  <c r="D7" i="1593" s="1"/>
  <c r="E7" i="1593" s="1"/>
  <c r="C8" i="1593"/>
  <c r="C9" i="1593"/>
  <c r="D9" i="1593" s="1"/>
  <c r="E9" i="1593" s="1"/>
  <c r="C10" i="1593"/>
  <c r="D10" i="1593" s="1"/>
  <c r="E10" i="1593" s="1"/>
  <c r="C11" i="1593"/>
  <c r="D11" i="1593" s="1"/>
  <c r="E11" i="1593" s="1"/>
  <c r="C12" i="1593"/>
  <c r="D12" i="1593" s="1"/>
  <c r="E12" i="1593" s="1"/>
  <c r="C13" i="1593"/>
  <c r="D13" i="1593" s="1"/>
  <c r="E13" i="1593" s="1"/>
  <c r="C14" i="1593"/>
  <c r="D14" i="1593" s="1"/>
  <c r="E14" i="1593" s="1"/>
  <c r="C15" i="1593"/>
  <c r="D15" i="1593" s="1"/>
  <c r="E15" i="1593" s="1"/>
  <c r="C16" i="1593"/>
  <c r="D16" i="1593" s="1"/>
  <c r="E16" i="1593" s="1"/>
  <c r="C17" i="1593"/>
  <c r="D17" i="1593" s="1"/>
  <c r="E17" i="1593" s="1"/>
  <c r="C18" i="1593"/>
  <c r="D18" i="1593" s="1"/>
  <c r="E18" i="1593" s="1"/>
  <c r="C19" i="1593"/>
  <c r="D19" i="1593" s="1"/>
  <c r="E19" i="1593" s="1"/>
  <c r="C20" i="1593"/>
  <c r="D20" i="1593" s="1"/>
  <c r="E20" i="1593" s="1"/>
  <c r="C21" i="1593"/>
  <c r="D21" i="1593" s="1"/>
  <c r="E21" i="1593" s="1"/>
  <c r="C22" i="1593"/>
  <c r="D22" i="1593" s="1"/>
  <c r="E22" i="1593" s="1"/>
  <c r="C23" i="1593"/>
  <c r="C24" i="1593"/>
  <c r="D24" i="1593" s="1"/>
  <c r="E24" i="1593" s="1"/>
  <c r="C25" i="1593"/>
  <c r="D25" i="1593" s="1"/>
  <c r="E25" i="1593" s="1"/>
  <c r="C26" i="1593"/>
  <c r="D26" i="1593" s="1"/>
  <c r="E26" i="1593" s="1"/>
  <c r="C27" i="1593"/>
  <c r="D27" i="1593" s="1"/>
  <c r="E27" i="1593" s="1"/>
  <c r="C28" i="1593"/>
  <c r="D28" i="1593" s="1"/>
  <c r="C29" i="1593"/>
  <c r="D29" i="1593" s="1"/>
  <c r="E29" i="1593" s="1"/>
  <c r="C30" i="1593"/>
  <c r="D30" i="1593" s="1"/>
  <c r="E30" i="1593" s="1"/>
  <c r="C31" i="1593"/>
  <c r="D31" i="1593" s="1"/>
  <c r="C32" i="1593"/>
  <c r="D32" i="1593" s="1"/>
  <c r="E32" i="1593" s="1"/>
  <c r="C33" i="1593"/>
  <c r="D33" i="1593" s="1"/>
  <c r="E33" i="1593" s="1"/>
  <c r="C34" i="1593"/>
  <c r="D34" i="1593" s="1"/>
  <c r="E34" i="1593" s="1"/>
  <c r="C35" i="1593"/>
  <c r="D35" i="1593" s="1"/>
  <c r="E35" i="1593" s="1"/>
  <c r="C36" i="1593"/>
  <c r="D36" i="1593" s="1"/>
  <c r="E36" i="1593" s="1"/>
  <c r="C37" i="1593"/>
  <c r="D37" i="1593" s="1"/>
  <c r="E37" i="1593" s="1"/>
  <c r="C38" i="1593"/>
  <c r="D38" i="1593" s="1"/>
  <c r="C39" i="1593"/>
  <c r="D39" i="1593" s="1"/>
  <c r="C40" i="1593"/>
  <c r="D40" i="1593" s="1"/>
  <c r="E40" i="1593" s="1"/>
  <c r="C41" i="1593"/>
  <c r="C42" i="1593"/>
  <c r="C43" i="1593"/>
  <c r="D43" i="1593" s="1"/>
  <c r="E43" i="1593" s="1"/>
  <c r="C44" i="1593"/>
  <c r="C45" i="1593"/>
  <c r="D45" i="1593" s="1"/>
  <c r="E45" i="1593" s="1"/>
  <c r="C46" i="1593"/>
  <c r="D46" i="1593" s="1"/>
  <c r="E46" i="1593" s="1"/>
  <c r="C47" i="1593"/>
  <c r="D47" i="1593" s="1"/>
  <c r="E47" i="1593" s="1"/>
  <c r="C48" i="1593"/>
  <c r="D48" i="1593" s="1"/>
  <c r="E48" i="1593" s="1"/>
  <c r="C49" i="1593"/>
  <c r="D49" i="1593" s="1"/>
  <c r="E49" i="1593" s="1"/>
  <c r="C50" i="1593"/>
  <c r="D50" i="1593" s="1"/>
  <c r="E50" i="1593" s="1"/>
  <c r="C51" i="1593"/>
  <c r="D51" i="1593" s="1"/>
  <c r="E51" i="1593" s="1"/>
  <c r="C52" i="1593"/>
  <c r="D52" i="1593" s="1"/>
  <c r="E52" i="1593" s="1"/>
  <c r="C53" i="1593"/>
  <c r="D53" i="1593" s="1"/>
  <c r="E53" i="1593" s="1"/>
  <c r="C54" i="1593"/>
  <c r="D54" i="1593" s="1"/>
  <c r="E54" i="1593" s="1"/>
  <c r="C55" i="1593"/>
  <c r="D55" i="1593" s="1"/>
  <c r="E55" i="1593" s="1"/>
  <c r="C3" i="1593"/>
  <c r="D3" i="1593" s="1"/>
  <c r="E3" i="1593" s="1"/>
  <c r="K48" i="1593"/>
  <c r="L48" i="1593" s="1"/>
  <c r="D44" i="1593"/>
  <c r="E44" i="1593" s="1"/>
  <c r="D42" i="1593"/>
  <c r="E42" i="1593" s="1"/>
  <c r="D41" i="1593"/>
  <c r="E41" i="1593" s="1"/>
  <c r="K34" i="1593"/>
  <c r="L34" i="1593" s="1"/>
  <c r="K28" i="1593"/>
  <c r="L28" i="1593" s="1"/>
  <c r="K26" i="1593"/>
  <c r="L26" i="1593" s="1"/>
  <c r="K23" i="1593"/>
  <c r="L23" i="1593" s="1"/>
  <c r="D23" i="1593"/>
  <c r="E23" i="1593" s="1"/>
  <c r="D8" i="1593"/>
  <c r="E8" i="1593" s="1"/>
  <c r="D6" i="1593"/>
  <c r="E6" i="1593" s="1"/>
  <c r="K5" i="1593"/>
  <c r="L5" i="1593" s="1"/>
  <c r="K4" i="1593"/>
  <c r="L4" i="1593" s="1"/>
  <c r="D36" i="3" l="1"/>
  <c r="C27" i="3" l="1"/>
  <c r="E36" i="3"/>
  <c r="F6" i="1534" l="1"/>
  <c r="D11" i="1534" l="1"/>
  <c r="R1" i="1534" s="1"/>
  <c r="C24" i="3" s="1"/>
  <c r="U4" i="1534"/>
  <c r="W4" i="1534" s="1"/>
  <c r="U3" i="1534"/>
  <c r="W3" i="1534" s="1"/>
  <c r="U2" i="1534"/>
  <c r="W2" i="1534" s="1"/>
  <c r="E5" i="3"/>
  <c r="E4" i="3"/>
  <c r="E3" i="3"/>
  <c r="J6" i="1534" l="1"/>
  <c r="F11" i="1534"/>
  <c r="K6" i="1534" l="1"/>
  <c r="K11" i="1534" l="1"/>
  <c r="N12" i="1534" l="1"/>
  <c r="N13" i="1534" l="1"/>
  <c r="N14" i="1534"/>
  <c r="N15" i="1534" l="1"/>
  <c r="N16" i="1534" s="1"/>
  <c r="N19" i="1534" s="1"/>
  <c r="R2" i="1534" l="1"/>
  <c r="C25" i="3" s="1"/>
  <c r="C39" i="3" s="1"/>
  <c r="N17" i="1534"/>
  <c r="N18" i="1534"/>
</calcChain>
</file>

<file path=xl/sharedStrings.xml><?xml version="1.0" encoding="utf-8"?>
<sst xmlns="http://schemas.openxmlformats.org/spreadsheetml/2006/main" count="625" uniqueCount="458">
  <si>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</si>
  <si>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</si>
  <si>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</si>
  <si>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</si>
  <si>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</si>
  <si>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</si>
  <si>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</si>
  <si>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</si>
  <si>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</si>
  <si>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</si>
  <si>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</si>
  <si>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</si>
  <si>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</si>
  <si>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</si>
  <si>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</si>
  <si>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</si>
  <si>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</si>
  <si>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</si>
  <si>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</si>
  <si>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</si>
  <si>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</si>
  <si>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</si>
  <si>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</si>
  <si>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</si>
  <si>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</si>
  <si>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</si>
  <si>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</si>
  <si>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</si>
  <si>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</si>
  <si>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</si>
  <si>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</si>
  <si>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</si>
  <si>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</si>
  <si>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</si>
  <si>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</si>
  <si>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</si>
  <si>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</si>
  <si>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</si>
  <si>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</si>
  <si>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</si>
  <si>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</si>
  <si>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</si>
  <si>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</si>
  <si>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</si>
  <si>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</si>
  <si>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</si>
  <si>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</si>
  <si>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</si>
  <si>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</si>
  <si>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</si>
  <si>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</si>
  <si>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</si>
  <si>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</si>
  <si>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</si>
  <si>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</si>
  <si>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</si>
  <si>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</si>
  <si>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</si>
  <si>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</si>
  <si>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</si>
  <si>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</si>
  <si>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</si>
  <si>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</si>
  <si>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</si>
  <si>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</si>
  <si>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</si>
  <si>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</si>
  <si>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</si>
  <si>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</si>
  <si>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</si>
  <si>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</si>
  <si>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</si>
  <si>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</si>
  <si>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</si>
  <si>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</si>
  <si>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</si>
  <si>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</si>
  <si>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</si>
  <si>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</si>
  <si>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</si>
  <si>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</si>
  <si>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</si>
  <si>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</si>
  <si>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</si>
  <si>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</si>
  <si>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</si>
  <si>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</si>
  <si>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</si>
  <si>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</si>
  <si>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</si>
  <si>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</si>
  <si>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</si>
  <si>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김창수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</si>
  <si>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</si>
  <si>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</si>
  <si>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</si>
  <si>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</si>
  <si>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</si>
  <si>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태국-라오스 내륙 xx항차</t>
    <phoneticPr fontId="3" type="noConversion"/>
  </si>
  <si>
    <t>Thai-Lao Trucking 거래 명세서</t>
    <phoneticPr fontId="4" type="noConversion"/>
  </si>
  <si>
    <t>15~17kg</t>
    <phoneticPr fontId="3" type="noConversion"/>
  </si>
  <si>
    <t>18~20kg</t>
    <phoneticPr fontId="3" type="noConversion"/>
  </si>
  <si>
    <t>21kg 이상</t>
    <phoneticPr fontId="3" type="noConversion"/>
  </si>
  <si>
    <t>고객이름</t>
    <phoneticPr fontId="3" type="noConversion"/>
  </si>
  <si>
    <t>전화번호</t>
    <phoneticPr fontId="3" type="noConversion"/>
  </si>
  <si>
    <t>PSV</t>
    <phoneticPr fontId="3" type="noConversion"/>
  </si>
  <si>
    <t>JJ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</si>
  <si>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</si>
  <si>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</si>
  <si>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</si>
  <si>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</si>
  <si>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* 모든 비용은 회사의 내규 및 각 물품의 중량/크기 실측을 기준으로 청구되며 최소 운임은 $4/kg 이며, 청구중량에 따라 차등 운임이 적용 됩니다.</t>
    <phoneticPr fontId="4" type="noConversion"/>
  </si>
  <si>
    <t>실제중량 운임</t>
    <phoneticPr fontId="4" type="noConversion"/>
  </si>
  <si>
    <t>용적중량 운임</t>
    <phoneticPr fontId="4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</si>
  <si>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</si>
  <si>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</si>
  <si>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</si>
  <si>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</si>
  <si>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3" type="noConversion"/>
  </si>
  <si>
    <t>No.</t>
  </si>
  <si>
    <t>Name</t>
    <phoneticPr fontId="3" type="noConversion"/>
  </si>
  <si>
    <t>Tel</t>
    <phoneticPr fontId="3" type="noConversion"/>
  </si>
  <si>
    <t>Local company</t>
    <phoneticPr fontId="3" type="noConversion"/>
  </si>
  <si>
    <t>Destination Address</t>
    <phoneticPr fontId="3" type="noConversion"/>
  </si>
  <si>
    <t>Paid by</t>
  </si>
  <si>
    <r>
      <rPr>
        <sz val="11"/>
        <color theme="1"/>
        <rFont val="돋움"/>
        <family val="3"/>
        <charset val="129"/>
      </rPr>
      <t>구상채</t>
    </r>
    <r>
      <rPr>
        <sz val="11"/>
        <color theme="1"/>
        <rFont val="Phetsarath OT"/>
        <family val="3"/>
        <charset val="129"/>
      </rPr>
      <t xml:space="preserve"> / Oly</t>
    </r>
    <phoneticPr fontId="3" type="noConversion"/>
  </si>
  <si>
    <t>Ku Sang Chae / Oly</t>
    <phoneticPr fontId="3" type="noConversion"/>
  </si>
  <si>
    <t>020-5431-3355
020-5486-5440</t>
    <phoneticPr fontId="3" type="noConversion"/>
  </si>
  <si>
    <t>HAL</t>
    <phoneticPr fontId="3" type="noConversion"/>
  </si>
  <si>
    <t>ສາຂາ ບ້ານ ປ່າອອ້ຍ, ຫວ້ຍຊາຍ, ບໍ່ແກ້ວ</t>
    <phoneticPr fontId="3" type="noConversion"/>
  </si>
  <si>
    <t>ANS</t>
  </si>
  <si>
    <t>김석현</t>
    <phoneticPr fontId="3" type="noConversion"/>
  </si>
  <si>
    <t>KIM, Sukhyun</t>
  </si>
  <si>
    <t>Savannaket  (ສາຂາ ຕະຫຼາດ ໃຫຍ່)</t>
    <phoneticPr fontId="3" type="noConversion"/>
  </si>
  <si>
    <t>KIM YoungHoon</t>
  </si>
  <si>
    <t>020 9637 1027</t>
    <phoneticPr fontId="3" type="noConversion"/>
  </si>
  <si>
    <t>ສາຂາ ຫນອງຂຽວ, ເມືອງງອຍ</t>
    <phoneticPr fontId="3" type="noConversion"/>
  </si>
  <si>
    <t>김정호</t>
    <phoneticPr fontId="3" type="noConversion"/>
  </si>
  <si>
    <t>Mr. KIM Jung Ho</t>
  </si>
  <si>
    <t>Namngam village, paek district, xiengkhuang provice</t>
    <phoneticPr fontId="3" type="noConversion"/>
  </si>
  <si>
    <t xml:space="preserve">Kim chang soo </t>
  </si>
  <si>
    <t>ແຟຣນຊີບມໍ</t>
  </si>
  <si>
    <t>나유리</t>
    <phoneticPr fontId="3" type="noConversion"/>
  </si>
  <si>
    <t>Ms. NA Yoo Ri</t>
  </si>
  <si>
    <t>LPB province</t>
  </si>
  <si>
    <t>남미화</t>
    <phoneticPr fontId="3" type="noConversion"/>
  </si>
  <si>
    <t>NAM, Mi Hwa</t>
  </si>
  <si>
    <t>020 9593 7554</t>
    <phoneticPr fontId="3" type="noConversion"/>
  </si>
  <si>
    <t xml:space="preserve"> ສາຂາ ພະບາດໃຕ້ ຫລວງພະບາງ</t>
    <phoneticPr fontId="3" type="noConversion"/>
  </si>
  <si>
    <t>남윤천</t>
    <phoneticPr fontId="3" type="noConversion"/>
  </si>
  <si>
    <t>NAM Yun Cheon</t>
    <phoneticPr fontId="3" type="noConversion"/>
  </si>
  <si>
    <t>ບ້ານມີໄຊ, Paksan, Bolikhamxai</t>
  </si>
  <si>
    <t>문종곤</t>
    <phoneticPr fontId="3" type="noConversion"/>
  </si>
  <si>
    <t>Mr. MOON Joong Gon</t>
  </si>
  <si>
    <t>Pakse city</t>
  </si>
  <si>
    <t>백원상</t>
    <phoneticPr fontId="3" type="noConversion"/>
  </si>
  <si>
    <t>Mr. BAIK woon song</t>
  </si>
  <si>
    <t>ປາຍທາງ xieng mouak village LPB district, LPB province</t>
    <phoneticPr fontId="3" type="noConversion"/>
  </si>
  <si>
    <t>손사랑</t>
    <phoneticPr fontId="3" type="noConversion"/>
  </si>
  <si>
    <t>Mr. SON Sa Rang</t>
  </si>
  <si>
    <t>Luangprabang city</t>
    <phoneticPr fontId="3" type="noConversion"/>
  </si>
  <si>
    <t>쑤빈</t>
    <phoneticPr fontId="3" type="noConversion"/>
  </si>
  <si>
    <t>Soubin</t>
    <phoneticPr fontId="3" type="noConversion"/>
  </si>
  <si>
    <t>020-7777-1940
020-528-83018</t>
    <phoneticPr fontId="3" type="noConversion"/>
  </si>
  <si>
    <t>ກາສີ, ຕົວເມືອງກາສີ</t>
    <phoneticPr fontId="3" type="noConversion"/>
  </si>
  <si>
    <t>우형철</t>
    <phoneticPr fontId="3" type="noConversion"/>
  </si>
  <si>
    <t>Mr. WOO Hyung Chu</t>
  </si>
  <si>
    <t xml:space="preserve"> PAKSE km8</t>
  </si>
  <si>
    <t>윤성식</t>
    <phoneticPr fontId="3" type="noConversion"/>
  </si>
  <si>
    <t>Mr. YOON Sung Sik</t>
  </si>
  <si>
    <t>HAL</t>
  </si>
  <si>
    <t xml:space="preserve">Ban Keun Napheng </t>
  </si>
  <si>
    <t>020-9550-5260 
020-9784-4110</t>
    <phoneticPr fontId="3" type="noConversion"/>
  </si>
  <si>
    <t xml:space="preserve"> Oudomxay Muangxay ໜອງແມງດາ</t>
    <phoneticPr fontId="3" type="noConversion"/>
  </si>
  <si>
    <t>이복희</t>
    <phoneticPr fontId="3" type="noConversion"/>
  </si>
  <si>
    <t>LEE Bok Hee</t>
  </si>
  <si>
    <t>ສາຂາ ສຸນັນທາ, Savannaket</t>
    <phoneticPr fontId="3" type="noConversion"/>
  </si>
  <si>
    <t>이상호</t>
    <phoneticPr fontId="3" type="noConversion"/>
  </si>
  <si>
    <t>LEE sang ho</t>
  </si>
  <si>
    <t>ອັດຕາປື ສາມັກຄີໄຊ 1</t>
    <phoneticPr fontId="3" type="noConversion"/>
  </si>
  <si>
    <t>이우용</t>
    <phoneticPr fontId="3" type="noConversion"/>
  </si>
  <si>
    <t>Seevisai Manephong</t>
  </si>
  <si>
    <t>ສາຂາ ຫນອງຂຽວ, ເມືອງງອຍ, ຫລວງພະບາງ</t>
    <phoneticPr fontId="3" type="noConversion"/>
  </si>
  <si>
    <t>ອານຸສິດ ສາຂາ ປອງຄຳ, ຫລວງພະບາງ</t>
    <phoneticPr fontId="3" type="noConversion"/>
  </si>
  <si>
    <t>이존희</t>
    <phoneticPr fontId="3" type="noConversion"/>
  </si>
  <si>
    <t>LEE Jonhee</t>
  </si>
  <si>
    <t>이진실</t>
    <phoneticPr fontId="3" type="noConversion"/>
  </si>
  <si>
    <t>LEE Jin Sil</t>
  </si>
  <si>
    <t>ຫ້ອງການ ແຮງງານ ແລະ ສະຫວັດດິການແຂວງ ອັດຕະປື,ບ້ານ: ໃສສະອາດ, ເມືອງ: ສາມັກຄີໄຊ</t>
    <phoneticPr fontId="3" type="noConversion"/>
  </si>
  <si>
    <r>
      <rPr>
        <sz val="11"/>
        <color theme="1"/>
        <rFont val="돋움"/>
        <family val="3"/>
        <charset val="129"/>
      </rPr>
      <t>이관택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정유은</t>
    </r>
    <phoneticPr fontId="3" type="noConversion"/>
  </si>
  <si>
    <t>JEONG YUEUN &amp; LEE</t>
    <phoneticPr fontId="3" type="noConversion"/>
  </si>
  <si>
    <t>020 5987 8414 
020 5987 8654</t>
    <phoneticPr fontId="3" type="noConversion"/>
  </si>
  <si>
    <t>ສາຂາ ບ້ານໜອງເດີ່ນ, ນະຄອນໄກສອນ, ແຂວງສະຫວັນນະເຂດ</t>
    <phoneticPr fontId="3" type="noConversion"/>
  </si>
  <si>
    <t>장만준</t>
    <phoneticPr fontId="3" type="noConversion"/>
  </si>
  <si>
    <t>Mr.JANG Man Jun</t>
  </si>
  <si>
    <t>ບ້ານໂພນທອງ, ເມືອງໂພນທອງ, ແຂວງຈຳປາສັກ</t>
    <phoneticPr fontId="3" type="noConversion"/>
  </si>
  <si>
    <t>조은길</t>
    <phoneticPr fontId="3" type="noConversion"/>
  </si>
  <si>
    <t>Mr. JO Eungil</t>
  </si>
  <si>
    <t>Muang Samakkixay attapeu</t>
  </si>
  <si>
    <t>캄라</t>
    <phoneticPr fontId="3" type="noConversion"/>
  </si>
  <si>
    <t xml:space="preserve">ຄຳຫຼ້າ, </t>
  </si>
  <si>
    <t>ໂຮງແຮມເອັນເຊັນ ບ້ານໂພນເຮືອງ ເມືອງ ຫຼວງພະບາງ</t>
    <phoneticPr fontId="3" type="noConversion"/>
  </si>
  <si>
    <t>팽짠</t>
    <phoneticPr fontId="3" type="noConversion"/>
  </si>
  <si>
    <t>Mr. Phengchan</t>
  </si>
  <si>
    <t>Xiangkhuang ບ້ານລີ້ , Peak District, ຊຽງຂວາງ  ສາຍລົມ, ເມືອງແປກ</t>
    <phoneticPr fontId="3" type="noConversion"/>
  </si>
  <si>
    <t>백광수</t>
    <phoneticPr fontId="3" type="noConversion"/>
  </si>
  <si>
    <t xml:space="preserve">Kwangsoo BAIK </t>
  </si>
  <si>
    <r>
      <rPr>
        <sz val="11"/>
        <color theme="1"/>
        <rFont val="돋움"/>
        <family val="3"/>
        <charset val="129"/>
      </rPr>
      <t>백종훈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조미숙</t>
    </r>
    <phoneticPr fontId="3" type="noConversion"/>
  </si>
  <si>
    <t>jonghoon BEAK</t>
    <phoneticPr fontId="3" type="noConversion"/>
  </si>
  <si>
    <t>020-5585-4057</t>
    <phoneticPr fontId="3" type="noConversion"/>
  </si>
  <si>
    <t>김동하</t>
    <phoneticPr fontId="3" type="noConversion"/>
  </si>
  <si>
    <t>KIM Dong Ha</t>
    <phoneticPr fontId="3" type="noConversion"/>
  </si>
  <si>
    <t>020-5975-2023</t>
    <phoneticPr fontId="3" type="noConversion"/>
  </si>
  <si>
    <t>ລະຫັດສາຂາ: ANS-FC-PM-0456, ສາຂາ ໄຊສົມບູນ, ຫລວງນ້ຳທາ</t>
    <phoneticPr fontId="3" type="noConversion"/>
  </si>
  <si>
    <t>김대훈/정기석</t>
    <phoneticPr fontId="3" type="noConversion"/>
  </si>
  <si>
    <t>KIM Dae Hoon</t>
    <phoneticPr fontId="3" type="noConversion"/>
  </si>
  <si>
    <t>020 9691 6227</t>
    <phoneticPr fontId="3" type="noConversion"/>
  </si>
  <si>
    <t>Ban Layaotai, Samakhixay, District Attapeu P rovince</t>
    <phoneticPr fontId="3" type="noConversion"/>
  </si>
  <si>
    <t>Ban Pa nam Branch, Mueang Mahachai, Kham Muan Subdistrict</t>
    <phoneticPr fontId="3" type="noConversion"/>
  </si>
  <si>
    <t>원순연</t>
  </si>
  <si>
    <t>ນ. ຊູຢອນ ວອນ</t>
  </si>
  <si>
    <t>신윤선</t>
    <phoneticPr fontId="3" type="noConversion"/>
  </si>
  <si>
    <t>Ms. Shin Yoonsun</t>
    <phoneticPr fontId="3" type="noConversion"/>
  </si>
  <si>
    <t>020 9238 8187</t>
    <phoneticPr fontId="3" type="noConversion"/>
  </si>
  <si>
    <t>ຜາ່ບາດໃຕ້ ຫລວງພະບາງ</t>
  </si>
  <si>
    <t>박종복</t>
    <phoneticPr fontId="3" type="noConversion"/>
  </si>
  <si>
    <t>ບົກ</t>
    <phoneticPr fontId="3" type="noConversion"/>
  </si>
  <si>
    <t>020 9105 3371</t>
    <phoneticPr fontId="3" type="noConversion"/>
  </si>
  <si>
    <t>ສາຂາ ໜອງບົວວຽງ, ເມືອງ ຫຼວງນຳ້ທາ, ແຂວງ ຫຼວງນຳ້ທາ</t>
    <phoneticPr fontId="3" type="noConversion"/>
  </si>
  <si>
    <t>PHATHANA VOUTTHI</t>
    <phoneticPr fontId="3" type="noConversion"/>
  </si>
  <si>
    <t>ພັດທະນາ</t>
    <phoneticPr fontId="3" type="noConversion"/>
  </si>
  <si>
    <t>020 9678 7967</t>
    <phoneticPr fontId="3" type="noConversion"/>
  </si>
  <si>
    <t>ສາຂາພະບາດໃຕ້ ເມື່ອງຫຼວງພະບາງ ແຂວງຫຼວງພະບາງ</t>
    <phoneticPr fontId="3" type="noConversion"/>
  </si>
  <si>
    <t>김재기 (SK)</t>
    <phoneticPr fontId="3" type="noConversion"/>
  </si>
  <si>
    <t>KIM JaeKi</t>
    <phoneticPr fontId="3" type="noConversion"/>
  </si>
  <si>
    <t>020 5583 0890</t>
    <phoneticPr fontId="3" type="noConversion"/>
  </si>
  <si>
    <t>ສາຂາ ສາມັກຄີໄຊ 1 ອັດຕາປື</t>
    <phoneticPr fontId="3" type="noConversion"/>
  </si>
  <si>
    <t>Han</t>
    <phoneticPr fontId="3" type="noConversion"/>
  </si>
  <si>
    <t>ແກ່ນທ້າວ, ໄຊຍບູລີ, ແກ່ນທ້າວ</t>
    <phoneticPr fontId="3" type="noConversion"/>
  </si>
  <si>
    <t>권보성</t>
    <phoneticPr fontId="3" type="noConversion"/>
  </si>
  <si>
    <t>Kwon</t>
    <phoneticPr fontId="3" type="noConversion"/>
  </si>
  <si>
    <t>020 9625 3023</t>
    <phoneticPr fontId="3" type="noConversion"/>
  </si>
  <si>
    <t>ຫ້ວຍກອງ, ຈຳປາສັກ, ປາກຊ່ອງ</t>
    <phoneticPr fontId="3" type="noConversion"/>
  </si>
  <si>
    <t>Phouddavanh (Xoun)</t>
    <phoneticPr fontId="3" type="noConversion"/>
  </si>
  <si>
    <t>030 930 3423,
020 9200 6233</t>
    <phoneticPr fontId="3" type="noConversion"/>
  </si>
  <si>
    <t>Ban Layaotay, Samakhixay District Attapeu Province</t>
    <phoneticPr fontId="3" type="noConversion"/>
  </si>
  <si>
    <t>POMPENG SENGSOUK</t>
    <phoneticPr fontId="3" type="noConversion"/>
  </si>
  <si>
    <t>020 9981 4002</t>
    <phoneticPr fontId="3" type="noConversion"/>
  </si>
  <si>
    <t>ສາຂາ ຍອດລ້ຽງ (ເມືອງ ຄຳ) ແຂວງ ຊຽງຂວາງ</t>
    <phoneticPr fontId="3" type="noConversion"/>
  </si>
  <si>
    <t>이도담</t>
    <phoneticPr fontId="3" type="noConversion"/>
  </si>
  <si>
    <t>LEE Do Dam</t>
    <phoneticPr fontId="3" type="noConversion"/>
  </si>
  <si>
    <t>020 5920 9303</t>
    <phoneticPr fontId="3" type="noConversion"/>
  </si>
  <si>
    <t>도영</t>
    <phoneticPr fontId="3" type="noConversion"/>
  </si>
  <si>
    <t>DO Yung</t>
    <phoneticPr fontId="3" type="noConversion"/>
  </si>
  <si>
    <t>020 9116 8873</t>
    <phoneticPr fontId="3" type="noConversion"/>
  </si>
  <si>
    <t>MIX</t>
    <phoneticPr fontId="3" type="noConversion"/>
  </si>
  <si>
    <t>ສາຂາ ວັງວຽງ (N902) ແຂວງວຽງຈັນ ເມື່ອງ ວັງວຽງ</t>
    <phoneticPr fontId="3" type="noConversion"/>
  </si>
  <si>
    <t>다우 완(Dawn van)</t>
    <phoneticPr fontId="3" type="noConversion"/>
  </si>
  <si>
    <t>Dawn van</t>
    <phoneticPr fontId="3" type="noConversion"/>
  </si>
  <si>
    <t>세종학당</t>
    <phoneticPr fontId="3" type="noConversion"/>
  </si>
  <si>
    <t>ສາຂາບ້ານສາຍລົມ ເມືອງແປກ ແຂວງຊຽງຂວາງ</t>
    <phoneticPr fontId="3" type="noConversion"/>
  </si>
  <si>
    <t>안대순/전재경/강남부동산</t>
    <phoneticPr fontId="3" type="noConversion"/>
  </si>
  <si>
    <t>JEON JeaKyong</t>
    <phoneticPr fontId="3" type="noConversion"/>
  </si>
  <si>
    <t>020 9611 2136</t>
    <phoneticPr fontId="3" type="noConversion"/>
  </si>
  <si>
    <t>ໂພນສະຫວັນໄຊ ເມືອງແປກ ແຂວງຊຽງຂວາງ</t>
    <phoneticPr fontId="3" type="noConversion"/>
  </si>
  <si>
    <t>김선도</t>
    <phoneticPr fontId="3" type="noConversion"/>
  </si>
  <si>
    <t>KIM SeonDo</t>
    <phoneticPr fontId="3" type="noConversion"/>
  </si>
  <si>
    <t>020 9144 2796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</si>
  <si>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</si>
  <si>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</si>
  <si>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</si>
  <si>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LKTL2026xx-xx</t>
    <phoneticPr fontId="3" type="noConversion"/>
  </si>
  <si>
    <t>2026-XX-XX</t>
    <phoneticPr fontId="3" type="noConversion"/>
  </si>
  <si>
    <t>TL01-01</t>
    <phoneticPr fontId="3" type="noConversion"/>
  </si>
  <si>
    <t>020-5566-8605</t>
    <phoneticPr fontId="3" type="noConversion"/>
  </si>
  <si>
    <t xml:space="preserve"> '020-9697-1366</t>
    <phoneticPr fontId="3" type="noConversion"/>
  </si>
  <si>
    <t>020-5202-6723</t>
    <phoneticPr fontId="3" type="noConversion"/>
  </si>
  <si>
    <t>020-5538-6544</t>
    <phoneticPr fontId="3" type="noConversion"/>
  </si>
  <si>
    <t xml:space="preserve"> ສາຂາ ບ້ານຊຽງມ່ວນ (ຕະຫລາດມືດ), ເມືອງຫລວງພະບາງ, ຫລວງພະບາງ</t>
    <phoneticPr fontId="3" type="noConversion"/>
  </si>
  <si>
    <t xml:space="preserve"> '020-5550-8172</t>
    <phoneticPr fontId="3" type="noConversion"/>
  </si>
  <si>
    <t xml:space="preserve"> '020-9956-0707 </t>
    <phoneticPr fontId="3" type="noConversion"/>
  </si>
  <si>
    <t>020-5605-1991</t>
    <phoneticPr fontId="3" type="noConversion"/>
  </si>
  <si>
    <t>020-5959-1790</t>
    <phoneticPr fontId="3" type="noConversion"/>
  </si>
  <si>
    <t>020-9505-3052</t>
    <phoneticPr fontId="3" type="noConversion"/>
  </si>
  <si>
    <t xml:space="preserve"> '020-9604-3012</t>
    <phoneticPr fontId="3" type="noConversion"/>
  </si>
  <si>
    <t>곽낭아/이경희</t>
    <phoneticPr fontId="3" type="noConversion"/>
  </si>
  <si>
    <t>LEE kyung hee/ຈຳປາລີ</t>
    <phoneticPr fontId="3" type="noConversion"/>
  </si>
  <si>
    <r>
      <t xml:space="preserve"> 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ບ້ານບໍ່ ເມືອງໄຊ ແຂວງອຸດົມໄຊ</t>
    </r>
    <r>
      <rPr>
        <sz val="11"/>
        <color theme="1"/>
        <rFont val="맑은 고딕"/>
        <family val="3"/>
        <charset val="129"/>
      </rPr>
      <t xml:space="preserve"> </t>
    </r>
    <phoneticPr fontId="3" type="noConversion"/>
  </si>
  <si>
    <r>
      <t>ບໍລິສັດ ບັນດິດຂົນສົ່ງ (ຊົມພູ)
ນະຄອນຫລວງ - ອຸດົມໄຊ
030-5471650</t>
    </r>
    <r>
      <rPr>
        <sz val="11"/>
        <color theme="1"/>
        <rFont val="맑은 고딕"/>
        <family val="3"/>
        <charset val="129"/>
      </rPr>
      <t>,</t>
    </r>
    <r>
      <rPr>
        <sz val="11"/>
        <color theme="1"/>
        <rFont val="Phetsarath OT"/>
        <family val="3"/>
        <charset val="129"/>
      </rPr>
      <t xml:space="preserve">
020-9998-8884,
5547-6377</t>
    </r>
    <phoneticPr fontId="3" type="noConversion"/>
  </si>
  <si>
    <t xml:space="preserve">
ບ້ານບໍ່ ເມືອງໄຊ ແຂວງອຸດົມໄຊ</t>
    <phoneticPr fontId="3" type="noConversion"/>
  </si>
  <si>
    <t>020-5547-0797</t>
    <phoneticPr fontId="3" type="noConversion"/>
  </si>
  <si>
    <t>020-9552-2978</t>
    <phoneticPr fontId="3" type="noConversion"/>
  </si>
  <si>
    <t>020-5847-7710</t>
    <phoneticPr fontId="3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</si>
  <si>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ປ່ອງຄຳ ເມືອງຫຼວງພະບາງ ແຂວງຫຼວງພະບາງ</t>
    </r>
    <phoneticPr fontId="3" type="noConversion"/>
  </si>
  <si>
    <t>020-5625-9292</t>
    <phoneticPr fontId="3" type="noConversion"/>
  </si>
  <si>
    <t xml:space="preserve"> 020-5704-8228</t>
    <phoneticPr fontId="3" type="noConversion"/>
  </si>
  <si>
    <t xml:space="preserve"> 020-5243-3000</t>
    <phoneticPr fontId="3" type="noConversion"/>
  </si>
  <si>
    <t>020-9211-1231</t>
    <phoneticPr fontId="3" type="noConversion"/>
  </si>
  <si>
    <t>020-9846-0985</t>
    <phoneticPr fontId="3" type="noConversion"/>
  </si>
  <si>
    <t xml:space="preserve"> '020-9878-7231</t>
    <phoneticPr fontId="3" type="noConversion"/>
  </si>
  <si>
    <t>020 9312-8850</t>
    <phoneticPr fontId="3" type="noConversion"/>
  </si>
  <si>
    <t>SAYLOM VILLAGE, PEK DISTRICT, XIENGKHOUANG PROVINCE</t>
    <phoneticPr fontId="3" type="noConversion"/>
  </si>
  <si>
    <t>SAYLOME VILLAGE, PEK DISTRICT, XIENGKHOUANG PROVINCE</t>
    <phoneticPr fontId="3" type="noConversion"/>
  </si>
  <si>
    <t>나마 &amp; 루빠/Luckky Sihavong
류상훈/ 010 9251 2036</t>
    <phoneticPr fontId="3" type="noConversion"/>
  </si>
  <si>
    <t xml:space="preserve"> Luckky Sihavong</t>
    <phoneticPr fontId="3" type="noConversion"/>
  </si>
  <si>
    <t>020 7650 5308,
020 7832 2512</t>
    <phoneticPr fontId="3" type="noConversion"/>
  </si>
  <si>
    <t>020 5240 5393</t>
    <phoneticPr fontId="3" type="noConversion"/>
  </si>
  <si>
    <t>ລົມສັກເໜືອ(ມ. ບາຈຽງ) ແຂວງຈໍາປາສັກ</t>
    <phoneticPr fontId="3" type="noConversion"/>
  </si>
  <si>
    <t>박양덕</t>
    <phoneticPr fontId="3" type="noConversion"/>
  </si>
  <si>
    <t>PARK Yang Duck</t>
    <phoneticPr fontId="3" type="noConversion"/>
  </si>
  <si>
    <t>020 9644 2174,
(020 5962 7480)</t>
    <phoneticPr fontId="3" type="noConversion"/>
  </si>
  <si>
    <t>ສາຂາ ປົ່ງຫວ້ານ ເມື່ອງຫຼວງພະບາງ ແຂວງຫຼວງພະບາງ</t>
    <phoneticPr fontId="3" type="noConversion"/>
  </si>
  <si>
    <t>문기현/POMPENG SENGSOUK</t>
    <phoneticPr fontId="3" type="noConversion"/>
  </si>
  <si>
    <t>ສາຂາ ບ້ານ ທາດຫລວງ ເມື່ອງຫຼວງພະບາງ ແຂວງຫຼວງພະບາງ</t>
    <phoneticPr fontId="3" type="noConversion"/>
  </si>
  <si>
    <t>020 9233 8179,
020-9912-2045</t>
    <phoneticPr fontId="3" type="noConversion"/>
  </si>
  <si>
    <t>ສາຂາ ເຊໂນ ເມືອງ ອຸທຸມພອນ, ແຂວງສະຫວັນນະເຂດ</t>
    <phoneticPr fontId="3" type="noConversion"/>
  </si>
  <si>
    <t>김영진/Moukdaphene Siliphone</t>
    <phoneticPr fontId="3" type="noConversion"/>
  </si>
  <si>
    <t>Moukdaphene Siliphone</t>
    <phoneticPr fontId="3" type="noConversion"/>
  </si>
  <si>
    <t>020 5228 6628</t>
    <phoneticPr fontId="3" type="noConversion"/>
  </si>
  <si>
    <t>ຊຽງມ່ວນ(ຕະຫຼາດມືດ) ຫຼວງພະບາງ</t>
    <phoneticPr fontId="3" type="noConversion"/>
  </si>
  <si>
    <t>정경수</t>
    <phoneticPr fontId="3" type="noConversion"/>
  </si>
  <si>
    <t>JUNG KyungSoo</t>
    <phoneticPr fontId="3" type="noConversion"/>
  </si>
  <si>
    <t>020 5930 1411</t>
    <phoneticPr fontId="3" type="noConversion"/>
  </si>
  <si>
    <t>ສາຂາ ວັງວຽງ ແຂວງວຽງຈັນ ເມື່ອງ ວັງວຽງ</t>
    <phoneticPr fontId="3" type="noConversion"/>
  </si>
  <si>
    <t>Noy muelouang</t>
    <phoneticPr fontId="3" type="noConversion"/>
  </si>
  <si>
    <t>020 5744 5655</t>
    <phoneticPr fontId="3" type="noConversion"/>
  </si>
  <si>
    <t>ສາຂາຫ້ວຍກ້ອງ ເມືອງປາກຊ່ອງ ແຂວງຈຳປາສັກ</t>
    <phoneticPr fontId="3" type="noConversion"/>
  </si>
  <si>
    <t>ສາຂາ ວົງວຽງກ່ອງ ນະຄອນໄກສອນ ແຂວງສະຫວັນນະເຂດ</t>
    <phoneticPr fontId="3" type="noConversion"/>
  </si>
  <si>
    <t>유제현/쩡</t>
    <phoneticPr fontId="3" type="noConversion"/>
  </si>
  <si>
    <t>ຈ໋ອງ</t>
    <phoneticPr fontId="3" type="noConversion"/>
  </si>
  <si>
    <t>020 7678 6451</t>
    <phoneticPr fontId="3" type="noConversion"/>
  </si>
  <si>
    <t>ສາຂາ ບ້ານນາຫລວງ ເມືອງຫລວງພະບາງ ແຂວງຫລວງພະບາງ</t>
    <phoneticPr fontId="3" type="noConversion"/>
  </si>
  <si>
    <t>장동규/Touny</t>
    <phoneticPr fontId="3" type="noConversion"/>
  </si>
  <si>
    <t>Touny</t>
    <phoneticPr fontId="3" type="noConversion"/>
  </si>
  <si>
    <t>020 2397 8919</t>
    <phoneticPr fontId="3" type="noConversion"/>
  </si>
  <si>
    <r>
      <t>ບ້ານ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ຈັດສັນຫຼັກ7 ເມືອງປາກເຊ ແຂວງຈຳປາສັກ</t>
    </r>
    <phoneticPr fontId="3" type="noConversion"/>
  </si>
  <si>
    <t>이윤하/비/Chansamone (선결재)</t>
    <phoneticPr fontId="3" type="noConversion"/>
  </si>
  <si>
    <t>Chansamone</t>
    <phoneticPr fontId="3" type="noConversion"/>
  </si>
  <si>
    <t>020 5522 9890</t>
    <phoneticPr fontId="3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</si>
  <si>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ບ້ານໂນນສະຫວ່າງ ເມືອງວຽງຄຳ ແຂວງວຽງຈັນ</t>
    </r>
    <phoneticPr fontId="3" type="noConversion"/>
  </si>
  <si>
    <t>이종휘</t>
    <phoneticPr fontId="3" type="noConversion"/>
  </si>
  <si>
    <t>LEE JongHwi</t>
    <phoneticPr fontId="3" type="noConversion"/>
  </si>
  <si>
    <t>이태균</t>
    <phoneticPr fontId="3" type="noConversion"/>
  </si>
  <si>
    <t>LEE TeaGyun</t>
    <phoneticPr fontId="3" type="noConversion"/>
  </si>
  <si>
    <t>020 5262 2469</t>
    <phoneticPr fontId="3" type="noConversion"/>
  </si>
  <si>
    <t>ໜ່ວຍບໍລິການ ແຟຣນຊິບມໍ, ບ້ານ ແກ້ວສຳພັນ, ນະຄອນປາກເຊ, ແຂວງຈຳປາສັກ</t>
    <phoneticPr fontId="3" type="noConversion"/>
  </si>
  <si>
    <t>김민규/Shuana lor</t>
    <phoneticPr fontId="3" type="noConversion"/>
  </si>
  <si>
    <t>Shuana lor</t>
    <phoneticPr fontId="3" type="noConversion"/>
  </si>
  <si>
    <t>020 7829 1765</t>
    <phoneticPr fontId="3" type="noConversion"/>
  </si>
  <si>
    <r>
      <t>ສາຂາ​ຜາ​ເມືອງ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ເມືອງບໍລິຄັນ ເເຂວງບໍລິຄໍາໄຊ</t>
    </r>
    <phoneticPr fontId="3" type="noConversion"/>
  </si>
  <si>
    <t>임태준</t>
    <phoneticPr fontId="3" type="noConversion"/>
  </si>
  <si>
    <t>Taejun Lim</t>
    <phoneticPr fontId="3" type="noConversion"/>
  </si>
  <si>
    <t xml:space="preserve">020 9606 2937 </t>
    <phoneticPr fontId="3" type="noConversion"/>
  </si>
  <si>
    <t>ບ້ານ ສີຫອມ, ເມືອງຈັນທະບຸລີ, ນະຄອນຫລວງວຽງຈັນ</t>
    <phoneticPr fontId="3" type="noConversion"/>
  </si>
  <si>
    <t>박재환</t>
    <phoneticPr fontId="3" type="noConversion"/>
  </si>
  <si>
    <t>PARK JaeHwan</t>
    <phoneticPr fontId="3" type="noConversion"/>
  </si>
  <si>
    <t>020 5671 1630</t>
    <phoneticPr fontId="3" type="noConversion"/>
  </si>
  <si>
    <t>박종찬/PHONTING</t>
    <phoneticPr fontId="3" type="noConversion"/>
  </si>
  <si>
    <t>PHONTING</t>
    <phoneticPr fontId="3" type="noConversion"/>
  </si>
  <si>
    <t>020 5847 7710</t>
    <phoneticPr fontId="3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</si>
  <si>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ຫນອງຂຽວ ຫຼວງພະບາງ</t>
    </r>
    <phoneticPr fontId="3" type="noConversion"/>
  </si>
  <si>
    <t>슈퍼컴김대표/Moukda</t>
    <phoneticPr fontId="3" type="noConversion"/>
  </si>
  <si>
    <t>Moukda</t>
    <phoneticPr fontId="3" type="noConversion"/>
  </si>
  <si>
    <t>020 5422 2022</t>
    <phoneticPr fontId="3" type="noConversion"/>
  </si>
  <si>
    <r>
      <t xml:space="preserve">HID EN ZEEK </t>
    </r>
    <r>
      <rPr>
        <u/>
        <sz val="11"/>
        <color theme="10"/>
        <rFont val="Leelawadee UI"/>
        <family val="2"/>
      </rPr>
      <t>ຮາຍແອນຊິກ</t>
    </r>
    <r>
      <rPr>
        <u/>
        <sz val="11"/>
        <color theme="10"/>
        <rFont val="맑은 고딕"/>
        <family val="2"/>
        <charset val="129"/>
      </rPr>
      <t xml:space="preserve"> - https://maps.app.goo.gl/KLDXb7xmtFFf4dUh6?g_st=akt</t>
    </r>
    <phoneticPr fontId="3" type="noConversion"/>
  </si>
  <si>
    <t>장원석</t>
    <phoneticPr fontId="3" type="noConversion"/>
  </si>
  <si>
    <t>JANG WonSeok</t>
    <phoneticPr fontId="3" type="noConversion"/>
  </si>
  <si>
    <t>020 5849 0872</t>
    <phoneticPr fontId="3" type="noConversion"/>
  </si>
  <si>
    <t>https://maps.app.goo.gl/7F84ZkgRyxuxcrzJ7</t>
    <phoneticPr fontId="3" type="noConversion"/>
  </si>
  <si>
    <t>Nick h/황윤성</t>
    <phoneticPr fontId="3" type="noConversion"/>
  </si>
  <si>
    <t>Nick h</t>
    <phoneticPr fontId="3" type="noConversion"/>
  </si>
  <si>
    <t>020 9676 3207</t>
    <phoneticPr fontId="3" type="noConversion"/>
  </si>
  <si>
    <t>(Mala Apartment) https://maps.app.goo.gl/5B5BogQTKCw9MtMX7</t>
    <phoneticPr fontId="3" type="noConversion"/>
  </si>
  <si>
    <t>차강일</t>
    <phoneticPr fontId="3" type="noConversion"/>
  </si>
  <si>
    <t>CHA KangIl</t>
    <phoneticPr fontId="3" type="noConversion"/>
  </si>
  <si>
    <t>020 9903 4753</t>
    <phoneticPr fontId="3" type="noConversion"/>
  </si>
  <si>
    <r>
      <rPr>
        <u/>
        <sz val="11"/>
        <color theme="10"/>
        <rFont val="Leelawadee UI"/>
        <family val="2"/>
      </rPr>
      <t>ເອັກສ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Leelawadee UI"/>
        <family val="2"/>
      </rPr>
      <t>ອາພາດເມັ້ນ</t>
    </r>
    <r>
      <rPr>
        <u/>
        <sz val="11"/>
        <color theme="10"/>
        <rFont val="Calibri"/>
        <family val="2"/>
      </rPr>
      <t xml:space="preserve"> X apartment - https://maps.app.goo.gl/A5RMm5hr9VxHhA37A?g_st=akt</t>
    </r>
    <phoneticPr fontId="3" type="noConversion"/>
  </si>
  <si>
    <t>최경미</t>
    <phoneticPr fontId="3" type="noConversion"/>
  </si>
  <si>
    <t>CHOI KyongMi</t>
    <phoneticPr fontId="3" type="noConversion"/>
  </si>
  <si>
    <t>020 9247 4179</t>
    <phoneticPr fontId="3" type="noConversion"/>
  </si>
  <si>
    <t>https://maps.app.goo.gl/M3HXBCR3pF12Y8Np8?g_st=com.iwilab.KakaoTalk.Share</t>
    <phoneticPr fontId="3" type="noConversion"/>
  </si>
  <si>
    <t>이청득심</t>
    <phoneticPr fontId="3" type="noConversion"/>
  </si>
  <si>
    <t>Oil</t>
    <phoneticPr fontId="3" type="noConversion"/>
  </si>
  <si>
    <t>020 5718 0160</t>
    <phoneticPr fontId="3" type="noConversion"/>
  </si>
  <si>
    <t>ສາຂາ ອຸດົມວິໄລ ເມືອງໄກສອນ ແຂວງສະຫວັນນະເຂດ</t>
    <phoneticPr fontId="3" type="noConversion"/>
  </si>
  <si>
    <t>정우석 (선결재)</t>
    <phoneticPr fontId="3" type="noConversion"/>
  </si>
  <si>
    <t>Xayyaso</t>
    <phoneticPr fontId="3" type="noConversion"/>
  </si>
  <si>
    <t>020 7856 9591</t>
    <phoneticPr fontId="3" type="noConversion"/>
  </si>
  <si>
    <t>ສາຂາ ສອງເຫນືອງໃຕ້ ເມືອງຫນອງປົກ ແຂວງຄຳມ່ວນ</t>
    <phoneticPr fontId="3" type="noConversion"/>
  </si>
  <si>
    <t>윤성호</t>
    <phoneticPr fontId="3" type="noConversion"/>
  </si>
  <si>
    <t>YOON SeongHo</t>
    <phoneticPr fontId="3" type="noConversion"/>
  </si>
  <si>
    <t>020 9627 2254</t>
    <phoneticPr fontId="3" type="noConversion"/>
  </si>
  <si>
    <t>김기담</t>
    <phoneticPr fontId="3" type="noConversion"/>
  </si>
  <si>
    <t>020 9583 0489</t>
    <phoneticPr fontId="3" type="noConversion"/>
  </si>
  <si>
    <t>Indrive (call by customer)</t>
    <phoneticPr fontId="3" type="noConversion"/>
  </si>
  <si>
    <t>방상균</t>
    <phoneticPr fontId="3" type="noConversion"/>
  </si>
  <si>
    <t>020 9868 1630</t>
    <phoneticPr fontId="3" type="noConversion"/>
  </si>
  <si>
    <t>박정평</t>
    <phoneticPr fontId="3" type="noConversion"/>
  </si>
  <si>
    <t>020 5996 0743</t>
    <phoneticPr fontId="3" type="noConversion"/>
  </si>
  <si>
    <t>https://maps.app.goo.gl/iueexzSnVYjP1jqh9</t>
    <phoneticPr fontId="3" type="noConversion"/>
  </si>
  <si>
    <t>배웅식</t>
    <phoneticPr fontId="3" type="noConversion"/>
  </si>
  <si>
    <t>020 5811 6188</t>
    <phoneticPr fontId="3" type="noConversion"/>
  </si>
  <si>
    <t>HomeLao 시내 배송</t>
    <phoneticPr fontId="3" type="noConversion"/>
  </si>
  <si>
    <t>Pock</t>
    <phoneticPr fontId="3" type="noConversion"/>
  </si>
  <si>
    <t>020 7896 1705</t>
    <phoneticPr fontId="3" type="noConversion"/>
  </si>
  <si>
    <t>시내 배송 Kokkok</t>
  </si>
  <si>
    <t>신동성/Pheonkham</t>
  </si>
  <si>
    <t>020 9737 8796</t>
    <phoneticPr fontId="3" type="noConversion"/>
  </si>
  <si>
    <r>
      <rPr>
        <sz val="11"/>
        <color theme="1"/>
        <rFont val="바탕"/>
        <family val="1"/>
        <charset val="129"/>
      </rPr>
      <t>시내</t>
    </r>
    <r>
      <rPr>
        <sz val="11"/>
        <color theme="1"/>
        <rFont val="Phetsarath OT"/>
        <family val="3"/>
        <charset val="129"/>
      </rPr>
      <t xml:space="preserve"> </t>
    </r>
    <r>
      <rPr>
        <sz val="11"/>
        <color theme="1"/>
        <rFont val="바탕"/>
        <family val="1"/>
        <charset val="129"/>
      </rPr>
      <t>배송</t>
    </r>
    <r>
      <rPr>
        <sz val="11"/>
        <color theme="1"/>
        <rFont val="Phetsarath OT"/>
        <family val="3"/>
        <charset val="129"/>
      </rPr>
      <t xml:space="preserve"> (</t>
    </r>
    <r>
      <rPr>
        <sz val="11"/>
        <color theme="1"/>
        <rFont val="바탕"/>
        <family val="1"/>
        <charset val="129"/>
      </rPr>
      <t>선결재</t>
    </r>
    <r>
      <rPr>
        <sz val="11"/>
        <color theme="1"/>
        <rFont val="Phetsarath OT"/>
        <family val="3"/>
        <charset val="129"/>
      </rPr>
      <t>), 위치: 18°02'23.6"N 102°36'09.6"E</t>
    </r>
    <phoneticPr fontId="3" type="noConversion"/>
  </si>
  <si>
    <t>문승남/MUN SEUNGNAM</t>
    <phoneticPr fontId="3" type="noConversion"/>
  </si>
  <si>
    <t>MUN SEUNGNAM</t>
    <phoneticPr fontId="3" type="noConversion"/>
  </si>
  <si>
    <t>020 9225 8872</t>
    <phoneticPr fontId="3" type="noConversion"/>
  </si>
  <si>
    <t>ສາຂາ ບ້ານ ປາກຊ່ອງ, ເມືອງ ປາກຊ່ອງ, ແຂວງຈຳປາສັກ</t>
    <phoneticPr fontId="3" type="noConversion"/>
  </si>
  <si>
    <t>김양수</t>
    <phoneticPr fontId="3" type="noConversion"/>
  </si>
  <si>
    <t>No.09</t>
    <phoneticPr fontId="3" type="noConversion"/>
  </si>
  <si>
    <t>020 7940 6131</t>
    <phoneticPr fontId="3" type="noConversion"/>
  </si>
  <si>
    <t>https://maps.app.goo.gl/8KuibtiZ4aUuz8pK6</t>
    <phoneticPr fontId="3" type="noConversion"/>
  </si>
  <si>
    <t>한재흥 / Ping</t>
    <phoneticPr fontId="3" type="noConversion"/>
  </si>
  <si>
    <t>020 5732 3866,
020 9850 4929</t>
    <phoneticPr fontId="3" type="noConversion"/>
  </si>
  <si>
    <t>백종용/양지혜</t>
    <phoneticPr fontId="3" type="noConversion"/>
  </si>
  <si>
    <t>Back Jong Yong</t>
    <phoneticPr fontId="3" type="noConversion"/>
  </si>
  <si>
    <t>020 9947 2329</t>
    <phoneticPr fontId="3" type="noConversion"/>
  </si>
  <si>
    <t>조용선</t>
    <phoneticPr fontId="3" type="noConversion"/>
  </si>
  <si>
    <t>Joe</t>
    <phoneticPr fontId="3" type="noConversion"/>
  </si>
  <si>
    <t>020 9692 5793</t>
    <phoneticPr fontId="3" type="noConversion"/>
  </si>
  <si>
    <t>ຕະຫລາດດາວເຮືອງ, ບ້ານໂພນກຸງ, ນະຄອນປາກເຊ, ແຂວງຈຳປາສັກ</t>
    <phoneticPr fontId="3" type="noConversion"/>
  </si>
  <si>
    <t>씨엘팜/김동연/Syphanxay/Nok trading</t>
    <phoneticPr fontId="3" type="noConversion"/>
  </si>
  <si>
    <t>Syphanxay/Nok trading</t>
    <phoneticPr fontId="3" type="noConversion"/>
  </si>
  <si>
    <t>020 5608 0007</t>
    <phoneticPr fontId="3" type="noConversion"/>
  </si>
  <si>
    <t>https://maps.app.goo.gl/nxWXPg64c9pxB5Sk9</t>
    <phoneticPr fontId="3" type="noConversion"/>
  </si>
  <si>
    <t>장건우/Noupha (선결재)</t>
    <phoneticPr fontId="3" type="noConversion"/>
  </si>
  <si>
    <t>Noupha</t>
    <phoneticPr fontId="3" type="noConversion"/>
  </si>
  <si>
    <t>020 9372 9402</t>
    <phoneticPr fontId="3" type="noConversion"/>
  </si>
  <si>
    <r>
      <rPr>
        <sz val="11"/>
        <rFont val="Leelawadee UI"/>
        <family val="2"/>
      </rPr>
      <t>ສາຂາ</t>
    </r>
    <r>
      <rPr>
        <sz val="11"/>
        <rFont val="맑은 고딕"/>
        <family val="2"/>
        <charset val="129"/>
      </rPr>
      <t xml:space="preserve"> </t>
    </r>
    <r>
      <rPr>
        <sz val="11"/>
        <rFont val="Leelawadee UI"/>
        <family val="2"/>
      </rPr>
      <t>ໄຊມຸງຄຸນ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ເມືອງນາຊາຍທອງ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ນະຄອນຫລວງວຽງຈັນ</t>
    </r>
    <phoneticPr fontId="3" type="noConversion"/>
  </si>
  <si>
    <t>권태환</t>
    <phoneticPr fontId="3" type="noConversion"/>
  </si>
  <si>
    <t>KWON Tae Hwan</t>
    <phoneticPr fontId="3" type="noConversion"/>
  </si>
  <si>
    <t>020 9980 7495</t>
    <phoneticPr fontId="3" type="noConversion"/>
  </si>
  <si>
    <t>Arthit/양찬식</t>
    <phoneticPr fontId="3" type="noConversion"/>
  </si>
  <si>
    <t>YANG Chan Sik</t>
    <phoneticPr fontId="3" type="noConversion"/>
  </si>
  <si>
    <t>020 9889 5375</t>
    <phoneticPr fontId="3" type="noConversion"/>
  </si>
  <si>
    <t>* 물품 도착 및 출고 후 특별한 사유 없이 장기 미수취 물품의 경우 보관료등 기타 추가 비용이 발생 할 수 있습니다.</t>
    <phoneticPr fontId="3" type="noConversion"/>
  </si>
  <si>
    <t>* 물품 출고 후 1주 후부터 보관료(최소 3불/CBM/day)가 발생하며, 특별한 사유 없이 2달 이상 보관 물품들은 임의로 폐기/처분 될 수 있습니다.</t>
    <phoneticPr fontId="3" type="noConversion"/>
  </si>
  <si>
    <t>김영훈/010 2490 9081</t>
    <phoneticPr fontId="3" type="noConversion"/>
  </si>
  <si>
    <t>ສາຂາ ບ້ານນາເລົ່າ(ເມືອງໄກສອນ) ແຂວງສະຫວັນນະເຂດ</t>
    <phoneticPr fontId="3" type="noConversion"/>
  </si>
  <si>
    <t>김두홍</t>
    <phoneticPr fontId="3" type="noConversion"/>
  </si>
  <si>
    <t>KIM DooHong</t>
    <phoneticPr fontId="3" type="noConversion"/>
  </si>
  <si>
    <t>020 5457 9321</t>
    <phoneticPr fontId="3" type="noConversion"/>
  </si>
  <si>
    <t>Kou Thor</t>
    <phoneticPr fontId="3" type="noConversion"/>
  </si>
  <si>
    <t>020 9634 6017</t>
    <phoneticPr fontId="3" type="noConversion"/>
  </si>
  <si>
    <t>ສາຂາ ຊຳຍຸງ(ເມືອງຄູນ), ບ້ານ ຊຳຍຸງ, ເມືອງ ຄູນ, ແຂວງຊຽງຂວາງ</t>
    <phoneticPr fontId="3" type="noConversion"/>
  </si>
  <si>
    <t>노창수</t>
    <phoneticPr fontId="3" type="noConversion"/>
  </si>
  <si>
    <t>RHO ChangSoo</t>
    <phoneticPr fontId="3" type="noConversion"/>
  </si>
  <si>
    <t>020 5255 4003</t>
    <phoneticPr fontId="3" type="noConversion"/>
  </si>
  <si>
    <t>ສາຂາ ວັງວຽງ, ເມືອງວັງວຽງ, ແຂວງວຽງຈັນ</t>
    <phoneticPr fontId="3" type="noConversion"/>
  </si>
  <si>
    <t>Lao DD Tour/신진현</t>
    <phoneticPr fontId="3" type="noConversion"/>
  </si>
  <si>
    <t>Lao DD Tour</t>
    <phoneticPr fontId="3" type="noConversion"/>
  </si>
  <si>
    <t>020 9177 3514</t>
    <phoneticPr fontId="3" type="noConversion"/>
  </si>
  <si>
    <t>ສາຂາ ວັງວຽງ (N902), ເມືອງວັງວຽງ, ແຂວງວຽງຈັນ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</si>
</sst>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  <numFmt numFmtId="189" formatCode="_-[$$-409]* #,##0.0_ ;_-[$$-409]* \-#,##0.0\ ;_-[$$-409]* &quot;-&quot;?_ ;_-@_ "/>
  </numFmts>
  <fonts count="4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Phetsarath OT"/>
      <family val="3"/>
      <charset val="129"/>
    </font>
    <font>
      <b/>
      <sz val="11"/>
      <color theme="1"/>
      <name val="Phetsarath OT"/>
      <family val="3"/>
      <charset val="129"/>
    </font>
    <font>
      <sz val="11"/>
      <color theme="1"/>
      <name val="바탕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Leelawadee UI"/>
      <family val="1"/>
    </font>
    <font>
      <u/>
      <sz val="11"/>
      <color theme="10"/>
      <name val="맑은 고딕"/>
      <family val="2"/>
      <charset val="129"/>
    </font>
    <font>
      <u/>
      <sz val="11"/>
      <color theme="10"/>
      <name val="Leelawadee UI"/>
      <family val="2"/>
    </font>
    <font>
      <u/>
      <sz val="11"/>
      <color theme="10"/>
      <name val="Calibri"/>
      <family val="2"/>
    </font>
    <font>
      <sz val="11"/>
      <color theme="1"/>
      <name val="Phetsarath OT"/>
      <family val="1"/>
      <charset val="129"/>
    </font>
    <font>
      <b/>
      <sz val="35"/>
      <color theme="1"/>
      <name val="맑은 고딕"/>
      <family val="3"/>
      <charset val="129"/>
      <scheme val="minor"/>
    </font>
    <font>
      <sz val="11"/>
      <name val="맑은 고딕"/>
      <family val="2"/>
      <charset val="129"/>
    </font>
    <font>
      <sz val="11"/>
      <name val="Leelawadee U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5" fillId="0" borderId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4" fillId="8" borderId="0" xfId="0" applyFont="1" applyFill="1">
      <alignment vertical="center"/>
    </xf>
    <xf numFmtId="186" fontId="24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189" fontId="22" fillId="0" borderId="0" xfId="0" applyNumberFormat="1" applyFon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27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177" fontId="0" fillId="3" borderId="0" xfId="2" applyNumberFormat="1" applyFont="1" applyFill="1" applyAlignment="1">
      <alignment horizontal="center"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177" fontId="0" fillId="0" borderId="0" xfId="2" applyNumberFormat="1" applyFont="1" applyFill="1" applyAlignment="1">
      <alignment horizontal="center" vertical="center"/>
    </xf>
    <xf numFmtId="9" fontId="0" fillId="4" borderId="0" xfId="7" applyFont="1" applyFill="1" applyAlignment="1">
      <alignment horizontal="center" vertical="center"/>
    </xf>
    <xf numFmtId="177" fontId="0" fillId="4" borderId="0" xfId="2" applyNumberFormat="1" applyFont="1" applyFill="1" applyAlignment="1">
      <alignment horizontal="center" vertical="center"/>
    </xf>
    <xf numFmtId="186" fontId="22" fillId="0" borderId="4" xfId="2" applyNumberFormat="1" applyFont="1" applyBorder="1" applyAlignment="1">
      <alignment horizontal="center" vertical="center"/>
    </xf>
    <xf numFmtId="0" fontId="32" fillId="0" borderId="4" xfId="6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/>
    </xf>
    <xf numFmtId="0" fontId="32" fillId="0" borderId="0" xfId="6" applyNumberFormat="1" applyFont="1" applyAlignment="1">
      <alignment horizontal="center"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32" fillId="4" borderId="4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32" fillId="3" borderId="4" xfId="0" applyFont="1" applyFill="1" applyBorder="1" applyAlignment="1">
      <alignment horizontal="center" vertical="center" wrapText="1"/>
    </xf>
    <xf numFmtId="0" fontId="32" fillId="5" borderId="4" xfId="6" applyNumberFormat="1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 wrapText="1"/>
    </xf>
    <xf numFmtId="0" fontId="32" fillId="5" borderId="4" xfId="0" quotePrefix="1" applyFont="1" applyFill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38" fillId="5" borderId="4" xfId="10" quotePrefix="1" applyFont="1" applyFill="1" applyBorder="1" applyAlignment="1">
      <alignment horizontal="center" vertical="center"/>
    </xf>
    <xf numFmtId="0" fontId="35" fillId="5" borderId="4" xfId="10" quotePrefix="1" applyFill="1" applyBorder="1" applyAlignment="1">
      <alignment horizontal="center" vertical="center"/>
    </xf>
    <xf numFmtId="0" fontId="35" fillId="5" borderId="4" xfId="10" applyFill="1" applyBorder="1" applyAlignment="1">
      <alignment horizontal="center" vertical="center" wrapText="1"/>
    </xf>
    <xf numFmtId="0" fontId="41" fillId="5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43" fillId="5" borderId="4" xfId="1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6" fillId="0" borderId="9" xfId="3" applyFont="1" applyBorder="1">
      <alignment vertical="center"/>
    </xf>
    <xf numFmtId="0" fontId="6" fillId="0" borderId="10" xfId="3" applyFont="1" applyBorder="1">
      <alignment vertical="center"/>
    </xf>
    <xf numFmtId="0" fontId="7" fillId="0" borderId="4" xfId="3" applyFont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10" xfId="3" applyFont="1" applyBorder="1" applyAlignment="1">
      <alignment horizontal="left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31" fillId="0" borderId="4" xfId="3" applyFont="1" applyBorder="1" applyAlignment="1">
      <alignment horizontal="center" vertical="center" wrapText="1"/>
    </xf>
    <xf numFmtId="0" fontId="31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49" fontId="28" fillId="9" borderId="2" xfId="3" applyNumberFormat="1" applyFont="1" applyFill="1" applyBorder="1" applyAlignment="1">
      <alignment horizontal="center" vertical="center" wrapText="1"/>
    </xf>
    <xf numFmtId="49" fontId="28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30" fillId="9" borderId="2" xfId="3" quotePrefix="1" applyFont="1" applyFill="1" applyBorder="1" applyAlignment="1">
      <alignment horizontal="center" vertical="center"/>
    </xf>
    <xf numFmtId="0" fontId="30" fillId="9" borderId="5" xfId="3" quotePrefix="1" applyFont="1" applyFill="1" applyBorder="1" applyAlignment="1">
      <alignment horizontal="center" vertical="center"/>
    </xf>
    <xf numFmtId="0" fontId="30" fillId="9" borderId="3" xfId="3" quotePrefix="1" applyFont="1" applyFill="1" applyBorder="1" applyAlignment="1">
      <alignment horizontal="center" vertical="center"/>
    </xf>
    <xf numFmtId="0" fontId="29" fillId="9" borderId="8" xfId="3" quotePrefix="1" applyFont="1" applyFill="1" applyBorder="1" applyAlignment="1">
      <alignment horizontal="center" vertical="center"/>
    </xf>
    <xf numFmtId="0" fontId="29" fillId="9" borderId="12" xfId="3" quotePrefix="1" applyFont="1" applyFill="1" applyBorder="1" applyAlignment="1">
      <alignment horizontal="center" vertical="center"/>
    </xf>
    <xf numFmtId="0" fontId="42" fillId="9" borderId="6" xfId="3" quotePrefix="1" applyFont="1" applyFill="1" applyBorder="1" applyAlignment="1">
      <alignment horizontal="center" vertical="center" wrapText="1"/>
    </xf>
    <xf numFmtId="0" fontId="42" fillId="9" borderId="13" xfId="3" quotePrefix="1" applyFont="1" applyFill="1" applyBorder="1" applyAlignment="1">
      <alignment horizontal="center" vertical="center" wrapText="1"/>
    </xf>
    <xf numFmtId="0" fontId="42" fillId="9" borderId="11" xfId="3" quotePrefix="1" applyFont="1" applyFill="1" applyBorder="1" applyAlignment="1">
      <alignment horizontal="center" vertical="center" wrapText="1"/>
    </xf>
    <xf numFmtId="0" fontId="42" fillId="9" borderId="14" xfId="3" quotePrefix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32" fillId="0" borderId="4" xfId="6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4" xfId="0" quotePrefix="1" applyFont="1" applyBorder="1" applyAlignment="1">
      <alignment horizontal="center" vertical="center" wrapText="1"/>
    </xf>
    <xf numFmtId="0" fontId="32" fillId="0" borderId="15" xfId="6" applyNumberFormat="1" applyFont="1" applyBorder="1" applyAlignment="1">
      <alignment horizontal="center" vertical="center"/>
    </xf>
    <xf numFmtId="0" fontId="32" fillId="0" borderId="16" xfId="6" applyNumberFormat="1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2" fillId="0" borderId="15" xfId="0" quotePrefix="1" applyFont="1" applyBorder="1" applyAlignment="1">
      <alignment horizontal="center" vertical="center" wrapText="1"/>
    </xf>
    <xf numFmtId="0" fontId="32" fillId="0" borderId="16" xfId="0" quotePrefix="1" applyFont="1" applyBorder="1" applyAlignment="1">
      <alignment horizontal="center" vertical="center" wrapText="1"/>
    </xf>
    <xf numFmtId="0" fontId="32" fillId="12" borderId="4" xfId="6" applyNumberFormat="1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/>
    </xf>
    <xf numFmtId="0" fontId="32" fillId="12" borderId="4" xfId="0" quotePrefix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32" fillId="0" borderId="4" xfId="0" quotePrefix="1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5" xfId="0" quotePrefix="1" applyFont="1" applyBorder="1" applyAlignment="1">
      <alignment horizontal="center" vertical="center"/>
    </xf>
    <xf numFmtId="0" fontId="32" fillId="0" borderId="17" xfId="6" applyNumberFormat="1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17" xfId="0" quotePrefix="1" applyFont="1" applyBorder="1" applyAlignment="1">
      <alignment horizontal="center" vertical="center" wrapText="1"/>
    </xf>
    <xf numFmtId="0" fontId="23" fillId="0" borderId="4" xfId="0" quotePrefix="1" applyFont="1" applyBorder="1" applyAlignment="1">
      <alignment horizontal="center" vertical="center" wrapText="1"/>
    </xf>
  </cellXfs>
  <cellStyles count="11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  <cellStyle name="하이퍼링크" xfId="10" builtinId="8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6</xdr:col>
          <xdr:colOff>7620</xdr:colOff>
          <xdr:row>60</xdr:row>
          <xdr:rowOff>7620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999B92AC-95FA-ACAB-9F86-5627CE1880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2:$F$40" spid="_x0000_s20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9997440"/>
              <a:ext cx="4411980" cy="46405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736600</xdr:colOff>
      <xdr:row>19</xdr:row>
      <xdr:rowOff>25400</xdr:rowOff>
    </xdr:from>
    <xdr:to>
      <xdr:col>13</xdr:col>
      <xdr:colOff>3530600</xdr:colOff>
      <xdr:row>20</xdr:row>
      <xdr:rowOff>25400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9946600" y="123444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50800" y="12452350"/>
          <a:ext cx="7959725" cy="3721100"/>
          <a:chOff x="50800" y="15240000"/>
          <a:chExt cx="7899400" cy="37338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9991725" y="12426950"/>
          <a:ext cx="7969250" cy="3746500"/>
          <a:chOff x="9118600" y="15214600"/>
          <a:chExt cx="7975600" cy="3719369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19907250" y="12426949"/>
          <a:ext cx="8042275" cy="3746501"/>
          <a:chOff x="19761200" y="15214599"/>
          <a:chExt cx="8026400" cy="3747978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112</xdr:row>
          <xdr:rowOff>158750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955F6C35-4C8D-ACAE-D81A-076A8245CF2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9" spid="_x0000_s107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0" y="21240750"/>
              <a:ext cx="35909250" cy="20828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24</xdr:row>
      <xdr:rowOff>25400</xdr:rowOff>
    </xdr:from>
    <xdr:to>
      <xdr:col>4</xdr:col>
      <xdr:colOff>1371600</xdr:colOff>
      <xdr:row>29</xdr:row>
      <xdr:rowOff>41641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E2D485-5EC6-491E-940B-982E16152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nxWXPg64c9pxB5Sk9" TargetMode="External"/><Relationship Id="rId3" Type="http://schemas.openxmlformats.org/officeDocument/2006/relationships/hyperlink" Target="https://maps.app.goo.gl/7F84ZkgRyxuxcrzJ7" TargetMode="External"/><Relationship Id="rId7" Type="http://schemas.openxmlformats.org/officeDocument/2006/relationships/hyperlink" Target="https://maps.app.goo.gl/8KuibtiZ4aUuz8pK6" TargetMode="External"/><Relationship Id="rId2" Type="http://schemas.openxmlformats.org/officeDocument/2006/relationships/hyperlink" Target="https://maps.app.goo.gl/7F84ZkgRyxuxcrzJ7" TargetMode="External"/><Relationship Id="rId1" Type="http://schemas.openxmlformats.org/officeDocument/2006/relationships/hyperlink" Target="https://maps.app.goo.gl/7F84ZkgRyxuxcrzJ7" TargetMode="External"/><Relationship Id="rId6" Type="http://schemas.openxmlformats.org/officeDocument/2006/relationships/hyperlink" Target="https://maps.app.goo.gl/iueexzSnVYjP1jqh9" TargetMode="External"/><Relationship Id="rId5" Type="http://schemas.openxmlformats.org/officeDocument/2006/relationships/hyperlink" Target="https://maps.app.goo.gl/7F84ZkgRyxuxcrzJ7" TargetMode="External"/><Relationship Id="rId4" Type="http://schemas.openxmlformats.org/officeDocument/2006/relationships/hyperlink" Target="https://maps.app.goo.gl/7F84ZkgRyxuxcrzJ7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39"/>
  <sheetViews>
    <sheetView tabSelected="1" workbookViewId="0">
      <selection activeCell="M20" sqref="M20"/>
    </sheetView>
  </sheetViews>
  <sheetFormatPr defaultColWidth="9" defaultRowHeight="17.25"/>
  <cols>
    <col min="1" max="1" width="3.875" style="35" customWidth="1"/>
    <col min="2" max="2" width="15.75" style="35" bestFit="1" customWidth="1"/>
    <col min="3" max="5" width="11.375" style="35" bestFit="1" customWidth="1"/>
    <col min="6" max="6" width="4" style="35" customWidth="1"/>
    <col min="7" max="16384" width="9" style="35"/>
  </cols>
  <sheetData>
    <row r="1" spans="2:6">
      <c r="B1" s="171" t="s">
        <v>29</v>
      </c>
      <c r="C1" s="171"/>
      <c r="D1" s="171"/>
      <c r="E1" s="171"/>
    </row>
    <row r="2" spans="2:6">
      <c r="B2" s="36" t="s">
        <v>25</v>
      </c>
      <c r="C2" s="36" t="s">
        <v>26</v>
      </c>
      <c r="D2" s="36" t="s">
        <v>27</v>
      </c>
      <c r="E2" s="36" t="s">
        <v>28</v>
      </c>
    </row>
    <row r="3" spans="2:6">
      <c r="B3" s="37" t="s">
        <v>0</v>
      </c>
      <c r="C3" s="38">
        <v>23000</v>
      </c>
      <c r="D3" s="39">
        <v>1000</v>
      </c>
      <c r="E3" s="38">
        <f>C3+D3</f>
        <v>24000</v>
      </c>
    </row>
    <row r="4" spans="2:6">
      <c r="B4" s="40" t="s">
        <v>2</v>
      </c>
      <c r="C4" s="41">
        <v>33</v>
      </c>
      <c r="D4" s="41">
        <v>1</v>
      </c>
      <c r="E4" s="41">
        <f>C4+D4</f>
        <v>34</v>
      </c>
    </row>
    <row r="5" spans="2:6">
      <c r="B5" s="42" t="s">
        <v>1</v>
      </c>
      <c r="C5" s="43">
        <v>1515</v>
      </c>
      <c r="D5" s="43">
        <v>30</v>
      </c>
      <c r="E5" s="43">
        <f>C5+D5</f>
        <v>1545</v>
      </c>
    </row>
    <row r="7" spans="2:6">
      <c r="B7" s="36" t="s">
        <v>73</v>
      </c>
      <c r="C7" s="36" t="s">
        <v>79</v>
      </c>
      <c r="D7" s="36" t="s">
        <v>74</v>
      </c>
    </row>
    <row r="8" spans="2:6">
      <c r="B8" s="36" t="s">
        <v>75</v>
      </c>
      <c r="C8" s="36">
        <v>0</v>
      </c>
      <c r="D8" s="90">
        <v>4</v>
      </c>
    </row>
    <row r="9" spans="2:6">
      <c r="B9" s="36" t="s">
        <v>76</v>
      </c>
      <c r="C9" s="36">
        <v>2</v>
      </c>
      <c r="D9" s="90">
        <v>2.5</v>
      </c>
      <c r="F9" s="69"/>
    </row>
    <row r="10" spans="2:6">
      <c r="B10" s="36" t="s">
        <v>77</v>
      </c>
      <c r="C10" s="36">
        <v>6</v>
      </c>
      <c r="D10" s="90">
        <v>1.5</v>
      </c>
      <c r="F10" s="69"/>
    </row>
    <row r="11" spans="2:6">
      <c r="B11" s="36" t="s">
        <v>78</v>
      </c>
      <c r="C11" s="36">
        <v>10</v>
      </c>
      <c r="D11" s="90">
        <v>1.25</v>
      </c>
      <c r="F11" s="69"/>
    </row>
    <row r="12" spans="2:6">
      <c r="B12" s="36" t="s">
        <v>100</v>
      </c>
      <c r="C12" s="36">
        <v>15</v>
      </c>
      <c r="D12" s="90">
        <v>1.1499999999999999</v>
      </c>
      <c r="F12" s="69"/>
    </row>
    <row r="13" spans="2:6">
      <c r="B13" s="36" t="s">
        <v>101</v>
      </c>
      <c r="C13" s="36">
        <v>18</v>
      </c>
      <c r="D13" s="90">
        <v>1.1299999999999999</v>
      </c>
      <c r="F13" s="69"/>
    </row>
    <row r="14" spans="2:6">
      <c r="B14" s="36" t="s">
        <v>102</v>
      </c>
      <c r="C14" s="36">
        <v>21</v>
      </c>
      <c r="D14" s="90">
        <v>1.1000000000000001</v>
      </c>
      <c r="F14" s="69"/>
    </row>
    <row r="16" spans="2:6">
      <c r="F16" s="45"/>
    </row>
    <row r="17" spans="2:5">
      <c r="B17" s="172" t="s">
        <v>81</v>
      </c>
      <c r="C17" s="172"/>
      <c r="D17" s="172"/>
      <c r="E17" s="172"/>
    </row>
    <row r="18" spans="2:5">
      <c r="B18" s="172" t="s">
        <v>268</v>
      </c>
      <c r="C18" s="172"/>
      <c r="D18" s="172"/>
      <c r="E18" s="172"/>
    </row>
    <row r="20" spans="2:5">
      <c r="B20" s="35" t="s">
        <v>269</v>
      </c>
      <c r="E20" s="99"/>
    </row>
    <row r="21" spans="2:5">
      <c r="B21" s="35" t="s">
        <v>270</v>
      </c>
      <c r="C21" s="100"/>
    </row>
    <row r="23" spans="2:5">
      <c r="B23" s="35" t="s">
        <v>98</v>
      </c>
    </row>
    <row r="24" spans="2:5">
      <c r="B24" s="35" t="s">
        <v>23</v>
      </c>
      <c r="C24" s="35">
        <f>SUM('이름(TLxx-xx)'!R1)</f>
        <v>1</v>
      </c>
    </row>
    <row r="25" spans="2:5">
      <c r="B25" s="35" t="s">
        <v>24</v>
      </c>
      <c r="C25" s="44">
        <f>SUM('이름(TLxx-xx)'!R2)</f>
        <v>0</v>
      </c>
      <c r="E25" s="65"/>
    </row>
    <row r="26" spans="2:5">
      <c r="C26" s="45"/>
      <c r="E26" s="65"/>
    </row>
    <row r="27" spans="2:5">
      <c r="B27" s="35" t="s">
        <v>55</v>
      </c>
      <c r="C27" s="44" t="e">
        <f>#REF!+#REF!+#REF!+#REF!</f>
        <v>#REF!</v>
      </c>
      <c r="D27" s="54"/>
    </row>
    <row r="29" spans="2:5">
      <c r="C29" s="53"/>
      <c r="D29" s="53"/>
      <c r="E29" s="45"/>
    </row>
    <row r="30" spans="2:5">
      <c r="B30" s="35" t="s">
        <v>80</v>
      </c>
    </row>
    <row r="31" spans="2:5">
      <c r="B31" s="35" t="s">
        <v>93</v>
      </c>
      <c r="C31" s="47" t="s">
        <v>94</v>
      </c>
      <c r="D31" s="47" t="s">
        <v>95</v>
      </c>
    </row>
    <row r="32" spans="2:5">
      <c r="B32" s="35" t="s">
        <v>96</v>
      </c>
      <c r="D32" s="53"/>
    </row>
    <row r="33" spans="2:5">
      <c r="B33" s="35" t="s">
        <v>97</v>
      </c>
      <c r="D33" s="53"/>
    </row>
    <row r="34" spans="2:5">
      <c r="D34" s="53"/>
    </row>
    <row r="35" spans="2:5">
      <c r="D35" s="53"/>
    </row>
    <row r="36" spans="2:5">
      <c r="D36" s="59">
        <f>SUM(D32:D35)</f>
        <v>0</v>
      </c>
      <c r="E36" s="55">
        <f>D36/C4</f>
        <v>0</v>
      </c>
    </row>
    <row r="39" spans="2:5">
      <c r="B39" s="56" t="s">
        <v>72</v>
      </c>
      <c r="C39" s="57">
        <f>C25-E36</f>
        <v>0</v>
      </c>
    </row>
  </sheetData>
  <mergeCells count="3">
    <mergeCell ref="B1:E1"/>
    <mergeCell ref="B17:E17"/>
    <mergeCell ref="B18:E18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56</v>
      </c>
      <c r="B1" s="49" t="s">
        <v>57</v>
      </c>
      <c r="C1" s="49" t="s">
        <v>58</v>
      </c>
    </row>
    <row r="2" spans="1:3">
      <c r="A2" s="49" t="s">
        <v>30</v>
      </c>
      <c r="B2" s="50" t="s">
        <v>45</v>
      </c>
      <c r="C2" s="50" t="s">
        <v>59</v>
      </c>
    </row>
    <row r="3" spans="1:3">
      <c r="A3" s="49" t="s">
        <v>31</v>
      </c>
      <c r="B3" s="50" t="s">
        <v>60</v>
      </c>
      <c r="C3" s="50"/>
    </row>
    <row r="4" spans="1:3">
      <c r="A4" s="49" t="s">
        <v>38</v>
      </c>
      <c r="B4" s="50" t="s">
        <v>68</v>
      </c>
      <c r="C4" s="50"/>
    </row>
    <row r="5" spans="1:3">
      <c r="A5" s="49" t="s">
        <v>32</v>
      </c>
      <c r="B5" s="50" t="s">
        <v>46</v>
      </c>
      <c r="C5" s="50" t="s">
        <v>61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62</v>
      </c>
    </row>
    <row r="10" spans="1:3">
      <c r="A10" s="49" t="s">
        <v>44</v>
      </c>
      <c r="B10" s="50" t="s">
        <v>54</v>
      </c>
      <c r="C10" s="50" t="s">
        <v>63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64</v>
      </c>
      <c r="C12" s="52" t="s">
        <v>70</v>
      </c>
    </row>
    <row r="13" spans="1:3">
      <c r="A13" s="49" t="s">
        <v>35</v>
      </c>
      <c r="B13" s="50" t="s">
        <v>65</v>
      </c>
      <c r="C13" s="50"/>
    </row>
    <row r="14" spans="1:3">
      <c r="A14" s="49" t="s">
        <v>36</v>
      </c>
      <c r="B14" s="50" t="s">
        <v>66</v>
      </c>
      <c r="C14" s="50" t="s">
        <v>67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69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5"/>
  <sheetViews>
    <sheetView topLeftCell="A133" zoomScale="90" zoomScaleNormal="90" workbookViewId="0">
      <selection activeCell="B124" sqref="B124"/>
    </sheetView>
  </sheetViews>
  <sheetFormatPr defaultColWidth="9" defaultRowHeight="18.75"/>
  <cols>
    <col min="1" max="1" width="8.25" style="98" bestFit="1" customWidth="1"/>
    <col min="2" max="2" width="33.75" style="117" bestFit="1" customWidth="1"/>
    <col min="3" max="3" width="22.25" style="93" bestFit="1" customWidth="1"/>
    <col min="4" max="4" width="15" style="93" bestFit="1" customWidth="1"/>
    <col min="5" max="5" width="20.75" style="93" bestFit="1" customWidth="1"/>
    <col min="6" max="6" width="73.625" style="93" bestFit="1" customWidth="1"/>
    <col min="7" max="7" width="7.375" style="93" bestFit="1" customWidth="1"/>
    <col min="8" max="16384" width="9" style="93"/>
  </cols>
  <sheetData>
    <row r="1" spans="1:7">
      <c r="A1" s="91" t="s">
        <v>119</v>
      </c>
      <c r="B1" s="114" t="s">
        <v>120</v>
      </c>
      <c r="C1" s="92" t="s">
        <v>120</v>
      </c>
      <c r="D1" s="92" t="s">
        <v>121</v>
      </c>
      <c r="E1" s="92" t="s">
        <v>122</v>
      </c>
      <c r="F1" s="92" t="s">
        <v>123</v>
      </c>
      <c r="G1" s="93" t="s">
        <v>124</v>
      </c>
    </row>
    <row r="2" spans="1:7">
      <c r="A2" s="173">
        <v>1</v>
      </c>
      <c r="B2" s="175" t="s">
        <v>125</v>
      </c>
      <c r="C2" s="175" t="s">
        <v>126</v>
      </c>
      <c r="D2" s="178" t="s">
        <v>127</v>
      </c>
      <c r="E2" s="94" t="s">
        <v>128</v>
      </c>
      <c r="F2" s="95" t="s">
        <v>129</v>
      </c>
    </row>
    <row r="3" spans="1:7">
      <c r="A3" s="173"/>
      <c r="B3" s="175"/>
      <c r="C3" s="175"/>
      <c r="D3" s="175"/>
      <c r="E3" s="95" t="s">
        <v>130</v>
      </c>
      <c r="F3" s="95"/>
    </row>
    <row r="4" spans="1:7">
      <c r="A4" s="173">
        <v>2</v>
      </c>
      <c r="B4" s="175" t="s">
        <v>131</v>
      </c>
      <c r="C4" s="175" t="s">
        <v>132</v>
      </c>
      <c r="D4" s="178" t="s">
        <v>274</v>
      </c>
      <c r="E4" s="94" t="s">
        <v>128</v>
      </c>
      <c r="F4" s="95" t="s">
        <v>133</v>
      </c>
    </row>
    <row r="5" spans="1:7">
      <c r="A5" s="173"/>
      <c r="B5" s="175"/>
      <c r="C5" s="175"/>
      <c r="D5" s="175"/>
      <c r="E5" s="95" t="s">
        <v>130</v>
      </c>
      <c r="F5" s="95"/>
    </row>
    <row r="6" spans="1:7">
      <c r="A6" s="173">
        <v>3</v>
      </c>
      <c r="B6" s="192" t="s">
        <v>442</v>
      </c>
      <c r="C6" s="177" t="s">
        <v>134</v>
      </c>
      <c r="D6" s="185" t="s">
        <v>135</v>
      </c>
      <c r="E6" s="94" t="s">
        <v>128</v>
      </c>
      <c r="F6" s="95" t="s">
        <v>136</v>
      </c>
    </row>
    <row r="7" spans="1:7">
      <c r="A7" s="173"/>
      <c r="B7" s="192"/>
      <c r="C7" s="177"/>
      <c r="D7" s="195"/>
      <c r="E7" s="95" t="s">
        <v>130</v>
      </c>
      <c r="F7" s="95"/>
    </row>
    <row r="8" spans="1:7">
      <c r="A8" s="173">
        <v>4</v>
      </c>
      <c r="B8" s="175" t="s">
        <v>137</v>
      </c>
      <c r="C8" s="175" t="s">
        <v>138</v>
      </c>
      <c r="D8" s="175" t="s">
        <v>275</v>
      </c>
      <c r="E8" s="94" t="s">
        <v>128</v>
      </c>
      <c r="F8" s="96" t="s">
        <v>139</v>
      </c>
    </row>
    <row r="9" spans="1:7">
      <c r="A9" s="173"/>
      <c r="B9" s="175"/>
      <c r="C9" s="175"/>
      <c r="D9" s="175"/>
      <c r="E9" s="95" t="s">
        <v>130</v>
      </c>
      <c r="F9" s="95"/>
    </row>
    <row r="10" spans="1:7">
      <c r="A10" s="173">
        <v>5</v>
      </c>
      <c r="B10" s="194" t="s">
        <v>92</v>
      </c>
      <c r="C10" s="196" t="s">
        <v>140</v>
      </c>
      <c r="D10" s="198" t="s">
        <v>276</v>
      </c>
      <c r="E10" s="94" t="s">
        <v>128</v>
      </c>
      <c r="F10" s="95" t="s">
        <v>141</v>
      </c>
    </row>
    <row r="11" spans="1:7">
      <c r="A11" s="173"/>
      <c r="B11" s="195"/>
      <c r="C11" s="197"/>
      <c r="D11" s="197"/>
      <c r="E11" s="95" t="s">
        <v>130</v>
      </c>
      <c r="F11" s="95"/>
    </row>
    <row r="12" spans="1:7">
      <c r="A12" s="173">
        <v>6</v>
      </c>
      <c r="B12" s="175" t="s">
        <v>142</v>
      </c>
      <c r="C12" s="177" t="s">
        <v>143</v>
      </c>
      <c r="D12" s="178" t="s">
        <v>277</v>
      </c>
      <c r="E12" s="94" t="s">
        <v>128</v>
      </c>
      <c r="F12" s="95" t="s">
        <v>144</v>
      </c>
    </row>
    <row r="13" spans="1:7">
      <c r="A13" s="173"/>
      <c r="B13" s="175"/>
      <c r="C13" s="177"/>
      <c r="D13" s="175"/>
      <c r="E13" s="95" t="s">
        <v>130</v>
      </c>
      <c r="F13" s="95"/>
    </row>
    <row r="14" spans="1:7">
      <c r="A14" s="173">
        <v>7</v>
      </c>
      <c r="B14" s="175" t="s">
        <v>145</v>
      </c>
      <c r="C14" s="175" t="s">
        <v>146</v>
      </c>
      <c r="D14" s="178" t="s">
        <v>147</v>
      </c>
      <c r="E14" s="94" t="s">
        <v>128</v>
      </c>
      <c r="F14" s="95" t="s">
        <v>278</v>
      </c>
    </row>
    <row r="15" spans="1:7">
      <c r="A15" s="173"/>
      <c r="B15" s="175"/>
      <c r="C15" s="175"/>
      <c r="D15" s="175"/>
      <c r="E15" s="95" t="s">
        <v>130</v>
      </c>
      <c r="F15" s="95"/>
    </row>
    <row r="16" spans="1:7">
      <c r="A16" s="173">
        <v>8</v>
      </c>
      <c r="B16" s="175" t="s">
        <v>149</v>
      </c>
      <c r="C16" s="175" t="s">
        <v>150</v>
      </c>
      <c r="D16" s="175" t="s">
        <v>279</v>
      </c>
      <c r="E16" s="94" t="s">
        <v>128</v>
      </c>
      <c r="F16" s="95" t="s">
        <v>151</v>
      </c>
    </row>
    <row r="17" spans="1:6">
      <c r="A17" s="173"/>
      <c r="B17" s="175"/>
      <c r="C17" s="175"/>
      <c r="D17" s="175"/>
      <c r="E17" s="95" t="s">
        <v>130</v>
      </c>
      <c r="F17" s="95"/>
    </row>
    <row r="18" spans="1:6">
      <c r="A18" s="173">
        <v>9</v>
      </c>
      <c r="B18" s="175" t="s">
        <v>152</v>
      </c>
      <c r="C18" s="175" t="s">
        <v>153</v>
      </c>
      <c r="D18" s="175" t="s">
        <v>280</v>
      </c>
      <c r="E18" s="94" t="s">
        <v>128</v>
      </c>
      <c r="F18" s="95" t="s">
        <v>154</v>
      </c>
    </row>
    <row r="19" spans="1:6">
      <c r="A19" s="173"/>
      <c r="B19" s="175"/>
      <c r="C19" s="175"/>
      <c r="D19" s="175"/>
      <c r="E19" s="95" t="s">
        <v>130</v>
      </c>
      <c r="F19" s="95"/>
    </row>
    <row r="20" spans="1:6">
      <c r="A20" s="173">
        <v>10</v>
      </c>
      <c r="B20" s="175" t="s">
        <v>155</v>
      </c>
      <c r="C20" s="175" t="s">
        <v>156</v>
      </c>
      <c r="D20" s="178" t="s">
        <v>281</v>
      </c>
      <c r="E20" s="94" t="s">
        <v>128</v>
      </c>
      <c r="F20" s="96" t="s">
        <v>157</v>
      </c>
    </row>
    <row r="21" spans="1:6">
      <c r="A21" s="173"/>
      <c r="B21" s="175"/>
      <c r="C21" s="175"/>
      <c r="D21" s="175"/>
      <c r="E21" s="95" t="s">
        <v>130</v>
      </c>
      <c r="F21" s="95"/>
    </row>
    <row r="22" spans="1:6">
      <c r="A22" s="173">
        <v>11</v>
      </c>
      <c r="B22" s="175" t="s">
        <v>158</v>
      </c>
      <c r="C22" s="175" t="s">
        <v>159</v>
      </c>
      <c r="D22" s="178" t="s">
        <v>282</v>
      </c>
      <c r="E22" s="94" t="s">
        <v>128</v>
      </c>
      <c r="F22" s="95" t="s">
        <v>160</v>
      </c>
    </row>
    <row r="23" spans="1:6">
      <c r="A23" s="173"/>
      <c r="B23" s="175"/>
      <c r="C23" s="175"/>
      <c r="D23" s="175"/>
      <c r="E23" s="95" t="s">
        <v>130</v>
      </c>
      <c r="F23" s="95"/>
    </row>
    <row r="24" spans="1:6">
      <c r="A24" s="173">
        <v>12</v>
      </c>
      <c r="B24" s="194" t="s">
        <v>161</v>
      </c>
      <c r="C24" s="196" t="s">
        <v>162</v>
      </c>
      <c r="D24" s="185" t="s">
        <v>163</v>
      </c>
      <c r="E24" s="94" t="s">
        <v>128</v>
      </c>
      <c r="F24" s="95" t="s">
        <v>164</v>
      </c>
    </row>
    <row r="25" spans="1:6">
      <c r="A25" s="173"/>
      <c r="B25" s="195"/>
      <c r="C25" s="197"/>
      <c r="D25" s="197"/>
      <c r="E25" s="95" t="s">
        <v>130</v>
      </c>
      <c r="F25" s="95"/>
    </row>
    <row r="26" spans="1:6">
      <c r="A26" s="173">
        <v>13</v>
      </c>
      <c r="B26" s="175" t="s">
        <v>165</v>
      </c>
      <c r="C26" s="175" t="s">
        <v>166</v>
      </c>
      <c r="D26" s="178" t="s">
        <v>283</v>
      </c>
      <c r="E26" s="94" t="s">
        <v>128</v>
      </c>
      <c r="F26" s="96" t="s">
        <v>167</v>
      </c>
    </row>
    <row r="27" spans="1:6">
      <c r="A27" s="173"/>
      <c r="B27" s="175"/>
      <c r="C27" s="175"/>
      <c r="D27" s="175"/>
      <c r="E27" s="95" t="s">
        <v>130</v>
      </c>
      <c r="F27" s="95"/>
    </row>
    <row r="28" spans="1:6">
      <c r="A28" s="173">
        <v>14</v>
      </c>
      <c r="B28" s="175" t="s">
        <v>168</v>
      </c>
      <c r="C28" s="177" t="s">
        <v>169</v>
      </c>
      <c r="D28" s="175" t="s">
        <v>284</v>
      </c>
      <c r="E28" s="95" t="s">
        <v>170</v>
      </c>
      <c r="F28" s="95" t="s">
        <v>171</v>
      </c>
    </row>
    <row r="29" spans="1:6">
      <c r="A29" s="173"/>
      <c r="B29" s="175"/>
      <c r="C29" s="177"/>
      <c r="D29" s="175"/>
      <c r="E29" s="95" t="s">
        <v>130</v>
      </c>
      <c r="F29" s="95"/>
    </row>
    <row r="30" spans="1:6">
      <c r="A30" s="179">
        <v>15</v>
      </c>
      <c r="B30" s="181" t="s">
        <v>285</v>
      </c>
      <c r="C30" s="201" t="s">
        <v>286</v>
      </c>
      <c r="D30" s="185" t="s">
        <v>172</v>
      </c>
      <c r="E30" s="94" t="s">
        <v>128</v>
      </c>
      <c r="F30" s="96" t="s">
        <v>173</v>
      </c>
    </row>
    <row r="31" spans="1:6">
      <c r="A31" s="199"/>
      <c r="B31" s="200"/>
      <c r="C31" s="200"/>
      <c r="D31" s="202"/>
      <c r="E31" s="97" t="s">
        <v>130</v>
      </c>
      <c r="F31" s="97" t="s">
        <v>287</v>
      </c>
    </row>
    <row r="32" spans="1:6" ht="93.75">
      <c r="A32" s="180"/>
      <c r="B32" s="195"/>
      <c r="C32" s="195"/>
      <c r="D32" s="186"/>
      <c r="E32" s="101" t="s">
        <v>288</v>
      </c>
      <c r="F32" s="101" t="s">
        <v>289</v>
      </c>
    </row>
    <row r="33" spans="1:6">
      <c r="A33" s="173">
        <v>16</v>
      </c>
      <c r="B33" s="175" t="s">
        <v>174</v>
      </c>
      <c r="C33" s="175" t="s">
        <v>175</v>
      </c>
      <c r="D33" s="178" t="s">
        <v>290</v>
      </c>
      <c r="E33" s="94" t="s">
        <v>128</v>
      </c>
      <c r="F33" s="95" t="s">
        <v>176</v>
      </c>
    </row>
    <row r="34" spans="1:6">
      <c r="A34" s="173"/>
      <c r="B34" s="175"/>
      <c r="C34" s="175"/>
      <c r="D34" s="175"/>
      <c r="E34" s="95" t="s">
        <v>130</v>
      </c>
      <c r="F34" s="95"/>
    </row>
    <row r="35" spans="1:6">
      <c r="A35" s="173">
        <v>17</v>
      </c>
      <c r="B35" s="175" t="s">
        <v>177</v>
      </c>
      <c r="C35" s="177" t="s">
        <v>178</v>
      </c>
      <c r="D35" s="178" t="s">
        <v>291</v>
      </c>
      <c r="E35" s="94" t="s">
        <v>128</v>
      </c>
      <c r="F35" s="95" t="s">
        <v>179</v>
      </c>
    </row>
    <row r="36" spans="1:6">
      <c r="A36" s="173"/>
      <c r="B36" s="175"/>
      <c r="C36" s="177"/>
      <c r="D36" s="175"/>
      <c r="E36" s="95" t="s">
        <v>130</v>
      </c>
      <c r="F36" s="95"/>
    </row>
    <row r="37" spans="1:6">
      <c r="A37" s="173">
        <v>18</v>
      </c>
      <c r="B37" s="192" t="s">
        <v>180</v>
      </c>
      <c r="C37" s="175" t="s">
        <v>181</v>
      </c>
      <c r="D37" s="178" t="s">
        <v>292</v>
      </c>
      <c r="E37" s="97" t="s">
        <v>128</v>
      </c>
      <c r="F37" s="97" t="s">
        <v>182</v>
      </c>
    </row>
    <row r="38" spans="1:6">
      <c r="A38" s="173"/>
      <c r="B38" s="175"/>
      <c r="C38" s="175"/>
      <c r="D38" s="175"/>
      <c r="E38" s="95" t="s">
        <v>130</v>
      </c>
      <c r="F38" s="95" t="s">
        <v>293</v>
      </c>
    </row>
    <row r="39" spans="1:6">
      <c r="A39" s="173">
        <v>19</v>
      </c>
      <c r="B39" s="175" t="s">
        <v>184</v>
      </c>
      <c r="C39" s="175" t="s">
        <v>185</v>
      </c>
      <c r="D39" s="178" t="s">
        <v>294</v>
      </c>
      <c r="E39" s="94" t="s">
        <v>128</v>
      </c>
      <c r="F39" s="95" t="s">
        <v>179</v>
      </c>
    </row>
    <row r="40" spans="1:6">
      <c r="A40" s="173"/>
      <c r="B40" s="175"/>
      <c r="C40" s="175"/>
      <c r="D40" s="175"/>
      <c r="E40" s="95" t="s">
        <v>130</v>
      </c>
      <c r="F40" s="95"/>
    </row>
    <row r="41" spans="1:6">
      <c r="A41" s="173">
        <v>20</v>
      </c>
      <c r="B41" s="175" t="s">
        <v>186</v>
      </c>
      <c r="C41" s="175" t="s">
        <v>187</v>
      </c>
      <c r="D41" s="178" t="s">
        <v>295</v>
      </c>
      <c r="E41" s="94" t="s">
        <v>170</v>
      </c>
      <c r="F41" s="96" t="s">
        <v>188</v>
      </c>
    </row>
    <row r="42" spans="1:6">
      <c r="A42" s="173"/>
      <c r="B42" s="175"/>
      <c r="C42" s="175"/>
      <c r="D42" s="175"/>
      <c r="E42" s="95" t="s">
        <v>130</v>
      </c>
      <c r="F42" s="95"/>
    </row>
    <row r="43" spans="1:6">
      <c r="A43" s="173">
        <v>21</v>
      </c>
      <c r="B43" s="175" t="s">
        <v>189</v>
      </c>
      <c r="C43" s="175" t="s">
        <v>190</v>
      </c>
      <c r="D43" s="178" t="s">
        <v>191</v>
      </c>
      <c r="E43" s="94" t="s">
        <v>128</v>
      </c>
      <c r="F43" s="95" t="s">
        <v>192</v>
      </c>
    </row>
    <row r="44" spans="1:6">
      <c r="A44" s="173"/>
      <c r="B44" s="175"/>
      <c r="C44" s="175"/>
      <c r="D44" s="175"/>
      <c r="E44" s="95" t="s">
        <v>130</v>
      </c>
      <c r="F44" s="95"/>
    </row>
    <row r="45" spans="1:6">
      <c r="A45" s="173">
        <v>22</v>
      </c>
      <c r="B45" s="175" t="s">
        <v>193</v>
      </c>
      <c r="C45" s="175" t="s">
        <v>194</v>
      </c>
      <c r="D45" s="178" t="s">
        <v>296</v>
      </c>
      <c r="E45" s="94" t="s">
        <v>128</v>
      </c>
      <c r="F45" s="95" t="s">
        <v>195</v>
      </c>
    </row>
    <row r="46" spans="1:6">
      <c r="A46" s="173"/>
      <c r="B46" s="175"/>
      <c r="C46" s="175"/>
      <c r="D46" s="175"/>
      <c r="E46" s="95" t="s">
        <v>130</v>
      </c>
      <c r="F46" s="95"/>
    </row>
    <row r="47" spans="1:6">
      <c r="A47" s="173">
        <v>23</v>
      </c>
      <c r="B47" s="175" t="s">
        <v>196</v>
      </c>
      <c r="C47" s="175" t="s">
        <v>197</v>
      </c>
      <c r="D47" s="178" t="s">
        <v>297</v>
      </c>
      <c r="E47" s="94" t="s">
        <v>128</v>
      </c>
      <c r="F47" s="95" t="s">
        <v>198</v>
      </c>
    </row>
    <row r="48" spans="1:6">
      <c r="A48" s="173"/>
      <c r="B48" s="175"/>
      <c r="C48" s="175"/>
      <c r="D48" s="175"/>
      <c r="E48" s="95" t="s">
        <v>130</v>
      </c>
      <c r="F48" s="95"/>
    </row>
    <row r="49" spans="1:6">
      <c r="A49" s="173">
        <v>24</v>
      </c>
      <c r="B49" s="175" t="s">
        <v>199</v>
      </c>
      <c r="C49" s="175" t="s">
        <v>200</v>
      </c>
      <c r="D49" s="178" t="s">
        <v>298</v>
      </c>
      <c r="E49" s="94" t="s">
        <v>128</v>
      </c>
      <c r="F49" s="95" t="s">
        <v>201</v>
      </c>
    </row>
    <row r="50" spans="1:6">
      <c r="A50" s="173"/>
      <c r="B50" s="175"/>
      <c r="C50" s="175"/>
      <c r="D50" s="175"/>
      <c r="E50" s="95" t="s">
        <v>130</v>
      </c>
      <c r="F50" s="95"/>
    </row>
    <row r="51" spans="1:6">
      <c r="A51" s="173">
        <v>25</v>
      </c>
      <c r="B51" s="175" t="s">
        <v>202</v>
      </c>
      <c r="C51" s="175" t="s">
        <v>203</v>
      </c>
      <c r="D51" s="175" t="s">
        <v>299</v>
      </c>
      <c r="E51" s="94" t="s">
        <v>128</v>
      </c>
      <c r="F51" s="95" t="s">
        <v>204</v>
      </c>
    </row>
    <row r="52" spans="1:6">
      <c r="A52" s="173"/>
      <c r="B52" s="175"/>
      <c r="C52" s="175"/>
      <c r="D52" s="175"/>
      <c r="E52" s="95" t="s">
        <v>130</v>
      </c>
      <c r="F52" s="95"/>
    </row>
    <row r="53" spans="1:6">
      <c r="A53" s="173">
        <v>26</v>
      </c>
      <c r="B53" s="192" t="s">
        <v>205</v>
      </c>
      <c r="C53" s="175" t="s">
        <v>206</v>
      </c>
      <c r="D53" s="178" t="s">
        <v>300</v>
      </c>
      <c r="E53" s="94" t="s">
        <v>128</v>
      </c>
      <c r="F53" s="95" t="s">
        <v>148</v>
      </c>
    </row>
    <row r="54" spans="1:6">
      <c r="A54" s="173"/>
      <c r="B54" s="175"/>
      <c r="C54" s="175"/>
      <c r="D54" s="175"/>
      <c r="E54" s="95" t="s">
        <v>130</v>
      </c>
      <c r="F54" s="95"/>
    </row>
    <row r="55" spans="1:6">
      <c r="A55" s="173">
        <v>27</v>
      </c>
      <c r="B55" s="178" t="s">
        <v>207</v>
      </c>
      <c r="C55" s="193" t="s">
        <v>208</v>
      </c>
      <c r="D55" s="193" t="s">
        <v>209</v>
      </c>
      <c r="E55" s="95" t="s">
        <v>128</v>
      </c>
      <c r="F55" s="95" t="s">
        <v>301</v>
      </c>
    </row>
    <row r="56" spans="1:6">
      <c r="A56" s="173"/>
      <c r="B56" s="178"/>
      <c r="C56" s="193"/>
      <c r="D56" s="177"/>
      <c r="E56" s="97" t="s">
        <v>130</v>
      </c>
      <c r="F56" s="97" t="s">
        <v>302</v>
      </c>
    </row>
    <row r="57" spans="1:6">
      <c r="A57" s="173">
        <v>28</v>
      </c>
      <c r="B57" s="203" t="s">
        <v>210</v>
      </c>
      <c r="C57" s="193" t="s">
        <v>211</v>
      </c>
      <c r="D57" s="193" t="s">
        <v>212</v>
      </c>
      <c r="E57" s="95" t="s">
        <v>128</v>
      </c>
      <c r="F57" s="95"/>
    </row>
    <row r="58" spans="1:6">
      <c r="A58" s="173"/>
      <c r="B58" s="178"/>
      <c r="C58" s="193"/>
      <c r="D58" s="177"/>
      <c r="E58" s="95" t="s">
        <v>130</v>
      </c>
      <c r="F58" s="95" t="s">
        <v>213</v>
      </c>
    </row>
    <row r="59" spans="1:6">
      <c r="A59" s="173">
        <v>29</v>
      </c>
      <c r="B59" s="203" t="s">
        <v>214</v>
      </c>
      <c r="C59" s="193" t="s">
        <v>215</v>
      </c>
      <c r="D59" s="193" t="s">
        <v>216</v>
      </c>
      <c r="E59" s="95" t="s">
        <v>128</v>
      </c>
      <c r="F59" s="95" t="s">
        <v>217</v>
      </c>
    </row>
    <row r="60" spans="1:6">
      <c r="A60" s="173"/>
      <c r="B60" s="178"/>
      <c r="C60" s="193"/>
      <c r="D60" s="177"/>
      <c r="E60" s="95" t="s">
        <v>130</v>
      </c>
      <c r="F60" s="96"/>
    </row>
    <row r="61" spans="1:6">
      <c r="A61" s="173">
        <v>30</v>
      </c>
      <c r="B61" s="203" t="s">
        <v>303</v>
      </c>
      <c r="C61" s="193" t="s">
        <v>304</v>
      </c>
      <c r="D61" s="178" t="s">
        <v>305</v>
      </c>
      <c r="E61" s="95" t="s">
        <v>128</v>
      </c>
      <c r="F61" s="95"/>
    </row>
    <row r="62" spans="1:6">
      <c r="A62" s="173"/>
      <c r="B62" s="178"/>
      <c r="C62" s="193"/>
      <c r="D62" s="177"/>
      <c r="E62" s="95" t="s">
        <v>130</v>
      </c>
      <c r="F62" s="96" t="s">
        <v>218</v>
      </c>
    </row>
    <row r="63" spans="1:6">
      <c r="A63" s="173">
        <v>31</v>
      </c>
      <c r="B63" s="192" t="s">
        <v>219</v>
      </c>
      <c r="C63" s="177" t="s">
        <v>220</v>
      </c>
      <c r="D63" s="193" t="s">
        <v>306</v>
      </c>
      <c r="E63" s="95" t="s">
        <v>170</v>
      </c>
      <c r="F63" s="95" t="s">
        <v>307</v>
      </c>
    </row>
    <row r="64" spans="1:6">
      <c r="A64" s="173"/>
      <c r="B64" s="192"/>
      <c r="C64" s="177"/>
      <c r="D64" s="177"/>
      <c r="E64" s="95" t="s">
        <v>130</v>
      </c>
      <c r="F64" s="95"/>
    </row>
    <row r="65" spans="1:6">
      <c r="A65" s="173">
        <v>32</v>
      </c>
      <c r="B65" s="192" t="s">
        <v>221</v>
      </c>
      <c r="C65" s="177" t="s">
        <v>222</v>
      </c>
      <c r="D65" s="193" t="s">
        <v>223</v>
      </c>
      <c r="E65" s="95" t="s">
        <v>170</v>
      </c>
      <c r="F65" s="95" t="s">
        <v>224</v>
      </c>
    </row>
    <row r="66" spans="1:6">
      <c r="A66" s="173"/>
      <c r="B66" s="192"/>
      <c r="C66" s="177"/>
      <c r="D66" s="177"/>
      <c r="E66" s="95" t="s">
        <v>130</v>
      </c>
      <c r="F66" s="95"/>
    </row>
    <row r="67" spans="1:6">
      <c r="A67" s="173">
        <v>33</v>
      </c>
      <c r="B67" s="192" t="s">
        <v>225</v>
      </c>
      <c r="C67" s="177" t="s">
        <v>226</v>
      </c>
      <c r="D67" s="193" t="s">
        <v>227</v>
      </c>
      <c r="E67" s="95" t="s">
        <v>170</v>
      </c>
      <c r="F67" s="96" t="s">
        <v>228</v>
      </c>
    </row>
    <row r="68" spans="1:6">
      <c r="A68" s="173"/>
      <c r="B68" s="192"/>
      <c r="C68" s="177"/>
      <c r="D68" s="177"/>
      <c r="E68" s="95" t="s">
        <v>130</v>
      </c>
      <c r="F68" s="95"/>
    </row>
    <row r="69" spans="1:6">
      <c r="A69" s="173">
        <v>34</v>
      </c>
      <c r="B69" s="192" t="s">
        <v>229</v>
      </c>
      <c r="C69" s="175" t="s">
        <v>230</v>
      </c>
      <c r="D69" s="193" t="s">
        <v>231</v>
      </c>
      <c r="E69" s="95" t="s">
        <v>170</v>
      </c>
      <c r="F69" s="96" t="s">
        <v>232</v>
      </c>
    </row>
    <row r="70" spans="1:6">
      <c r="A70" s="173"/>
      <c r="B70" s="192"/>
      <c r="C70" s="177"/>
      <c r="D70" s="177"/>
      <c r="E70" s="95" t="s">
        <v>130</v>
      </c>
      <c r="F70" s="95"/>
    </row>
    <row r="71" spans="1:6">
      <c r="A71" s="173">
        <v>35</v>
      </c>
      <c r="B71" s="174" t="s">
        <v>233</v>
      </c>
      <c r="C71" s="177" t="s">
        <v>234</v>
      </c>
      <c r="D71" s="193" t="s">
        <v>235</v>
      </c>
      <c r="E71" s="95" t="s">
        <v>170</v>
      </c>
      <c r="F71" s="96" t="s">
        <v>236</v>
      </c>
    </row>
    <row r="72" spans="1:6">
      <c r="A72" s="173"/>
      <c r="B72" s="175"/>
      <c r="C72" s="177"/>
      <c r="D72" s="177"/>
      <c r="E72" s="95" t="s">
        <v>130</v>
      </c>
      <c r="F72" s="95"/>
    </row>
    <row r="73" spans="1:6">
      <c r="A73" s="173">
        <v>36</v>
      </c>
      <c r="B73" s="174" t="s">
        <v>308</v>
      </c>
      <c r="C73" s="177" t="s">
        <v>309</v>
      </c>
      <c r="D73" s="178" t="s">
        <v>310</v>
      </c>
      <c r="E73" s="95" t="s">
        <v>170</v>
      </c>
      <c r="F73" s="96" t="s">
        <v>311</v>
      </c>
    </row>
    <row r="74" spans="1:6">
      <c r="A74" s="173"/>
      <c r="B74" s="175"/>
      <c r="C74" s="177"/>
      <c r="D74" s="175"/>
      <c r="E74" s="95" t="s">
        <v>130</v>
      </c>
      <c r="F74" s="95"/>
    </row>
    <row r="75" spans="1:6" s="103" customFormat="1">
      <c r="A75" s="187">
        <v>37</v>
      </c>
      <c r="B75" s="188" t="s">
        <v>417</v>
      </c>
      <c r="C75" s="190" t="s">
        <v>237</v>
      </c>
      <c r="D75" s="191" t="s">
        <v>418</v>
      </c>
      <c r="E75" s="102" t="s">
        <v>170</v>
      </c>
      <c r="F75" s="102" t="s">
        <v>238</v>
      </c>
    </row>
    <row r="76" spans="1:6" s="103" customFormat="1">
      <c r="A76" s="187"/>
      <c r="B76" s="189"/>
      <c r="C76" s="190"/>
      <c r="D76" s="190"/>
      <c r="E76" s="102" t="s">
        <v>130</v>
      </c>
      <c r="F76" s="102"/>
    </row>
    <row r="77" spans="1:6">
      <c r="A77" s="173">
        <v>38</v>
      </c>
      <c r="B77" s="192" t="s">
        <v>239</v>
      </c>
      <c r="C77" s="177" t="s">
        <v>240</v>
      </c>
      <c r="D77" s="193" t="s">
        <v>241</v>
      </c>
      <c r="E77" s="95" t="s">
        <v>170</v>
      </c>
      <c r="F77" s="95" t="s">
        <v>242</v>
      </c>
    </row>
    <row r="78" spans="1:6">
      <c r="A78" s="173"/>
      <c r="B78" s="175"/>
      <c r="C78" s="177"/>
      <c r="D78" s="177"/>
      <c r="E78" s="95" t="s">
        <v>130</v>
      </c>
      <c r="F78" s="95"/>
    </row>
    <row r="79" spans="1:6">
      <c r="A79" s="173">
        <v>39</v>
      </c>
      <c r="B79" s="175" t="s">
        <v>243</v>
      </c>
      <c r="C79" s="177" t="s">
        <v>243</v>
      </c>
      <c r="D79" s="178" t="s">
        <v>244</v>
      </c>
      <c r="E79" s="95" t="s">
        <v>170</v>
      </c>
      <c r="F79" s="95" t="s">
        <v>245</v>
      </c>
    </row>
    <row r="80" spans="1:6">
      <c r="A80" s="173"/>
      <c r="B80" s="175"/>
      <c r="C80" s="177"/>
      <c r="D80" s="175"/>
      <c r="E80" s="95" t="s">
        <v>130</v>
      </c>
      <c r="F80" s="95"/>
    </row>
    <row r="81" spans="1:6">
      <c r="A81" s="173">
        <v>40</v>
      </c>
      <c r="B81" s="174" t="s">
        <v>312</v>
      </c>
      <c r="C81" s="177" t="s">
        <v>246</v>
      </c>
      <c r="D81" s="178" t="s">
        <v>247</v>
      </c>
      <c r="E81" s="95" t="s">
        <v>170</v>
      </c>
      <c r="F81" s="95" t="s">
        <v>248</v>
      </c>
    </row>
    <row r="82" spans="1:6">
      <c r="A82" s="173"/>
      <c r="B82" s="175"/>
      <c r="C82" s="177"/>
      <c r="D82" s="175"/>
      <c r="E82" s="95" t="s">
        <v>130</v>
      </c>
      <c r="F82" s="95"/>
    </row>
    <row r="83" spans="1:6">
      <c r="A83" s="173">
        <v>41</v>
      </c>
      <c r="B83" s="192" t="s">
        <v>249</v>
      </c>
      <c r="C83" s="177" t="s">
        <v>250</v>
      </c>
      <c r="D83" s="178" t="s">
        <v>251</v>
      </c>
      <c r="E83" s="95" t="s">
        <v>170</v>
      </c>
      <c r="F83" s="96" t="s">
        <v>232</v>
      </c>
    </row>
    <row r="84" spans="1:6">
      <c r="A84" s="173"/>
      <c r="B84" s="175"/>
      <c r="C84" s="177"/>
      <c r="D84" s="175"/>
      <c r="E84" s="97" t="s">
        <v>130</v>
      </c>
      <c r="F84" s="97" t="s">
        <v>313</v>
      </c>
    </row>
    <row r="85" spans="1:6">
      <c r="A85" s="173">
        <v>42</v>
      </c>
      <c r="B85" s="174" t="s">
        <v>252</v>
      </c>
      <c r="C85" s="177" t="s">
        <v>253</v>
      </c>
      <c r="D85" s="178" t="s">
        <v>254</v>
      </c>
      <c r="E85" s="95" t="s">
        <v>255</v>
      </c>
      <c r="F85" s="95" t="s">
        <v>256</v>
      </c>
    </row>
    <row r="86" spans="1:6">
      <c r="A86" s="173"/>
      <c r="B86" s="175"/>
      <c r="C86" s="177"/>
      <c r="D86" s="175"/>
      <c r="E86" s="95"/>
      <c r="F86" s="95"/>
    </row>
    <row r="87" spans="1:6">
      <c r="A87" s="173">
        <v>43</v>
      </c>
      <c r="B87" s="174" t="s">
        <v>257</v>
      </c>
      <c r="C87" s="177" t="s">
        <v>258</v>
      </c>
      <c r="D87" s="178" t="s">
        <v>314</v>
      </c>
      <c r="E87" s="95" t="s">
        <v>170</v>
      </c>
      <c r="F87" s="96" t="s">
        <v>315</v>
      </c>
    </row>
    <row r="88" spans="1:6">
      <c r="A88" s="173"/>
      <c r="B88" s="175"/>
      <c r="C88" s="177"/>
      <c r="D88" s="175"/>
      <c r="E88" s="95" t="s">
        <v>130</v>
      </c>
      <c r="F88" s="95"/>
    </row>
    <row r="89" spans="1:6">
      <c r="A89" s="173">
        <v>44</v>
      </c>
      <c r="B89" s="174" t="s">
        <v>259</v>
      </c>
      <c r="C89" s="177"/>
      <c r="D89" s="175"/>
      <c r="E89" s="95" t="s">
        <v>170</v>
      </c>
      <c r="F89" s="95" t="s">
        <v>260</v>
      </c>
    </row>
    <row r="90" spans="1:6">
      <c r="A90" s="173"/>
      <c r="B90" s="175"/>
      <c r="C90" s="177"/>
      <c r="D90" s="175"/>
      <c r="E90" s="95" t="s">
        <v>130</v>
      </c>
      <c r="F90" s="95"/>
    </row>
    <row r="91" spans="1:6">
      <c r="A91" s="173">
        <v>45</v>
      </c>
      <c r="B91" s="174" t="s">
        <v>261</v>
      </c>
      <c r="C91" s="177" t="s">
        <v>262</v>
      </c>
      <c r="D91" s="178" t="s">
        <v>263</v>
      </c>
      <c r="E91" s="95" t="s">
        <v>170</v>
      </c>
      <c r="F91" s="95" t="s">
        <v>264</v>
      </c>
    </row>
    <row r="92" spans="1:6">
      <c r="A92" s="173"/>
      <c r="B92" s="175"/>
      <c r="C92" s="177"/>
      <c r="D92" s="175"/>
      <c r="E92" s="95" t="s">
        <v>130</v>
      </c>
      <c r="F92" s="95"/>
    </row>
    <row r="93" spans="1:6">
      <c r="A93" s="173">
        <v>46</v>
      </c>
      <c r="B93" s="174" t="s">
        <v>265</v>
      </c>
      <c r="C93" s="177" t="s">
        <v>266</v>
      </c>
      <c r="D93" s="178" t="s">
        <v>267</v>
      </c>
      <c r="E93" s="95" t="s">
        <v>170</v>
      </c>
      <c r="F93" s="95" t="s">
        <v>236</v>
      </c>
    </row>
    <row r="94" spans="1:6">
      <c r="A94" s="173"/>
      <c r="B94" s="175"/>
      <c r="C94" s="177"/>
      <c r="D94" s="175"/>
      <c r="E94" s="95" t="s">
        <v>130</v>
      </c>
      <c r="F94" s="95"/>
    </row>
    <row r="95" spans="1:6">
      <c r="A95" s="173">
        <v>47</v>
      </c>
      <c r="B95" s="174" t="s">
        <v>316</v>
      </c>
      <c r="C95" s="177" t="s">
        <v>317</v>
      </c>
      <c r="D95" s="178" t="s">
        <v>318</v>
      </c>
      <c r="E95" s="95" t="s">
        <v>170</v>
      </c>
      <c r="F95" s="96" t="s">
        <v>319</v>
      </c>
    </row>
    <row r="96" spans="1:6">
      <c r="A96" s="173"/>
      <c r="B96" s="175"/>
      <c r="C96" s="177"/>
      <c r="D96" s="175"/>
      <c r="E96" s="95" t="s">
        <v>130</v>
      </c>
      <c r="F96" s="95"/>
    </row>
    <row r="97" spans="1:6">
      <c r="A97" s="173">
        <v>48</v>
      </c>
      <c r="B97" s="174" t="s">
        <v>320</v>
      </c>
      <c r="C97" s="177" t="s">
        <v>321</v>
      </c>
      <c r="D97" s="178" t="s">
        <v>322</v>
      </c>
      <c r="E97" s="95" t="s">
        <v>170</v>
      </c>
      <c r="F97" s="96" t="s">
        <v>323</v>
      </c>
    </row>
    <row r="98" spans="1:6">
      <c r="A98" s="173"/>
      <c r="B98" s="175"/>
      <c r="C98" s="177"/>
      <c r="D98" s="175"/>
      <c r="E98" s="95" t="s">
        <v>130</v>
      </c>
      <c r="F98" s="95"/>
    </row>
    <row r="99" spans="1:6">
      <c r="A99" s="173">
        <v>49</v>
      </c>
      <c r="B99" s="174" t="s">
        <v>324</v>
      </c>
      <c r="C99" s="174" t="s">
        <v>324</v>
      </c>
      <c r="D99" s="178" t="s">
        <v>325</v>
      </c>
      <c r="E99" s="95" t="s">
        <v>170</v>
      </c>
      <c r="F99" s="96"/>
    </row>
    <row r="100" spans="1:6">
      <c r="A100" s="173"/>
      <c r="B100" s="175"/>
      <c r="C100" s="177"/>
      <c r="D100" s="175"/>
      <c r="E100" s="95" t="s">
        <v>130</v>
      </c>
      <c r="F100" s="96" t="s">
        <v>326</v>
      </c>
    </row>
    <row r="101" spans="1:6">
      <c r="A101" s="173">
        <v>50</v>
      </c>
      <c r="B101" s="174" t="s">
        <v>419</v>
      </c>
      <c r="C101" s="174" t="s">
        <v>420</v>
      </c>
      <c r="D101" s="178" t="s">
        <v>421</v>
      </c>
      <c r="E101" s="97" t="s">
        <v>130</v>
      </c>
      <c r="F101" s="104" t="s">
        <v>443</v>
      </c>
    </row>
    <row r="102" spans="1:6">
      <c r="A102" s="173"/>
      <c r="B102" s="175"/>
      <c r="C102" s="177"/>
      <c r="D102" s="175"/>
      <c r="E102" s="95" t="s">
        <v>255</v>
      </c>
      <c r="F102" s="96" t="s">
        <v>327</v>
      </c>
    </row>
    <row r="103" spans="1:6">
      <c r="A103" s="173">
        <v>51</v>
      </c>
      <c r="B103" s="174" t="s">
        <v>328</v>
      </c>
      <c r="C103" s="176" t="s">
        <v>329</v>
      </c>
      <c r="D103" s="178" t="s">
        <v>330</v>
      </c>
      <c r="E103" s="95" t="s">
        <v>170</v>
      </c>
      <c r="F103" s="96" t="s">
        <v>331</v>
      </c>
    </row>
    <row r="104" spans="1:6">
      <c r="A104" s="173"/>
      <c r="B104" s="175"/>
      <c r="C104" s="177"/>
      <c r="D104" s="175"/>
      <c r="E104" s="95" t="s">
        <v>130</v>
      </c>
      <c r="F104" s="95"/>
    </row>
    <row r="105" spans="1:6">
      <c r="A105" s="173">
        <v>52</v>
      </c>
      <c r="B105" s="174" t="s">
        <v>332</v>
      </c>
      <c r="C105" s="176" t="s">
        <v>333</v>
      </c>
      <c r="D105" s="178" t="s">
        <v>334</v>
      </c>
      <c r="E105" s="95" t="s">
        <v>170</v>
      </c>
      <c r="F105" s="96" t="s">
        <v>335</v>
      </c>
    </row>
    <row r="106" spans="1:6">
      <c r="A106" s="173"/>
      <c r="B106" s="175"/>
      <c r="C106" s="177"/>
      <c r="D106" s="175"/>
      <c r="E106" s="95" t="s">
        <v>130</v>
      </c>
      <c r="F106" s="95"/>
    </row>
    <row r="107" spans="1:6">
      <c r="A107" s="173">
        <v>53</v>
      </c>
      <c r="B107" s="174" t="s">
        <v>336</v>
      </c>
      <c r="C107" s="176" t="s">
        <v>337</v>
      </c>
      <c r="D107" s="178" t="s">
        <v>338</v>
      </c>
      <c r="E107" s="95" t="s">
        <v>170</v>
      </c>
      <c r="F107" s="95"/>
    </row>
    <row r="108" spans="1:6">
      <c r="A108" s="173"/>
      <c r="B108" s="175"/>
      <c r="C108" s="177"/>
      <c r="D108" s="175"/>
      <c r="E108" s="95" t="s">
        <v>130</v>
      </c>
      <c r="F108" s="95" t="s">
        <v>339</v>
      </c>
    </row>
    <row r="109" spans="1:6">
      <c r="A109" s="173">
        <v>54</v>
      </c>
      <c r="B109" s="174" t="s">
        <v>340</v>
      </c>
      <c r="C109" s="176" t="s">
        <v>341</v>
      </c>
      <c r="D109" s="178"/>
      <c r="E109" s="97" t="s">
        <v>170</v>
      </c>
      <c r="F109" s="97" t="s">
        <v>182</v>
      </c>
    </row>
    <row r="110" spans="1:6">
      <c r="A110" s="173"/>
      <c r="B110" s="175"/>
      <c r="C110" s="177"/>
      <c r="D110" s="175"/>
      <c r="E110" s="95" t="s">
        <v>130</v>
      </c>
      <c r="F110" s="95" t="s">
        <v>183</v>
      </c>
    </row>
    <row r="111" spans="1:6">
      <c r="A111" s="173">
        <v>55</v>
      </c>
      <c r="B111" s="174" t="s">
        <v>342</v>
      </c>
      <c r="C111" s="176" t="s">
        <v>343</v>
      </c>
      <c r="D111" s="178" t="s">
        <v>344</v>
      </c>
      <c r="E111" s="95" t="s">
        <v>170</v>
      </c>
      <c r="F111" s="95" t="s">
        <v>345</v>
      </c>
    </row>
    <row r="112" spans="1:6">
      <c r="A112" s="173"/>
      <c r="B112" s="175"/>
      <c r="C112" s="177"/>
      <c r="D112" s="175"/>
      <c r="E112" s="95" t="s">
        <v>130</v>
      </c>
      <c r="F112" s="95"/>
    </row>
    <row r="113" spans="1:6">
      <c r="A113" s="173">
        <v>56</v>
      </c>
      <c r="B113" s="174" t="s">
        <v>346</v>
      </c>
      <c r="C113" s="176" t="s">
        <v>347</v>
      </c>
      <c r="D113" s="178" t="s">
        <v>348</v>
      </c>
      <c r="E113" s="95" t="s">
        <v>170</v>
      </c>
      <c r="F113" s="95" t="s">
        <v>349</v>
      </c>
    </row>
    <row r="114" spans="1:6">
      <c r="A114" s="173"/>
      <c r="B114" s="175"/>
      <c r="C114" s="177"/>
      <c r="D114" s="175"/>
      <c r="E114" s="95" t="s">
        <v>130</v>
      </c>
      <c r="F114" s="95"/>
    </row>
    <row r="115" spans="1:6" s="109" customFormat="1">
      <c r="A115" s="105">
        <v>57</v>
      </c>
      <c r="B115" s="115" t="s">
        <v>350</v>
      </c>
      <c r="C115" s="106" t="s">
        <v>351</v>
      </c>
      <c r="D115" s="107" t="s">
        <v>352</v>
      </c>
      <c r="E115" s="108" t="s">
        <v>128</v>
      </c>
      <c r="F115" s="108" t="s">
        <v>353</v>
      </c>
    </row>
    <row r="116" spans="1:6">
      <c r="A116" s="173">
        <v>58</v>
      </c>
      <c r="B116" s="174" t="s">
        <v>354</v>
      </c>
      <c r="C116" s="176" t="s">
        <v>355</v>
      </c>
      <c r="D116" s="178" t="s">
        <v>356</v>
      </c>
      <c r="E116" s="95" t="s">
        <v>170</v>
      </c>
      <c r="F116" s="95" t="s">
        <v>345</v>
      </c>
    </row>
    <row r="117" spans="1:6">
      <c r="A117" s="173"/>
      <c r="B117" s="175"/>
      <c r="C117" s="177"/>
      <c r="D117" s="175"/>
      <c r="E117" s="95" t="s">
        <v>130</v>
      </c>
      <c r="F117" s="95"/>
    </row>
    <row r="118" spans="1:6">
      <c r="A118" s="173">
        <v>59</v>
      </c>
      <c r="B118" s="174" t="s">
        <v>357</v>
      </c>
      <c r="C118" s="176" t="s">
        <v>358</v>
      </c>
      <c r="D118" s="178" t="s">
        <v>359</v>
      </c>
      <c r="E118" s="95" t="s">
        <v>170</v>
      </c>
      <c r="F118" s="95"/>
    </row>
    <row r="119" spans="1:6">
      <c r="A119" s="173"/>
      <c r="B119" s="175"/>
      <c r="C119" s="177"/>
      <c r="D119" s="175"/>
      <c r="E119" s="95" t="s">
        <v>130</v>
      </c>
      <c r="F119" s="95" t="s">
        <v>360</v>
      </c>
    </row>
    <row r="120" spans="1:6" s="109" customFormat="1">
      <c r="A120" s="105">
        <v>60</v>
      </c>
      <c r="B120" s="115" t="s">
        <v>361</v>
      </c>
      <c r="C120" s="106" t="s">
        <v>362</v>
      </c>
      <c r="D120" s="107" t="s">
        <v>363</v>
      </c>
      <c r="E120" s="108"/>
      <c r="F120" s="110" t="s">
        <v>364</v>
      </c>
    </row>
    <row r="121" spans="1:6" s="109" customFormat="1">
      <c r="A121" s="105">
        <v>61</v>
      </c>
      <c r="B121" s="115" t="s">
        <v>365</v>
      </c>
      <c r="C121" s="106" t="s">
        <v>366</v>
      </c>
      <c r="D121" s="107" t="s">
        <v>367</v>
      </c>
      <c r="E121" s="108"/>
      <c r="F121" s="111" t="s">
        <v>368</v>
      </c>
    </row>
    <row r="122" spans="1:6" s="109" customFormat="1">
      <c r="A122" s="105">
        <v>62</v>
      </c>
      <c r="B122" s="115" t="s">
        <v>369</v>
      </c>
      <c r="C122" s="106" t="s">
        <v>370</v>
      </c>
      <c r="D122" s="107" t="s">
        <v>371</v>
      </c>
      <c r="E122" s="108"/>
      <c r="F122" s="111" t="s">
        <v>372</v>
      </c>
    </row>
    <row r="123" spans="1:6" s="109" customFormat="1">
      <c r="A123" s="105">
        <v>63</v>
      </c>
      <c r="B123" s="115" t="s">
        <v>373</v>
      </c>
      <c r="C123" s="106" t="s">
        <v>374</v>
      </c>
      <c r="D123" s="107" t="s">
        <v>375</v>
      </c>
      <c r="E123" s="108"/>
      <c r="F123" s="110" t="s">
        <v>376</v>
      </c>
    </row>
    <row r="124" spans="1:6" s="109" customFormat="1">
      <c r="A124" s="105">
        <v>64</v>
      </c>
      <c r="B124" s="115" t="s">
        <v>377</v>
      </c>
      <c r="C124" s="106" t="s">
        <v>378</v>
      </c>
      <c r="D124" s="107" t="s">
        <v>379</v>
      </c>
      <c r="E124" s="108"/>
      <c r="F124" s="110" t="s">
        <v>380</v>
      </c>
    </row>
    <row r="125" spans="1:6">
      <c r="A125" s="173">
        <v>65</v>
      </c>
      <c r="B125" s="174" t="s">
        <v>381</v>
      </c>
      <c r="C125" s="176" t="s">
        <v>382</v>
      </c>
      <c r="D125" s="178" t="s">
        <v>383</v>
      </c>
      <c r="E125" s="95" t="s">
        <v>170</v>
      </c>
      <c r="F125" s="95"/>
    </row>
    <row r="126" spans="1:6">
      <c r="A126" s="173"/>
      <c r="B126" s="175"/>
      <c r="C126" s="177"/>
      <c r="D126" s="175"/>
      <c r="E126" s="95" t="s">
        <v>130</v>
      </c>
      <c r="F126" s="95" t="s">
        <v>384</v>
      </c>
    </row>
    <row r="127" spans="1:6">
      <c r="A127" s="173">
        <v>66</v>
      </c>
      <c r="B127" s="174" t="s">
        <v>385</v>
      </c>
      <c r="C127" s="176" t="s">
        <v>386</v>
      </c>
      <c r="D127" s="178" t="s">
        <v>387</v>
      </c>
      <c r="E127" s="95" t="s">
        <v>170</v>
      </c>
      <c r="F127" s="95"/>
    </row>
    <row r="128" spans="1:6">
      <c r="A128" s="173"/>
      <c r="B128" s="175"/>
      <c r="C128" s="177"/>
      <c r="D128" s="175"/>
      <c r="E128" s="95" t="s">
        <v>130</v>
      </c>
      <c r="F128" s="95" t="s">
        <v>388</v>
      </c>
    </row>
    <row r="129" spans="1:6">
      <c r="A129" s="173">
        <v>67</v>
      </c>
      <c r="B129" s="174" t="s">
        <v>389</v>
      </c>
      <c r="C129" s="176" t="s">
        <v>390</v>
      </c>
      <c r="D129" s="178" t="s">
        <v>391</v>
      </c>
      <c r="E129" s="95" t="s">
        <v>170</v>
      </c>
      <c r="F129" s="96" t="s">
        <v>323</v>
      </c>
    </row>
    <row r="130" spans="1:6">
      <c r="A130" s="173"/>
      <c r="B130" s="175"/>
      <c r="C130" s="177"/>
      <c r="D130" s="175"/>
      <c r="E130" s="95" t="s">
        <v>130</v>
      </c>
      <c r="F130" s="95"/>
    </row>
    <row r="131" spans="1:6" s="109" customFormat="1">
      <c r="A131" s="105">
        <v>68</v>
      </c>
      <c r="B131" s="115" t="s">
        <v>392</v>
      </c>
      <c r="C131" s="106"/>
      <c r="D131" s="107" t="s">
        <v>393</v>
      </c>
      <c r="E131" s="108"/>
      <c r="F131" s="106" t="s">
        <v>394</v>
      </c>
    </row>
    <row r="132" spans="1:6" s="109" customFormat="1">
      <c r="A132" s="105">
        <v>69</v>
      </c>
      <c r="B132" s="115" t="s">
        <v>395</v>
      </c>
      <c r="C132" s="106"/>
      <c r="D132" s="107" t="s">
        <v>396</v>
      </c>
      <c r="E132" s="108"/>
      <c r="F132" s="106"/>
    </row>
    <row r="133" spans="1:6" s="109" customFormat="1">
      <c r="A133" s="105">
        <v>70</v>
      </c>
      <c r="B133" s="115" t="s">
        <v>397</v>
      </c>
      <c r="C133" s="106"/>
      <c r="D133" s="107" t="s">
        <v>398</v>
      </c>
      <c r="E133" s="108"/>
      <c r="F133" s="112" t="s">
        <v>399</v>
      </c>
    </row>
    <row r="134" spans="1:6" s="109" customFormat="1">
      <c r="A134" s="105">
        <v>71</v>
      </c>
      <c r="B134" s="115" t="s">
        <v>400</v>
      </c>
      <c r="C134" s="106"/>
      <c r="D134" s="107" t="s">
        <v>401</v>
      </c>
      <c r="E134" s="108"/>
      <c r="F134" s="106" t="s">
        <v>402</v>
      </c>
    </row>
    <row r="135" spans="1:6" s="109" customFormat="1">
      <c r="A135" s="105">
        <v>72</v>
      </c>
      <c r="B135" s="115" t="s">
        <v>403</v>
      </c>
      <c r="C135" s="106"/>
      <c r="D135" s="107" t="s">
        <v>404</v>
      </c>
      <c r="E135" s="108"/>
      <c r="F135" s="106" t="s">
        <v>405</v>
      </c>
    </row>
    <row r="136" spans="1:6" s="109" customFormat="1">
      <c r="A136" s="105">
        <v>73</v>
      </c>
      <c r="B136" s="115" t="s">
        <v>406</v>
      </c>
      <c r="C136" s="106"/>
      <c r="D136" s="107" t="s">
        <v>407</v>
      </c>
      <c r="E136" s="108"/>
      <c r="F136" s="113" t="s">
        <v>408</v>
      </c>
    </row>
    <row r="137" spans="1:6">
      <c r="A137" s="179">
        <v>74</v>
      </c>
      <c r="B137" s="181" t="s">
        <v>409</v>
      </c>
      <c r="C137" s="183" t="s">
        <v>410</v>
      </c>
      <c r="D137" s="185" t="s">
        <v>411</v>
      </c>
      <c r="E137" s="95" t="s">
        <v>170</v>
      </c>
      <c r="F137" s="95" t="s">
        <v>412</v>
      </c>
    </row>
    <row r="138" spans="1:6">
      <c r="A138" s="180"/>
      <c r="B138" s="182"/>
      <c r="C138" s="184"/>
      <c r="D138" s="186"/>
      <c r="E138" s="95" t="s">
        <v>130</v>
      </c>
      <c r="F138" s="95"/>
    </row>
    <row r="139" spans="1:6" s="109" customFormat="1">
      <c r="A139" s="105">
        <v>75</v>
      </c>
      <c r="B139" s="115" t="s">
        <v>413</v>
      </c>
      <c r="C139" s="106" t="s">
        <v>414</v>
      </c>
      <c r="D139" s="107" t="s">
        <v>415</v>
      </c>
      <c r="E139" s="108"/>
      <c r="F139" s="112" t="s">
        <v>416</v>
      </c>
    </row>
    <row r="140" spans="1:6">
      <c r="A140" s="179">
        <v>76</v>
      </c>
      <c r="B140" s="181" t="s">
        <v>422</v>
      </c>
      <c r="C140" s="183" t="s">
        <v>423</v>
      </c>
      <c r="D140" s="185" t="s">
        <v>424</v>
      </c>
      <c r="E140" s="95" t="s">
        <v>170</v>
      </c>
      <c r="F140" s="95" t="s">
        <v>425</v>
      </c>
    </row>
    <row r="141" spans="1:6">
      <c r="A141" s="180"/>
      <c r="B141" s="182"/>
      <c r="C141" s="184"/>
      <c r="D141" s="186"/>
      <c r="E141" s="95" t="s">
        <v>130</v>
      </c>
      <c r="F141" s="95"/>
    </row>
    <row r="142" spans="1:6" s="109" customFormat="1">
      <c r="A142" s="105">
        <v>77</v>
      </c>
      <c r="B142" s="115" t="s">
        <v>426</v>
      </c>
      <c r="C142" s="106" t="s">
        <v>427</v>
      </c>
      <c r="D142" s="107" t="s">
        <v>428</v>
      </c>
      <c r="E142" s="108"/>
      <c r="F142" s="112" t="s">
        <v>429</v>
      </c>
    </row>
    <row r="143" spans="1:6" s="109" customFormat="1">
      <c r="A143" s="105">
        <v>78</v>
      </c>
      <c r="B143" s="115" t="s">
        <v>430</v>
      </c>
      <c r="C143" s="106" t="s">
        <v>431</v>
      </c>
      <c r="D143" s="107" t="s">
        <v>432</v>
      </c>
      <c r="E143" s="108" t="s">
        <v>170</v>
      </c>
      <c r="F143" s="116" t="s">
        <v>433</v>
      </c>
    </row>
    <row r="144" spans="1:6">
      <c r="A144" s="173">
        <v>79</v>
      </c>
      <c r="B144" s="174" t="s">
        <v>434</v>
      </c>
      <c r="C144" s="177" t="s">
        <v>435</v>
      </c>
      <c r="D144" s="178" t="s">
        <v>436</v>
      </c>
      <c r="E144" s="95" t="s">
        <v>170</v>
      </c>
      <c r="F144" s="95" t="s">
        <v>236</v>
      </c>
    </row>
    <row r="145" spans="1:6">
      <c r="A145" s="173"/>
      <c r="B145" s="175"/>
      <c r="C145" s="177"/>
      <c r="D145" s="175"/>
      <c r="E145" s="95" t="s">
        <v>130</v>
      </c>
      <c r="F145" s="95"/>
    </row>
    <row r="146" spans="1:6">
      <c r="A146" s="173">
        <v>80</v>
      </c>
      <c r="B146" s="174" t="s">
        <v>437</v>
      </c>
      <c r="C146" s="174" t="s">
        <v>438</v>
      </c>
      <c r="D146" s="178" t="s">
        <v>439</v>
      </c>
      <c r="E146" s="95" t="s">
        <v>130</v>
      </c>
      <c r="F146" s="96" t="s">
        <v>443</v>
      </c>
    </row>
    <row r="147" spans="1:6">
      <c r="A147" s="173"/>
      <c r="B147" s="175"/>
      <c r="C147" s="177"/>
      <c r="D147" s="175"/>
      <c r="E147" s="97" t="s">
        <v>255</v>
      </c>
      <c r="F147" s="104" t="s">
        <v>327</v>
      </c>
    </row>
    <row r="148" spans="1:6">
      <c r="A148" s="173">
        <v>81</v>
      </c>
      <c r="B148" s="174" t="s">
        <v>444</v>
      </c>
      <c r="C148" s="176" t="s">
        <v>445</v>
      </c>
      <c r="D148" s="178" t="s">
        <v>446</v>
      </c>
      <c r="E148" s="95" t="s">
        <v>170</v>
      </c>
      <c r="F148" s="96" t="s">
        <v>323</v>
      </c>
    </row>
    <row r="149" spans="1:6">
      <c r="A149" s="173"/>
      <c r="B149" s="175"/>
      <c r="C149" s="177"/>
      <c r="D149" s="175"/>
      <c r="E149" s="95" t="s">
        <v>130</v>
      </c>
      <c r="F149" s="95"/>
    </row>
    <row r="150" spans="1:6">
      <c r="A150" s="173">
        <v>82</v>
      </c>
      <c r="B150" s="174" t="s">
        <v>447</v>
      </c>
      <c r="C150" s="174" t="s">
        <v>447</v>
      </c>
      <c r="D150" s="178" t="s">
        <v>448</v>
      </c>
      <c r="E150" s="95" t="s">
        <v>170</v>
      </c>
      <c r="F150" s="96"/>
    </row>
    <row r="151" spans="1:6">
      <c r="A151" s="173"/>
      <c r="B151" s="175"/>
      <c r="C151" s="175"/>
      <c r="D151" s="175"/>
      <c r="E151" s="95" t="s">
        <v>130</v>
      </c>
      <c r="F151" s="95" t="s">
        <v>449</v>
      </c>
    </row>
    <row r="152" spans="1:6">
      <c r="A152" s="173">
        <v>83</v>
      </c>
      <c r="B152" s="174" t="s">
        <v>450</v>
      </c>
      <c r="C152" s="177" t="s">
        <v>451</v>
      </c>
      <c r="D152" s="178" t="s">
        <v>452</v>
      </c>
      <c r="E152" s="95" t="s">
        <v>255</v>
      </c>
      <c r="F152" s="95" t="s">
        <v>453</v>
      </c>
    </row>
    <row r="153" spans="1:6">
      <c r="A153" s="173"/>
      <c r="B153" s="175"/>
      <c r="C153" s="177"/>
      <c r="D153" s="175"/>
      <c r="E153" s="95"/>
      <c r="F153" s="95"/>
    </row>
    <row r="154" spans="1:6">
      <c r="A154" s="173">
        <v>84</v>
      </c>
      <c r="B154" s="174" t="s">
        <v>454</v>
      </c>
      <c r="C154" s="177" t="s">
        <v>455</v>
      </c>
      <c r="D154" s="178" t="s">
        <v>456</v>
      </c>
      <c r="E154" s="95" t="s">
        <v>255</v>
      </c>
      <c r="F154" s="95" t="s">
        <v>457</v>
      </c>
    </row>
    <row r="155" spans="1:6">
      <c r="A155" s="173"/>
      <c r="B155" s="175"/>
      <c r="C155" s="177"/>
      <c r="D155" s="175"/>
      <c r="E155" s="95"/>
      <c r="F155" s="95"/>
    </row>
  </sheetData>
  <autoFilter ref="A1:F1" xr:uid="{00000000-0009-0000-0000-000002000000}"/>
  <mergeCells count="276"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40:A141"/>
    <mergeCell ref="B140:B141"/>
    <mergeCell ref="C140:C141"/>
    <mergeCell ref="D140:D14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79:A80"/>
    <mergeCell ref="B79:B80"/>
    <mergeCell ref="C79:C80"/>
    <mergeCell ref="D79:D80"/>
    <mergeCell ref="A81:A82"/>
    <mergeCell ref="B81:B82"/>
    <mergeCell ref="C81:C82"/>
    <mergeCell ref="D81:D82"/>
    <mergeCell ref="A89:A90"/>
    <mergeCell ref="B89:B90"/>
    <mergeCell ref="C89:C90"/>
    <mergeCell ref="D89:D90"/>
    <mergeCell ref="A83:A84"/>
    <mergeCell ref="B83:B84"/>
    <mergeCell ref="C83:C84"/>
    <mergeCell ref="D83:D84"/>
    <mergeCell ref="A85:A86"/>
    <mergeCell ref="B85:B86"/>
    <mergeCell ref="C85:C86"/>
    <mergeCell ref="D85:D86"/>
    <mergeCell ref="A87:A88"/>
    <mergeCell ref="B87:B88"/>
    <mergeCell ref="C87:C88"/>
    <mergeCell ref="D87:D88"/>
    <mergeCell ref="A67:A68"/>
    <mergeCell ref="B67:B68"/>
    <mergeCell ref="C67:C68"/>
    <mergeCell ref="D67:D68"/>
    <mergeCell ref="A69:A70"/>
    <mergeCell ref="B69:B70"/>
    <mergeCell ref="C69:C70"/>
    <mergeCell ref="D69:D70"/>
    <mergeCell ref="A71:A72"/>
    <mergeCell ref="B71:B72"/>
    <mergeCell ref="C71:C72"/>
    <mergeCell ref="D71:D72"/>
    <mergeCell ref="A55:A56"/>
    <mergeCell ref="B55:B56"/>
    <mergeCell ref="C55:C56"/>
    <mergeCell ref="D55:D56"/>
    <mergeCell ref="A57:A58"/>
    <mergeCell ref="B57:B58"/>
    <mergeCell ref="C57:C58"/>
    <mergeCell ref="D57:D58"/>
    <mergeCell ref="A65:A66"/>
    <mergeCell ref="B65:B66"/>
    <mergeCell ref="C65:C66"/>
    <mergeCell ref="D65:D66"/>
    <mergeCell ref="A59:A60"/>
    <mergeCell ref="B59:B60"/>
    <mergeCell ref="C59:C60"/>
    <mergeCell ref="D59:D60"/>
    <mergeCell ref="A61:A62"/>
    <mergeCell ref="B61:B62"/>
    <mergeCell ref="C61:C62"/>
    <mergeCell ref="D61:D62"/>
    <mergeCell ref="A63:A64"/>
    <mergeCell ref="B63:B64"/>
    <mergeCell ref="C63:C64"/>
    <mergeCell ref="D63:D64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A30:A32"/>
    <mergeCell ref="B30:B32"/>
    <mergeCell ref="C30:C32"/>
    <mergeCell ref="D30:D32"/>
    <mergeCell ref="A33:A34"/>
    <mergeCell ref="B33:B34"/>
    <mergeCell ref="C33:C34"/>
    <mergeCell ref="D33:D34"/>
    <mergeCell ref="A41:A42"/>
    <mergeCell ref="B41:B42"/>
    <mergeCell ref="C41:C42"/>
    <mergeCell ref="D41:D42"/>
    <mergeCell ref="A35:A36"/>
    <mergeCell ref="B35:B36"/>
    <mergeCell ref="C35:C36"/>
    <mergeCell ref="D35:D36"/>
    <mergeCell ref="A37:A38"/>
    <mergeCell ref="B37:B38"/>
    <mergeCell ref="C37:C38"/>
    <mergeCell ref="D37:D38"/>
    <mergeCell ref="A39:A40"/>
    <mergeCell ref="B39:B40"/>
    <mergeCell ref="C39:C40"/>
    <mergeCell ref="D39:D40"/>
    <mergeCell ref="A26:A27"/>
    <mergeCell ref="B26:B27"/>
    <mergeCell ref="C26:C27"/>
    <mergeCell ref="D26:D27"/>
    <mergeCell ref="A28:A29"/>
    <mergeCell ref="B28:B29"/>
    <mergeCell ref="C28:C29"/>
    <mergeCell ref="D28:D29"/>
    <mergeCell ref="A22:A23"/>
    <mergeCell ref="B22:B23"/>
    <mergeCell ref="C22:C23"/>
    <mergeCell ref="D22:D23"/>
    <mergeCell ref="A24:A25"/>
    <mergeCell ref="B24:B25"/>
    <mergeCell ref="C24:C25"/>
    <mergeCell ref="D24:D25"/>
    <mergeCell ref="A18:A19"/>
    <mergeCell ref="B18:B19"/>
    <mergeCell ref="C18:C19"/>
    <mergeCell ref="D18:D19"/>
    <mergeCell ref="A20:A21"/>
    <mergeCell ref="B20:B21"/>
    <mergeCell ref="C20:C21"/>
    <mergeCell ref="D20:D21"/>
    <mergeCell ref="A14:A15"/>
    <mergeCell ref="B14:B15"/>
    <mergeCell ref="C14:C15"/>
    <mergeCell ref="D14:D15"/>
    <mergeCell ref="A16:A17"/>
    <mergeCell ref="B16:B17"/>
    <mergeCell ref="C16:C17"/>
    <mergeCell ref="D16:D17"/>
    <mergeCell ref="A12:A13"/>
    <mergeCell ref="B12:B13"/>
    <mergeCell ref="C12:C13"/>
    <mergeCell ref="D12:D13"/>
    <mergeCell ref="A6:A7"/>
    <mergeCell ref="B6:B7"/>
    <mergeCell ref="C6:C7"/>
    <mergeCell ref="D6:D7"/>
    <mergeCell ref="A8:A9"/>
    <mergeCell ref="B8:B9"/>
    <mergeCell ref="C8:C9"/>
    <mergeCell ref="D8:D9"/>
    <mergeCell ref="A2:A3"/>
    <mergeCell ref="B2:B3"/>
    <mergeCell ref="C2:C3"/>
    <mergeCell ref="D2:D3"/>
    <mergeCell ref="A4:A5"/>
    <mergeCell ref="B4:B5"/>
    <mergeCell ref="C4:C5"/>
    <mergeCell ref="D4:D5"/>
    <mergeCell ref="A10:A11"/>
    <mergeCell ref="B10:B11"/>
    <mergeCell ref="C10:C11"/>
    <mergeCell ref="D10:D11"/>
    <mergeCell ref="A49:A50"/>
    <mergeCell ref="B49:B50"/>
    <mergeCell ref="C49:C50"/>
    <mergeCell ref="D49:D50"/>
    <mergeCell ref="A51:A52"/>
    <mergeCell ref="B51:B52"/>
    <mergeCell ref="C51:C52"/>
    <mergeCell ref="D51:D52"/>
    <mergeCell ref="A53:A54"/>
    <mergeCell ref="B53:B54"/>
    <mergeCell ref="C53:C54"/>
    <mergeCell ref="D53:D54"/>
    <mergeCell ref="A73:A74"/>
    <mergeCell ref="B73:B74"/>
    <mergeCell ref="C73:C74"/>
    <mergeCell ref="D73:D74"/>
    <mergeCell ref="A75:A76"/>
    <mergeCell ref="B75:B76"/>
    <mergeCell ref="C75:C76"/>
    <mergeCell ref="D75:D76"/>
    <mergeCell ref="A77:A78"/>
    <mergeCell ref="B77:B78"/>
    <mergeCell ref="C77:C78"/>
    <mergeCell ref="D77:D78"/>
    <mergeCell ref="A93:A94"/>
    <mergeCell ref="B93:B94"/>
    <mergeCell ref="C93:C94"/>
    <mergeCell ref="D93:D94"/>
    <mergeCell ref="A95:A96"/>
    <mergeCell ref="B95:B96"/>
    <mergeCell ref="C95:C96"/>
    <mergeCell ref="D95:D96"/>
    <mergeCell ref="A91:A92"/>
    <mergeCell ref="B91:B92"/>
    <mergeCell ref="C91:C92"/>
    <mergeCell ref="D91:D92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107:A108"/>
    <mergeCell ref="B107:B108"/>
    <mergeCell ref="C107:C108"/>
    <mergeCell ref="D107:D108"/>
    <mergeCell ref="A109:A110"/>
    <mergeCell ref="B109:B110"/>
    <mergeCell ref="C109:C110"/>
    <mergeCell ref="D109:D110"/>
    <mergeCell ref="A111:A112"/>
    <mergeCell ref="B111:B112"/>
    <mergeCell ref="C111:C112"/>
    <mergeCell ref="D111:D112"/>
    <mergeCell ref="A113:A114"/>
    <mergeCell ref="B113:B114"/>
    <mergeCell ref="C113:C114"/>
    <mergeCell ref="D113:D114"/>
    <mergeCell ref="A116:A117"/>
    <mergeCell ref="B116:B117"/>
    <mergeCell ref="C116:C117"/>
    <mergeCell ref="D116:D117"/>
    <mergeCell ref="A129:A130"/>
    <mergeCell ref="B129:B130"/>
    <mergeCell ref="C129:C130"/>
    <mergeCell ref="D129:D130"/>
    <mergeCell ref="A137:A138"/>
    <mergeCell ref="B137:B138"/>
    <mergeCell ref="C137:C138"/>
    <mergeCell ref="D137:D138"/>
    <mergeCell ref="A118:A119"/>
    <mergeCell ref="B118:B119"/>
    <mergeCell ref="C118:C119"/>
    <mergeCell ref="D118:D119"/>
    <mergeCell ref="A125:A126"/>
    <mergeCell ref="B125:B126"/>
    <mergeCell ref="C125:C126"/>
    <mergeCell ref="D125:D126"/>
    <mergeCell ref="A127:A128"/>
    <mergeCell ref="B127:B128"/>
    <mergeCell ref="C127:C128"/>
    <mergeCell ref="D127:D128"/>
  </mergeCells>
  <phoneticPr fontId="3" type="noConversion"/>
  <hyperlinks>
    <hyperlink ref="F121" r:id="rId1" xr:uid="{128DA844-DCEE-44EE-A79E-612B349EC4C9}"/>
    <hyperlink ref="F122" r:id="rId2" display="https://maps.app.goo.gl/7F84ZkgRyxuxcrzJ7" xr:uid="{3E01F76B-56E9-4957-B468-1D86A5A2A4F2}"/>
    <hyperlink ref="F123" r:id="rId3" display="https://maps.app.goo.gl/7F84ZkgRyxuxcrzJ7" xr:uid="{42FC9F47-3A64-4E5C-A71E-2F89E233E71E}"/>
    <hyperlink ref="F124" r:id="rId4" display="https://maps.app.goo.gl/7F84ZkgRyxuxcrzJ7" xr:uid="{7CA19F9F-ED31-46F2-BBD9-AE66D93D233F}"/>
    <hyperlink ref="F120" r:id="rId5" display="https://maps.app.goo.gl/7F84ZkgRyxuxcrzJ7" xr:uid="{944E52B4-848B-46BC-BC09-4DA54E89BA01}"/>
    <hyperlink ref="F133" r:id="rId6" xr:uid="{EE138DEF-BE34-451E-8E41-B528D15A1DCB}"/>
    <hyperlink ref="F139" r:id="rId7" xr:uid="{8E965190-FEB5-473E-AF2E-4100424444FD}"/>
    <hyperlink ref="F142" r:id="rId8" xr:uid="{8FFD7C24-A184-4D02-845D-88DC5A0B8752}"/>
  </hyperlinks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4">
    <tabColor rgb="FFFFFF00"/>
    <pageSetUpPr fitToPage="1"/>
  </sheetPr>
  <dimension ref="A1:W63"/>
  <sheetViews>
    <sheetView showGridLines="0" view="pageBreakPreview" zoomScale="30" zoomScaleNormal="30" zoomScaleSheetLayoutView="30" workbookViewId="0">
      <selection activeCell="L7" sqref="L7"/>
    </sheetView>
  </sheetViews>
  <sheetFormatPr defaultColWidth="9" defaultRowHeight="16.5"/>
  <cols>
    <col min="1" max="1" width="28.25" style="1" customWidth="1"/>
    <col min="2" max="2" width="42.375" style="1" customWidth="1"/>
    <col min="3" max="3" width="14.12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6.5" style="1" customWidth="1"/>
    <col min="15" max="15" width="10.875" style="1" bestFit="1" customWidth="1"/>
    <col min="16" max="16" width="12.2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61" t="s">
        <v>99</v>
      </c>
      <c r="D1" s="161"/>
      <c r="E1" s="161"/>
      <c r="F1" s="161"/>
      <c r="G1" s="161"/>
      <c r="H1" s="161"/>
      <c r="I1" s="161"/>
      <c r="J1" s="161"/>
      <c r="K1" s="161"/>
      <c r="L1" s="75" t="s">
        <v>115</v>
      </c>
      <c r="M1" s="157" t="s">
        <v>271</v>
      </c>
      <c r="N1" s="158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44" t="s">
        <v>4</v>
      </c>
      <c r="C2" s="144"/>
      <c r="D2" s="22" t="s">
        <v>5</v>
      </c>
      <c r="E2" s="159" t="s">
        <v>272</v>
      </c>
      <c r="F2" s="159"/>
      <c r="G2" s="160"/>
      <c r="H2" s="160"/>
      <c r="I2" s="148" t="s">
        <v>71</v>
      </c>
      <c r="J2" s="149"/>
      <c r="K2" s="150"/>
      <c r="L2" s="167" t="s">
        <v>103</v>
      </c>
      <c r="M2" s="168"/>
      <c r="N2" s="165"/>
      <c r="R2" s="24">
        <f>N16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44" t="s">
        <v>87</v>
      </c>
      <c r="C3" s="144"/>
      <c r="D3" s="144"/>
      <c r="E3" s="144"/>
      <c r="F3" s="144"/>
      <c r="G3" s="144"/>
      <c r="H3" s="144"/>
      <c r="I3" s="151"/>
      <c r="J3" s="152"/>
      <c r="K3" s="153"/>
      <c r="L3" s="169"/>
      <c r="M3" s="170"/>
      <c r="N3" s="166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44" t="s">
        <v>8</v>
      </c>
      <c r="C4" s="144"/>
      <c r="D4" s="144"/>
      <c r="E4" s="144"/>
      <c r="F4" s="144"/>
      <c r="G4" s="144"/>
      <c r="H4" s="144"/>
      <c r="I4" s="154" t="s">
        <v>9</v>
      </c>
      <c r="J4" s="155"/>
      <c r="K4" s="156"/>
      <c r="L4" s="162" t="s">
        <v>104</v>
      </c>
      <c r="M4" s="163"/>
      <c r="N4" s="164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82</v>
      </c>
      <c r="F5" s="70" t="s">
        <v>83</v>
      </c>
      <c r="G5" s="144" t="s">
        <v>114</v>
      </c>
      <c r="H5" s="144"/>
      <c r="I5" s="144"/>
      <c r="J5" s="22" t="s">
        <v>84</v>
      </c>
      <c r="K5" s="74" t="s">
        <v>85</v>
      </c>
      <c r="L5" s="70" t="s">
        <v>112</v>
      </c>
      <c r="M5" s="74" t="s">
        <v>113</v>
      </c>
      <c r="N5" s="71" t="s">
        <v>86</v>
      </c>
    </row>
    <row r="6" spans="1:23" s="2" customFormat="1" ht="39.950000000000003" customHeight="1">
      <c r="A6" s="22">
        <v>1</v>
      </c>
      <c r="B6" s="25" t="s">
        <v>273</v>
      </c>
      <c r="C6" s="58">
        <f>VLOOKUP(MAX(E6,J6),'Row data'!$C$8:$D$14,2,TRUE)</f>
        <v>4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data'!$D$8&gt;=C6*F6,'Row data'!$D$8,C6*F6)))</f>
        <v>0</v>
      </c>
      <c r="M6" s="21">
        <f>(IF(0=K6*C6,0,IF('Row data'!$D$8&gt;=K6*C6,'Row data'!$D$8,K6*C6)))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44" t="s">
        <v>14</v>
      </c>
      <c r="B11" s="144"/>
      <c r="C11" s="144"/>
      <c r="D11" s="4">
        <f>SUM(D6:D10)</f>
        <v>1</v>
      </c>
      <c r="E11" s="9"/>
      <c r="F11" s="60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45" t="s">
        <v>88</v>
      </c>
      <c r="B12" s="145"/>
      <c r="C12" s="145"/>
      <c r="D12" s="145"/>
      <c r="E12" s="145"/>
      <c r="F12" s="145" t="s">
        <v>89</v>
      </c>
      <c r="G12" s="145"/>
      <c r="H12" s="145"/>
      <c r="I12" s="145"/>
      <c r="J12" s="145"/>
      <c r="K12" s="145"/>
      <c r="L12" s="144" t="s">
        <v>15</v>
      </c>
      <c r="M12" s="144"/>
      <c r="N12" s="72">
        <f>SUM(N6:N11)</f>
        <v>0</v>
      </c>
      <c r="P12" s="15"/>
    </row>
    <row r="13" spans="1:23" s="2" customFormat="1" ht="54">
      <c r="A13" s="146"/>
      <c r="B13" s="146"/>
      <c r="C13" s="146"/>
      <c r="D13" s="146"/>
      <c r="E13" s="146"/>
      <c r="F13" s="147"/>
      <c r="G13" s="147"/>
      <c r="H13" s="147"/>
      <c r="I13" s="147"/>
      <c r="J13" s="147"/>
      <c r="K13" s="147"/>
      <c r="L13" s="79" t="s">
        <v>16</v>
      </c>
      <c r="M13" s="80" t="str">
        <f>IFERROR(MID($A$13,FIND(" "&amp;$L$13&amp;" ",$A$13)+4,3)," ")</f>
        <v xml:space="preserve"> </v>
      </c>
      <c r="N13" s="73">
        <f>IFERROR(N12*M13,0)</f>
        <v>0</v>
      </c>
    </row>
    <row r="14" spans="1:23" s="2" customFormat="1" ht="54">
      <c r="A14" s="146"/>
      <c r="B14" s="146"/>
      <c r="C14" s="146"/>
      <c r="D14" s="146"/>
      <c r="E14" s="146"/>
      <c r="F14" s="147"/>
      <c r="G14" s="147"/>
      <c r="H14" s="147"/>
      <c r="I14" s="147"/>
      <c r="J14" s="147"/>
      <c r="K14" s="147"/>
      <c r="L14" s="79" t="s">
        <v>116</v>
      </c>
      <c r="M14" s="80" t="str">
        <f>IFERROR(MID($A$13,FIND(" "&amp;$L$14&amp;" ",$A$13)+6,3)," ")</f>
        <v xml:space="preserve"> </v>
      </c>
      <c r="N14" s="73">
        <f>IFERROR(N12*M14,0)</f>
        <v>0</v>
      </c>
    </row>
    <row r="15" spans="1:23" s="2" customFormat="1" ht="54">
      <c r="A15" s="146"/>
      <c r="B15" s="146"/>
      <c r="C15" s="146"/>
      <c r="D15" s="146"/>
      <c r="E15" s="146"/>
      <c r="F15" s="147"/>
      <c r="G15" s="147"/>
      <c r="H15" s="147"/>
      <c r="I15" s="147"/>
      <c r="J15" s="147"/>
      <c r="K15" s="147"/>
      <c r="L15" s="79" t="s">
        <v>117</v>
      </c>
      <c r="M15" s="80" t="str">
        <f>IFERROR(IF(FIND("세금 계산서",$A$13),10%," ")," ")</f>
        <v xml:space="preserve"> </v>
      </c>
      <c r="N15" s="73">
        <f>IFERROR((N12-N13-N14)*M15,0)</f>
        <v>0</v>
      </c>
    </row>
    <row r="16" spans="1:23" s="2" customFormat="1" ht="54" customHeight="1">
      <c r="A16" s="146"/>
      <c r="B16" s="146"/>
      <c r="C16" s="146"/>
      <c r="D16" s="146"/>
      <c r="E16" s="146"/>
      <c r="F16" s="147"/>
      <c r="G16" s="147"/>
      <c r="H16" s="147"/>
      <c r="I16" s="147"/>
      <c r="J16" s="147"/>
      <c r="K16" s="147"/>
      <c r="L16" s="142" t="s">
        <v>90</v>
      </c>
      <c r="M16" s="76" t="s">
        <v>17</v>
      </c>
      <c r="N16" s="61">
        <f>(N12-N13-N14+N15)</f>
        <v>0</v>
      </c>
    </row>
    <row r="17" spans="1:14" s="2" customFormat="1" ht="46.5" customHeight="1">
      <c r="A17" s="146"/>
      <c r="B17" s="146"/>
      <c r="C17" s="146"/>
      <c r="D17" s="146"/>
      <c r="E17" s="146"/>
      <c r="F17" s="147"/>
      <c r="G17" s="147"/>
      <c r="H17" s="147"/>
      <c r="I17" s="147"/>
      <c r="J17" s="147"/>
      <c r="K17" s="147"/>
      <c r="L17" s="143"/>
      <c r="M17" s="77" t="s">
        <v>18</v>
      </c>
      <c r="N17" s="62">
        <f>ROUNDUP((N16*$W$2),-3)</f>
        <v>0</v>
      </c>
    </row>
    <row r="18" spans="1:14" s="2" customFormat="1" ht="46.5" customHeight="1">
      <c r="A18" s="146"/>
      <c r="B18" s="146"/>
      <c r="C18" s="146"/>
      <c r="D18" s="146"/>
      <c r="E18" s="146"/>
      <c r="F18" s="147"/>
      <c r="G18" s="147"/>
      <c r="H18" s="147"/>
      <c r="I18" s="147"/>
      <c r="J18" s="147"/>
      <c r="K18" s="147"/>
      <c r="L18" s="143"/>
      <c r="M18" s="78" t="s">
        <v>19</v>
      </c>
      <c r="N18" s="63">
        <f>ROUNDUP((N16*$W$3),-1)</f>
        <v>0</v>
      </c>
    </row>
    <row r="19" spans="1:14" s="2" customFormat="1" ht="54">
      <c r="A19" s="146"/>
      <c r="B19" s="146"/>
      <c r="C19" s="146"/>
      <c r="D19" s="146"/>
      <c r="E19" s="146"/>
      <c r="F19" s="147"/>
      <c r="G19" s="147"/>
      <c r="H19" s="147"/>
      <c r="I19" s="147"/>
      <c r="J19" s="147"/>
      <c r="K19" s="147"/>
      <c r="L19" s="143"/>
      <c r="M19" s="14" t="s">
        <v>20</v>
      </c>
      <c r="N19" s="64">
        <f>ROUNDUP((N16*$W$4),-2)</f>
        <v>0</v>
      </c>
    </row>
    <row r="20" spans="1:14" s="2" customFormat="1" ht="297" customHeight="1">
      <c r="A20" s="81"/>
      <c r="B20" s="81"/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</row>
    <row r="21" spans="1:14" s="2" customFormat="1" ht="39">
      <c r="A21" s="122" t="s">
        <v>111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</row>
    <row r="22" spans="1:14" s="2" customFormat="1" ht="37.5">
      <c r="A22" s="123" t="s">
        <v>118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</row>
    <row r="23" spans="1:14" s="2" customFormat="1" ht="39">
      <c r="A23" s="139" t="s">
        <v>440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</row>
    <row r="24" spans="1:14" s="2" customFormat="1" ht="37.5">
      <c r="A24" s="123" t="s">
        <v>441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1:14" s="2" customFormat="1" ht="39.950000000000003" customHeight="1">
      <c r="A25" s="124" t="s">
        <v>21</v>
      </c>
      <c r="B25" s="125"/>
      <c r="C25" s="130"/>
      <c r="D25" s="131"/>
      <c r="E25" s="132"/>
      <c r="F25" s="118"/>
      <c r="G25" s="15"/>
      <c r="H25" s="140" t="s">
        <v>91</v>
      </c>
      <c r="I25" s="140"/>
      <c r="J25" s="141"/>
      <c r="K25" s="120" t="s">
        <v>22</v>
      </c>
      <c r="L25" s="121"/>
      <c r="M25" s="121"/>
      <c r="N25" s="121"/>
    </row>
    <row r="26" spans="1:14" s="2" customFormat="1" ht="39.950000000000003" customHeight="1">
      <c r="A26" s="126"/>
      <c r="B26" s="127"/>
      <c r="C26" s="133"/>
      <c r="D26" s="134"/>
      <c r="E26" s="135"/>
      <c r="F26" s="26"/>
      <c r="G26" s="26"/>
      <c r="H26" s="15"/>
      <c r="I26" s="15"/>
      <c r="J26" s="119"/>
      <c r="K26" s="120"/>
      <c r="L26" s="121"/>
      <c r="M26" s="121"/>
      <c r="N26" s="121"/>
    </row>
    <row r="27" spans="1:14" s="2" customFormat="1" ht="39.950000000000003" customHeight="1">
      <c r="A27" s="126"/>
      <c r="B27" s="127"/>
      <c r="C27" s="133"/>
      <c r="D27" s="134"/>
      <c r="E27" s="135"/>
      <c r="F27" s="26"/>
      <c r="G27" s="26"/>
      <c r="H27" s="26"/>
      <c r="I27" s="15"/>
      <c r="J27" s="15"/>
      <c r="K27" s="120"/>
      <c r="L27" s="121"/>
      <c r="M27" s="121"/>
      <c r="N27" s="121"/>
    </row>
    <row r="28" spans="1:14" s="2" customFormat="1" ht="39.950000000000003" customHeight="1">
      <c r="A28" s="126"/>
      <c r="B28" s="127"/>
      <c r="C28" s="133"/>
      <c r="D28" s="134"/>
      <c r="E28" s="135"/>
      <c r="F28" s="26"/>
      <c r="G28" s="26"/>
      <c r="H28" s="26"/>
      <c r="I28" s="15"/>
      <c r="J28" s="15"/>
      <c r="K28" s="120"/>
      <c r="L28" s="121"/>
      <c r="M28" s="121"/>
      <c r="N28" s="121"/>
    </row>
    <row r="29" spans="1:14" s="2" customFormat="1" ht="39.950000000000003" customHeight="1">
      <c r="A29" s="128"/>
      <c r="B29" s="129"/>
      <c r="C29" s="136"/>
      <c r="D29" s="137"/>
      <c r="E29" s="138"/>
      <c r="F29" s="26"/>
      <c r="G29" s="26"/>
      <c r="H29" s="26"/>
      <c r="I29" s="15"/>
      <c r="J29" s="15"/>
      <c r="K29" s="120"/>
      <c r="L29" s="121"/>
      <c r="M29" s="121"/>
      <c r="N29" s="121"/>
    </row>
    <row r="30" spans="1:14" s="2" customFormat="1" ht="31.5">
      <c r="A30" s="3"/>
      <c r="B30" s="3"/>
      <c r="C30" s="16"/>
      <c r="D30" s="16"/>
      <c r="E30" s="16"/>
      <c r="F30" s="16"/>
      <c r="G30" s="16"/>
      <c r="H30" s="16"/>
      <c r="I30" s="3"/>
      <c r="J30" s="3"/>
      <c r="K30" s="3"/>
      <c r="L30" s="3"/>
      <c r="M30" s="3"/>
      <c r="N30" s="3"/>
    </row>
    <row r="31" spans="1:14" s="2" customFormat="1" ht="31.5">
      <c r="A31" s="3"/>
      <c r="B31" s="3"/>
      <c r="C31" s="3"/>
      <c r="D31" s="17"/>
      <c r="E31" s="17"/>
      <c r="F31" s="17"/>
      <c r="G31" s="3"/>
      <c r="H31" s="3"/>
      <c r="I31" s="3"/>
      <c r="J31" s="3"/>
      <c r="K31" s="3"/>
      <c r="L31" s="3"/>
      <c r="M31" s="3"/>
      <c r="N31" s="3"/>
    </row>
    <row r="32" spans="1:14" ht="16.5" customHeight="1"/>
    <row r="33" spans="17:22" ht="16.5" customHeight="1"/>
    <row r="34" spans="17:22" ht="16.5" customHeight="1"/>
    <row r="35" spans="17:22" ht="16.5" customHeight="1"/>
    <row r="38" spans="17:22" ht="24.95" customHeight="1"/>
    <row r="39" spans="17:22" ht="24.95" customHeight="1">
      <c r="Q39" s="18"/>
      <c r="R39" s="18"/>
      <c r="S39" s="18"/>
      <c r="T39" s="18"/>
      <c r="U39" s="18"/>
      <c r="V39" s="18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24.95" customHeight="1">
      <c r="Q47" s="19"/>
    </row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17.25" customHeight="1"/>
    <row r="56" ht="17.25" customHeight="1"/>
    <row r="57" ht="16.5" customHeight="1"/>
    <row r="58" ht="16.5" customHeight="1"/>
    <row r="59" ht="16.5" customHeight="1"/>
    <row r="60" ht="16.5" customHeight="1"/>
    <row r="61" ht="23.25" customHeight="1"/>
    <row r="62" ht="23.25" customHeight="1"/>
    <row r="63" ht="23.25" customHeight="1"/>
  </sheetData>
  <mergeCells count="28">
    <mergeCell ref="A11:C11"/>
    <mergeCell ref="I2:K3"/>
    <mergeCell ref="I4:K4"/>
    <mergeCell ref="M1:N1"/>
    <mergeCell ref="B2:C2"/>
    <mergeCell ref="E2:H2"/>
    <mergeCell ref="C1:K1"/>
    <mergeCell ref="L4:N4"/>
    <mergeCell ref="N2:N3"/>
    <mergeCell ref="L2:M3"/>
    <mergeCell ref="B3:H3"/>
    <mergeCell ref="B4:H4"/>
    <mergeCell ref="G5:I5"/>
    <mergeCell ref="L16:L19"/>
    <mergeCell ref="L12:M12"/>
    <mergeCell ref="A12:E12"/>
    <mergeCell ref="A13:E19"/>
    <mergeCell ref="F12:K12"/>
    <mergeCell ref="F13:K19"/>
    <mergeCell ref="K25:K29"/>
    <mergeCell ref="L25:N29"/>
    <mergeCell ref="A21:N21"/>
    <mergeCell ref="A22:N22"/>
    <mergeCell ref="A25:B29"/>
    <mergeCell ref="C25:E29"/>
    <mergeCell ref="A24:N24"/>
    <mergeCell ref="A23:N23"/>
    <mergeCell ref="H25:J25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5"/>
  <sheetViews>
    <sheetView topLeftCell="A7" workbookViewId="0">
      <selection activeCell="D16" sqref="D16"/>
    </sheetView>
  </sheetViews>
  <sheetFormatPr defaultRowHeight="16.5"/>
  <cols>
    <col min="1" max="1" width="4.875" style="48" bestFit="1" customWidth="1"/>
    <col min="2" max="2" width="10" style="48" bestFit="1" customWidth="1"/>
    <col min="3" max="3" width="11.875" style="66" bestFit="1" customWidth="1"/>
    <col min="4" max="4" width="13.875" style="66" bestFit="1" customWidth="1"/>
    <col min="5" max="5" width="13.875" style="89" customWidth="1"/>
    <col min="6" max="6" width="13.875" style="66" customWidth="1"/>
    <col min="7" max="7" width="6.125" style="48" customWidth="1"/>
    <col min="8" max="8" width="4.5" style="48" bestFit="1" customWidth="1"/>
    <col min="9" max="9" width="10" style="48" bestFit="1" customWidth="1"/>
    <col min="10" max="10" width="11.875" style="66" bestFit="1" customWidth="1"/>
    <col min="11" max="11" width="13.875" style="66" bestFit="1" customWidth="1"/>
  </cols>
  <sheetData>
    <row r="1" spans="1:12">
      <c r="A1" s="48" t="s">
        <v>105</v>
      </c>
      <c r="C1" s="66">
        <v>32</v>
      </c>
      <c r="E1" s="88">
        <v>1.35</v>
      </c>
      <c r="H1" s="48" t="s">
        <v>106</v>
      </c>
      <c r="J1" s="66">
        <v>32</v>
      </c>
      <c r="L1" s="67">
        <v>1.35</v>
      </c>
    </row>
    <row r="2" spans="1:12">
      <c r="A2" s="48" t="s">
        <v>107</v>
      </c>
      <c r="B2" s="48" t="s">
        <v>108</v>
      </c>
      <c r="C2" s="66" t="s">
        <v>109</v>
      </c>
      <c r="D2" s="66" t="s">
        <v>110</v>
      </c>
      <c r="H2" s="48" t="s">
        <v>107</v>
      </c>
      <c r="I2" s="48" t="s">
        <v>108</v>
      </c>
      <c r="J2" s="66" t="s">
        <v>109</v>
      </c>
      <c r="K2" s="66" t="s">
        <v>110</v>
      </c>
    </row>
    <row r="3" spans="1:12" s="86" customFormat="1">
      <c r="A3" s="83">
        <v>0.5</v>
      </c>
      <c r="B3" s="83">
        <v>50</v>
      </c>
      <c r="C3" s="84">
        <f>B3/$C$1</f>
        <v>1.5625</v>
      </c>
      <c r="D3" s="84">
        <f>C3/A3</f>
        <v>3.125</v>
      </c>
      <c r="E3" s="84">
        <f>D3*$E$1</f>
        <v>4.21875</v>
      </c>
      <c r="F3" s="84"/>
      <c r="G3" s="83"/>
      <c r="H3" s="83">
        <v>0.5</v>
      </c>
      <c r="I3" s="83">
        <v>50</v>
      </c>
      <c r="J3" s="84">
        <f>I3/$J$1</f>
        <v>1.5625</v>
      </c>
      <c r="K3" s="84">
        <f>J3/H3</f>
        <v>3.125</v>
      </c>
      <c r="L3" s="85">
        <f>K3*$L$1</f>
        <v>4.21875</v>
      </c>
    </row>
    <row r="4" spans="1:12">
      <c r="A4" s="48">
        <v>1</v>
      </c>
      <c r="B4" s="48">
        <v>60</v>
      </c>
      <c r="C4" s="66">
        <f t="shared" ref="C4:C55" si="0">B4/$C$1</f>
        <v>1.875</v>
      </c>
      <c r="D4" s="66">
        <f t="shared" ref="D4:D55" si="1">C4/A4</f>
        <v>1.875</v>
      </c>
      <c r="E4" s="89">
        <f t="shared" ref="E4:E55" si="2">D4*$E$1</f>
        <v>2.53125</v>
      </c>
      <c r="H4" s="48">
        <v>1</v>
      </c>
      <c r="I4" s="48">
        <v>70</v>
      </c>
      <c r="J4" s="66">
        <f t="shared" ref="J4:J55" si="3">I4/$J$1</f>
        <v>2.1875</v>
      </c>
      <c r="K4" s="66">
        <f t="shared" ref="K4:K55" si="4">J4/H4</f>
        <v>2.1875</v>
      </c>
      <c r="L4" s="68">
        <f t="shared" ref="L4:L55" si="5">K4*$L$1</f>
        <v>2.953125</v>
      </c>
    </row>
    <row r="5" spans="1:12">
      <c r="A5" s="48">
        <v>1.5</v>
      </c>
      <c r="B5" s="48">
        <v>70</v>
      </c>
      <c r="C5" s="66">
        <f t="shared" si="0"/>
        <v>2.1875</v>
      </c>
      <c r="D5" s="66">
        <f t="shared" si="1"/>
        <v>1.4583333333333333</v>
      </c>
      <c r="E5" s="89">
        <f t="shared" si="2"/>
        <v>1.96875</v>
      </c>
      <c r="H5" s="48">
        <v>1.5</v>
      </c>
      <c r="I5" s="48">
        <v>80</v>
      </c>
      <c r="J5" s="66">
        <f t="shared" si="3"/>
        <v>2.5</v>
      </c>
      <c r="K5" s="66">
        <f t="shared" si="4"/>
        <v>1.6666666666666667</v>
      </c>
      <c r="L5" s="68">
        <f t="shared" si="5"/>
        <v>2.2500000000000004</v>
      </c>
    </row>
    <row r="6" spans="1:12" s="86" customFormat="1">
      <c r="A6" s="83">
        <v>2</v>
      </c>
      <c r="B6" s="83">
        <v>80</v>
      </c>
      <c r="C6" s="84">
        <f t="shared" si="0"/>
        <v>2.5</v>
      </c>
      <c r="D6" s="84">
        <f t="shared" si="1"/>
        <v>1.25</v>
      </c>
      <c r="E6" s="84">
        <f t="shared" si="2"/>
        <v>1.6875</v>
      </c>
      <c r="F6" s="84"/>
      <c r="G6" s="83"/>
      <c r="H6" s="83">
        <v>2</v>
      </c>
      <c r="I6" s="83">
        <v>90</v>
      </c>
      <c r="J6" s="84">
        <f t="shared" si="3"/>
        <v>2.8125</v>
      </c>
      <c r="K6" s="84">
        <f t="shared" si="4"/>
        <v>1.40625</v>
      </c>
      <c r="L6" s="85">
        <f t="shared" si="5"/>
        <v>1.8984375000000002</v>
      </c>
    </row>
    <row r="7" spans="1:12">
      <c r="A7" s="48">
        <v>2.5</v>
      </c>
      <c r="B7" s="48">
        <v>90</v>
      </c>
      <c r="C7" s="66">
        <f t="shared" si="0"/>
        <v>2.8125</v>
      </c>
      <c r="D7" s="66">
        <f t="shared" si="1"/>
        <v>1.125</v>
      </c>
      <c r="E7" s="89">
        <f t="shared" si="2"/>
        <v>1.51875</v>
      </c>
      <c r="H7" s="48">
        <v>2.5</v>
      </c>
      <c r="I7" s="48">
        <v>100</v>
      </c>
      <c r="J7" s="66">
        <f t="shared" si="3"/>
        <v>3.125</v>
      </c>
      <c r="K7" s="66">
        <f t="shared" si="4"/>
        <v>1.25</v>
      </c>
      <c r="L7" s="68">
        <f t="shared" si="5"/>
        <v>1.6875</v>
      </c>
    </row>
    <row r="8" spans="1:12">
      <c r="A8" s="48">
        <v>3</v>
      </c>
      <c r="B8" s="48">
        <v>120</v>
      </c>
      <c r="C8" s="66">
        <f t="shared" si="0"/>
        <v>3.75</v>
      </c>
      <c r="D8" s="66">
        <f t="shared" si="1"/>
        <v>1.25</v>
      </c>
      <c r="E8" s="89">
        <f t="shared" si="2"/>
        <v>1.6875</v>
      </c>
      <c r="H8" s="48">
        <v>3</v>
      </c>
      <c r="I8" s="48">
        <v>110</v>
      </c>
      <c r="J8" s="66">
        <f t="shared" si="3"/>
        <v>3.4375</v>
      </c>
      <c r="K8" s="66">
        <f t="shared" si="4"/>
        <v>1.1458333333333333</v>
      </c>
      <c r="L8" s="68">
        <f t="shared" si="5"/>
        <v>1.546875</v>
      </c>
    </row>
    <row r="9" spans="1:12">
      <c r="A9" s="48">
        <v>4</v>
      </c>
      <c r="B9" s="48">
        <v>145</v>
      </c>
      <c r="C9" s="66">
        <f t="shared" si="0"/>
        <v>4.53125</v>
      </c>
      <c r="D9" s="66">
        <f t="shared" si="1"/>
        <v>1.1328125</v>
      </c>
      <c r="E9" s="89">
        <f t="shared" si="2"/>
        <v>1.529296875</v>
      </c>
      <c r="H9" s="48">
        <v>4</v>
      </c>
      <c r="I9" s="48">
        <v>125</v>
      </c>
      <c r="J9" s="66">
        <f t="shared" si="3"/>
        <v>3.90625</v>
      </c>
      <c r="K9" s="66">
        <f t="shared" si="4"/>
        <v>0.9765625</v>
      </c>
      <c r="L9" s="68">
        <f t="shared" si="5"/>
        <v>1.318359375</v>
      </c>
    </row>
    <row r="10" spans="1:12">
      <c r="A10" s="48">
        <v>5</v>
      </c>
      <c r="B10" s="48">
        <v>170</v>
      </c>
      <c r="C10" s="66">
        <f t="shared" si="0"/>
        <v>5.3125</v>
      </c>
      <c r="D10" s="66">
        <f t="shared" si="1"/>
        <v>1.0625</v>
      </c>
      <c r="E10" s="89">
        <f t="shared" si="2"/>
        <v>1.4343750000000002</v>
      </c>
      <c r="H10" s="48">
        <v>5</v>
      </c>
      <c r="I10" s="48">
        <v>140</v>
      </c>
      <c r="J10" s="66">
        <f t="shared" si="3"/>
        <v>4.375</v>
      </c>
      <c r="K10" s="66">
        <f t="shared" si="4"/>
        <v>0.875</v>
      </c>
      <c r="L10" s="68">
        <f t="shared" si="5"/>
        <v>1.1812500000000001</v>
      </c>
    </row>
    <row r="11" spans="1:12" s="86" customFormat="1">
      <c r="A11" s="83">
        <v>6</v>
      </c>
      <c r="B11" s="83">
        <v>195</v>
      </c>
      <c r="C11" s="84">
        <f t="shared" si="0"/>
        <v>6.09375</v>
      </c>
      <c r="D11" s="84">
        <f t="shared" si="1"/>
        <v>1.015625</v>
      </c>
      <c r="E11" s="84">
        <f t="shared" si="2"/>
        <v>1.37109375</v>
      </c>
      <c r="F11" s="84"/>
      <c r="G11" s="83"/>
      <c r="H11" s="83">
        <v>6</v>
      </c>
      <c r="I11" s="83">
        <v>160</v>
      </c>
      <c r="J11" s="84">
        <f t="shared" si="3"/>
        <v>5</v>
      </c>
      <c r="K11" s="84">
        <f t="shared" si="4"/>
        <v>0.83333333333333337</v>
      </c>
      <c r="L11" s="85">
        <f t="shared" si="5"/>
        <v>1.1250000000000002</v>
      </c>
    </row>
    <row r="12" spans="1:12">
      <c r="A12" s="48">
        <v>7</v>
      </c>
      <c r="B12" s="48">
        <v>220</v>
      </c>
      <c r="C12" s="66">
        <f t="shared" si="0"/>
        <v>6.875</v>
      </c>
      <c r="D12" s="66">
        <f t="shared" si="1"/>
        <v>0.9821428571428571</v>
      </c>
      <c r="E12" s="89">
        <f t="shared" si="2"/>
        <v>1.3258928571428572</v>
      </c>
      <c r="H12" s="48">
        <v>7</v>
      </c>
      <c r="I12" s="48">
        <v>175</v>
      </c>
      <c r="J12" s="66">
        <f t="shared" si="3"/>
        <v>5.46875</v>
      </c>
      <c r="K12" s="66">
        <f t="shared" si="4"/>
        <v>0.78125</v>
      </c>
      <c r="L12" s="68">
        <f t="shared" si="5"/>
        <v>1.0546875</v>
      </c>
    </row>
    <row r="13" spans="1:12">
      <c r="A13" s="48">
        <v>8</v>
      </c>
      <c r="B13" s="48">
        <v>240</v>
      </c>
      <c r="C13" s="66">
        <f t="shared" si="0"/>
        <v>7.5</v>
      </c>
      <c r="D13" s="66">
        <f t="shared" si="1"/>
        <v>0.9375</v>
      </c>
      <c r="E13" s="89">
        <f t="shared" si="2"/>
        <v>1.265625</v>
      </c>
      <c r="H13" s="48">
        <v>8</v>
      </c>
      <c r="I13" s="48">
        <v>200</v>
      </c>
      <c r="J13" s="66">
        <f t="shared" si="3"/>
        <v>6.25</v>
      </c>
      <c r="K13" s="66">
        <f t="shared" si="4"/>
        <v>0.78125</v>
      </c>
      <c r="L13" s="68">
        <f t="shared" si="5"/>
        <v>1.0546875</v>
      </c>
    </row>
    <row r="14" spans="1:12">
      <c r="A14" s="48">
        <v>9</v>
      </c>
      <c r="B14" s="48">
        <v>265</v>
      </c>
      <c r="C14" s="87">
        <f t="shared" si="0"/>
        <v>8.28125</v>
      </c>
      <c r="D14" s="87">
        <f t="shared" si="1"/>
        <v>0.92013888888888884</v>
      </c>
      <c r="E14" s="89">
        <f t="shared" si="2"/>
        <v>1.2421875</v>
      </c>
      <c r="F14" s="87"/>
      <c r="H14" s="48">
        <v>9</v>
      </c>
      <c r="I14" s="48">
        <v>220</v>
      </c>
      <c r="J14" s="87">
        <f t="shared" si="3"/>
        <v>6.875</v>
      </c>
      <c r="K14" s="87">
        <f t="shared" si="4"/>
        <v>0.76388888888888884</v>
      </c>
      <c r="L14" s="68">
        <f t="shared" si="5"/>
        <v>1.03125</v>
      </c>
    </row>
    <row r="15" spans="1:12" s="86" customFormat="1">
      <c r="A15" s="83">
        <v>10</v>
      </c>
      <c r="B15" s="83">
        <v>290</v>
      </c>
      <c r="C15" s="84">
        <f t="shared" si="0"/>
        <v>9.0625</v>
      </c>
      <c r="D15" s="84">
        <f t="shared" si="1"/>
        <v>0.90625</v>
      </c>
      <c r="E15" s="84">
        <f t="shared" si="2"/>
        <v>1.2234375000000002</v>
      </c>
      <c r="F15" s="84"/>
      <c r="G15" s="83"/>
      <c r="H15" s="83">
        <v>10</v>
      </c>
      <c r="I15" s="83">
        <v>240</v>
      </c>
      <c r="J15" s="84">
        <f t="shared" si="3"/>
        <v>7.5</v>
      </c>
      <c r="K15" s="84">
        <f t="shared" si="4"/>
        <v>0.75</v>
      </c>
      <c r="L15" s="85">
        <f t="shared" si="5"/>
        <v>1.0125000000000002</v>
      </c>
    </row>
    <row r="16" spans="1:12">
      <c r="A16" s="48">
        <v>11</v>
      </c>
      <c r="B16" s="48">
        <v>320</v>
      </c>
      <c r="C16" s="66">
        <f t="shared" si="0"/>
        <v>10</v>
      </c>
      <c r="D16" s="66">
        <f t="shared" si="1"/>
        <v>0.90909090909090906</v>
      </c>
      <c r="E16" s="89">
        <f t="shared" si="2"/>
        <v>1.2272727272727273</v>
      </c>
      <c r="H16" s="48">
        <v>11</v>
      </c>
      <c r="I16" s="48">
        <v>250</v>
      </c>
      <c r="J16" s="66">
        <f t="shared" si="3"/>
        <v>7.8125</v>
      </c>
      <c r="K16" s="66">
        <f t="shared" si="4"/>
        <v>0.71022727272727271</v>
      </c>
      <c r="L16" s="68">
        <f t="shared" si="5"/>
        <v>0.95880681818181823</v>
      </c>
    </row>
    <row r="17" spans="1:12">
      <c r="A17" s="48">
        <v>12</v>
      </c>
      <c r="B17" s="48">
        <v>340</v>
      </c>
      <c r="C17" s="66">
        <f t="shared" si="0"/>
        <v>10.625</v>
      </c>
      <c r="D17" s="66">
        <f t="shared" si="1"/>
        <v>0.88541666666666663</v>
      </c>
      <c r="E17" s="89">
        <f t="shared" si="2"/>
        <v>1.1953125</v>
      </c>
      <c r="H17" s="48">
        <v>12</v>
      </c>
      <c r="I17" s="48">
        <v>270</v>
      </c>
      <c r="J17" s="66">
        <f t="shared" si="3"/>
        <v>8.4375</v>
      </c>
      <c r="K17" s="66">
        <f t="shared" si="4"/>
        <v>0.703125</v>
      </c>
      <c r="L17" s="68">
        <f t="shared" si="5"/>
        <v>0.94921875000000011</v>
      </c>
    </row>
    <row r="18" spans="1:12">
      <c r="A18" s="48">
        <v>13</v>
      </c>
      <c r="B18" s="48">
        <v>360</v>
      </c>
      <c r="C18" s="66">
        <f t="shared" si="0"/>
        <v>11.25</v>
      </c>
      <c r="D18" s="66">
        <f t="shared" si="1"/>
        <v>0.86538461538461542</v>
      </c>
      <c r="E18" s="89">
        <f t="shared" si="2"/>
        <v>1.1682692307692308</v>
      </c>
      <c r="H18" s="48">
        <v>13</v>
      </c>
      <c r="I18" s="48">
        <v>290</v>
      </c>
      <c r="J18" s="66">
        <f t="shared" si="3"/>
        <v>9.0625</v>
      </c>
      <c r="K18" s="66">
        <f t="shared" si="4"/>
        <v>0.69711538461538458</v>
      </c>
      <c r="L18" s="68">
        <f t="shared" si="5"/>
        <v>0.94110576923076927</v>
      </c>
    </row>
    <row r="19" spans="1:12">
      <c r="A19" s="48">
        <v>14</v>
      </c>
      <c r="B19" s="48">
        <v>385</v>
      </c>
      <c r="C19" s="66">
        <f t="shared" si="0"/>
        <v>12.03125</v>
      </c>
      <c r="D19" s="66">
        <f t="shared" si="1"/>
        <v>0.859375</v>
      </c>
      <c r="E19" s="89">
        <f t="shared" si="2"/>
        <v>1.16015625</v>
      </c>
      <c r="H19" s="48">
        <v>14</v>
      </c>
      <c r="I19" s="48">
        <v>310</v>
      </c>
      <c r="J19" s="66">
        <f t="shared" si="3"/>
        <v>9.6875</v>
      </c>
      <c r="K19" s="66">
        <f t="shared" si="4"/>
        <v>0.6919642857142857</v>
      </c>
      <c r="L19" s="68">
        <f t="shared" si="5"/>
        <v>0.93415178571428581</v>
      </c>
    </row>
    <row r="20" spans="1:12" s="86" customFormat="1">
      <c r="A20" s="83">
        <v>15</v>
      </c>
      <c r="B20" s="83">
        <v>410</v>
      </c>
      <c r="C20" s="84">
        <f t="shared" si="0"/>
        <v>12.8125</v>
      </c>
      <c r="D20" s="84">
        <f t="shared" si="1"/>
        <v>0.85416666666666663</v>
      </c>
      <c r="E20" s="84">
        <f t="shared" si="2"/>
        <v>1.153125</v>
      </c>
      <c r="F20" s="84"/>
      <c r="G20" s="83"/>
      <c r="H20" s="83">
        <v>15</v>
      </c>
      <c r="I20" s="83">
        <v>320</v>
      </c>
      <c r="J20" s="84">
        <f t="shared" si="3"/>
        <v>10</v>
      </c>
      <c r="K20" s="84">
        <f t="shared" si="4"/>
        <v>0.66666666666666663</v>
      </c>
      <c r="L20" s="85">
        <f t="shared" si="5"/>
        <v>0.9</v>
      </c>
    </row>
    <row r="21" spans="1:12">
      <c r="A21" s="48">
        <v>16</v>
      </c>
      <c r="B21" s="48">
        <v>430</v>
      </c>
      <c r="C21" s="66">
        <f t="shared" si="0"/>
        <v>13.4375</v>
      </c>
      <c r="D21" s="66">
        <f t="shared" si="1"/>
        <v>0.83984375</v>
      </c>
      <c r="E21" s="89">
        <f t="shared" si="2"/>
        <v>1.1337890625</v>
      </c>
      <c r="H21" s="48">
        <v>16</v>
      </c>
      <c r="I21" s="48">
        <v>350</v>
      </c>
      <c r="J21" s="66">
        <f t="shared" si="3"/>
        <v>10.9375</v>
      </c>
      <c r="K21" s="66">
        <f t="shared" si="4"/>
        <v>0.68359375</v>
      </c>
      <c r="L21" s="68">
        <f t="shared" si="5"/>
        <v>0.92285156250000011</v>
      </c>
    </row>
    <row r="22" spans="1:12">
      <c r="A22" s="48">
        <v>17</v>
      </c>
      <c r="B22" s="48">
        <v>450</v>
      </c>
      <c r="C22" s="66">
        <f t="shared" si="0"/>
        <v>14.0625</v>
      </c>
      <c r="D22" s="66">
        <f t="shared" si="1"/>
        <v>0.82720588235294112</v>
      </c>
      <c r="E22" s="89">
        <f t="shared" si="2"/>
        <v>1.1167279411764706</v>
      </c>
      <c r="H22" s="48">
        <v>17</v>
      </c>
      <c r="I22" s="48">
        <v>370</v>
      </c>
      <c r="J22" s="66">
        <f t="shared" si="3"/>
        <v>11.5625</v>
      </c>
      <c r="K22" s="66">
        <f t="shared" si="4"/>
        <v>0.68014705882352944</v>
      </c>
      <c r="L22" s="68">
        <f t="shared" si="5"/>
        <v>0.91819852941176483</v>
      </c>
    </row>
    <row r="23" spans="1:12" s="86" customFormat="1">
      <c r="A23" s="83">
        <v>18</v>
      </c>
      <c r="B23" s="83">
        <v>480</v>
      </c>
      <c r="C23" s="84">
        <f t="shared" si="0"/>
        <v>15</v>
      </c>
      <c r="D23" s="84">
        <f t="shared" si="1"/>
        <v>0.83333333333333337</v>
      </c>
      <c r="E23" s="84">
        <f t="shared" si="2"/>
        <v>1.1250000000000002</v>
      </c>
      <c r="F23" s="84"/>
      <c r="G23" s="83"/>
      <c r="H23" s="83">
        <v>18</v>
      </c>
      <c r="I23" s="83">
        <v>390</v>
      </c>
      <c r="J23" s="84">
        <f t="shared" si="3"/>
        <v>12.1875</v>
      </c>
      <c r="K23" s="84">
        <f t="shared" si="4"/>
        <v>0.67708333333333337</v>
      </c>
      <c r="L23" s="85">
        <f t="shared" si="5"/>
        <v>0.91406250000000011</v>
      </c>
    </row>
    <row r="24" spans="1:12">
      <c r="A24" s="48">
        <v>19</v>
      </c>
      <c r="B24" s="48">
        <v>500</v>
      </c>
      <c r="C24" s="66">
        <f t="shared" si="0"/>
        <v>15.625</v>
      </c>
      <c r="D24" s="66">
        <f t="shared" si="1"/>
        <v>0.82236842105263153</v>
      </c>
      <c r="E24" s="89">
        <f t="shared" si="2"/>
        <v>1.1101973684210527</v>
      </c>
      <c r="H24" s="48">
        <v>19</v>
      </c>
      <c r="I24" s="48">
        <v>410</v>
      </c>
      <c r="J24" s="66">
        <f t="shared" si="3"/>
        <v>12.8125</v>
      </c>
      <c r="K24" s="66">
        <f t="shared" si="4"/>
        <v>0.67434210526315785</v>
      </c>
      <c r="L24" s="68">
        <f t="shared" si="5"/>
        <v>0.91036184210526316</v>
      </c>
    </row>
    <row r="25" spans="1:12">
      <c r="A25" s="48">
        <v>20</v>
      </c>
      <c r="B25" s="48">
        <v>530</v>
      </c>
      <c r="C25" s="66">
        <f t="shared" si="0"/>
        <v>16.5625</v>
      </c>
      <c r="D25" s="66">
        <f t="shared" si="1"/>
        <v>0.828125</v>
      </c>
      <c r="E25" s="89">
        <f t="shared" si="2"/>
        <v>1.1179687500000002</v>
      </c>
      <c r="H25" s="48">
        <v>20</v>
      </c>
      <c r="I25" s="48">
        <v>420</v>
      </c>
      <c r="J25" s="66">
        <f t="shared" si="3"/>
        <v>13.125</v>
      </c>
      <c r="K25" s="66">
        <f t="shared" si="4"/>
        <v>0.65625</v>
      </c>
      <c r="L25" s="68">
        <f t="shared" si="5"/>
        <v>0.88593750000000004</v>
      </c>
    </row>
    <row r="26" spans="1:12" s="86" customFormat="1">
      <c r="A26" s="83">
        <v>21</v>
      </c>
      <c r="B26" s="83">
        <v>550</v>
      </c>
      <c r="C26" s="84">
        <f t="shared" si="0"/>
        <v>17.1875</v>
      </c>
      <c r="D26" s="84">
        <f t="shared" si="1"/>
        <v>0.81845238095238093</v>
      </c>
      <c r="E26" s="84">
        <f t="shared" si="2"/>
        <v>1.1049107142857144</v>
      </c>
      <c r="F26" s="84"/>
      <c r="G26" s="83"/>
      <c r="H26" s="83">
        <v>21</v>
      </c>
      <c r="I26" s="83">
        <v>450</v>
      </c>
      <c r="J26" s="84">
        <f t="shared" si="3"/>
        <v>14.0625</v>
      </c>
      <c r="K26" s="84">
        <f t="shared" si="4"/>
        <v>0.6696428571428571</v>
      </c>
      <c r="L26" s="85">
        <f t="shared" si="5"/>
        <v>0.9040178571428571</v>
      </c>
    </row>
    <row r="27" spans="1:12">
      <c r="A27" s="48">
        <v>22</v>
      </c>
      <c r="B27" s="48">
        <v>570</v>
      </c>
      <c r="C27" s="66">
        <f t="shared" si="0"/>
        <v>17.8125</v>
      </c>
      <c r="D27" s="66">
        <f t="shared" si="1"/>
        <v>0.80965909090909094</v>
      </c>
      <c r="E27" s="89">
        <f t="shared" si="2"/>
        <v>1.0930397727272729</v>
      </c>
      <c r="H27" s="48">
        <v>22</v>
      </c>
      <c r="I27" s="48">
        <v>470</v>
      </c>
      <c r="J27" s="66">
        <f t="shared" si="3"/>
        <v>14.6875</v>
      </c>
      <c r="K27" s="66">
        <f t="shared" si="4"/>
        <v>0.66761363636363635</v>
      </c>
      <c r="L27" s="68">
        <f t="shared" si="5"/>
        <v>0.90127840909090917</v>
      </c>
    </row>
    <row r="28" spans="1:12">
      <c r="A28" s="48">
        <v>23</v>
      </c>
      <c r="B28" s="48">
        <v>600</v>
      </c>
      <c r="C28" s="66">
        <f t="shared" si="0"/>
        <v>18.75</v>
      </c>
      <c r="D28" s="66">
        <f t="shared" si="1"/>
        <v>0.81521739130434778</v>
      </c>
      <c r="E28" s="89">
        <f t="shared" si="2"/>
        <v>1.1005434782608696</v>
      </c>
      <c r="H28" s="48">
        <v>23</v>
      </c>
      <c r="I28" s="48">
        <v>490</v>
      </c>
      <c r="J28" s="66">
        <f t="shared" si="3"/>
        <v>15.3125</v>
      </c>
      <c r="K28" s="66">
        <f t="shared" si="4"/>
        <v>0.66576086956521741</v>
      </c>
      <c r="L28" s="68">
        <f t="shared" si="5"/>
        <v>0.89877717391304357</v>
      </c>
    </row>
    <row r="29" spans="1:12">
      <c r="A29" s="48">
        <v>24</v>
      </c>
      <c r="B29" s="48">
        <v>630</v>
      </c>
      <c r="C29" s="66">
        <f t="shared" si="0"/>
        <v>19.6875</v>
      </c>
      <c r="D29" s="66">
        <f t="shared" si="1"/>
        <v>0.8203125</v>
      </c>
      <c r="E29" s="89">
        <f t="shared" si="2"/>
        <v>1.107421875</v>
      </c>
      <c r="H29" s="48">
        <v>24</v>
      </c>
      <c r="I29" s="48">
        <v>500</v>
      </c>
      <c r="J29" s="66">
        <f t="shared" si="3"/>
        <v>15.625</v>
      </c>
      <c r="K29" s="66">
        <f t="shared" si="4"/>
        <v>0.65104166666666663</v>
      </c>
      <c r="L29" s="68">
        <f t="shared" si="5"/>
        <v>0.87890625</v>
      </c>
    </row>
    <row r="30" spans="1:12" s="86" customFormat="1">
      <c r="A30" s="83">
        <v>25</v>
      </c>
      <c r="B30" s="83">
        <v>650</v>
      </c>
      <c r="C30" s="84">
        <f t="shared" si="0"/>
        <v>20.3125</v>
      </c>
      <c r="D30" s="84">
        <f t="shared" si="1"/>
        <v>0.8125</v>
      </c>
      <c r="E30" s="84">
        <f t="shared" si="2"/>
        <v>1.096875</v>
      </c>
      <c r="F30" s="84"/>
      <c r="G30" s="83"/>
      <c r="H30" s="83">
        <v>25</v>
      </c>
      <c r="I30" s="83">
        <v>530</v>
      </c>
      <c r="J30" s="84">
        <f t="shared" si="3"/>
        <v>16.5625</v>
      </c>
      <c r="K30" s="84">
        <f t="shared" si="4"/>
        <v>0.66249999999999998</v>
      </c>
      <c r="L30" s="85">
        <f t="shared" si="5"/>
        <v>0.89437500000000003</v>
      </c>
    </row>
    <row r="31" spans="1:12">
      <c r="A31" s="48">
        <v>26</v>
      </c>
      <c r="B31" s="48">
        <v>560</v>
      </c>
      <c r="C31" s="66">
        <f t="shared" si="0"/>
        <v>17.5</v>
      </c>
      <c r="D31" s="66">
        <f t="shared" si="1"/>
        <v>0.67307692307692313</v>
      </c>
      <c r="E31" s="89">
        <f t="shared" si="2"/>
        <v>0.90865384615384626</v>
      </c>
      <c r="H31" s="48">
        <v>26</v>
      </c>
      <c r="I31" s="48">
        <v>550</v>
      </c>
      <c r="J31" s="66">
        <f t="shared" si="3"/>
        <v>17.1875</v>
      </c>
      <c r="K31" s="66">
        <f t="shared" si="4"/>
        <v>0.66105769230769229</v>
      </c>
      <c r="L31" s="68">
        <f t="shared" si="5"/>
        <v>0.89242788461538469</v>
      </c>
    </row>
    <row r="32" spans="1:12">
      <c r="A32" s="48">
        <v>27</v>
      </c>
      <c r="B32" s="48">
        <v>580</v>
      </c>
      <c r="C32" s="66">
        <f t="shared" si="0"/>
        <v>18.125</v>
      </c>
      <c r="D32" s="66">
        <f t="shared" si="1"/>
        <v>0.67129629629629628</v>
      </c>
      <c r="E32" s="89">
        <f t="shared" si="2"/>
        <v>0.90625</v>
      </c>
      <c r="H32" s="48">
        <v>27</v>
      </c>
      <c r="I32" s="48">
        <v>580</v>
      </c>
      <c r="J32" s="66">
        <f t="shared" si="3"/>
        <v>18.125</v>
      </c>
      <c r="K32" s="66">
        <f t="shared" si="4"/>
        <v>0.67129629629629628</v>
      </c>
      <c r="L32" s="68">
        <f t="shared" si="5"/>
        <v>0.90625</v>
      </c>
    </row>
    <row r="33" spans="1:12">
      <c r="A33" s="48">
        <v>28</v>
      </c>
      <c r="B33" s="48">
        <v>600</v>
      </c>
      <c r="C33" s="66">
        <f t="shared" si="0"/>
        <v>18.75</v>
      </c>
      <c r="D33" s="66">
        <f t="shared" si="1"/>
        <v>0.6696428571428571</v>
      </c>
      <c r="E33" s="89">
        <f t="shared" si="2"/>
        <v>0.9040178571428571</v>
      </c>
      <c r="H33" s="48">
        <v>28</v>
      </c>
      <c r="I33" s="48">
        <v>600</v>
      </c>
      <c r="J33" s="66">
        <f t="shared" si="3"/>
        <v>18.75</v>
      </c>
      <c r="K33" s="66">
        <f t="shared" si="4"/>
        <v>0.6696428571428571</v>
      </c>
      <c r="L33" s="68">
        <f t="shared" si="5"/>
        <v>0.9040178571428571</v>
      </c>
    </row>
    <row r="34" spans="1:12">
      <c r="A34" s="48">
        <v>29</v>
      </c>
      <c r="B34" s="48">
        <v>620</v>
      </c>
      <c r="C34" s="66">
        <f t="shared" si="0"/>
        <v>19.375</v>
      </c>
      <c r="D34" s="66">
        <f t="shared" si="1"/>
        <v>0.6681034482758621</v>
      </c>
      <c r="E34" s="89">
        <f t="shared" si="2"/>
        <v>0.90193965517241392</v>
      </c>
      <c r="H34" s="48">
        <v>29</v>
      </c>
      <c r="I34" s="48">
        <v>620</v>
      </c>
      <c r="J34" s="66">
        <f t="shared" si="3"/>
        <v>19.375</v>
      </c>
      <c r="K34" s="66">
        <f t="shared" si="4"/>
        <v>0.6681034482758621</v>
      </c>
      <c r="L34" s="68">
        <f t="shared" si="5"/>
        <v>0.90193965517241392</v>
      </c>
    </row>
    <row r="35" spans="1:12">
      <c r="A35" s="48">
        <v>30</v>
      </c>
      <c r="B35" s="48">
        <v>640</v>
      </c>
      <c r="C35" s="66">
        <f t="shared" si="0"/>
        <v>20</v>
      </c>
      <c r="D35" s="66">
        <f t="shared" si="1"/>
        <v>0.66666666666666663</v>
      </c>
      <c r="E35" s="89">
        <f t="shared" si="2"/>
        <v>0.9</v>
      </c>
      <c r="H35" s="48">
        <v>30</v>
      </c>
      <c r="I35" s="48">
        <v>640</v>
      </c>
      <c r="J35" s="66">
        <f t="shared" si="3"/>
        <v>20</v>
      </c>
      <c r="K35" s="66">
        <f t="shared" si="4"/>
        <v>0.66666666666666663</v>
      </c>
      <c r="L35" s="68">
        <f t="shared" si="5"/>
        <v>0.9</v>
      </c>
    </row>
    <row r="36" spans="1:12">
      <c r="A36" s="48">
        <v>31</v>
      </c>
      <c r="B36" s="48">
        <v>660</v>
      </c>
      <c r="C36" s="66">
        <f t="shared" si="0"/>
        <v>20.625</v>
      </c>
      <c r="D36" s="66">
        <f t="shared" si="1"/>
        <v>0.66532258064516125</v>
      </c>
      <c r="E36" s="89">
        <f t="shared" si="2"/>
        <v>0.89818548387096775</v>
      </c>
      <c r="H36" s="48">
        <v>31</v>
      </c>
      <c r="I36" s="48">
        <v>660</v>
      </c>
      <c r="J36" s="66">
        <f t="shared" si="3"/>
        <v>20.625</v>
      </c>
      <c r="K36" s="66">
        <f t="shared" si="4"/>
        <v>0.66532258064516125</v>
      </c>
      <c r="L36" s="68">
        <f t="shared" si="5"/>
        <v>0.89818548387096775</v>
      </c>
    </row>
    <row r="37" spans="1:12">
      <c r="A37" s="48">
        <v>32</v>
      </c>
      <c r="B37" s="48">
        <v>680</v>
      </c>
      <c r="C37" s="66">
        <f t="shared" si="0"/>
        <v>21.25</v>
      </c>
      <c r="D37" s="66">
        <f t="shared" si="1"/>
        <v>0.6640625</v>
      </c>
      <c r="E37" s="89">
        <f t="shared" si="2"/>
        <v>0.89648437500000011</v>
      </c>
      <c r="H37" s="48">
        <v>32</v>
      </c>
      <c r="I37" s="48">
        <v>680</v>
      </c>
      <c r="J37" s="66">
        <f t="shared" si="3"/>
        <v>21.25</v>
      </c>
      <c r="K37" s="66">
        <f t="shared" si="4"/>
        <v>0.6640625</v>
      </c>
      <c r="L37" s="68">
        <f t="shared" si="5"/>
        <v>0.89648437500000011</v>
      </c>
    </row>
    <row r="38" spans="1:12">
      <c r="A38" s="48">
        <v>33</v>
      </c>
      <c r="B38" s="48">
        <v>700</v>
      </c>
      <c r="C38" s="66">
        <f t="shared" si="0"/>
        <v>21.875</v>
      </c>
      <c r="D38" s="66">
        <f t="shared" si="1"/>
        <v>0.66287878787878785</v>
      </c>
      <c r="E38" s="89">
        <f t="shared" si="2"/>
        <v>0.89488636363636365</v>
      </c>
      <c r="H38" s="48">
        <v>33</v>
      </c>
      <c r="I38" s="48">
        <v>700</v>
      </c>
      <c r="J38" s="66">
        <f t="shared" si="3"/>
        <v>21.875</v>
      </c>
      <c r="K38" s="66">
        <f t="shared" si="4"/>
        <v>0.66287878787878785</v>
      </c>
      <c r="L38" s="68">
        <f t="shared" si="5"/>
        <v>0.89488636363636365</v>
      </c>
    </row>
    <row r="39" spans="1:12">
      <c r="A39" s="48">
        <v>34</v>
      </c>
      <c r="B39" s="48">
        <v>720</v>
      </c>
      <c r="C39" s="66">
        <f t="shared" si="0"/>
        <v>22.5</v>
      </c>
      <c r="D39" s="66">
        <f t="shared" si="1"/>
        <v>0.66176470588235292</v>
      </c>
      <c r="E39" s="89">
        <f t="shared" si="2"/>
        <v>0.89338235294117652</v>
      </c>
      <c r="H39" s="48">
        <v>34</v>
      </c>
      <c r="I39" s="48">
        <v>720</v>
      </c>
      <c r="J39" s="66">
        <f t="shared" si="3"/>
        <v>22.5</v>
      </c>
      <c r="K39" s="66">
        <f t="shared" si="4"/>
        <v>0.66176470588235292</v>
      </c>
      <c r="L39" s="68">
        <f t="shared" si="5"/>
        <v>0.89338235294117652</v>
      </c>
    </row>
    <row r="40" spans="1:12">
      <c r="A40" s="48">
        <v>35</v>
      </c>
      <c r="B40" s="48">
        <v>740</v>
      </c>
      <c r="C40" s="66">
        <f t="shared" si="0"/>
        <v>23.125</v>
      </c>
      <c r="D40" s="66">
        <f t="shared" si="1"/>
        <v>0.6607142857142857</v>
      </c>
      <c r="E40" s="89">
        <f t="shared" si="2"/>
        <v>0.89196428571428577</v>
      </c>
      <c r="H40" s="48">
        <v>35</v>
      </c>
      <c r="I40" s="48">
        <v>740</v>
      </c>
      <c r="J40" s="66">
        <f t="shared" si="3"/>
        <v>23.125</v>
      </c>
      <c r="K40" s="66">
        <f t="shared" si="4"/>
        <v>0.6607142857142857</v>
      </c>
      <c r="L40" s="68">
        <f t="shared" si="5"/>
        <v>0.89196428571428577</v>
      </c>
    </row>
    <row r="41" spans="1:12">
      <c r="A41" s="48">
        <v>36</v>
      </c>
      <c r="B41" s="48">
        <v>760</v>
      </c>
      <c r="C41" s="66">
        <f t="shared" si="0"/>
        <v>23.75</v>
      </c>
      <c r="D41" s="66">
        <f t="shared" si="1"/>
        <v>0.65972222222222221</v>
      </c>
      <c r="E41" s="89">
        <f t="shared" si="2"/>
        <v>0.890625</v>
      </c>
      <c r="H41" s="48">
        <v>36</v>
      </c>
      <c r="I41" s="48">
        <v>760</v>
      </c>
      <c r="J41" s="66">
        <f t="shared" si="3"/>
        <v>23.75</v>
      </c>
      <c r="K41" s="66">
        <f t="shared" si="4"/>
        <v>0.65972222222222221</v>
      </c>
      <c r="L41" s="68">
        <f t="shared" si="5"/>
        <v>0.890625</v>
      </c>
    </row>
    <row r="42" spans="1:12">
      <c r="A42" s="48">
        <v>37</v>
      </c>
      <c r="B42" s="48">
        <v>780</v>
      </c>
      <c r="C42" s="66">
        <f t="shared" si="0"/>
        <v>24.375</v>
      </c>
      <c r="D42" s="66">
        <f t="shared" si="1"/>
        <v>0.65878378378378377</v>
      </c>
      <c r="E42" s="89">
        <f t="shared" si="2"/>
        <v>0.88935810810810811</v>
      </c>
      <c r="H42" s="48">
        <v>37</v>
      </c>
      <c r="I42" s="48">
        <v>780</v>
      </c>
      <c r="J42" s="66">
        <f t="shared" si="3"/>
        <v>24.375</v>
      </c>
      <c r="K42" s="66">
        <f t="shared" si="4"/>
        <v>0.65878378378378377</v>
      </c>
      <c r="L42" s="68">
        <f t="shared" si="5"/>
        <v>0.88935810810810811</v>
      </c>
    </row>
    <row r="43" spans="1:12">
      <c r="A43" s="48">
        <v>38</v>
      </c>
      <c r="B43" s="48">
        <v>800</v>
      </c>
      <c r="C43" s="66">
        <f t="shared" si="0"/>
        <v>25</v>
      </c>
      <c r="D43" s="66">
        <f t="shared" si="1"/>
        <v>0.65789473684210531</v>
      </c>
      <c r="E43" s="89">
        <f t="shared" si="2"/>
        <v>0.88815789473684226</v>
      </c>
      <c r="H43" s="48">
        <v>38</v>
      </c>
      <c r="I43" s="48">
        <v>800</v>
      </c>
      <c r="J43" s="66">
        <f t="shared" si="3"/>
        <v>25</v>
      </c>
      <c r="K43" s="66">
        <f t="shared" si="4"/>
        <v>0.65789473684210531</v>
      </c>
      <c r="L43" s="68">
        <f t="shared" si="5"/>
        <v>0.88815789473684226</v>
      </c>
    </row>
    <row r="44" spans="1:12">
      <c r="A44" s="48">
        <v>39</v>
      </c>
      <c r="B44" s="48">
        <v>820</v>
      </c>
      <c r="C44" s="66">
        <f t="shared" si="0"/>
        <v>25.625</v>
      </c>
      <c r="D44" s="66">
        <f t="shared" si="1"/>
        <v>0.65705128205128205</v>
      </c>
      <c r="E44" s="89">
        <f t="shared" si="2"/>
        <v>0.88701923076923084</v>
      </c>
      <c r="H44" s="48">
        <v>39</v>
      </c>
      <c r="I44" s="48">
        <v>820</v>
      </c>
      <c r="J44" s="66">
        <f t="shared" si="3"/>
        <v>25.625</v>
      </c>
      <c r="K44" s="66">
        <f t="shared" si="4"/>
        <v>0.65705128205128205</v>
      </c>
      <c r="L44" s="68">
        <f t="shared" si="5"/>
        <v>0.88701923076923084</v>
      </c>
    </row>
    <row r="45" spans="1:12">
      <c r="A45" s="48">
        <v>40</v>
      </c>
      <c r="B45" s="48">
        <v>840</v>
      </c>
      <c r="C45" s="66">
        <f t="shared" si="0"/>
        <v>26.25</v>
      </c>
      <c r="D45" s="66">
        <f t="shared" si="1"/>
        <v>0.65625</v>
      </c>
      <c r="E45" s="89">
        <f t="shared" si="2"/>
        <v>0.88593750000000004</v>
      </c>
      <c r="H45" s="48">
        <v>40</v>
      </c>
      <c r="I45" s="48">
        <v>840</v>
      </c>
      <c r="J45" s="66">
        <f t="shared" si="3"/>
        <v>26.25</v>
      </c>
      <c r="K45" s="66">
        <f t="shared" si="4"/>
        <v>0.65625</v>
      </c>
      <c r="L45" s="68">
        <f t="shared" si="5"/>
        <v>0.88593750000000004</v>
      </c>
    </row>
    <row r="46" spans="1:12">
      <c r="A46" s="48">
        <v>41</v>
      </c>
      <c r="B46" s="48">
        <v>860</v>
      </c>
      <c r="C46" s="66">
        <f t="shared" si="0"/>
        <v>26.875</v>
      </c>
      <c r="D46" s="66">
        <f t="shared" si="1"/>
        <v>0.65548780487804881</v>
      </c>
      <c r="E46" s="89">
        <f t="shared" si="2"/>
        <v>0.88490853658536595</v>
      </c>
      <c r="H46" s="48">
        <v>41</v>
      </c>
      <c r="I46" s="48">
        <v>880</v>
      </c>
      <c r="J46" s="66">
        <f t="shared" si="3"/>
        <v>27.5</v>
      </c>
      <c r="K46" s="66">
        <f t="shared" si="4"/>
        <v>0.67073170731707321</v>
      </c>
      <c r="L46" s="68">
        <f t="shared" si="5"/>
        <v>0.90548780487804892</v>
      </c>
    </row>
    <row r="47" spans="1:12">
      <c r="A47" s="48">
        <v>42</v>
      </c>
      <c r="B47" s="48">
        <v>880</v>
      </c>
      <c r="C47" s="66">
        <f t="shared" si="0"/>
        <v>27.5</v>
      </c>
      <c r="D47" s="66">
        <f t="shared" si="1"/>
        <v>0.65476190476190477</v>
      </c>
      <c r="E47" s="89">
        <f t="shared" si="2"/>
        <v>0.88392857142857151</v>
      </c>
      <c r="H47" s="48">
        <v>42</v>
      </c>
      <c r="I47" s="48">
        <v>900</v>
      </c>
      <c r="J47" s="66">
        <f t="shared" si="3"/>
        <v>28.125</v>
      </c>
      <c r="K47" s="66">
        <f t="shared" si="4"/>
        <v>0.6696428571428571</v>
      </c>
      <c r="L47" s="68">
        <f t="shared" si="5"/>
        <v>0.9040178571428571</v>
      </c>
    </row>
    <row r="48" spans="1:12">
      <c r="A48" s="48">
        <v>43</v>
      </c>
      <c r="B48" s="48">
        <v>900</v>
      </c>
      <c r="C48" s="66">
        <f t="shared" si="0"/>
        <v>28.125</v>
      </c>
      <c r="D48" s="66">
        <f t="shared" si="1"/>
        <v>0.65406976744186052</v>
      </c>
      <c r="E48" s="89">
        <f t="shared" si="2"/>
        <v>0.88299418604651181</v>
      </c>
      <c r="H48" s="48">
        <v>43</v>
      </c>
      <c r="I48" s="48">
        <v>920</v>
      </c>
      <c r="J48" s="66">
        <f t="shared" si="3"/>
        <v>28.75</v>
      </c>
      <c r="K48" s="66">
        <f t="shared" si="4"/>
        <v>0.66860465116279066</v>
      </c>
      <c r="L48" s="68">
        <f t="shared" si="5"/>
        <v>0.90261627906976749</v>
      </c>
    </row>
    <row r="49" spans="1:12">
      <c r="A49" s="48">
        <v>44</v>
      </c>
      <c r="B49" s="48">
        <v>920</v>
      </c>
      <c r="C49" s="66">
        <f t="shared" si="0"/>
        <v>28.75</v>
      </c>
      <c r="D49" s="66">
        <f t="shared" si="1"/>
        <v>0.65340909090909094</v>
      </c>
      <c r="E49" s="89">
        <f t="shared" si="2"/>
        <v>0.88210227272727282</v>
      </c>
      <c r="H49" s="48">
        <v>44</v>
      </c>
      <c r="I49" s="48">
        <v>940</v>
      </c>
      <c r="J49" s="66">
        <f t="shared" si="3"/>
        <v>29.375</v>
      </c>
      <c r="K49" s="66">
        <f t="shared" si="4"/>
        <v>0.66761363636363635</v>
      </c>
      <c r="L49" s="68">
        <f t="shared" si="5"/>
        <v>0.90127840909090917</v>
      </c>
    </row>
    <row r="50" spans="1:12">
      <c r="A50" s="48">
        <v>45</v>
      </c>
      <c r="B50" s="48">
        <v>940</v>
      </c>
      <c r="C50" s="66">
        <f t="shared" si="0"/>
        <v>29.375</v>
      </c>
      <c r="D50" s="66">
        <f t="shared" si="1"/>
        <v>0.65277777777777779</v>
      </c>
      <c r="E50" s="89">
        <f t="shared" si="2"/>
        <v>0.88125000000000009</v>
      </c>
      <c r="H50" s="48">
        <v>45</v>
      </c>
      <c r="I50" s="48">
        <v>960</v>
      </c>
      <c r="J50" s="66">
        <f t="shared" si="3"/>
        <v>30</v>
      </c>
      <c r="K50" s="66">
        <f t="shared" si="4"/>
        <v>0.66666666666666663</v>
      </c>
      <c r="L50" s="68">
        <f t="shared" si="5"/>
        <v>0.9</v>
      </c>
    </row>
    <row r="51" spans="1:12">
      <c r="A51" s="48">
        <v>46</v>
      </c>
      <c r="B51" s="48">
        <v>960</v>
      </c>
      <c r="C51" s="66">
        <f t="shared" si="0"/>
        <v>30</v>
      </c>
      <c r="D51" s="66">
        <f t="shared" si="1"/>
        <v>0.65217391304347827</v>
      </c>
      <c r="E51" s="89">
        <f t="shared" si="2"/>
        <v>0.88043478260869568</v>
      </c>
      <c r="H51" s="48">
        <v>46</v>
      </c>
      <c r="I51" s="48">
        <v>980</v>
      </c>
      <c r="J51" s="66">
        <f t="shared" si="3"/>
        <v>30.625</v>
      </c>
      <c r="K51" s="66">
        <f t="shared" si="4"/>
        <v>0.66576086956521741</v>
      </c>
      <c r="L51" s="68">
        <f t="shared" si="5"/>
        <v>0.89877717391304357</v>
      </c>
    </row>
    <row r="52" spans="1:12">
      <c r="A52" s="48">
        <v>47</v>
      </c>
      <c r="B52" s="48">
        <v>980</v>
      </c>
      <c r="C52" s="66">
        <f t="shared" si="0"/>
        <v>30.625</v>
      </c>
      <c r="D52" s="66">
        <f t="shared" si="1"/>
        <v>0.65159574468085102</v>
      </c>
      <c r="E52" s="89">
        <f t="shared" si="2"/>
        <v>0.87965425531914898</v>
      </c>
      <c r="H52" s="48">
        <v>47</v>
      </c>
      <c r="I52" s="48">
        <v>1000</v>
      </c>
      <c r="J52" s="66">
        <f t="shared" si="3"/>
        <v>31.25</v>
      </c>
      <c r="K52" s="66">
        <f t="shared" si="4"/>
        <v>0.66489361702127658</v>
      </c>
      <c r="L52" s="68">
        <f t="shared" si="5"/>
        <v>0.89760638297872342</v>
      </c>
    </row>
    <row r="53" spans="1:12">
      <c r="A53" s="48">
        <v>48</v>
      </c>
      <c r="B53" s="48">
        <v>1000</v>
      </c>
      <c r="C53" s="66">
        <f t="shared" si="0"/>
        <v>31.25</v>
      </c>
      <c r="D53" s="66">
        <f t="shared" si="1"/>
        <v>0.65104166666666663</v>
      </c>
      <c r="E53" s="89">
        <f t="shared" si="2"/>
        <v>0.87890625</v>
      </c>
      <c r="H53" s="48">
        <v>48</v>
      </c>
      <c r="I53" s="48">
        <v>1020</v>
      </c>
      <c r="J53" s="66">
        <f t="shared" si="3"/>
        <v>31.875</v>
      </c>
      <c r="K53" s="66">
        <f t="shared" si="4"/>
        <v>0.6640625</v>
      </c>
      <c r="L53" s="68">
        <f t="shared" si="5"/>
        <v>0.89648437500000011</v>
      </c>
    </row>
    <row r="54" spans="1:12">
      <c r="A54" s="48">
        <v>49</v>
      </c>
      <c r="B54" s="48">
        <v>1020</v>
      </c>
      <c r="C54" s="66">
        <f t="shared" si="0"/>
        <v>31.875</v>
      </c>
      <c r="D54" s="66">
        <f t="shared" si="1"/>
        <v>0.65051020408163263</v>
      </c>
      <c r="E54" s="89">
        <f t="shared" si="2"/>
        <v>0.87818877551020413</v>
      </c>
      <c r="H54" s="48">
        <v>49</v>
      </c>
      <c r="I54" s="48">
        <v>1040</v>
      </c>
      <c r="J54" s="66">
        <f t="shared" si="3"/>
        <v>32.5</v>
      </c>
      <c r="K54" s="66">
        <f t="shared" si="4"/>
        <v>0.66326530612244894</v>
      </c>
      <c r="L54" s="68">
        <f t="shared" si="5"/>
        <v>0.89540816326530615</v>
      </c>
    </row>
    <row r="55" spans="1:12">
      <c r="A55" s="48">
        <v>50</v>
      </c>
      <c r="B55" s="48">
        <v>1040</v>
      </c>
      <c r="C55" s="66">
        <f t="shared" si="0"/>
        <v>32.5</v>
      </c>
      <c r="D55" s="66">
        <f t="shared" si="1"/>
        <v>0.65</v>
      </c>
      <c r="E55" s="89">
        <f t="shared" si="2"/>
        <v>0.87750000000000006</v>
      </c>
      <c r="H55" s="48">
        <v>50</v>
      </c>
      <c r="I55" s="48">
        <v>1100</v>
      </c>
      <c r="J55" s="66">
        <f t="shared" si="3"/>
        <v>34.375</v>
      </c>
      <c r="K55" s="66">
        <f t="shared" si="4"/>
        <v>0.6875</v>
      </c>
      <c r="L55" s="68">
        <f t="shared" si="5"/>
        <v>0.92812500000000009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8"/>
    </sheetView>
  </sheetViews>
  <sheetFormatPr defaultRowHeight="16.5"/>
  <cols>
    <col min="1" max="1" width="10.5" bestFit="1" customWidth="1"/>
    <col min="2" max="2" width="10.125" bestFit="1" customWidth="1"/>
  </cols>
  <sheetData>
    <row r="1" spans="1:2" ht="17.25">
      <c r="A1" s="36" t="s">
        <v>73</v>
      </c>
      <c r="B1" s="36" t="s">
        <v>74</v>
      </c>
    </row>
    <row r="2" spans="1:2" ht="17.25">
      <c r="A2" s="36" t="s">
        <v>75</v>
      </c>
      <c r="B2" s="90">
        <v>4</v>
      </c>
    </row>
    <row r="3" spans="1:2" ht="17.25">
      <c r="A3" s="36" t="s">
        <v>76</v>
      </c>
      <c r="B3" s="90">
        <v>2.5</v>
      </c>
    </row>
    <row r="4" spans="1:2" ht="17.25">
      <c r="A4" s="36" t="s">
        <v>77</v>
      </c>
      <c r="B4" s="90">
        <v>1.5</v>
      </c>
    </row>
    <row r="5" spans="1:2" ht="17.25">
      <c r="A5" s="36" t="s">
        <v>78</v>
      </c>
      <c r="B5" s="90">
        <v>1.25</v>
      </c>
    </row>
    <row r="6" spans="1:2" ht="17.25">
      <c r="A6" s="36" t="s">
        <v>100</v>
      </c>
      <c r="B6" s="90">
        <v>1.1499999999999999</v>
      </c>
    </row>
    <row r="7" spans="1:2" ht="17.25">
      <c r="A7" s="36" t="s">
        <v>101</v>
      </c>
      <c r="B7" s="90">
        <v>1.1299999999999999</v>
      </c>
    </row>
    <row r="8" spans="1:2" ht="17.25">
      <c r="A8" s="36" t="s">
        <v>102</v>
      </c>
      <c r="B8" s="90">
        <v>1.1000000000000001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Row data</vt:lpstr>
      <vt:lpstr>수취인 불명 내역</vt:lpstr>
      <vt:lpstr>시내, 지방배송</vt:lpstr>
      <vt:lpstr>이름(TLxx-xx)</vt:lpstr>
      <vt:lpstr>Sheet1</vt:lpstr>
      <vt:lpstr>Sheet2</vt:lpstr>
      <vt:lpstr>'이름(TLxx-xx)'!Print_Area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