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sapd\StudioProjects\백업 및 추가 자료 보관\"/>
    </mc:Choice>
  </mc:AlternateContent>
  <xr:revisionPtr revIDLastSave="0" documentId="13_ncr:1_{ED0433DD-F9FA-49C3-8C5B-3A41C0D9F17B}" xr6:coauthVersionLast="47" xr6:coauthVersionMax="47" xr10:uidLastSave="{00000000-0000-0000-0000-000000000000}"/>
  <bookViews>
    <workbookView xWindow="-120" yWindow="-120" windowWidth="29040" windowHeight="15840" tabRatio="908" activeTab="1" xr2:uid="{00000000-000D-0000-FFFF-FFFF00000000}"/>
  </bookViews>
  <sheets>
    <sheet name="Row data" sheetId="3" r:id="rId1"/>
    <sheet name="Lao airline data" sheetId="1603" r:id="rId2"/>
    <sheet name="수취인 불명 내역" sheetId="1592" state="hidden" r:id="rId3"/>
    <sheet name="MEXG_AI UPLOAD" sheetId="1606" r:id="rId4"/>
    <sheet name="이름(Bxx-xx)" sheetId="1534" r:id="rId5"/>
    <sheet name="이름(Bxx-xx) (2)" sheetId="1608" r:id="rId6"/>
  </sheets>
  <definedNames>
    <definedName name="_xlnm.Print_Area" localSheetId="1">'Lao airline data'!$A$1:$M$28</definedName>
    <definedName name="_xlnm.Print_Area" localSheetId="4">'이름(Bxx-xx)'!$A$1:$N$28</definedName>
    <definedName name="_xlnm.Print_Area" localSheetId="5">'이름(Bxx-xx) (2)'!$A$1:$N$28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" i="1608" l="1"/>
  <c r="M15" i="1608"/>
  <c r="M14" i="1608"/>
  <c r="M13" i="1608"/>
  <c r="D11" i="1608"/>
  <c r="I6" i="1608"/>
  <c r="H6" i="1608"/>
  <c r="G6" i="1608"/>
  <c r="J6" i="1608" s="1"/>
  <c r="K6" i="1608" s="1"/>
  <c r="E6" i="1608"/>
  <c r="F6" i="1608" s="1"/>
  <c r="U4" i="1608"/>
  <c r="W4" i="1608" s="1"/>
  <c r="U3" i="1608"/>
  <c r="W3" i="1608" s="1"/>
  <c r="U2" i="1608"/>
  <c r="W2" i="1608" s="1"/>
  <c r="C22" i="3"/>
  <c r="C6" i="1534"/>
  <c r="M6" i="1534" s="1"/>
  <c r="G2" i="1603"/>
  <c r="G3" i="1603"/>
  <c r="G4" i="1603"/>
  <c r="G5" i="1603"/>
  <c r="G6" i="1603"/>
  <c r="G7" i="1603"/>
  <c r="G8" i="1603"/>
  <c r="G9" i="1603"/>
  <c r="G10" i="1603"/>
  <c r="G11" i="1603"/>
  <c r="G12" i="1603"/>
  <c r="G13" i="1603"/>
  <c r="G14" i="1603"/>
  <c r="G15" i="1603"/>
  <c r="G16" i="1603"/>
  <c r="G17" i="1603"/>
  <c r="G18" i="1603"/>
  <c r="G19" i="1603"/>
  <c r="G20" i="1603"/>
  <c r="L6" i="1534" l="1"/>
  <c r="N6" i="1534" s="1"/>
  <c r="K11" i="1608"/>
  <c r="F11" i="1608"/>
  <c r="C6" i="1608"/>
  <c r="M6" i="1608" l="1"/>
  <c r="L6" i="1608"/>
  <c r="N6" i="1608" s="1"/>
  <c r="N12" i="1608" s="1"/>
  <c r="M15" i="1534"/>
  <c r="M14" i="1534"/>
  <c r="M13" i="1534"/>
  <c r="N14" i="1608" l="1"/>
  <c r="N13" i="1608"/>
  <c r="D34" i="3"/>
  <c r="N15" i="1608" l="1"/>
  <c r="N16" i="1608" s="1"/>
  <c r="G6" i="1534"/>
  <c r="E6" i="1534"/>
  <c r="N19" i="1608" l="1"/>
  <c r="N18" i="1608"/>
  <c r="N17" i="1608"/>
  <c r="R2" i="1608"/>
  <c r="C25" i="3" l="1"/>
  <c r="E34" i="3"/>
  <c r="I6" i="1534" l="1"/>
  <c r="H6" i="1534"/>
  <c r="F6" i="1534"/>
  <c r="D11" i="1534" l="1"/>
  <c r="R1" i="1534" s="1"/>
  <c r="U4" i="1534"/>
  <c r="W4" i="1534" s="1"/>
  <c r="U3" i="1534"/>
  <c r="W3" i="1534" s="1"/>
  <c r="U2" i="1534"/>
  <c r="W2" i="1534" s="1"/>
  <c r="E5" i="3"/>
  <c r="E4" i="3"/>
  <c r="E3" i="3"/>
  <c r="J6" i="1534" l="1"/>
  <c r="F11" i="1534"/>
  <c r="K6" i="1534" l="1"/>
  <c r="K11" i="1534" l="1"/>
  <c r="N12" i="1534" l="1"/>
  <c r="N13" i="1534" l="1"/>
  <c r="N14" i="1534"/>
  <c r="N15" i="1534" l="1"/>
  <c r="N16" i="1534" s="1"/>
  <c r="R2" i="1534" s="1"/>
  <c r="C23" i="3" l="1"/>
  <c r="C37" i="3" s="1"/>
  <c r="N17" i="1534"/>
  <c r="N18" i="1534"/>
  <c r="N19" i="153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300-000001000000}">
      <text>
        <r>
          <rPr>
            <sz val="11"/>
            <color indexed="8"/>
            <rFont val="맑은 고딕"/>
            <family val="2"/>
            <scheme val="minor"/>
          </rPr>
          <t>Possible Value : ^[a-zA-Z_0-9\s]*$</t>
        </r>
      </text>
    </comment>
    <comment ref="A2" authorId="0" shapeId="0" xr:uid="{00000000-0006-0000-0300-000002000000}">
      <text>
        <r>
          <rPr>
            <sz val="11"/>
            <color indexed="8"/>
            <rFont val="맑은 고딕"/>
            <family val="2"/>
            <scheme val="minor"/>
          </rPr>
          <t>Possible Value : ^[a-zA-Z_0-9\s]*$</t>
        </r>
      </text>
    </comment>
    <comment ref="B2" authorId="0" shapeId="0" xr:uid="{00000000-0006-0000-0300-000003000000}">
      <text>
        <r>
          <rPr>
            <sz val="11"/>
            <color indexed="8"/>
            <rFont val="맑은 고딕"/>
            <family val="2"/>
            <scheme val="minor"/>
          </rPr>
          <t>Possible Value : ^[a-zA-Z_0-9\-\[\]]*$</t>
        </r>
      </text>
    </comment>
    <comment ref="D2" authorId="0" shapeId="0" xr:uid="{00000000-0006-0000-0300-000004000000}">
      <text>
        <r>
          <rPr>
            <sz val="11"/>
            <color indexed="8"/>
            <rFont val="맑은 고딕"/>
            <family val="2"/>
            <scheme val="minor"/>
          </rPr>
          <t>Possible Value : ^[a-zA-Z_0-9\s]*$</t>
        </r>
      </text>
    </comment>
    <comment ref="E2" authorId="0" shapeId="0" xr:uid="{00000000-0006-0000-0300-000005000000}">
      <text>
        <r>
          <rPr>
            <sz val="11"/>
            <color indexed="8"/>
            <rFont val="맑은 고딕"/>
            <family val="2"/>
            <scheme val="minor"/>
          </rPr>
          <t>Possible Value : ^[a-zA-Z_0-9\s]*$</t>
        </r>
      </text>
    </comment>
    <comment ref="J2" authorId="0" shapeId="0" xr:uid="{00000000-0006-0000-0300-000006000000}">
      <text>
        <r>
          <rPr>
            <sz val="11"/>
            <color indexed="8"/>
            <rFont val="맑은 고딕"/>
            <family val="2"/>
            <scheme val="minor"/>
          </rPr>
          <t>Possible Value : ^[a-zA-Z_0-9\s]*$</t>
        </r>
      </text>
    </comment>
    <comment ref="K2" authorId="0" shapeId="0" xr:uid="{00000000-0006-0000-0300-000007000000}">
      <text>
        <r>
          <rPr>
            <sz val="11"/>
            <color indexed="8"/>
            <rFont val="맑은 고딕"/>
            <family val="2"/>
            <scheme val="minor"/>
          </rPr>
          <t>Possible Value : ^[a-zA-Z_0-9\s]*$</t>
        </r>
      </text>
    </comment>
    <comment ref="M2" authorId="0" shapeId="0" xr:uid="{00000000-0006-0000-0300-000008000000}">
      <text>
        <r>
          <rPr>
            <sz val="11"/>
            <color indexed="8"/>
            <rFont val="맑은 고딕"/>
            <family val="2"/>
            <scheme val="minor"/>
          </rPr>
          <t>Possible Value : ^[a-zA-Z0-9\(\)\-\#\,\;\.\/\/\:\s]*$
REMOVE VALUE : *|'|[|]|+|*|@|&amp;|_|~|!|#|$|%|^|=|&lt;|&gt;|;|:|||{|}|?|/|[]|ㅡ|`</t>
        </r>
      </text>
    </comment>
    <comment ref="N2" authorId="0" shapeId="0" xr:uid="{00000000-0006-0000-0300-000009000000}">
      <text>
        <r>
          <rPr>
            <sz val="11"/>
            <color indexed="8"/>
            <rFont val="맑은 고딕"/>
            <family val="2"/>
            <scheme val="minor"/>
          </rPr>
          <t>Possible Value : ^[a-zA-Z0-9\(\)\-\Ⅱ\Ⅲ\,\.\/\ㆍ\s]*$
REMOVE VALUE : *|'|[|]|+|*|@|&amp;|_|~|!|#|$|%|^|=|&lt;|&gt;|;|:|||{|}|?|/|[]|ㅡ|`|`</t>
        </r>
      </text>
    </comment>
    <comment ref="O2" authorId="0" shapeId="0" xr:uid="{00000000-0006-0000-0300-00000A000000}">
      <text>
        <r>
          <rPr>
            <sz val="11"/>
            <color indexed="8"/>
            <rFont val="맑은 고딕"/>
            <family val="2"/>
            <scheme val="minor"/>
          </rPr>
          <t>Possible Value : ^[a-zA-Z0-9\-\s]*$
REMOVE VALUE : /|</t>
        </r>
      </text>
    </comment>
    <comment ref="P2" authorId="0" shapeId="0" xr:uid="{00000000-0006-0000-0300-00000B000000}">
      <text>
        <r>
          <rPr>
            <sz val="11"/>
            <color indexed="8"/>
            <rFont val="맑은 고딕"/>
            <family val="2"/>
            <scheme val="minor"/>
          </rPr>
          <t>REMOVE VALUE :  |</t>
        </r>
      </text>
    </comment>
    <comment ref="R2" authorId="0" shapeId="0" xr:uid="{00000000-0006-0000-0300-00000C000000}">
      <text>
        <r>
          <rPr>
            <sz val="11"/>
            <color indexed="8"/>
            <rFont val="맑은 고딕"/>
            <family val="2"/>
            <scheme val="minor"/>
          </rPr>
          <t>Possible Value : ^[a-zA-Z0-9\-\s]*$
REMOVE VALUE : /|?|TEL|+|HP|</t>
        </r>
      </text>
    </comment>
    <comment ref="S2" authorId="0" shapeId="0" xr:uid="{00000000-0006-0000-0300-00000D000000}">
      <text>
        <r>
          <rPr>
            <sz val="11"/>
            <color indexed="8"/>
            <rFont val="맑은 고딕"/>
            <family val="2"/>
            <scheme val="minor"/>
          </rPr>
          <t>Possible Value : ^[a-zA-Z_0-9\s]*$</t>
        </r>
      </text>
    </comment>
    <comment ref="T2" authorId="0" shapeId="0" xr:uid="{00000000-0006-0000-0300-00000E000000}">
      <text>
        <r>
          <rPr>
            <sz val="11"/>
            <color indexed="8"/>
            <rFont val="맑은 고딕"/>
            <family val="2"/>
            <scheme val="minor"/>
          </rPr>
          <t>A: 电商货
D: 个人物品
E: 商业样品
F: 商业资料</t>
        </r>
      </text>
    </comment>
    <comment ref="U2" authorId="0" shapeId="0" xr:uid="{00000000-0006-0000-0300-00000F000000}">
      <text>
        <r>
          <rPr>
            <sz val="11"/>
            <color indexed="8"/>
            <rFont val="맑은 고딕"/>
            <family val="2"/>
            <scheme val="minor"/>
          </rPr>
          <t>Possible Value : (A|B|C|Z)</t>
        </r>
      </text>
    </comment>
    <comment ref="V2" authorId="0" shapeId="0" xr:uid="{00000000-0006-0000-0300-000010000000}">
      <text>
        <r>
          <rPr>
            <sz val="11"/>
            <color indexed="8"/>
            <rFont val="맑은 고딕"/>
            <family val="2"/>
            <scheme val="minor"/>
          </rPr>
          <t>1: 个人
2: 企业</t>
        </r>
      </text>
    </comment>
    <comment ref="W2" authorId="0" shapeId="0" xr:uid="{00000000-0006-0000-0300-000011000000}">
      <text>
        <r>
          <rPr>
            <sz val="11"/>
            <color indexed="8"/>
            <rFont val="맑은 고딕"/>
            <family val="2"/>
            <scheme val="minor"/>
          </rPr>
          <t>A: 个人通关号
D: 营业执照号
E: 外国人登录号
F: 护照号码</t>
        </r>
      </text>
    </comment>
    <comment ref="X2" authorId="0" shapeId="0" xr:uid="{00000000-0006-0000-0300-000012000000}">
      <text>
        <r>
          <rPr>
            <sz val="11"/>
            <color indexed="8"/>
            <rFont val="맑은 고딕"/>
            <family val="2"/>
            <scheme val="minor"/>
          </rPr>
          <t>REMOVE VALUE : -|~|(|)| |ㅡ|_|</t>
        </r>
      </text>
    </comment>
    <comment ref="Z2" authorId="0" shapeId="0" xr:uid="{00000000-0006-0000-0300-000013000000}">
      <text>
        <r>
          <rPr>
            <sz val="11"/>
            <color indexed="8"/>
            <rFont val="맑은 고딕"/>
            <family val="2"/>
            <scheme val="minor"/>
          </rPr>
          <t>Possible Value : ^[a-zA-Z_0-9]*$</t>
        </r>
      </text>
    </comment>
    <comment ref="AB2" authorId="0" shapeId="0" xr:uid="{00000000-0006-0000-0300-000014000000}">
      <text>
        <r>
          <rPr>
            <sz val="11"/>
            <color indexed="8"/>
            <rFont val="맑은 고딕"/>
            <family val="2"/>
            <scheme val="minor"/>
          </rPr>
          <t>Possible Value : ^[a-zA-Z_0-9]*$</t>
        </r>
      </text>
    </comment>
    <comment ref="AD2" authorId="0" shapeId="0" xr:uid="{00000000-0006-0000-0300-000015000000}">
      <text>
        <r>
          <rPr>
            <sz val="11"/>
            <color indexed="8"/>
            <rFont val="맑은 고딕"/>
            <family val="2"/>
            <scheme val="minor"/>
          </rPr>
          <t>Possible Value : ^[a-zA-Z_0-9]*$</t>
        </r>
      </text>
    </comment>
    <comment ref="AE2" authorId="0" shapeId="0" xr:uid="{00000000-0006-0000-0300-000016000000}">
      <text>
        <r>
          <rPr>
            <sz val="11"/>
            <color indexed="8"/>
            <rFont val="맑은 고딕"/>
            <family val="2"/>
            <scheme val="minor"/>
          </rPr>
          <t>Possible Value : (N|Y|B|E)</t>
        </r>
      </text>
    </comment>
    <comment ref="AH2" authorId="0" shapeId="0" xr:uid="{00000000-0006-0000-0300-000017000000}">
      <text>
        <r>
          <rPr>
            <sz val="11"/>
            <color indexed="8"/>
            <rFont val="맑은 고딕"/>
            <family val="2"/>
            <scheme val="minor"/>
          </rPr>
          <t>Possible Value : ^[0-9\s]*$</t>
        </r>
      </text>
    </comment>
    <comment ref="AI2" authorId="0" shapeId="0" xr:uid="{00000000-0006-0000-0300-000018000000}">
      <text>
        <r>
          <rPr>
            <sz val="11"/>
            <color indexed="8"/>
            <rFont val="맑은 고딕"/>
            <family val="2"/>
            <scheme val="minor"/>
          </rPr>
          <t>Possible Value : ^[a-zA-Z0-9\(\)\-\Ⅱ\Ⅲ\,\.\/\ㆍ\s]*$
REMOVE VALUE : *|'|[|]|+|*|@|&amp;|_|~|!|#|$|%|^|=|&lt;|&gt;|;|:|||{|}|?|/|[]|ㅡ|`</t>
        </r>
      </text>
    </comment>
    <comment ref="AL2" authorId="0" shapeId="0" xr:uid="{00000000-0006-0000-0300-000019000000}">
      <text>
        <r>
          <rPr>
            <sz val="11"/>
            <color indexed="8"/>
            <rFont val="맑은 고딕"/>
            <family val="2"/>
            <scheme val="minor"/>
          </rPr>
          <t>Possible Value : ^[a-zA-Z0-9\(\)\-\Ⅱ\Ⅲ\,\.\/\ㆍ\s]*$
REMOVE VALUE : *|'|[|]|+|*|@|&amp;|_|~|!|#|$|%|^|=|&lt;|&gt;|;|:|||{|}|?|/|[]|ㅡ|`</t>
        </r>
      </text>
    </comment>
    <comment ref="AO2" authorId="0" shapeId="0" xr:uid="{00000000-0006-0000-0300-00001A000000}">
      <text>
        <r>
          <rPr>
            <sz val="11"/>
            <color indexed="8"/>
            <rFont val="맑은 고딕"/>
            <family val="2"/>
            <scheme val="minor"/>
          </rPr>
          <t>Possible Value : ^[a-zA-Z0-9\(\)\-\Ⅱ\Ⅲ\,\.\/\ㆍ\s]*$
REMOVE VALUE : *|'|[|]|+|*|@|&amp;|_|~|!|#|$|%|^|=|&lt;|&gt;|;|:|||{|}|?|/|[]|ㅡ|`</t>
        </r>
      </text>
    </comment>
    <comment ref="AR2" authorId="0" shapeId="0" xr:uid="{00000000-0006-0000-0300-00001B000000}">
      <text>
        <r>
          <rPr>
            <sz val="11"/>
            <color indexed="8"/>
            <rFont val="맑은 고딕"/>
            <family val="2"/>
            <scheme val="minor"/>
          </rPr>
          <t>Possible Value : ^[a-zA-Z0-9\(\)\-\Ⅱ\Ⅲ\,\.\/\ㆍ\s]*$
REMOVE VALUE : *|'|[|]|+|*|@|&amp;|_|~|!|#|$|%|^|=|&lt;|&gt;|;|:|||{|}|?|/|[]|ㅡ|`</t>
        </r>
      </text>
    </comment>
    <comment ref="AU2" authorId="0" shapeId="0" xr:uid="{00000000-0006-0000-0300-00001C000000}">
      <text>
        <r>
          <rPr>
            <sz val="11"/>
            <color indexed="8"/>
            <rFont val="맑은 고딕"/>
            <family val="2"/>
            <scheme val="minor"/>
          </rPr>
          <t>Possible Value : ^[a-zA-Z0-9\(\)\-\Ⅱ\Ⅲ\,\.\/\ㆍ\s]*$
REMOVE VALUE : *|'|[|]|+|*|@|&amp;|_|~|!|#|$|%|^|=|&lt;|&gt;|;|:|||{|}|?|/|[]|ㅡ|`</t>
        </r>
      </text>
    </comment>
    <comment ref="AX2" authorId="0" shapeId="0" xr:uid="{00000000-0006-0000-0300-00001D000000}">
      <text>
        <r>
          <rPr>
            <sz val="11"/>
            <color indexed="8"/>
            <rFont val="맑은 고딕"/>
            <family val="2"/>
            <scheme val="minor"/>
          </rPr>
          <t>Possible Value : ^[a-zA-Z0-9\(\)\-\Ⅱ\Ⅲ\,\.\/\ㆍ\s]*$
REMOVE VALUE : *|'|[|]|+|*|@|&amp;|_|~|!|#|$|%|^|=|&lt;|&gt;|;|:|||{|}|?|/|[]|ㅡ|`</t>
        </r>
      </text>
    </comment>
    <comment ref="BA2" authorId="0" shapeId="0" xr:uid="{00000000-0006-0000-0300-00001E000000}">
      <text>
        <r>
          <rPr>
            <sz val="11"/>
            <color indexed="8"/>
            <rFont val="맑은 고딕"/>
            <family val="2"/>
            <scheme val="minor"/>
          </rPr>
          <t>Possible Value : ^[a-zA-Z0-9\(\)\-\Ⅱ\Ⅲ\,\.\/\ㆍ\s]*$
REMOVE VALUE : *|'|[|]|+|*|@|&amp;|_|~|!|#|$|%|^|=|&lt;|&gt;|;|:|||{|}|?|/|[]|ㅡ|`</t>
        </r>
      </text>
    </comment>
    <comment ref="BD2" authorId="0" shapeId="0" xr:uid="{00000000-0006-0000-0300-00001F000000}">
      <text>
        <r>
          <rPr>
            <sz val="11"/>
            <color indexed="8"/>
            <rFont val="맑은 고딕"/>
            <family val="2"/>
            <scheme val="minor"/>
          </rPr>
          <t>Possible Value : ^[a-zA-Z0-9\(\)\-\Ⅱ\Ⅲ\,\.\/\ㆍ\s]*$
REMOVE VALUE : *|'|[|]|+|*|@|&amp;|_|~|!|#|$|%|^|=|&lt;|&gt;|;|:|||{|}|?|/|[]|ㅡ|`</t>
        </r>
      </text>
    </comment>
    <comment ref="BG2" authorId="0" shapeId="0" xr:uid="{00000000-0006-0000-0300-000020000000}">
      <text>
        <r>
          <rPr>
            <sz val="11"/>
            <color indexed="8"/>
            <rFont val="맑은 고딕"/>
            <family val="2"/>
            <scheme val="minor"/>
          </rPr>
          <t>Possible Value : ^[a-zA-Z0-9\(\)\-\Ⅱ\Ⅲ\,\.\/\ㆍ\s]*$
REMOVE VALUE : *|'|[|]|+|*|@|&amp;|_|~|!|#|$|%|^|=|&lt;|&gt;|;|:|||{|}|?|/|[]|ㅡ|`</t>
        </r>
      </text>
    </comment>
    <comment ref="BJ2" authorId="0" shapeId="0" xr:uid="{00000000-0006-0000-0300-000021000000}">
      <text>
        <r>
          <rPr>
            <sz val="11"/>
            <color indexed="8"/>
            <rFont val="맑은 고딕"/>
            <family val="2"/>
            <scheme val="minor"/>
          </rPr>
          <t>Possible Value : ^[a-zA-Z0-9\(\)\-\Ⅱ\Ⅲ\,\.\/\ㆍ\s]*$
REMOVE VALUE : *|'|[|]|+|*|@|&amp;|_|~|!|#|$|%|^|=|&lt;|&gt;|;|:|||{|}|?|/|[]|ㅡ|`</t>
        </r>
      </text>
    </comment>
    <comment ref="BM2" authorId="0" shapeId="0" xr:uid="{00000000-0006-0000-0300-000022000000}">
      <text>
        <r>
          <rPr>
            <sz val="11"/>
            <color indexed="8"/>
            <rFont val="맑은 고딕"/>
            <family val="2"/>
            <scheme val="minor"/>
          </rPr>
          <t>Possible Value : ^[a-zA-Z0-9\(\)\-\Ⅱ\Ⅲ\,\.\/\ㆍ\s]*$
REMOVE VALUE : *|'|[|]|+|*|@|&amp;|_|~|!|#|$|%|^|=|&lt;|&gt;|;|:|||{|}|?|/|[]|ㅡ|`</t>
        </r>
      </text>
    </comment>
    <comment ref="BP2" authorId="0" shapeId="0" xr:uid="{00000000-0006-0000-0300-000023000000}">
      <text>
        <r>
          <rPr>
            <sz val="11"/>
            <color indexed="8"/>
            <rFont val="맑은 고딕"/>
            <family val="2"/>
            <scheme val="minor"/>
          </rPr>
          <t>Possible Value : ^[a-zA-Z0-9\(\)\-\Ⅱ\Ⅲ\,\.\/\ㆍ\s]*$
REMOVE VALUE : *|'|[|]|+|*|@|&amp;|_|~|!|#|$|%|^|=|&lt;|&gt;|;|:|||{|}|?|/|[]|ㅡ|`</t>
        </r>
      </text>
    </comment>
    <comment ref="BS2" authorId="0" shapeId="0" xr:uid="{00000000-0006-0000-0300-000024000000}">
      <text>
        <r>
          <rPr>
            <sz val="11"/>
            <color indexed="8"/>
            <rFont val="맑은 고딕"/>
            <family val="2"/>
            <scheme val="minor"/>
          </rPr>
          <t>Possible Value : ^[a-zA-Z0-9\(\)\-\Ⅱ\Ⅲ\,\.\/\ㆍ\s]*$
REMOVE VALUE : *|'|[|]|+|*|@|&amp;|_|~|!|#|$|%|^|=|&lt;|&gt;|;|:|||{|}|?|/|[]|ㅡ|`</t>
        </r>
      </text>
    </comment>
    <comment ref="BV2" authorId="0" shapeId="0" xr:uid="{00000000-0006-0000-0300-000025000000}">
      <text>
        <r>
          <rPr>
            <sz val="11"/>
            <color indexed="8"/>
            <rFont val="맑은 고딕"/>
            <family val="2"/>
            <scheme val="minor"/>
          </rPr>
          <t>Possible Value : ^[a-zA-Z0-9\(\)\-\Ⅱ\Ⅲ\,\.\/\ㆍ\s]*$
REMOVE VALUE : *|'|[|]|+|*|@|&amp;|_|~|!|#|$|%|^|=|&lt;|&gt;|;|:|||{|}|?|/|[]|ㅡ|`</t>
        </r>
      </text>
    </comment>
    <comment ref="BY2" authorId="0" shapeId="0" xr:uid="{00000000-0006-0000-0300-000026000000}">
      <text>
        <r>
          <rPr>
            <sz val="11"/>
            <color indexed="8"/>
            <rFont val="맑은 고딕"/>
            <family val="2"/>
            <scheme val="minor"/>
          </rPr>
          <t>Possible Value : ^[a-zA-Z0-9\(\)\-\Ⅱ\Ⅲ\,\.\/\ㆍ\s]*$
REMOVE VALUE : *|'|[|]|+|*|@|&amp;|_|~|!|#|$|%|^|=|&lt;|&gt;|;|:|||{|}|?|/|[]|ㅡ|`</t>
        </r>
      </text>
    </comment>
    <comment ref="CB2" authorId="0" shapeId="0" xr:uid="{00000000-0006-0000-0300-000027000000}">
      <text>
        <r>
          <rPr>
            <sz val="11"/>
            <color indexed="8"/>
            <rFont val="맑은 고딕"/>
            <family val="2"/>
            <scheme val="minor"/>
          </rPr>
          <t>Possible Value : ^[a-zA-Z0-9\(\)\-\Ⅱ\Ⅲ\,\.\/\ㆍ\s]*$
REMOVE VALUE : *|'|[|]|+|*|@|&amp;|_|~|!|#|$|%|^|=|&lt;|&gt;|;|:|||{|}|?|/|[]|ㅡ|`</t>
        </r>
      </text>
    </comment>
    <comment ref="CE2" authorId="0" shapeId="0" xr:uid="{00000000-0006-0000-0300-000028000000}">
      <text>
        <r>
          <rPr>
            <sz val="11"/>
            <color indexed="8"/>
            <rFont val="맑은 고딕"/>
            <family val="2"/>
            <scheme val="minor"/>
          </rPr>
          <t>Possible Value : ^[a-zA-Z0-9\(\)\-\Ⅱ\Ⅲ\,\.\/\ㆍ\s]*$
REMOVE VALUE : *|'|[|]|+|*|@|&amp;|_|~|!|#|$|%|^|=|&lt;|&gt;|;|:|||{|}|?|/|[]|ㅡ|`</t>
        </r>
      </text>
    </comment>
    <comment ref="CH2" authorId="0" shapeId="0" xr:uid="{00000000-0006-0000-0300-000029000000}">
      <text>
        <r>
          <rPr>
            <sz val="11"/>
            <color indexed="8"/>
            <rFont val="맑은 고딕"/>
            <family val="2"/>
            <scheme val="minor"/>
          </rPr>
          <t>Possible Value : ^[a-zA-Z0-9\(\)\-\Ⅱ\Ⅲ\,\.\/\ㆍ\s]*$
REMOVE VALUE : *|'|[|]|+|*|@|&amp;|_|~|!|#|$|%|^|=|&lt;|&gt;|;|:|||{|}|?|/|[]|ㅡ|`</t>
        </r>
      </text>
    </comment>
    <comment ref="CK2" authorId="0" shapeId="0" xr:uid="{00000000-0006-0000-0300-00002A000000}">
      <text>
        <r>
          <rPr>
            <sz val="11"/>
            <color indexed="8"/>
            <rFont val="맑은 고딕"/>
            <family val="2"/>
            <scheme val="minor"/>
          </rPr>
          <t>Possible Value : ^[a-zA-Z0-9\(\)\-\Ⅱ\Ⅲ\,\.\/\ㆍ\s]*$
REMOVE VALUE : *|'|[|]|+|*|@|&amp;|_|~|!|#|$|%|^|=|&lt;|&gt;|;|:|||{|}|?|/|[]|ㅡ|`</t>
        </r>
      </text>
    </comment>
    <comment ref="CN2" authorId="0" shapeId="0" xr:uid="{00000000-0006-0000-0300-00002B000000}">
      <text>
        <r>
          <rPr>
            <sz val="11"/>
            <color indexed="8"/>
            <rFont val="맑은 고딕"/>
            <family val="2"/>
            <scheme val="minor"/>
          </rPr>
          <t>Possible Value : ^[a-zA-Z0-9\(\)\-\Ⅱ\Ⅲ\,\.\/\ㆍ\s]*$
REMOVE VALUE : *|'|[|]|+|*|@|&amp;|_|~|!|#|$|%|^|=|&lt;|&gt;|;|:|||{|}|?|/|[]|ㅡ|`</t>
        </r>
      </text>
    </comment>
    <comment ref="CQ2" authorId="0" shapeId="0" xr:uid="{00000000-0006-0000-0300-00002C000000}">
      <text>
        <r>
          <rPr>
            <sz val="11"/>
            <color indexed="8"/>
            <rFont val="맑은 고딕"/>
            <family val="2"/>
            <scheme val="minor"/>
          </rPr>
          <t>Possible Value : ^[a-zA-Z0-9\(\)\-\Ⅱ\Ⅲ\,\.\/\ㆍ\s]*$
REMOVE VALUE : *|'|[|]|+|*|@|&amp;|_|~|!|#|$|%|^|=|&lt;|&gt;|;|:|||{|}|?|/|[]|ㅡ|`</t>
        </r>
      </text>
    </comment>
    <comment ref="CT2" authorId="0" shapeId="0" xr:uid="{00000000-0006-0000-0300-00002D000000}">
      <text>
        <r>
          <rPr>
            <sz val="11"/>
            <color indexed="8"/>
            <rFont val="맑은 고딕"/>
            <family val="2"/>
            <scheme val="minor"/>
          </rPr>
          <t>Possible Value : ^[a-zA-Z0-9\(\)\-\Ⅱ\Ⅲ\,\.\/\ㆍ\s]*$
REMOVE VALUE : *|'|[|]|+|*|@|&amp;|_|~|!|#|$|%|^|=|&lt;|&gt;|;|:|||{|}|?|/|[]|ㅡ|`</t>
        </r>
      </text>
    </comment>
    <comment ref="CW2" authorId="0" shapeId="0" xr:uid="{00000000-0006-0000-0300-00002E000000}">
      <text>
        <r>
          <rPr>
            <sz val="11"/>
            <color indexed="8"/>
            <rFont val="맑은 고딕"/>
            <family val="2"/>
            <scheme val="minor"/>
          </rPr>
          <t>Possible Value : ^[a-zA-Z0-9\(\)\-\Ⅱ\Ⅲ\,\.\/\ㆍ\s]*$
REMOVE VALUE : *|'|[|]|+|*|@|&amp;|_|~|!|#|$|%|^|=|&lt;|&gt;|;|:|||{|}|?|/|[]|ㅡ|`</t>
        </r>
      </text>
    </comment>
    <comment ref="CZ2" authorId="0" shapeId="0" xr:uid="{00000000-0006-0000-0300-00002F000000}">
      <text>
        <r>
          <rPr>
            <sz val="11"/>
            <color indexed="8"/>
            <rFont val="맑은 고딕"/>
            <family val="2"/>
            <scheme val="minor"/>
          </rPr>
          <t>Possible Value : ^[a-zA-Z0-9\(\)\-\Ⅱ\Ⅲ\,\.\/\ㆍ\s]*$
REMOVE VALUE : *|'|[|]|+|*|@|&amp;|_|~|!|#|$|%|^|=|&lt;|&gt;|;|:|||{|}|?|/|[]|ㅡ|`</t>
        </r>
      </text>
    </comment>
    <comment ref="DC2" authorId="0" shapeId="0" xr:uid="{00000000-0006-0000-0300-000030000000}">
      <text>
        <r>
          <rPr>
            <sz val="11"/>
            <color indexed="8"/>
            <rFont val="맑은 고딕"/>
            <family val="2"/>
            <scheme val="minor"/>
          </rPr>
          <t>Possible Value : ^[a-zA-Z0-9\(\)\-\Ⅱ\Ⅲ\,\.\/\ㆍ\s]*$
REMOVE VALUE : *|'|[|]|+|*|@|&amp;|_|~|!|#|$|%|^|=|&lt;|&gt;|;|:|||{|}|?|/|[]|ㅡ|`</t>
        </r>
      </text>
    </comment>
    <comment ref="DF2" authorId="0" shapeId="0" xr:uid="{00000000-0006-0000-0300-000031000000}">
      <text>
        <r>
          <rPr>
            <sz val="11"/>
            <color indexed="8"/>
            <rFont val="맑은 고딕"/>
            <family val="2"/>
            <scheme val="minor"/>
          </rPr>
          <t>Possible Value : ^[a-zA-Z0-9\(\)\-\Ⅱ\Ⅲ\,\.\/\ㆍ\s]*$
REMOVE VALUE : *|'|[|]|+|*|@|&amp;|_|~|!|#|$|%|^|=|&lt;|&gt;|;|:|||{|}|?|/|[]|ㅡ|`</t>
        </r>
      </text>
    </comment>
    <comment ref="DI2" authorId="0" shapeId="0" xr:uid="{00000000-0006-0000-0300-000032000000}">
      <text>
        <r>
          <rPr>
            <sz val="11"/>
            <color indexed="8"/>
            <rFont val="맑은 고딕"/>
            <family val="2"/>
            <scheme val="minor"/>
          </rPr>
          <t>Possible Value : ^[a-zA-Z0-9\(\)\-\Ⅱ\Ⅲ\,\.\/\ㆍ\s]*$
REMOVE VALUE : *|'|[|]|+|*|@|&amp;|_|~|!|#|$|%|^|=|&lt;|&gt;|;|:|||{|}|?|/|[]|ㅡ|`</t>
        </r>
      </text>
    </comment>
    <comment ref="DL2" authorId="0" shapeId="0" xr:uid="{00000000-0006-0000-0300-000033000000}">
      <text>
        <r>
          <rPr>
            <sz val="11"/>
            <color indexed="8"/>
            <rFont val="맑은 고딕"/>
            <family val="2"/>
            <scheme val="minor"/>
          </rPr>
          <t>Possible Value : ^[a-zA-Z0-9\(\)\-\Ⅱ\Ⅲ\,\.\/\ㆍ\s]*$
REMOVE VALUE : *|'|[|]|+|*|@|&amp;|_|~|!|#|$|%|^|=|&lt;|&gt;|;|:|||{|}|?|/|[]|ㅡ|`</t>
        </r>
      </text>
    </comment>
    <comment ref="DO2" authorId="0" shapeId="0" xr:uid="{00000000-0006-0000-0300-000034000000}">
      <text>
        <r>
          <rPr>
            <sz val="11"/>
            <color indexed="8"/>
            <rFont val="맑은 고딕"/>
            <family val="2"/>
            <scheme val="minor"/>
          </rPr>
          <t>Possible Value : ^[a-zA-Z0-9\(\)\-\Ⅱ\Ⅲ\,\.\/\ㆍ\s]*$
REMOVE VALUE : *|'|[|]|+|*|@|&amp;|_|~|!|#|$|%|^|=|&lt;|&gt;|;|:|||{|}|?|/|[]|ㅡ|`</t>
        </r>
      </text>
    </comment>
    <comment ref="DR2" authorId="0" shapeId="0" xr:uid="{00000000-0006-0000-0300-000035000000}">
      <text>
        <r>
          <rPr>
            <sz val="11"/>
            <color indexed="8"/>
            <rFont val="맑은 고딕"/>
            <family val="2"/>
            <scheme val="minor"/>
          </rPr>
          <t>Possible Value : ^[a-zA-Z0-9\(\)\-\Ⅱ\Ⅲ\,\.\/\ㆍ\s]*$
REMOVE VALUE : *|'|[|]|+|*|@|&amp;|_|~|!|#|$|%|^|=|&lt;|&gt;|;|:|||{|}|?|/|[]|ㅡ|`</t>
        </r>
      </text>
    </comment>
    <comment ref="DU2" authorId="0" shapeId="0" xr:uid="{00000000-0006-0000-0300-000036000000}">
      <text>
        <r>
          <rPr>
            <sz val="11"/>
            <color indexed="8"/>
            <rFont val="맑은 고딕"/>
            <family val="2"/>
            <scheme val="minor"/>
          </rPr>
          <t>Possible Value : ^[a-zA-Z0-9\(\)\-\Ⅱ\Ⅲ\,\.\/\ㆍ\s]*$
REMOVE VALUE : *|'|[|]|+|*|@|&amp;|_|~|!|#|$|%|^|=|&lt;|&gt;|;|:|||{|}|?|/|[]|ㅡ|`</t>
        </r>
      </text>
    </comment>
    <comment ref="DX2" authorId="0" shapeId="0" xr:uid="{00000000-0006-0000-0300-000037000000}">
      <text>
        <r>
          <rPr>
            <sz val="11"/>
            <color indexed="8"/>
            <rFont val="맑은 고딕"/>
            <family val="2"/>
            <scheme val="minor"/>
          </rPr>
          <t>Possible Value : ^[a-zA-Z0-9\(\)\-\Ⅱ\Ⅲ\,\.\/\ㆍ\s]*$
REMOVE VALUE : *|'|[|]|+|*|@|&amp;|_|~|!|#|$|%|^|=|&lt;|&gt;|;|:|||{|}|?|/|[]|ㅡ|`</t>
        </r>
      </text>
    </comment>
    <comment ref="EA2" authorId="0" shapeId="0" xr:uid="{00000000-0006-0000-0300-000038000000}">
      <text>
        <r>
          <rPr>
            <sz val="11"/>
            <color indexed="8"/>
            <rFont val="맑은 고딕"/>
            <family val="2"/>
            <scheme val="minor"/>
          </rPr>
          <t>Possible Value : ^[a-zA-Z0-9\(\)\-\Ⅱ\Ⅲ\,\.\/\ㆍ\s]*$
REMOVE VALUE : *|'|[|]|+|*|@|&amp;|_|~|!|#|$|%|^|=|&lt;|&gt;|;|:|||{|}|?|/|[]|ㅡ|`</t>
        </r>
      </text>
    </comment>
    <comment ref="ED2" authorId="0" shapeId="0" xr:uid="{00000000-0006-0000-0300-000039000000}">
      <text>
        <r>
          <rPr>
            <sz val="11"/>
            <color indexed="8"/>
            <rFont val="맑은 고딕"/>
            <family val="2"/>
            <scheme val="minor"/>
          </rPr>
          <t>Possible Value : ^[a-zA-Z0-9\(\)\-\Ⅱ\Ⅲ\,\.\/\ㆍ\s]*$
REMOVE VALUE : *|'|[|]|+|*|@|&amp;|_|~|!|#|$|%|^|=|&lt;|&gt;|;|:|||{|}|?|/|[]|ㅡ|`</t>
        </r>
      </text>
    </comment>
    <comment ref="EG2" authorId="0" shapeId="0" xr:uid="{00000000-0006-0000-0300-00003A000000}">
      <text>
        <r>
          <rPr>
            <sz val="11"/>
            <color indexed="8"/>
            <rFont val="맑은 고딕"/>
            <family val="2"/>
            <scheme val="minor"/>
          </rPr>
          <t>Possible Value : ^[a-zA-Z0-9\(\)\-\Ⅱ\Ⅲ\,\.\/\ㆍ\s]*$
REMOVE VALUE : *|'|[|]|+|*|@|&amp;|_|~|!|#|$|%|^|=|&lt;|&gt;|;|:|||{|}|?|/|[]|ㅡ|`</t>
        </r>
      </text>
    </comment>
    <comment ref="EJ2" authorId="0" shapeId="0" xr:uid="{00000000-0006-0000-0300-00003B000000}">
      <text>
        <r>
          <rPr>
            <sz val="11"/>
            <color indexed="8"/>
            <rFont val="맑은 고딕"/>
            <family val="2"/>
            <scheme val="minor"/>
          </rPr>
          <t>Possible Value : ^[a-zA-Z0-9\(\)\-\Ⅱ\Ⅲ\,\.\/\ㆍ\s]*$
REMOVE VALUE : *|'|[|]|+|*|@|&amp;|_|~|!|#|$|%|^|=|&lt;|&gt;|;|:|||{|}|?|/|[]|ㅡ|`</t>
        </r>
      </text>
    </comment>
    <comment ref="EM2" authorId="0" shapeId="0" xr:uid="{00000000-0006-0000-0300-00003C000000}">
      <text>
        <r>
          <rPr>
            <sz val="11"/>
            <color indexed="8"/>
            <rFont val="맑은 고딕"/>
            <family val="2"/>
            <scheme val="minor"/>
          </rPr>
          <t>Possible Value : ^[a-zA-Z0-9\(\)\-\Ⅱ\Ⅲ\,\.\/\ㆍ\s]*$
REMOVE VALUE : *|'|[|]|+|*|@|&amp;|_|~|!|#|$|%|^|=|&lt;|&gt;|;|:|||{|}|?|/|[]|ㅡ|`</t>
        </r>
      </text>
    </comment>
    <comment ref="EP2" authorId="0" shapeId="0" xr:uid="{00000000-0006-0000-0300-00003D000000}">
      <text>
        <r>
          <rPr>
            <sz val="11"/>
            <color indexed="8"/>
            <rFont val="맑은 고딕"/>
            <family val="2"/>
            <scheme val="minor"/>
          </rPr>
          <t>Possible Value : ^[a-zA-Z0-9\(\)\-\Ⅱ\Ⅲ\,\.\/\ㆍ\s]*$
REMOVE VALUE : *|'|[|]|+|*|@|&amp;|_|~|!|#|$|%|^|=|&lt;|&gt;|;|:|||{|}|?|/|[]|ㅡ|`</t>
        </r>
      </text>
    </comment>
    <comment ref="ES2" authorId="0" shapeId="0" xr:uid="{00000000-0006-0000-0300-00003E000000}">
      <text>
        <r>
          <rPr>
            <sz val="11"/>
            <color indexed="8"/>
            <rFont val="맑은 고딕"/>
            <family val="2"/>
            <scheme val="minor"/>
          </rPr>
          <t>Possible Value : ^[a-zA-Z0-9\(\)\-\Ⅱ\Ⅲ\,\.\/\ㆍ\s]*$
REMOVE VALUE : *|'|[|]|+|*|@|&amp;|_|~|!|#|$|%|^|=|&lt;|&gt;|;|:|||{|}|?|/|[]|ㅡ|`</t>
        </r>
      </text>
    </comment>
    <comment ref="EV2" authorId="0" shapeId="0" xr:uid="{00000000-0006-0000-0300-00003F000000}">
      <text>
        <r>
          <rPr>
            <sz val="11"/>
            <color indexed="8"/>
            <rFont val="맑은 고딕"/>
            <family val="2"/>
            <scheme val="minor"/>
          </rPr>
          <t>Possible Value : ^[a-zA-Z0-9\(\)\-\Ⅱ\Ⅲ\,\.\/\ㆍ\s]*$
REMOVE VALUE : *|'|[|]|+|*|@|&amp;|_|~|!|#|$|%|^|=|&lt;|&gt;|;|:|||{|}|?|/|[]|ㅡ|`</t>
        </r>
      </text>
    </comment>
    <comment ref="EY2" authorId="0" shapeId="0" xr:uid="{00000000-0006-0000-0300-000040000000}">
      <text>
        <r>
          <rPr>
            <sz val="11"/>
            <color indexed="8"/>
            <rFont val="맑은 고딕"/>
            <family val="2"/>
            <scheme val="minor"/>
          </rPr>
          <t>Possible Value : ^[a-zA-Z0-9\(\)\-\Ⅱ\Ⅲ\,\.\/\ㆍ\s]*$
REMOVE VALUE : *|'|[|]|+|*|@|&amp;|_|~|!|#|$|%|^|=|&lt;|&gt;|;|:|||{|}|?|/|[]|ㅡ|`</t>
        </r>
      </text>
    </comment>
    <comment ref="FB2" authorId="0" shapeId="0" xr:uid="{00000000-0006-0000-0300-000041000000}">
      <text>
        <r>
          <rPr>
            <sz val="11"/>
            <color indexed="8"/>
            <rFont val="맑은 고딕"/>
            <family val="2"/>
            <scheme val="minor"/>
          </rPr>
          <t>Possible Value : ^[a-zA-Z0-9\(\)\-\Ⅱ\Ⅲ\,\.\/\ㆍ\s]*$
REMOVE VALUE : *|'|[|]|+|*|@|&amp;|_|~|!|#|$|%|^|=|&lt;|&gt;|;|:|||{|}|?|/|[]|ㅡ|`</t>
        </r>
      </text>
    </comment>
    <comment ref="FE2" authorId="0" shapeId="0" xr:uid="{00000000-0006-0000-0300-000042000000}">
      <text>
        <r>
          <rPr>
            <sz val="11"/>
            <color indexed="8"/>
            <rFont val="맑은 고딕"/>
            <family val="2"/>
            <scheme val="minor"/>
          </rPr>
          <t>Possible Value : ^[a-zA-Z0-9\(\)\-\Ⅱ\Ⅲ\,\.\/\ㆍ\s]*$
REMOVE VALUE : *|'|[|]|+|*|@|&amp;|_|~|!|#|$|%|^|=|&lt;|&gt;|;|:|||{|}|?|/|[]|ㅡ|`</t>
        </r>
      </text>
    </comment>
    <comment ref="FH2" authorId="0" shapeId="0" xr:uid="{00000000-0006-0000-0300-000043000000}">
      <text>
        <r>
          <rPr>
            <sz val="11"/>
            <color indexed="8"/>
            <rFont val="맑은 고딕"/>
            <family val="2"/>
            <scheme val="minor"/>
          </rPr>
          <t>Possible Value : ^[a-zA-Z0-9\(\)\-\Ⅱ\Ⅲ\,\.\/\ㆍ\s]*$
REMOVE VALUE : *|'|[|]|+|*|@|&amp;|_|~|!|#|$|%|^|=|&lt;|&gt;|;|:|||{|}|?|/|[]|ㅡ|`</t>
        </r>
      </text>
    </comment>
    <comment ref="FK2" authorId="0" shapeId="0" xr:uid="{00000000-0006-0000-0300-000044000000}">
      <text>
        <r>
          <rPr>
            <sz val="11"/>
            <color indexed="8"/>
            <rFont val="맑은 고딕"/>
            <family val="2"/>
            <scheme val="minor"/>
          </rPr>
          <t>Possible Value : ^[a-zA-Z0-9\(\)\-\Ⅱ\Ⅲ\,\.\/\ㆍ\s]*$
REMOVE VALUE : *|'|[|]|+|*|@|&amp;|_|~|!|#|$|%|^|=|&lt;|&gt;|;|:|||{|}|?|/|[]|ㅡ|`</t>
        </r>
      </text>
    </comment>
    <comment ref="FN2" authorId="0" shapeId="0" xr:uid="{00000000-0006-0000-0300-000045000000}">
      <text>
        <r>
          <rPr>
            <sz val="11"/>
            <color indexed="8"/>
            <rFont val="맑은 고딕"/>
            <family val="2"/>
            <scheme val="minor"/>
          </rPr>
          <t>Possible Value : ^[a-zA-Z0-9\(\)\-\Ⅱ\Ⅲ\,\.\/\ㆍ\s]*$
REMOVE VALUE : *|'|[|]|+|*|@|&amp;|_|~|!|#|$|%|^|=|&lt;|&gt;|;|:|||{|}|?|/|[]|ㅡ|`</t>
        </r>
      </text>
    </comment>
    <comment ref="FQ2" authorId="0" shapeId="0" xr:uid="{00000000-0006-0000-0300-000046000000}">
      <text>
        <r>
          <rPr>
            <sz val="11"/>
            <color indexed="8"/>
            <rFont val="맑은 고딕"/>
            <family val="2"/>
            <scheme val="minor"/>
          </rPr>
          <t>Possible Value : ^[a-zA-Z0-9\(\)\-\Ⅱ\Ⅲ\,\.\/\ㆍ\s]*$
REMOVE VALUE : *|'|[|]|+|*|@|&amp;|_|~|!|#|$|%|^|=|&lt;|&gt;|;|:|||{|}|?|/|[]|ㅡ|`</t>
        </r>
      </text>
    </comment>
    <comment ref="FT2" authorId="0" shapeId="0" xr:uid="{00000000-0006-0000-0300-000047000000}">
      <text>
        <r>
          <rPr>
            <sz val="11"/>
            <color indexed="8"/>
            <rFont val="맑은 고딕"/>
            <family val="2"/>
            <scheme val="minor"/>
          </rPr>
          <t>Possible Value : ^[a-zA-Z0-9\(\)\-\Ⅱ\Ⅲ\,\.\/\ㆍ\s]*$
REMOVE VALUE : *|'|[|]|+|*|@|&amp;|_|~|!|#|$|%|^|=|&lt;|&gt;|;|:|||{|}|?|/|[]|ㅡ|`</t>
        </r>
      </text>
    </comment>
    <comment ref="FW2" authorId="0" shapeId="0" xr:uid="{00000000-0006-0000-0300-000048000000}">
      <text>
        <r>
          <rPr>
            <sz val="11"/>
            <color indexed="8"/>
            <rFont val="맑은 고딕"/>
            <family val="2"/>
            <scheme val="minor"/>
          </rPr>
          <t>Possible Value : ^[a-zA-Z0-9\(\)\-\Ⅱ\Ⅲ\,\.\/\ㆍ\s]*$
REMOVE VALUE : *|'|[|]|+|*|@|&amp;|_|~|!|#|$|%|^|=|&lt;|&gt;|;|:|||{|}|?|/|[]|ㅡ|`</t>
        </r>
      </text>
    </comment>
    <comment ref="FZ2" authorId="0" shapeId="0" xr:uid="{00000000-0006-0000-0300-000049000000}">
      <text>
        <r>
          <rPr>
            <sz val="11"/>
            <color indexed="8"/>
            <rFont val="맑은 고딕"/>
            <family val="2"/>
            <scheme val="minor"/>
          </rPr>
          <t>Possible Value : ^[a-zA-Z0-9\(\)\-\Ⅱ\Ⅲ\,\.\/\ㆍ\s]*$
REMOVE VALUE : *|'|[|]|+|*|@|&amp;|_|~|!|#|$|%|^|=|&lt;|&gt;|;|:|||{|}|?|/|[]|ㅡ|`</t>
        </r>
      </text>
    </comment>
  </commentList>
</comments>
</file>

<file path=xl/sharedStrings.xml><?xml version="1.0" encoding="utf-8"?>
<sst xmlns="http://schemas.openxmlformats.org/spreadsheetml/2006/main" count="431" uniqueCount="352">
  <si>
    <t>USD-KIP</t>
    <phoneticPr fontId="3" type="noConversion"/>
  </si>
  <si>
    <t>USD-WON</t>
    <phoneticPr fontId="3" type="noConversion"/>
  </si>
  <si>
    <t>USD-THB</t>
    <phoneticPr fontId="3" type="noConversion"/>
  </si>
  <si>
    <t>회사명</t>
    <phoneticPr fontId="4" type="noConversion"/>
  </si>
  <si>
    <t>엘케이(LK)무역</t>
    <phoneticPr fontId="4" type="noConversion"/>
  </si>
  <si>
    <t>도착일</t>
    <phoneticPr fontId="4" type="noConversion"/>
  </si>
  <si>
    <t>회사 주소</t>
    <phoneticPr fontId="4" type="noConversion"/>
  </si>
  <si>
    <t>전화번호</t>
    <phoneticPr fontId="4" type="noConversion"/>
  </si>
  <si>
    <t>020-9112-6780</t>
    <phoneticPr fontId="3" type="noConversion"/>
  </si>
  <si>
    <t>고객 연락처/회사 연락처</t>
    <phoneticPr fontId="4" type="noConversion"/>
  </si>
  <si>
    <t>No.</t>
    <phoneticPr fontId="4" type="noConversion"/>
  </si>
  <si>
    <t>종류</t>
    <phoneticPr fontId="4" type="noConversion"/>
  </si>
  <si>
    <t>단가</t>
    <phoneticPr fontId="4" type="noConversion"/>
  </si>
  <si>
    <t>수량</t>
    <phoneticPr fontId="4" type="noConversion"/>
  </si>
  <si>
    <t>합 계</t>
  </si>
  <si>
    <t>운임 총합</t>
    <phoneticPr fontId="3" type="noConversion"/>
  </si>
  <si>
    <t>할인</t>
    <phoneticPr fontId="3" type="noConversion"/>
  </si>
  <si>
    <t>USD</t>
    <phoneticPr fontId="3" type="noConversion"/>
  </si>
  <si>
    <t>KIP</t>
    <phoneticPr fontId="3" type="noConversion"/>
  </si>
  <si>
    <t>THB</t>
    <phoneticPr fontId="3" type="noConversion"/>
  </si>
  <si>
    <t>WON</t>
    <phoneticPr fontId="3" type="noConversion"/>
  </si>
  <si>
    <t>엘케이 (LK)무역</t>
    <phoneticPr fontId="3" type="noConversion"/>
  </si>
  <si>
    <t>고객사 서명</t>
    <phoneticPr fontId="3" type="noConversion"/>
  </si>
  <si>
    <t>Total</t>
  </si>
  <si>
    <t>Amount</t>
  </si>
  <si>
    <t>화폐</t>
    <phoneticPr fontId="3" type="noConversion"/>
  </si>
  <si>
    <t>기준 환율</t>
    <phoneticPr fontId="3" type="noConversion"/>
  </si>
  <si>
    <t>추가 환율</t>
    <phoneticPr fontId="3" type="noConversion"/>
  </si>
  <si>
    <t>적용 환율</t>
    <phoneticPr fontId="3" type="noConversion"/>
  </si>
  <si>
    <t>LK내부 환율</t>
    <phoneticPr fontId="3" type="noConversion"/>
  </si>
  <si>
    <t>LK81</t>
  </si>
  <si>
    <t>LK82</t>
  </si>
  <si>
    <t>LK84</t>
  </si>
  <si>
    <t>LK90</t>
  </si>
  <si>
    <t>LK91</t>
  </si>
  <si>
    <t>LK92</t>
  </si>
  <si>
    <t>LK93</t>
  </si>
  <si>
    <t>LK94</t>
  </si>
  <si>
    <t>LK83</t>
  </si>
  <si>
    <t>LK85</t>
  </si>
  <si>
    <t>LK87</t>
  </si>
  <si>
    <t>LK88</t>
  </si>
  <si>
    <t>LK86</t>
  </si>
  <si>
    <t>LK95</t>
  </si>
  <si>
    <t>LK89</t>
  </si>
  <si>
    <t>5593-8870-9956</t>
  </si>
  <si>
    <t>66597-0117-4099</t>
  </si>
  <si>
    <t>65129-0112-6372</t>
  </si>
  <si>
    <t>6856-8748-0750</t>
  </si>
  <si>
    <t>65689-0106-6533</t>
  </si>
  <si>
    <t>5796-5801-8672</t>
  </si>
  <si>
    <t>2601-402-015153</t>
  </si>
  <si>
    <t>66017-0128-0372</t>
  </si>
  <si>
    <t>3647-7561-7276</t>
  </si>
  <si>
    <t>5909-8013-8342</t>
  </si>
  <si>
    <t>이름</t>
    <phoneticPr fontId="3" type="noConversion"/>
  </si>
  <si>
    <t>총 할인 금액</t>
    <phoneticPr fontId="3" type="noConversion"/>
  </si>
  <si>
    <t>영수 번호</t>
  </si>
  <si>
    <t>송장 번호</t>
  </si>
  <si>
    <t>Remark</t>
  </si>
  <si>
    <t>김인규??</t>
  </si>
  <si>
    <t>10-2664-5564-6053, 382-7242-2753</t>
  </si>
  <si>
    <t>이우용??</t>
  </si>
  <si>
    <t>송인호 고객물류로 추정됨 / 박주유 님이 한국에서 보내신 물건으로 추정</t>
  </si>
  <si>
    <t>폼마린??</t>
  </si>
  <si>
    <t>64134-0322-0901, 64134-0322-0902</t>
  </si>
  <si>
    <t>6105072440050, 4107032440085, 3132212443441</t>
  </si>
  <si>
    <t>10-2672-2107-9721, 10-2672-2107-9964, 10-2672-2107-5613, 10-2672-2107-8553, 10-2672-2107-5731</t>
  </si>
  <si>
    <t>박환영??</t>
  </si>
  <si>
    <t>5903-7235-0543, 5903-7199-0220</t>
  </si>
  <si>
    <t>2484-9497-0570</t>
    <phoneticPr fontId="3" type="noConversion"/>
  </si>
  <si>
    <t>박주유</t>
    <phoneticPr fontId="3" type="noConversion"/>
  </si>
  <si>
    <t>고객명/회사명 // 영수 번호</t>
    <phoneticPr fontId="4" type="noConversion"/>
  </si>
  <si>
    <t>총 합산 액</t>
    <phoneticPr fontId="3" type="noConversion"/>
  </si>
  <si>
    <t>운송사</t>
    <phoneticPr fontId="23" type="noConversion"/>
  </si>
  <si>
    <t>카톤 No.
Carton No.</t>
    <phoneticPr fontId="23" type="noConversion"/>
  </si>
  <si>
    <t>무게(Kg)
G.W(kg)</t>
    <phoneticPr fontId="23" type="noConversion"/>
  </si>
  <si>
    <t>규격
size (L x W x H)cm</t>
    <phoneticPr fontId="23" type="noConversion"/>
  </si>
  <si>
    <t>화물단가
Invoice Value</t>
    <phoneticPr fontId="23" type="noConversion"/>
  </si>
  <si>
    <t>HS코드
Full HS Code</t>
  </si>
  <si>
    <t>종류 및 수량
Item &amp; Qty. / Laotian</t>
  </si>
  <si>
    <t>수신인 성함
Receiver name</t>
    <phoneticPr fontId="23" type="noConversion"/>
  </si>
  <si>
    <t>수신인 전화번호
Receiver Tel.</t>
    <phoneticPr fontId="23" type="noConversion"/>
  </si>
  <si>
    <t>수신인 주소
Receiver Address</t>
    <phoneticPr fontId="23" type="noConversion"/>
  </si>
  <si>
    <t>Shipper
LK</t>
  </si>
  <si>
    <t>Shipper</t>
    <phoneticPr fontId="23" type="noConversion"/>
  </si>
  <si>
    <t>Address</t>
    <phoneticPr fontId="23" type="noConversion"/>
  </si>
  <si>
    <t>LK B/D Road Dongpainar, Ruelen 11, Ban Saphanthong Nuea 09, Sisattanak District, Vientiane.</t>
  </si>
  <si>
    <t>LK B/D ຖະຫນົນດົງໄພນາ, ຮ່ອມ 11, ບ້ານສະພັງທອງເໜືອ ໜ່ວຍ  9,  ເມືອງສີສັດຕະນາກ, ນະຄອນຫຼວງວຽງຈັນ</t>
  </si>
  <si>
    <t>Tel</t>
    <phoneticPr fontId="23" type="noConversion"/>
  </si>
  <si>
    <t>+856 20 9112 6780</t>
    <phoneticPr fontId="23" type="noConversion"/>
  </si>
  <si>
    <t>CNEE</t>
    <phoneticPr fontId="23" type="noConversion"/>
  </si>
  <si>
    <t>VTE</t>
  </si>
  <si>
    <t>ICN</t>
  </si>
  <si>
    <t/>
  </si>
  <si>
    <t>전화번호</t>
    <phoneticPr fontId="3" type="noConversion"/>
  </si>
  <si>
    <t>Kg 구간</t>
    <phoneticPr fontId="3" type="noConversion"/>
  </si>
  <si>
    <t>적용 운임</t>
    <phoneticPr fontId="3" type="noConversion"/>
  </si>
  <si>
    <t>0~1kg</t>
    <phoneticPr fontId="3" type="noConversion"/>
  </si>
  <si>
    <t>2~5kg</t>
    <phoneticPr fontId="3" type="noConversion"/>
  </si>
  <si>
    <t>6~9kg</t>
    <phoneticPr fontId="3" type="noConversion"/>
  </si>
  <si>
    <t>10~14kg</t>
    <phoneticPr fontId="3" type="noConversion"/>
  </si>
  <si>
    <t>15kg 이상</t>
    <phoneticPr fontId="3" type="noConversion"/>
  </si>
  <si>
    <t>최소값</t>
    <phoneticPr fontId="3" type="noConversion"/>
  </si>
  <si>
    <t>현지 발생 비용</t>
    <phoneticPr fontId="3" type="noConversion"/>
  </si>
  <si>
    <t>한국 세금 계산서 발급시 계좌번호</t>
  </si>
  <si>
    <t>실제중량(Kg)</t>
    <phoneticPr fontId="3" type="noConversion"/>
  </si>
  <si>
    <t>실제중량 합산(kg)</t>
    <phoneticPr fontId="3" type="noConversion"/>
  </si>
  <si>
    <t>용적 중량(kg)</t>
    <phoneticPr fontId="3" type="noConversion"/>
  </si>
  <si>
    <t>용적중량 합산(Kg)</t>
    <phoneticPr fontId="3" type="noConversion"/>
  </si>
  <si>
    <t>청구중량 운임</t>
    <phoneticPr fontId="4" type="noConversion"/>
  </si>
  <si>
    <t>* 모든 비용은 회사의 내규 및 각 물품의 중량/크기 실측을 기준으로 청구되며 최소 운임은 $18/kg 이며, 청구중량에 따라 차등 운임이 적용 됩니다.</t>
    <phoneticPr fontId="4" type="noConversion"/>
  </si>
  <si>
    <t>비엔티엔시, 씨싿따낙구, 싸판텅 느아 09, 11번 골목, 엘케이(LK) 빌딩, 1층 LK Trading</t>
    <phoneticPr fontId="4" type="noConversion"/>
  </si>
  <si>
    <t xml:space="preserve">Remark/비 고             </t>
    <phoneticPr fontId="3" type="noConversion"/>
  </si>
  <si>
    <t>Inland delivery/시내.지방 배송</t>
    <phoneticPr fontId="3" type="noConversion"/>
  </si>
  <si>
    <t>최종
청구 금액</t>
    <phoneticPr fontId="3" type="noConversion"/>
  </si>
  <si>
    <t>* 이용해 주셔서 감사합니다.</t>
    <phoneticPr fontId="3" type="noConversion"/>
  </si>
  <si>
    <t>Lao-Kor Air xxth 거래 명세서</t>
    <phoneticPr fontId="4" type="noConversion"/>
  </si>
  <si>
    <t>A</t>
  </si>
  <si>
    <t>라오스-한국 항공 xx항차</t>
    <phoneticPr fontId="3" type="noConversion"/>
  </si>
  <si>
    <t>날짜</t>
    <phoneticPr fontId="3" type="noConversion"/>
  </si>
  <si>
    <t>내 용</t>
    <phoneticPr fontId="3" type="noConversion"/>
  </si>
  <si>
    <t>킵</t>
    <phoneticPr fontId="3" type="noConversion"/>
  </si>
  <si>
    <t>실제중량 운임</t>
    <phoneticPr fontId="4" type="noConversion"/>
  </si>
  <si>
    <t>용적중량 운임</t>
    <phoneticPr fontId="4" type="noConversion"/>
  </si>
  <si>
    <t>MEX GLOBAL LOGISTICS ICN</t>
    <phoneticPr fontId="23" type="noConversion"/>
  </si>
  <si>
    <t>652-14 DENGCHUON-DONG KANGSEO KU SEOUL, REPUBLIC OF KOREA</t>
    <phoneticPr fontId="23" type="noConversion"/>
  </si>
  <si>
    <t>LK Group(LAKO Co., LTD.)</t>
    <phoneticPr fontId="23" type="noConversion"/>
  </si>
  <si>
    <t>TEL: 82 2 657 0676</t>
    <phoneticPr fontId="23" type="noConversion"/>
  </si>
  <si>
    <t>규격 (cm)</t>
    <phoneticPr fontId="4" type="noConversion"/>
  </si>
  <si>
    <t>번호(No.)</t>
    <phoneticPr fontId="3" type="noConversion"/>
  </si>
  <si>
    <t>특별할인</t>
    <phoneticPr fontId="3" type="noConversion"/>
  </si>
  <si>
    <t>세금 계산서(VAT)</t>
    <phoneticPr fontId="3" type="noConversion"/>
  </si>
  <si>
    <t>MBL NO</t>
  </si>
  <si>
    <t>ETA</t>
  </si>
  <si>
    <t>Agent code</t>
  </si>
  <si>
    <t>PONO</t>
  </si>
  <si>
    <t>SITE</t>
  </si>
  <si>
    <t>MBL_NO</t>
  </si>
  <si>
    <t>HBL_NO</t>
  </si>
  <si>
    <t>배송비고(요청사항)</t>
  </si>
  <si>
    <t>FLT</t>
  </si>
  <si>
    <t>ORIGIN</t>
  </si>
  <si>
    <t>DEPT</t>
  </si>
  <si>
    <t>DSTN</t>
  </si>
  <si>
    <t>F.DEST</t>
  </si>
  <si>
    <t>SHPR NAME</t>
  </si>
  <si>
    <t>SHPR ADRS</t>
  </si>
  <si>
    <t>SHPR TEL NO</t>
  </si>
  <si>
    <t>CNEE NAME</t>
  </si>
  <si>
    <t>CNEE ADRS</t>
  </si>
  <si>
    <t>CNEE TEL NO</t>
  </si>
  <si>
    <t>POST CODE</t>
  </si>
  <si>
    <t>C/C CODE(always A)(A:개인,D:일반,E:견품,F:서류)</t>
  </si>
  <si>
    <t>C/C Type Code(A:해외,B:구매,C:배송,Z:파악불가)</t>
  </si>
  <si>
    <t>Personal(1)/Company(2)</t>
  </si>
  <si>
    <t>CNEE TYPE(A:개인,B:생년,C:고유부호,D:사업자,E:외국인,F:여권)</t>
  </si>
  <si>
    <t>CNEE REG NO</t>
  </si>
  <si>
    <t>Seller Name</t>
  </si>
  <si>
    <t>Seller ID</t>
  </si>
  <si>
    <t>Buyer Name</t>
  </si>
  <si>
    <t>Buyer ID</t>
  </si>
  <si>
    <t>Broker Name</t>
  </si>
  <si>
    <t>Broker ID</t>
  </si>
  <si>
    <t>통관구분(N: 일반, Y: 목록, B:배제)</t>
  </si>
  <si>
    <t>CNTS</t>
  </si>
  <si>
    <t>Total W/T (kg)</t>
  </si>
  <si>
    <t>HS CODE</t>
  </si>
  <si>
    <t>DESCRIPTION(1)</t>
  </si>
  <si>
    <t>Inner Pkgs(1)</t>
  </si>
  <si>
    <t>TOTAL VALUE(1)</t>
  </si>
  <si>
    <t>DESCRIPTION(2)</t>
  </si>
  <si>
    <t>Inner Pkgs(2)</t>
  </si>
  <si>
    <t>TOTAL VALUE(2)</t>
  </si>
  <si>
    <t>DESCRIPTION(3)</t>
  </si>
  <si>
    <t>Inner Pkgs(3)</t>
  </si>
  <si>
    <t>TOTAL VALUE(3)</t>
  </si>
  <si>
    <t>DESCRIPTION(4)</t>
  </si>
  <si>
    <t>Inner Pkgs(4)</t>
  </si>
  <si>
    <t>TOTAL VALUE(4)</t>
  </si>
  <si>
    <t>DESCRIPTION(5)</t>
  </si>
  <si>
    <t>Inner Pkgs(5)</t>
  </si>
  <si>
    <t>TOTAL VALUE(5)</t>
  </si>
  <si>
    <t>DESCRIPTION(6)</t>
  </si>
  <si>
    <t>Inner Pkgs(6)</t>
  </si>
  <si>
    <t>TOTAL VALUE(6)</t>
  </si>
  <si>
    <t>DESCRIPTION(7)</t>
  </si>
  <si>
    <t>Inner Pkgs(7)</t>
  </si>
  <si>
    <t>TOTAL VALUE(7)</t>
  </si>
  <si>
    <t>DESCRIPTION(8)</t>
  </si>
  <si>
    <t>Inner Pkgs(8)</t>
  </si>
  <si>
    <t>TOTAL VALUE(8)</t>
  </si>
  <si>
    <t>DESCRIPTION(9)</t>
  </si>
  <si>
    <t>Inner Pkgs(9)</t>
  </si>
  <si>
    <t>TOTAL VALUE(9)</t>
  </si>
  <si>
    <t>DESCRIPTION(10)</t>
  </si>
  <si>
    <t>Inner Pkgs(10)</t>
  </si>
  <si>
    <t>TOTAL VALUE(10)</t>
  </si>
  <si>
    <t>DESCRIPTION(11)</t>
  </si>
  <si>
    <t>Inner Pkgs(11)</t>
  </si>
  <si>
    <t>TOTAL VALUE(11)</t>
  </si>
  <si>
    <t>DESCRIPTION(12)</t>
  </si>
  <si>
    <t>Inner Pkgs(12)</t>
  </si>
  <si>
    <t>TOTAL VALUE(12)</t>
  </si>
  <si>
    <t>DESCRIPTION(13)</t>
  </si>
  <si>
    <t>Inner Pkgs(13)</t>
  </si>
  <si>
    <t>TOTAL VALUE(13)</t>
  </si>
  <si>
    <t>DESCRIPTION(14)</t>
  </si>
  <si>
    <t>Inner Pkgs(14)</t>
  </si>
  <si>
    <t>TOTAL VALUE(14)</t>
  </si>
  <si>
    <t>DESCRIPTION(15)</t>
  </si>
  <si>
    <t>Inner Pkgs(15)</t>
  </si>
  <si>
    <t>TOTAL VALUE(15)</t>
  </si>
  <si>
    <t>DESCRIPTION(16)</t>
  </si>
  <si>
    <t>Inner Pkgs(16)</t>
  </si>
  <si>
    <t>TOTAL VALUE(16)</t>
  </si>
  <si>
    <t>DESCRIPTION(17)</t>
  </si>
  <si>
    <t>Inner Pkgs(17)</t>
  </si>
  <si>
    <t>TOTAL VALUE(17)</t>
  </si>
  <si>
    <t>DESCRIPTION(18)</t>
  </si>
  <si>
    <t>Inner Pkgs(18)</t>
  </si>
  <si>
    <t>TOTAL VALUE(18)</t>
  </si>
  <si>
    <t>DESCRIPTION(19)</t>
  </si>
  <si>
    <t>Inner Pkgs(19)</t>
  </si>
  <si>
    <t>TOTAL VALUE(19)</t>
  </si>
  <si>
    <t>DESCRIPTION(20)</t>
  </si>
  <si>
    <t>Inner Pkgs(20)</t>
  </si>
  <si>
    <t>TOTAL VALUE(20)</t>
  </si>
  <si>
    <t>DESCRIPTION(21)</t>
  </si>
  <si>
    <t>Inner Pkgs(21)</t>
  </si>
  <si>
    <t>TOTAL VALUE(21)</t>
  </si>
  <si>
    <t>DESCRIPTION(22)</t>
  </si>
  <si>
    <t>Inner Pkgs(22)</t>
  </si>
  <si>
    <t>TOTAL VALUE(22)</t>
  </si>
  <si>
    <t>DESCRIPTION(23)</t>
  </si>
  <si>
    <t>Inner Pkgs(23)</t>
  </si>
  <si>
    <t>TOTAL VALUE(23)</t>
  </si>
  <si>
    <t>DESCRIPTION(24)</t>
  </si>
  <si>
    <t>Inner Pkgs(24)</t>
  </si>
  <si>
    <t>TOTAL VALUE(24)</t>
  </si>
  <si>
    <t>DESCRIPTION(25)</t>
  </si>
  <si>
    <t>Inner Pkgs(25)</t>
  </si>
  <si>
    <t>TOTAL VALUE(25)</t>
  </si>
  <si>
    <t>DESCRIPTION(26)</t>
  </si>
  <si>
    <t>Inner Pkgs(26)</t>
  </si>
  <si>
    <t>TOTAL VALUE(26)</t>
  </si>
  <si>
    <t>DESCRIPTION(27)</t>
  </si>
  <si>
    <t>Inner Pkgs(27)</t>
  </si>
  <si>
    <t>TOTAL VALUE(27)</t>
  </si>
  <si>
    <t>DESCRIPTION(28)</t>
  </si>
  <si>
    <t>Inner Pkgs(28)</t>
  </si>
  <si>
    <t>TOTAL VALUE(28)</t>
  </si>
  <si>
    <t>DESCRIPTION(29)</t>
  </si>
  <si>
    <t>Inner Pkgs(29)</t>
  </si>
  <si>
    <t>TOTAL VALUE(29)</t>
  </si>
  <si>
    <t>DESCRIPTION(30)</t>
  </si>
  <si>
    <t>Inner Pkgs(30)</t>
  </si>
  <si>
    <t>TOTAL VALUE(30)</t>
  </si>
  <si>
    <t>DESCRIPTION(31)</t>
  </si>
  <si>
    <t>Inner Pkgs(31)</t>
  </si>
  <si>
    <t>TOTAL VALUE(31)</t>
  </si>
  <si>
    <t>DESCRIPTION(32)</t>
  </si>
  <si>
    <t>Inner Pkgs(32)</t>
  </si>
  <si>
    <t>TOTAL VALUE(32)</t>
  </si>
  <si>
    <t>DESCRIPTION(33)</t>
  </si>
  <si>
    <t>Inner Pkgs(33)</t>
  </si>
  <si>
    <t>TOTAL VALUE(33)</t>
  </si>
  <si>
    <t>DESCRIPTION(34)</t>
  </si>
  <si>
    <t>Inner Pkgs(34)</t>
  </si>
  <si>
    <t>TOTAL VALUE(34)</t>
  </si>
  <si>
    <t>DESCRIPTION(35)</t>
  </si>
  <si>
    <t>Inner Pkgs(35)</t>
  </si>
  <si>
    <t>TOTAL VALUE(35)</t>
  </si>
  <si>
    <t>DESCRIPTION(36)</t>
  </si>
  <si>
    <t>Inner Pkgs(36)</t>
  </si>
  <si>
    <t>TOTAL VALUE(36)</t>
  </si>
  <si>
    <t>DESCRIPTION(37)</t>
  </si>
  <si>
    <t>Inner Pkgs(37)</t>
  </si>
  <si>
    <t>TOTAL VALUE(37)</t>
  </si>
  <si>
    <t>DESCRIPTION(38)</t>
  </si>
  <si>
    <t>Inner Pkgs(38)</t>
  </si>
  <si>
    <t>TOTAL VALUE(38)</t>
  </si>
  <si>
    <t>DESCRIPTION(39)</t>
  </si>
  <si>
    <t>Inner Pkgs(39)</t>
  </si>
  <si>
    <t>TOTAL VALUE(39)</t>
  </si>
  <si>
    <t>DESCRIPTION(40)</t>
  </si>
  <si>
    <t>Inner Pkgs(40)</t>
  </si>
  <si>
    <t>TOTAL VALUE(40)</t>
  </si>
  <si>
    <t>DESCRIPTION(41)</t>
  </si>
  <si>
    <t>Inner Pkgs(41)</t>
  </si>
  <si>
    <t>TOTAL VALUE(41)</t>
  </si>
  <si>
    <t>DESCRIPTION(42)</t>
  </si>
  <si>
    <t>Inner Pkgs(42)</t>
  </si>
  <si>
    <t>TOTAL VALUE(42)</t>
  </si>
  <si>
    <t>DESCRIPTION(43)</t>
  </si>
  <si>
    <t>Inner Pkgs(43)</t>
  </si>
  <si>
    <t>TOTAL VALUE(43)</t>
  </si>
  <si>
    <t>DESCRIPTION(44)</t>
  </si>
  <si>
    <t>Inner Pkgs(44)</t>
  </si>
  <si>
    <t>TOTAL VALUE(44)</t>
  </si>
  <si>
    <t>DESCRIPTION(45)</t>
  </si>
  <si>
    <t>Inner Pkgs(45)</t>
  </si>
  <si>
    <t>TOTAL VALUE(45)</t>
  </si>
  <si>
    <t>DESCRIPTION(46)</t>
  </si>
  <si>
    <t>Inner Pkgs(46)</t>
  </si>
  <si>
    <t>TOTAL VALUE(46)</t>
  </si>
  <si>
    <t>DESCRIPTION(47)</t>
  </si>
  <si>
    <t>Inner Pkgs(47)</t>
  </si>
  <si>
    <t>TOTAL VALUE(47)</t>
  </si>
  <si>
    <t>DESCRIPTION(48)</t>
  </si>
  <si>
    <t>Inner Pkgs(48)</t>
  </si>
  <si>
    <t>TOTAL VALUE(48)</t>
  </si>
  <si>
    <t>DESCRIPTION(49)</t>
  </si>
  <si>
    <t>Inner Pkgs(49)</t>
  </si>
  <si>
    <t>TOTAL VALUE(49)</t>
  </si>
  <si>
    <t>DESCRIPTION(50)</t>
  </si>
  <si>
    <t>Inner Pkgs(50)</t>
  </si>
  <si>
    <t>TOTAL VALUE(50)</t>
  </si>
  <si>
    <t>CJL001</t>
  </si>
  <si>
    <t>62725239771</t>
    <phoneticPr fontId="23" type="noConversion"/>
  </si>
  <si>
    <t>LK TRADING</t>
  </si>
  <si>
    <t>BAN SAPHANGTHONG NEUA, UNIT 09, SISATTANAK DISTRICT, VIENTIANE CAPITAL, LAO P.D.R</t>
  </si>
  <si>
    <t>856 20 9112 6780</t>
  </si>
  <si>
    <t>D</t>
  </si>
  <si>
    <t>1</t>
  </si>
  <si>
    <t>B</t>
  </si>
  <si>
    <t>E</t>
    <phoneticPr fontId="23" type="noConversion"/>
  </si>
  <si>
    <t>2</t>
    <phoneticPr fontId="23" type="noConversion"/>
  </si>
  <si>
    <t>D</t>
    <phoneticPr fontId="23" type="noConversion"/>
  </si>
  <si>
    <t>*사업자 번호</t>
    <phoneticPr fontId="23" type="noConversion"/>
  </si>
  <si>
    <t>B</t>
    <phoneticPr fontId="23" type="noConversion"/>
  </si>
  <si>
    <t>LK Group(LAKO Co., LTD.)</t>
  </si>
  <si>
    <t>+856 20 9112 6780</t>
  </si>
  <si>
    <t>MEX GLOBAL LOGISTICS ICN</t>
  </si>
  <si>
    <t>652-14 DENGCHUON-DONG KANGSEO KU SEOUL, REPUBLIC OF KOREA</t>
  </si>
  <si>
    <t>TEL: 82 2 657 0676</t>
  </si>
  <si>
    <t xml:space="preserve">수신인 개인통관번호
PCCC </t>
    <phoneticPr fontId="23" type="noConversion"/>
  </si>
  <si>
    <t>경남은행 2070133424601 박성호(엘케이무역)</t>
    <phoneticPr fontId="3" type="noConversion"/>
  </si>
  <si>
    <t>일반 입금</t>
    <phoneticPr fontId="3" type="noConversion"/>
  </si>
  <si>
    <t>경남은행 571-22-0330221 박성호</t>
    <phoneticPr fontId="3" type="noConversion"/>
  </si>
  <si>
    <t>B01-01</t>
    <phoneticPr fontId="3" type="noConversion"/>
  </si>
  <si>
    <t>LKB20260000</t>
    <phoneticPr fontId="23" type="noConversion"/>
  </si>
  <si>
    <t>2026-00-00</t>
    <phoneticPr fontId="23" type="noConversion"/>
  </si>
  <si>
    <t>2026-XX-XX</t>
    <phoneticPr fontId="3" type="noConversion"/>
  </si>
  <si>
    <t>LKB2026xx-xx</t>
    <phoneticPr fontId="3" type="noConversion"/>
  </si>
  <si>
    <t>Kg 구간</t>
  </si>
  <si>
    <t>적용 운임</t>
  </si>
  <si>
    <t>0~1kg</t>
  </si>
  <si>
    <t>2~5kg</t>
  </si>
  <si>
    <t>6~9kg</t>
  </si>
  <si>
    <t>10~14kg</t>
  </si>
  <si>
    <t>15kg 이상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</si>
</sst>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_(* #,##0.00_);_(* \(#,##0.00\);_(* &quot;-&quot;??_);_(@_)"/>
    <numFmt numFmtId="177" formatCode="_-* #,##0.00_-;\-* #,##0.00_-;_-* &quot;-&quot;_-;_-@_-"/>
    <numFmt numFmtId="178" formatCode="#0.0"/>
    <numFmt numFmtId="179" formatCode="_(* #,##0.0_);_(* \(#,##0.0\);_(* &quot;-&quot;??_);_(@_)"/>
    <numFmt numFmtId="180" formatCode="0.0"/>
    <numFmt numFmtId="181" formatCode="_-[$$-409]* #,##0.0_ ;_-[$$-409]* \-#,##0.0\ ;_-[$$-409]* &quot;-&quot;??_ ;_-@_ "/>
    <numFmt numFmtId="182" formatCode="_ [$₭-454]* #,##0_ ;_ [$₭-454]* \-#,##0_ ;_ [$₭-454]* &quot;-&quot;??_ ;_ @_ "/>
    <numFmt numFmtId="183" formatCode="_-[$฿-41E]* #,##0_-;\-[$฿-41E]* #,##0_-;_-[$฿-41E]* &quot;-&quot;??_-;_-@_-"/>
    <numFmt numFmtId="184" formatCode="_-[$₩-412]* #,##0_-;\-[$₩-412]* #,##0_-;_-[$₩-412]* &quot;-&quot;??_-;_-@_-"/>
    <numFmt numFmtId="185" formatCode="\$#,##0.0"/>
    <numFmt numFmtId="186" formatCode="_-[$$-409]* #,##0.00_ ;_-[$$-409]* \-#,##0.00\ ;_-[$$-409]* &quot;-&quot;??_ ;_-@_ "/>
    <numFmt numFmtId="187" formatCode="#0"/>
    <numFmt numFmtId="188" formatCode="_-* #,##0_-;\-* #,##0_-;_-* &quot;-&quot;??_-;_-@_-"/>
    <numFmt numFmtId="189" formatCode="0_ "/>
  </numFmts>
  <fonts count="3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rgb="FF000000"/>
      <name val="Malgun Gothic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36"/>
      <color theme="1"/>
      <name val="맑은 고딕"/>
      <family val="3"/>
      <charset val="129"/>
      <scheme val="minor"/>
    </font>
    <font>
      <sz val="20"/>
      <color theme="1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28"/>
      <color rgb="FF000000"/>
      <name val="Malgun Gothic"/>
      <family val="3"/>
      <charset val="129"/>
    </font>
    <font>
      <b/>
      <sz val="28"/>
      <color indexed="8"/>
      <name val="맑은 고딕"/>
      <family val="2"/>
      <scheme val="minor"/>
    </font>
    <font>
      <b/>
      <sz val="28"/>
      <color indexed="8"/>
      <name val="맑은 고딕"/>
      <family val="3"/>
      <charset val="129"/>
      <scheme val="major"/>
    </font>
    <font>
      <b/>
      <sz val="36"/>
      <color rgb="FF0070C0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b/>
      <sz val="25"/>
      <color theme="1"/>
      <name val="맑은 고딕"/>
      <family val="3"/>
      <charset val="129"/>
      <scheme val="minor"/>
    </font>
    <font>
      <b/>
      <sz val="20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28"/>
      <color theme="1"/>
      <name val="맑은 고딕"/>
      <family val="2"/>
      <charset val="129"/>
      <scheme val="minor"/>
    </font>
    <font>
      <b/>
      <sz val="28"/>
      <color rgb="FF000000"/>
      <name val="맑은 고딕"/>
      <family val="2"/>
      <scheme val="minor"/>
    </font>
    <font>
      <sz val="30"/>
      <color theme="1"/>
      <name val="맑은 고딕"/>
      <family val="2"/>
      <scheme val="minor"/>
    </font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2"/>
      <color theme="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2"/>
      <name val="VNI-Times"/>
      <family val="2"/>
    </font>
    <font>
      <sz val="11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80"/>
      <color theme="1"/>
      <name val="맑은 고딕"/>
      <family val="3"/>
      <charset val="129"/>
      <scheme val="major"/>
    </font>
    <font>
      <b/>
      <sz val="28"/>
      <color theme="0"/>
      <name val="맑은 고딕"/>
      <family val="3"/>
      <charset val="129"/>
      <scheme val="minor"/>
    </font>
    <font>
      <b/>
      <sz val="40"/>
      <color theme="1"/>
      <name val="맑은 고딕"/>
      <family val="3"/>
      <charset val="129"/>
      <scheme val="minor"/>
    </font>
    <font>
      <b/>
      <sz val="50"/>
      <name val="맑은 고딕"/>
      <family val="3"/>
      <charset val="129"/>
      <scheme val="minor"/>
    </font>
    <font>
      <b/>
      <sz val="50"/>
      <color theme="1"/>
      <name val="맑은 고딕"/>
      <family val="3"/>
      <charset val="129"/>
      <scheme val="minor"/>
    </font>
    <font>
      <b/>
      <sz val="30"/>
      <color theme="1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b/>
      <sz val="10"/>
      <color indexed="9"/>
      <name val="맑은 고딕"/>
      <family val="3"/>
      <charset val="129"/>
    </font>
    <font>
      <b/>
      <sz val="35"/>
      <color theme="1"/>
      <name val="맑은 고딕"/>
      <family val="3"/>
      <charset val="129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55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2">
    <xf numFmtId="0" fontId="0" fillId="0" borderId="0">
      <alignment vertical="center"/>
    </xf>
    <xf numFmtId="0" fontId="2" fillId="0" borderId="0"/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0" fontId="1" fillId="0" borderId="0"/>
    <xf numFmtId="0" fontId="25" fillId="0" borderId="0"/>
    <xf numFmtId="0" fontId="26" fillId="0" borderId="0">
      <alignment vertical="center"/>
    </xf>
    <xf numFmtId="0" fontId="34" fillId="0" borderId="0">
      <alignment vertical="center"/>
    </xf>
  </cellStyleXfs>
  <cellXfs count="186">
    <xf numFmtId="0" fontId="0" fillId="0" borderId="0" xfId="0">
      <alignment vertical="center"/>
    </xf>
    <xf numFmtId="0" fontId="4" fillId="0" borderId="0" xfId="3">
      <alignment vertical="center"/>
    </xf>
    <xf numFmtId="0" fontId="7" fillId="0" borderId="0" xfId="3" applyFont="1">
      <alignment vertical="center"/>
    </xf>
    <xf numFmtId="0" fontId="8" fillId="0" borderId="0" xfId="3" applyFont="1">
      <alignment vertical="center"/>
    </xf>
    <xf numFmtId="0" fontId="9" fillId="2" borderId="4" xfId="0" applyFont="1" applyFill="1" applyBorder="1" applyAlignment="1">
      <alignment horizontal="center" vertical="center"/>
    </xf>
    <xf numFmtId="178" fontId="10" fillId="2" borderId="4" xfId="0" applyNumberFormat="1" applyFont="1" applyFill="1" applyBorder="1" applyAlignment="1">
      <alignment horizontal="center" vertical="center" wrapText="1"/>
    </xf>
    <xf numFmtId="180" fontId="9" fillId="2" borderId="4" xfId="0" applyNumberFormat="1" applyFont="1" applyFill="1" applyBorder="1" applyAlignment="1">
      <alignment horizontal="center" vertical="center"/>
    </xf>
    <xf numFmtId="180" fontId="9" fillId="2" borderId="4" xfId="4" applyNumberFormat="1" applyFont="1" applyFill="1" applyBorder="1" applyAlignment="1">
      <alignment horizontal="center" vertical="center"/>
    </xf>
    <xf numFmtId="180" fontId="5" fillId="2" borderId="4" xfId="5" applyNumberFormat="1" applyFont="1" applyFill="1" applyBorder="1" applyAlignment="1">
      <alignment horizontal="center" vertical="center"/>
    </xf>
    <xf numFmtId="178" fontId="11" fillId="2" borderId="4" xfId="0" applyNumberFormat="1" applyFont="1" applyFill="1" applyBorder="1" applyAlignment="1">
      <alignment horizontal="center" vertical="center" wrapText="1"/>
    </xf>
    <xf numFmtId="176" fontId="11" fillId="2" borderId="4" xfId="4" applyFont="1" applyFill="1" applyBorder="1" applyAlignment="1">
      <alignment horizontal="center" vertical="center" wrapText="1"/>
    </xf>
    <xf numFmtId="176" fontId="9" fillId="2" borderId="4" xfId="4" applyFont="1" applyFill="1" applyBorder="1" applyAlignment="1">
      <alignment horizontal="center" vertical="center"/>
    </xf>
    <xf numFmtId="181" fontId="5" fillId="2" borderId="4" xfId="3" applyNumberFormat="1" applyFont="1" applyFill="1" applyBorder="1" applyAlignment="1">
      <alignment horizontal="center" vertical="center"/>
    </xf>
    <xf numFmtId="181" fontId="5" fillId="2" borderId="4" xfId="5" applyNumberFormat="1" applyFont="1" applyFill="1" applyBorder="1" applyAlignment="1">
      <alignment horizontal="center" vertical="center"/>
    </xf>
    <xf numFmtId="0" fontId="6" fillId="6" borderId="4" xfId="3" applyFont="1" applyFill="1" applyBorder="1" applyAlignment="1">
      <alignment horizontal="center" vertical="center"/>
    </xf>
    <xf numFmtId="0" fontId="5" fillId="0" borderId="0" xfId="3" applyFont="1">
      <alignment vertical="center"/>
    </xf>
    <xf numFmtId="0" fontId="8" fillId="0" borderId="0" xfId="3" applyFont="1" applyAlignment="1">
      <alignment horizontal="center" vertical="center"/>
    </xf>
    <xf numFmtId="0" fontId="15" fillId="0" borderId="0" xfId="3" applyFont="1">
      <alignment vertical="center"/>
    </xf>
    <xf numFmtId="0" fontId="16" fillId="0" borderId="0" xfId="3" applyFont="1">
      <alignment vertical="center"/>
    </xf>
    <xf numFmtId="0" fontId="0" fillId="0" borderId="0" xfId="3" applyFont="1">
      <alignment vertical="center"/>
    </xf>
    <xf numFmtId="181" fontId="5" fillId="0" borderId="4" xfId="3" applyNumberFormat="1" applyFont="1" applyBorder="1" applyAlignment="1">
      <alignment horizontal="center" vertical="center"/>
    </xf>
    <xf numFmtId="180" fontId="5" fillId="0" borderId="4" xfId="3" applyNumberFormat="1" applyFont="1" applyBorder="1" applyAlignment="1">
      <alignment horizontal="center" vertical="center"/>
    </xf>
    <xf numFmtId="0" fontId="5" fillId="0" borderId="4" xfId="3" applyFont="1" applyBorder="1" applyAlignment="1">
      <alignment horizontal="center" vertical="center"/>
    </xf>
    <xf numFmtId="0" fontId="17" fillId="0" borderId="0" xfId="3" applyFont="1">
      <alignment vertical="center"/>
    </xf>
    <xf numFmtId="181" fontId="17" fillId="0" borderId="0" xfId="3" applyNumberFormat="1" applyFont="1">
      <alignment vertical="center"/>
    </xf>
    <xf numFmtId="0" fontId="18" fillId="0" borderId="4" xfId="1" applyFont="1" applyBorder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9" fillId="3" borderId="4" xfId="0" applyFont="1" applyFill="1" applyBorder="1" applyAlignment="1">
      <alignment horizontal="center" vertical="center"/>
    </xf>
    <xf numFmtId="41" fontId="19" fillId="3" borderId="4" xfId="2" applyFont="1" applyFill="1" applyBorder="1" applyAlignment="1">
      <alignment horizontal="center" vertical="center"/>
    </xf>
    <xf numFmtId="177" fontId="19" fillId="3" borderId="4" xfId="2" applyNumberFormat="1" applyFont="1" applyFill="1" applyBorder="1" applyAlignment="1">
      <alignment horizontal="center" vertical="center"/>
    </xf>
    <xf numFmtId="185" fontId="19" fillId="4" borderId="4" xfId="0" applyNumberFormat="1" applyFont="1" applyFill="1" applyBorder="1" applyAlignment="1">
      <alignment horizontal="center" vertical="center"/>
    </xf>
    <xf numFmtId="177" fontId="19" fillId="4" borderId="4" xfId="2" applyNumberFormat="1" applyFont="1" applyFill="1" applyBorder="1" applyAlignment="1">
      <alignment horizontal="center" vertical="center"/>
    </xf>
    <xf numFmtId="0" fontId="19" fillId="6" borderId="4" xfId="0" applyFont="1" applyFill="1" applyBorder="1" applyAlignment="1">
      <alignment horizontal="center" vertical="center"/>
    </xf>
    <xf numFmtId="177" fontId="19" fillId="6" borderId="4" xfId="2" applyNumberFormat="1" applyFont="1" applyFill="1" applyBorder="1" applyAlignment="1">
      <alignment horizontal="center" vertical="center"/>
    </xf>
    <xf numFmtId="0" fontId="21" fillId="0" borderId="0" xfId="0" applyFont="1">
      <alignment vertical="center"/>
    </xf>
    <xf numFmtId="0" fontId="21" fillId="0" borderId="4" xfId="0" applyFont="1" applyBorder="1" applyAlignment="1">
      <alignment horizontal="center" vertical="center"/>
    </xf>
    <xf numFmtId="0" fontId="21" fillId="3" borderId="4" xfId="0" applyFont="1" applyFill="1" applyBorder="1" applyAlignment="1">
      <alignment horizontal="center" vertical="center"/>
    </xf>
    <xf numFmtId="41" fontId="21" fillId="3" borderId="4" xfId="2" applyFont="1" applyFill="1" applyBorder="1" applyAlignment="1">
      <alignment horizontal="center" vertical="center"/>
    </xf>
    <xf numFmtId="177" fontId="21" fillId="3" borderId="4" xfId="2" applyNumberFormat="1" applyFont="1" applyFill="1" applyBorder="1" applyAlignment="1">
      <alignment horizontal="center" vertical="center"/>
    </xf>
    <xf numFmtId="185" fontId="21" fillId="4" borderId="4" xfId="0" applyNumberFormat="1" applyFont="1" applyFill="1" applyBorder="1" applyAlignment="1">
      <alignment horizontal="center" vertical="center"/>
    </xf>
    <xf numFmtId="177" fontId="21" fillId="4" borderId="4" xfId="2" applyNumberFormat="1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177" fontId="21" fillId="6" borderId="4" xfId="2" applyNumberFormat="1" applyFont="1" applyFill="1" applyBorder="1" applyAlignment="1">
      <alignment horizontal="center" vertical="center"/>
    </xf>
    <xf numFmtId="186" fontId="21" fillId="0" borderId="0" xfId="6" applyNumberFormat="1" applyFont="1" applyAlignment="1">
      <alignment vertical="center"/>
    </xf>
    <xf numFmtId="176" fontId="21" fillId="0" borderId="0" xfId="6" applyFont="1" applyAlignment="1">
      <alignment vertical="center"/>
    </xf>
    <xf numFmtId="187" fontId="10" fillId="2" borderId="4" xfId="0" applyNumberFormat="1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5" borderId="4" xfId="0" applyFill="1" applyBorder="1" applyAlignment="1">
      <alignment horizontal="center" vertical="center"/>
    </xf>
    <xf numFmtId="0" fontId="0" fillId="5" borderId="4" xfId="0" applyFill="1" applyBorder="1" applyAlignment="1">
      <alignment horizontal="left" vertical="center"/>
    </xf>
    <xf numFmtId="41" fontId="21" fillId="0" borderId="0" xfId="2" applyFont="1">
      <alignment vertical="center"/>
    </xf>
    <xf numFmtId="188" fontId="21" fillId="0" borderId="0" xfId="0" applyNumberFormat="1" applyFont="1">
      <alignment vertical="center"/>
    </xf>
    <xf numFmtId="186" fontId="21" fillId="0" borderId="0" xfId="0" applyNumberFormat="1" applyFont="1">
      <alignment vertical="center"/>
    </xf>
    <xf numFmtId="0" fontId="22" fillId="8" borderId="0" xfId="0" applyFont="1" applyFill="1">
      <alignment vertical="center"/>
    </xf>
    <xf numFmtId="186" fontId="22" fillId="8" borderId="0" xfId="0" applyNumberFormat="1" applyFont="1" applyFill="1">
      <alignment vertical="center"/>
    </xf>
    <xf numFmtId="179" fontId="5" fillId="0" borderId="4" xfId="3" applyNumberFormat="1" applyFont="1" applyBorder="1" applyAlignment="1">
      <alignment horizontal="center" vertical="center"/>
    </xf>
    <xf numFmtId="186" fontId="21" fillId="0" borderId="4" xfId="2" applyNumberFormat="1" applyFont="1" applyBorder="1" applyAlignment="1">
      <alignment horizontal="center" vertical="center"/>
    </xf>
    <xf numFmtId="41" fontId="21" fillId="0" borderId="0" xfId="0" applyNumberFormat="1" applyFont="1">
      <alignment vertical="center"/>
    </xf>
    <xf numFmtId="179" fontId="5" fillId="0" borderId="4" xfId="3" applyNumberFormat="1" applyFont="1" applyBorder="1">
      <alignment vertical="center"/>
    </xf>
    <xf numFmtId="181" fontId="12" fillId="7" borderId="4" xfId="5" applyNumberFormat="1" applyFont="1" applyFill="1" applyBorder="1" applyAlignment="1">
      <alignment horizontal="center" vertical="center"/>
    </xf>
    <xf numFmtId="182" fontId="12" fillId="7" borderId="4" xfId="5" applyNumberFormat="1" applyFont="1" applyFill="1" applyBorder="1" applyAlignment="1">
      <alignment horizontal="center" vertical="center"/>
    </xf>
    <xf numFmtId="183" fontId="12" fillId="7" borderId="4" xfId="5" applyNumberFormat="1" applyFont="1" applyFill="1" applyBorder="1" applyAlignment="1">
      <alignment horizontal="center" vertical="center"/>
    </xf>
    <xf numFmtId="184" fontId="12" fillId="7" borderId="4" xfId="5" applyNumberFormat="1" applyFont="1" applyFill="1" applyBorder="1" applyAlignment="1">
      <alignment horizontal="center" vertical="center"/>
    </xf>
    <xf numFmtId="0" fontId="24" fillId="0" borderId="4" xfId="8" applyFont="1" applyBorder="1" applyAlignment="1">
      <alignment horizontal="center" vertical="center"/>
    </xf>
    <xf numFmtId="41" fontId="24" fillId="0" borderId="4" xfId="2" applyFont="1" applyBorder="1" applyAlignment="1">
      <alignment horizontal="center" vertical="center"/>
    </xf>
    <xf numFmtId="186" fontId="24" fillId="0" borderId="4" xfId="8" applyNumberFormat="1" applyFont="1" applyBorder="1" applyAlignment="1">
      <alignment horizontal="center" vertical="center"/>
    </xf>
    <xf numFmtId="0" fontId="24" fillId="0" borderId="4" xfId="8" quotePrefix="1" applyFont="1" applyBorder="1" applyAlignment="1">
      <alignment horizontal="center" vertical="center" wrapText="1"/>
    </xf>
    <xf numFmtId="0" fontId="24" fillId="0" borderId="4" xfId="8" applyFont="1" applyBorder="1" applyAlignment="1">
      <alignment horizontal="center" vertical="center" wrapText="1"/>
    </xf>
    <xf numFmtId="0" fontId="24" fillId="0" borderId="4" xfId="8" quotePrefix="1" applyFont="1" applyBorder="1" applyAlignment="1">
      <alignment horizontal="center" vertical="center"/>
    </xf>
    <xf numFmtId="0" fontId="27" fillId="0" borderId="0" xfId="8" applyFont="1" applyAlignment="1">
      <alignment horizontal="center" vertical="center"/>
    </xf>
    <xf numFmtId="41" fontId="24" fillId="0" borderId="4" xfId="2" applyFont="1" applyFill="1" applyBorder="1" applyAlignment="1">
      <alignment horizontal="center" vertical="center"/>
    </xf>
    <xf numFmtId="189" fontId="24" fillId="0" borderId="4" xfId="8" applyNumberFormat="1" applyFont="1" applyBorder="1" applyAlignment="1">
      <alignment horizontal="center" vertical="center"/>
    </xf>
    <xf numFmtId="186" fontId="24" fillId="0" borderId="4" xfId="0" applyNumberFormat="1" applyFont="1" applyBorder="1" applyAlignment="1">
      <alignment horizontal="center" vertical="center"/>
    </xf>
    <xf numFmtId="0" fontId="24" fillId="0" borderId="4" xfId="0" applyFont="1" applyBorder="1" applyAlignment="1">
      <alignment horizontal="center" vertical="center" wrapText="1"/>
    </xf>
    <xf numFmtId="0" fontId="27" fillId="0" borderId="4" xfId="8" applyFont="1" applyBorder="1" applyAlignment="1">
      <alignment horizontal="center" vertical="center"/>
    </xf>
    <xf numFmtId="0" fontId="24" fillId="4" borderId="6" xfId="8" applyFont="1" applyFill="1" applyBorder="1" applyAlignment="1">
      <alignment horizontal="center" vertical="center"/>
    </xf>
    <xf numFmtId="0" fontId="24" fillId="4" borderId="9" xfId="8" applyFont="1" applyFill="1" applyBorder="1" applyAlignment="1">
      <alignment horizontal="center" vertical="center"/>
    </xf>
    <xf numFmtId="0" fontId="24" fillId="3" borderId="6" xfId="8" applyFont="1" applyFill="1" applyBorder="1" applyAlignment="1">
      <alignment horizontal="center" vertical="center"/>
    </xf>
    <xf numFmtId="0" fontId="24" fillId="9" borderId="4" xfId="8" applyFont="1" applyFill="1" applyBorder="1" applyAlignment="1">
      <alignment horizontal="center" vertical="center"/>
    </xf>
    <xf numFmtId="0" fontId="24" fillId="6" borderId="4" xfId="8" applyFont="1" applyFill="1" applyBorder="1" applyAlignment="1">
      <alignment horizontal="center" vertical="center" wrapText="1"/>
    </xf>
    <xf numFmtId="0" fontId="24" fillId="3" borderId="4" xfId="8" applyFont="1" applyFill="1" applyBorder="1" applyAlignment="1">
      <alignment horizontal="center" vertical="center" wrapText="1"/>
    </xf>
    <xf numFmtId="0" fontId="24" fillId="4" borderId="11" xfId="8" applyFont="1" applyFill="1" applyBorder="1" applyAlignment="1">
      <alignment horizontal="center" vertical="center"/>
    </xf>
    <xf numFmtId="0" fontId="24" fillId="3" borderId="9" xfId="8" applyFont="1" applyFill="1" applyBorder="1" applyAlignment="1">
      <alignment horizontal="center" vertical="center"/>
    </xf>
    <xf numFmtId="0" fontId="24" fillId="3" borderId="11" xfId="8" applyFont="1" applyFill="1" applyBorder="1" applyAlignment="1">
      <alignment horizontal="center" vertical="center"/>
    </xf>
    <xf numFmtId="0" fontId="29" fillId="8" borderId="4" xfId="3" applyFont="1" applyFill="1" applyBorder="1" applyAlignment="1">
      <alignment horizontal="center" vertical="center"/>
    </xf>
    <xf numFmtId="181" fontId="6" fillId="0" borderId="4" xfId="3" applyNumberFormat="1" applyFont="1" applyBorder="1" applyAlignment="1">
      <alignment horizontal="center" vertical="center"/>
    </xf>
    <xf numFmtId="181" fontId="6" fillId="0" borderId="4" xfId="5" applyNumberFormat="1" applyFont="1" applyFill="1" applyBorder="1" applyAlignment="1">
      <alignment horizontal="center" vertical="center"/>
    </xf>
    <xf numFmtId="0" fontId="5" fillId="12" borderId="4" xfId="3" applyFont="1" applyFill="1" applyBorder="1" applyAlignment="1">
      <alignment horizontal="center" vertical="center"/>
    </xf>
    <xf numFmtId="0" fontId="5" fillId="13" borderId="4" xfId="3" applyFont="1" applyFill="1" applyBorder="1" applyAlignment="1">
      <alignment horizontal="center" vertical="center"/>
    </xf>
    <xf numFmtId="0" fontId="30" fillId="0" borderId="0" xfId="3" applyFont="1" applyAlignment="1">
      <alignment horizontal="center" vertical="center"/>
    </xf>
    <xf numFmtId="0" fontId="6" fillId="3" borderId="2" xfId="3" applyFont="1" applyFill="1" applyBorder="1" applyAlignment="1">
      <alignment horizontal="center" vertical="center"/>
    </xf>
    <xf numFmtId="0" fontId="6" fillId="4" borderId="2" xfId="3" applyFont="1" applyFill="1" applyBorder="1" applyAlignment="1">
      <alignment horizontal="center" vertical="center"/>
    </xf>
    <xf numFmtId="0" fontId="6" fillId="5" borderId="2" xfId="3" applyFont="1" applyFill="1" applyBorder="1" applyAlignment="1">
      <alignment horizontal="center" vertical="center"/>
    </xf>
    <xf numFmtId="0" fontId="5" fillId="0" borderId="2" xfId="3" applyFont="1" applyBorder="1" applyAlignment="1">
      <alignment horizontal="center" vertical="center"/>
    </xf>
    <xf numFmtId="9" fontId="5" fillId="0" borderId="1" xfId="7" applyFont="1" applyBorder="1" applyAlignment="1">
      <alignment horizontal="center" vertical="center"/>
    </xf>
    <xf numFmtId="0" fontId="6" fillId="0" borderId="5" xfId="3" applyFont="1" applyBorder="1">
      <alignment vertical="center"/>
    </xf>
    <xf numFmtId="0" fontId="6" fillId="0" borderId="5" xfId="3" applyFont="1" applyBorder="1" applyAlignment="1">
      <alignment vertical="center" wrapText="1"/>
    </xf>
    <xf numFmtId="0" fontId="35" fillId="14" borderId="15" xfId="11" applyFont="1" applyFill="1" applyBorder="1" applyAlignment="1">
      <alignment horizontal="center" vertical="center" wrapText="1"/>
    </xf>
    <xf numFmtId="49" fontId="34" fillId="0" borderId="0" xfId="11" applyNumberFormat="1" applyAlignment="1"/>
    <xf numFmtId="0" fontId="34" fillId="0" borderId="0" xfId="11">
      <alignment vertical="center"/>
    </xf>
    <xf numFmtId="0" fontId="35" fillId="14" borderId="16" xfId="11" applyFont="1" applyFill="1" applyBorder="1" applyAlignment="1">
      <alignment horizontal="center" vertical="center" wrapText="1"/>
    </xf>
    <xf numFmtId="0" fontId="35" fillId="4" borderId="17" xfId="11" applyFont="1" applyFill="1" applyBorder="1" applyAlignment="1">
      <alignment horizontal="center" vertical="center" wrapText="1"/>
    </xf>
    <xf numFmtId="0" fontId="35" fillId="14" borderId="17" xfId="11" applyFont="1" applyFill="1" applyBorder="1" applyAlignment="1">
      <alignment horizontal="center" vertical="center" wrapText="1"/>
    </xf>
    <xf numFmtId="0" fontId="35" fillId="5" borderId="17" xfId="11" applyFont="1" applyFill="1" applyBorder="1" applyAlignment="1">
      <alignment horizontal="center" vertical="center" wrapText="1"/>
    </xf>
    <xf numFmtId="0" fontId="35" fillId="4" borderId="18" xfId="11" applyFont="1" applyFill="1" applyBorder="1" applyAlignment="1">
      <alignment horizontal="center" vertical="center" wrapText="1"/>
    </xf>
    <xf numFmtId="49" fontId="34" fillId="0" borderId="0" xfId="11" quotePrefix="1" applyNumberFormat="1" applyAlignment="1"/>
    <xf numFmtId="0" fontId="24" fillId="10" borderId="19" xfId="8" applyFont="1" applyFill="1" applyBorder="1" applyAlignment="1">
      <alignment horizontal="center" vertical="center"/>
    </xf>
    <xf numFmtId="0" fontId="24" fillId="10" borderId="20" xfId="8" applyFont="1" applyFill="1" applyBorder="1" applyAlignment="1">
      <alignment horizontal="center" vertical="center"/>
    </xf>
    <xf numFmtId="0" fontId="24" fillId="10" borderId="21" xfId="8" applyFont="1" applyFill="1" applyBorder="1" applyAlignment="1">
      <alignment horizontal="center" vertical="center"/>
    </xf>
    <xf numFmtId="43" fontId="21" fillId="0" borderId="0" xfId="0" applyNumberFormat="1" applyFont="1">
      <alignment vertical="center"/>
    </xf>
    <xf numFmtId="185" fontId="21" fillId="0" borderId="0" xfId="0" applyNumberFormat="1" applyFont="1">
      <alignment vertical="center"/>
    </xf>
    <xf numFmtId="0" fontId="20" fillId="0" borderId="1" xfId="0" applyFont="1" applyBorder="1" applyAlignment="1">
      <alignment horizontal="center" vertical="center"/>
    </xf>
    <xf numFmtId="0" fontId="21" fillId="0" borderId="0" xfId="0" applyFont="1" applyAlignment="1">
      <alignment horizontal="left" vertical="center"/>
    </xf>
    <xf numFmtId="0" fontId="24" fillId="6" borderId="2" xfId="8" applyFont="1" applyFill="1" applyBorder="1" applyAlignment="1">
      <alignment horizontal="center" vertical="center" wrapText="1"/>
    </xf>
    <xf numFmtId="0" fontId="24" fillId="6" borderId="5" xfId="8" applyFont="1" applyFill="1" applyBorder="1" applyAlignment="1">
      <alignment horizontal="center" vertical="center"/>
    </xf>
    <xf numFmtId="0" fontId="24" fillId="6" borderId="3" xfId="8" applyFont="1" applyFill="1" applyBorder="1" applyAlignment="1">
      <alignment horizontal="center" vertical="center"/>
    </xf>
    <xf numFmtId="0" fontId="24" fillId="0" borderId="10" xfId="8" applyFont="1" applyBorder="1" applyAlignment="1">
      <alignment horizontal="center" vertical="center" wrapText="1"/>
    </xf>
    <xf numFmtId="0" fontId="24" fillId="0" borderId="10" xfId="8" applyFont="1" applyBorder="1" applyAlignment="1">
      <alignment horizontal="center" vertical="center"/>
    </xf>
    <xf numFmtId="0" fontId="24" fillId="4" borderId="6" xfId="8" applyFont="1" applyFill="1" applyBorder="1" applyAlignment="1">
      <alignment horizontal="center" vertical="center"/>
    </xf>
    <xf numFmtId="0" fontId="24" fillId="4" borderId="7" xfId="8" applyFont="1" applyFill="1" applyBorder="1" applyAlignment="1">
      <alignment horizontal="center" vertical="center"/>
    </xf>
    <xf numFmtId="0" fontId="24" fillId="4" borderId="8" xfId="8" applyFont="1" applyFill="1" applyBorder="1" applyAlignment="1">
      <alignment horizontal="center" vertical="center"/>
    </xf>
    <xf numFmtId="0" fontId="24" fillId="10" borderId="7" xfId="8" applyFont="1" applyFill="1" applyBorder="1" applyAlignment="1">
      <alignment horizontal="center" vertical="center"/>
    </xf>
    <xf numFmtId="0" fontId="24" fillId="10" borderId="8" xfId="8" applyFont="1" applyFill="1" applyBorder="1" applyAlignment="1">
      <alignment horizontal="center" vertical="center"/>
    </xf>
    <xf numFmtId="0" fontId="24" fillId="4" borderId="9" xfId="8" applyFont="1" applyFill="1" applyBorder="1" applyAlignment="1">
      <alignment horizontal="center" vertical="center"/>
    </xf>
    <xf numFmtId="0" fontId="24" fillId="4" borderId="0" xfId="8" applyFont="1" applyFill="1" applyAlignment="1">
      <alignment horizontal="center" vertical="center"/>
    </xf>
    <xf numFmtId="0" fontId="24" fillId="4" borderId="10" xfId="8" applyFont="1" applyFill="1" applyBorder="1" applyAlignment="1">
      <alignment horizontal="center" vertical="center"/>
    </xf>
    <xf numFmtId="0" fontId="24" fillId="10" borderId="0" xfId="8" applyFont="1" applyFill="1" applyAlignment="1">
      <alignment horizontal="center" vertical="center"/>
    </xf>
    <xf numFmtId="0" fontId="24" fillId="10" borderId="10" xfId="8" applyFont="1" applyFill="1" applyBorder="1" applyAlignment="1">
      <alignment horizontal="center" vertical="center"/>
    </xf>
    <xf numFmtId="0" fontId="24" fillId="3" borderId="11" xfId="8" quotePrefix="1" applyFont="1" applyFill="1" applyBorder="1" applyAlignment="1">
      <alignment horizontal="center" vertical="center"/>
    </xf>
    <xf numFmtId="0" fontId="24" fillId="3" borderId="1" xfId="8" quotePrefix="1" applyFont="1" applyFill="1" applyBorder="1" applyAlignment="1">
      <alignment horizontal="center" vertical="center"/>
    </xf>
    <xf numFmtId="0" fontId="24" fillId="3" borderId="12" xfId="8" quotePrefix="1" applyFont="1" applyFill="1" applyBorder="1" applyAlignment="1">
      <alignment horizontal="center" vertical="center"/>
    </xf>
    <xf numFmtId="0" fontId="24" fillId="10" borderId="1" xfId="8" quotePrefix="1" applyFont="1" applyFill="1" applyBorder="1" applyAlignment="1">
      <alignment horizontal="center" vertical="center"/>
    </xf>
    <xf numFmtId="0" fontId="24" fillId="10" borderId="12" xfId="8" quotePrefix="1" applyFont="1" applyFill="1" applyBorder="1" applyAlignment="1">
      <alignment horizontal="center" vertical="center"/>
    </xf>
    <xf numFmtId="0" fontId="24" fillId="4" borderId="11" xfId="8" quotePrefix="1" applyFont="1" applyFill="1" applyBorder="1" applyAlignment="1">
      <alignment horizontal="center" vertical="center"/>
    </xf>
    <xf numFmtId="0" fontId="24" fillId="4" borderId="1" xfId="8" quotePrefix="1" applyFont="1" applyFill="1" applyBorder="1" applyAlignment="1">
      <alignment horizontal="center" vertical="center"/>
    </xf>
    <xf numFmtId="0" fontId="24" fillId="4" borderId="12" xfId="8" quotePrefix="1" applyFont="1" applyFill="1" applyBorder="1" applyAlignment="1">
      <alignment horizontal="center" vertical="center"/>
    </xf>
    <xf numFmtId="0" fontId="24" fillId="3" borderId="6" xfId="8" applyFont="1" applyFill="1" applyBorder="1" applyAlignment="1">
      <alignment horizontal="center" vertical="center"/>
    </xf>
    <xf numFmtId="0" fontId="24" fillId="3" borderId="7" xfId="8" applyFont="1" applyFill="1" applyBorder="1" applyAlignment="1">
      <alignment horizontal="center" vertical="center"/>
    </xf>
    <xf numFmtId="0" fontId="24" fillId="3" borderId="8" xfId="8" applyFont="1" applyFill="1" applyBorder="1" applyAlignment="1">
      <alignment horizontal="center" vertical="center"/>
    </xf>
    <xf numFmtId="0" fontId="24" fillId="3" borderId="9" xfId="8" applyFont="1" applyFill="1" applyBorder="1" applyAlignment="1">
      <alignment horizontal="center" vertical="center"/>
    </xf>
    <xf numFmtId="0" fontId="24" fillId="3" borderId="0" xfId="8" applyFont="1" applyFill="1" applyAlignment="1">
      <alignment horizontal="center" vertical="center"/>
    </xf>
    <xf numFmtId="0" fontId="24" fillId="3" borderId="10" xfId="8" applyFont="1" applyFill="1" applyBorder="1" applyAlignment="1">
      <alignment horizontal="center" vertical="center"/>
    </xf>
    <xf numFmtId="0" fontId="5" fillId="0" borderId="4" xfId="3" applyFont="1" applyBorder="1" applyAlignment="1">
      <alignment horizontal="center" vertical="center"/>
    </xf>
    <xf numFmtId="0" fontId="14" fillId="0" borderId="4" xfId="3" applyFont="1" applyBorder="1" applyAlignment="1">
      <alignment horizontal="center" vertical="center"/>
    </xf>
    <xf numFmtId="0" fontId="13" fillId="0" borderId="7" xfId="3" applyFont="1" applyBorder="1" applyAlignment="1">
      <alignment horizontal="center" vertical="center"/>
    </xf>
    <xf numFmtId="0" fontId="14" fillId="0" borderId="0" xfId="3" applyFont="1" applyAlignment="1">
      <alignment horizontal="center" vertical="center"/>
    </xf>
    <xf numFmtId="0" fontId="6" fillId="0" borderId="6" xfId="3" applyFont="1" applyBorder="1" applyAlignment="1">
      <alignment horizontal="center" vertical="center" wrapText="1"/>
    </xf>
    <xf numFmtId="0" fontId="6" fillId="0" borderId="8" xfId="3" applyFont="1" applyBorder="1" applyAlignment="1">
      <alignment horizontal="center" vertical="center" wrapText="1"/>
    </xf>
    <xf numFmtId="0" fontId="6" fillId="0" borderId="9" xfId="3" applyFont="1" applyBorder="1" applyAlignment="1">
      <alignment horizontal="center" vertical="center" wrapText="1"/>
    </xf>
    <xf numFmtId="0" fontId="6" fillId="0" borderId="10" xfId="3" applyFont="1" applyBorder="1" applyAlignment="1">
      <alignment horizontal="center" vertical="center" wrapText="1"/>
    </xf>
    <xf numFmtId="0" fontId="6" fillId="0" borderId="11" xfId="3" applyFont="1" applyBorder="1" applyAlignment="1">
      <alignment horizontal="center" vertical="center" wrapText="1"/>
    </xf>
    <xf numFmtId="0" fontId="6" fillId="0" borderId="12" xfId="3" applyFont="1" applyBorder="1" applyAlignment="1">
      <alignment horizontal="center" vertical="center" wrapText="1"/>
    </xf>
    <xf numFmtId="0" fontId="5" fillId="0" borderId="6" xfId="3" applyFont="1" applyBorder="1" applyAlignment="1">
      <alignment horizontal="center" vertical="center"/>
    </xf>
    <xf numFmtId="0" fontId="5" fillId="0" borderId="7" xfId="3" applyFont="1" applyBorder="1" applyAlignment="1">
      <alignment horizontal="center" vertical="center"/>
    </xf>
    <xf numFmtId="0" fontId="5" fillId="0" borderId="8" xfId="3" applyFont="1" applyBorder="1" applyAlignment="1">
      <alignment horizontal="center" vertical="center"/>
    </xf>
    <xf numFmtId="0" fontId="5" fillId="0" borderId="9" xfId="3" applyFont="1" applyBorder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5" fillId="0" borderId="10" xfId="3" applyFont="1" applyBorder="1" applyAlignment="1">
      <alignment horizontal="center" vertical="center"/>
    </xf>
    <xf numFmtId="0" fontId="5" fillId="0" borderId="11" xfId="3" applyFont="1" applyBorder="1" applyAlignment="1">
      <alignment horizontal="center" vertical="center"/>
    </xf>
    <xf numFmtId="0" fontId="5" fillId="0" borderId="1" xfId="3" applyFont="1" applyBorder="1" applyAlignment="1">
      <alignment horizontal="center" vertical="center"/>
    </xf>
    <xf numFmtId="0" fontId="5" fillId="0" borderId="12" xfId="3" applyFont="1" applyBorder="1" applyAlignment="1">
      <alignment horizontal="center" vertical="center"/>
    </xf>
    <xf numFmtId="0" fontId="6" fillId="3" borderId="3" xfId="3" applyFont="1" applyFill="1" applyBorder="1" applyAlignment="1">
      <alignment horizontal="center" vertical="center" wrapText="1"/>
    </xf>
    <xf numFmtId="0" fontId="6" fillId="3" borderId="3" xfId="3" applyFont="1" applyFill="1" applyBorder="1" applyAlignment="1">
      <alignment horizontal="center" vertical="center"/>
    </xf>
    <xf numFmtId="0" fontId="5" fillId="0" borderId="4" xfId="3" applyFont="1" applyBorder="1" applyAlignment="1">
      <alignment horizontal="center" vertical="center" wrapText="1"/>
    </xf>
    <xf numFmtId="0" fontId="30" fillId="0" borderId="4" xfId="3" applyFont="1" applyBorder="1" applyAlignment="1">
      <alignment horizontal="center" vertical="center" wrapText="1"/>
    </xf>
    <xf numFmtId="0" fontId="30" fillId="0" borderId="4" xfId="3" applyFont="1" applyBorder="1" applyAlignment="1">
      <alignment horizontal="center" vertical="center"/>
    </xf>
    <xf numFmtId="0" fontId="5" fillId="0" borderId="2" xfId="3" applyFont="1" applyBorder="1" applyAlignment="1">
      <alignment horizontal="center" vertical="center"/>
    </xf>
    <xf numFmtId="0" fontId="5" fillId="0" borderId="5" xfId="3" applyFont="1" applyBorder="1" applyAlignment="1">
      <alignment horizontal="center" vertical="center"/>
    </xf>
    <xf numFmtId="0" fontId="5" fillId="0" borderId="3" xfId="3" applyFont="1" applyBorder="1" applyAlignment="1">
      <alignment horizontal="center" vertical="center"/>
    </xf>
    <xf numFmtId="49" fontId="31" fillId="11" borderId="2" xfId="3" applyNumberFormat="1" applyFont="1" applyFill="1" applyBorder="1" applyAlignment="1">
      <alignment horizontal="center" vertical="center" wrapText="1"/>
    </xf>
    <xf numFmtId="49" fontId="31" fillId="11" borderId="3" xfId="3" applyNumberFormat="1" applyFont="1" applyFill="1" applyBorder="1" applyAlignment="1">
      <alignment horizontal="center" vertical="center" wrapText="1"/>
    </xf>
    <xf numFmtId="14" fontId="5" fillId="11" borderId="4" xfId="3" applyNumberFormat="1" applyFont="1" applyFill="1" applyBorder="1" applyAlignment="1">
      <alignment horizontal="center" vertical="center"/>
    </xf>
    <xf numFmtId="0" fontId="5" fillId="11" borderId="4" xfId="3" applyFont="1" applyFill="1" applyBorder="1" applyAlignment="1">
      <alignment horizontal="center" vertical="center"/>
    </xf>
    <xf numFmtId="0" fontId="28" fillId="0" borderId="1" xfId="3" applyFont="1" applyBorder="1" applyAlignment="1">
      <alignment horizontal="center" vertical="center"/>
    </xf>
    <xf numFmtId="0" fontId="33" fillId="11" borderId="2" xfId="3" quotePrefix="1" applyFont="1" applyFill="1" applyBorder="1" applyAlignment="1">
      <alignment horizontal="center" vertical="center"/>
    </xf>
    <xf numFmtId="0" fontId="33" fillId="11" borderId="5" xfId="3" quotePrefix="1" applyFont="1" applyFill="1" applyBorder="1" applyAlignment="1">
      <alignment horizontal="center" vertical="center"/>
    </xf>
    <xf numFmtId="0" fontId="33" fillId="11" borderId="3" xfId="3" quotePrefix="1" applyFont="1" applyFill="1" applyBorder="1" applyAlignment="1">
      <alignment horizontal="center" vertical="center"/>
    </xf>
    <xf numFmtId="0" fontId="32" fillId="11" borderId="8" xfId="3" quotePrefix="1" applyFont="1" applyFill="1" applyBorder="1" applyAlignment="1">
      <alignment horizontal="center" vertical="center"/>
    </xf>
    <xf numFmtId="0" fontId="32" fillId="11" borderId="12" xfId="3" quotePrefix="1" applyFont="1" applyFill="1" applyBorder="1" applyAlignment="1">
      <alignment horizontal="center" vertical="center"/>
    </xf>
    <xf numFmtId="0" fontId="36" fillId="11" borderId="6" xfId="3" quotePrefix="1" applyFont="1" applyFill="1" applyBorder="1" applyAlignment="1">
      <alignment horizontal="center" vertical="center" wrapText="1"/>
    </xf>
    <xf numFmtId="0" fontId="36" fillId="11" borderId="13" xfId="3" quotePrefix="1" applyFont="1" applyFill="1" applyBorder="1" applyAlignment="1">
      <alignment horizontal="center" vertical="center" wrapText="1"/>
    </xf>
    <xf numFmtId="0" fontId="36" fillId="11" borderId="11" xfId="3" quotePrefix="1" applyFont="1" applyFill="1" applyBorder="1" applyAlignment="1">
      <alignment horizontal="center" vertical="center" wrapText="1"/>
    </xf>
    <xf numFmtId="0" fontId="36" fillId="11" borderId="14" xfId="3" quotePrefix="1" applyFont="1" applyFill="1" applyBorder="1" applyAlignment="1">
      <alignment horizontal="center" vertical="center" wrapText="1"/>
    </xf>
  </cellXfs>
  <cellStyles count="12">
    <cellStyle name="Normal 2" xfId="3" xr:uid="{00000000-0005-0000-0000-000000000000}"/>
    <cellStyle name="Normal 3" xfId="8" xr:uid="{00000000-0005-0000-0000-000001000000}"/>
    <cellStyle name="Normal 4" xfId="10" xr:uid="{00000000-0005-0000-0000-000002000000}"/>
    <cellStyle name="Normal_MC TRANS NEW MANIFEST APR-25-2010 2" xfId="9" xr:uid="{00000000-0005-0000-0000-000003000000}"/>
    <cellStyle name="백분율" xfId="7" builtinId="5"/>
    <cellStyle name="쉼표" xfId="6" builtinId="3"/>
    <cellStyle name="쉼표 [0]" xfId="2" builtinId="6"/>
    <cellStyle name="쉼표 2" xfId="4" xr:uid="{00000000-0005-0000-0000-000007000000}"/>
    <cellStyle name="통화 [0] 2" xfId="5" xr:uid="{00000000-0005-0000-0000-000008000000}"/>
    <cellStyle name="표준" xfId="0" builtinId="0"/>
    <cellStyle name="표준 2" xfId="1" xr:uid="{00000000-0005-0000-0000-00000A000000}"/>
    <cellStyle name="표준 3" xfId="11" xr:uid="{00000000-0005-0000-0000-00000B000000}"/>
  </cellStyles>
  <dxfs count="4"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jp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6" Type="http://schemas.openxmlformats.org/officeDocument/2006/relationships/image" Target="../media/image10.emf"/><Relationship Id="rId5" Type="http://schemas.openxmlformats.org/officeDocument/2006/relationships/image" Target="../media/image9.jpg"/><Relationship Id="rId4" Type="http://schemas.openxmlformats.org/officeDocument/2006/relationships/image" Target="../media/image8.jp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jp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6" Type="http://schemas.openxmlformats.org/officeDocument/2006/relationships/image" Target="../media/image12.emf"/><Relationship Id="rId5" Type="http://schemas.openxmlformats.org/officeDocument/2006/relationships/image" Target="../media/image9.jpg"/><Relationship Id="rId4" Type="http://schemas.openxmlformats.org/officeDocument/2006/relationships/image" Target="../media/image8.jp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1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3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</xdr:row>
          <xdr:rowOff>0</xdr:rowOff>
        </xdr:from>
        <xdr:to>
          <xdr:col>6</xdr:col>
          <xdr:colOff>471963</xdr:colOff>
          <xdr:row>60</xdr:row>
          <xdr:rowOff>7620</xdr:rowOff>
        </xdr:to>
        <xdr:pic>
          <xdr:nvPicPr>
            <xdr:cNvPr id="4" name="그림 3">
              <a:extLst>
                <a:ext uri="{FF2B5EF4-FFF2-40B4-BE49-F238E27FC236}">
                  <a16:creationId xmlns:a16="http://schemas.microsoft.com/office/drawing/2014/main" id="{7E8AF2BA-FA8C-A3A8-EB67-27BBB2FAE5F5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$20:$F$38" spid="_x0000_s516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0" y="9997440"/>
              <a:ext cx="4968240" cy="53721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69</xdr:row>
          <xdr:rowOff>0</xdr:rowOff>
        </xdr:from>
        <xdr:to>
          <xdr:col>3</xdr:col>
          <xdr:colOff>7620</xdr:colOff>
          <xdr:row>75</xdr:row>
          <xdr:rowOff>7620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BB33C41C-DF29-5174-BA7E-255B71AB6082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63:$C$68" spid="_x0000_s5169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320040" y="17556480"/>
              <a:ext cx="2133600" cy="147066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26</xdr:row>
      <xdr:rowOff>0</xdr:rowOff>
    </xdr:from>
    <xdr:to>
      <xdr:col>9</xdr:col>
      <xdr:colOff>304800</xdr:colOff>
      <xdr:row>27</xdr:row>
      <xdr:rowOff>47625</xdr:rowOff>
    </xdr:to>
    <xdr:sp macro="" textlink="">
      <xdr:nvSpPr>
        <xdr:cNvPr id="2" name="AutoShape 2" descr="blob:https://web.whatsapp.com/144fc87a-1f2f-4ee6-b008-b4bc3db93169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29089350" y="19697700"/>
          <a:ext cx="304800" cy="3095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25</xdr:row>
      <xdr:rowOff>0</xdr:rowOff>
    </xdr:from>
    <xdr:to>
      <xdr:col>9</xdr:col>
      <xdr:colOff>304800</xdr:colOff>
      <xdr:row>26</xdr:row>
      <xdr:rowOff>47624</xdr:rowOff>
    </xdr:to>
    <xdr:sp macro="" textlink="">
      <xdr:nvSpPr>
        <xdr:cNvPr id="3" name="AutoShape 5" descr="blob:https://web.whatsapp.com/06f03cf8-f921-43fa-9f07-e13b0e45486d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29089350" y="19202400"/>
          <a:ext cx="304800" cy="3095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23</xdr:row>
      <xdr:rowOff>0</xdr:rowOff>
    </xdr:from>
    <xdr:to>
      <xdr:col>9</xdr:col>
      <xdr:colOff>304800</xdr:colOff>
      <xdr:row>24</xdr:row>
      <xdr:rowOff>49213</xdr:rowOff>
    </xdr:to>
    <xdr:sp macro="" textlink="">
      <xdr:nvSpPr>
        <xdr:cNvPr id="4" name="AutoShape 6" descr="blob:https://web.whatsapp.com/06f03cf8-f921-43fa-9f07-e13b0e45486d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spect="1" noChangeArrowheads="1"/>
        </xdr:cNvSpPr>
      </xdr:nvSpPr>
      <xdr:spPr bwMode="auto">
        <a:xfrm>
          <a:off x="29089350" y="18345150"/>
          <a:ext cx="304800" cy="3111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24</xdr:row>
      <xdr:rowOff>0</xdr:rowOff>
    </xdr:from>
    <xdr:to>
      <xdr:col>9</xdr:col>
      <xdr:colOff>304800</xdr:colOff>
      <xdr:row>25</xdr:row>
      <xdr:rowOff>184151</xdr:rowOff>
    </xdr:to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spect="1" noChangeArrowheads="1"/>
        </xdr:cNvSpPr>
      </xdr:nvSpPr>
      <xdr:spPr bwMode="auto">
        <a:xfrm>
          <a:off x="29089350" y="18840450"/>
          <a:ext cx="304800" cy="3032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24</xdr:row>
      <xdr:rowOff>0</xdr:rowOff>
    </xdr:from>
    <xdr:to>
      <xdr:col>9</xdr:col>
      <xdr:colOff>304800</xdr:colOff>
      <xdr:row>25</xdr:row>
      <xdr:rowOff>184151</xdr:rowOff>
    </xdr:to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>
          <a:spLocks noChangeAspect="1" noChangeArrowheads="1"/>
        </xdr:cNvSpPr>
      </xdr:nvSpPr>
      <xdr:spPr bwMode="auto">
        <a:xfrm>
          <a:off x="29089350" y="18840450"/>
          <a:ext cx="304800" cy="3032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21</xdr:row>
      <xdr:rowOff>0</xdr:rowOff>
    </xdr:from>
    <xdr:to>
      <xdr:col>9</xdr:col>
      <xdr:colOff>304800</xdr:colOff>
      <xdr:row>22</xdr:row>
      <xdr:rowOff>50800</xdr:rowOff>
    </xdr:to>
    <xdr:sp macro="" textlink="">
      <xdr:nvSpPr>
        <xdr:cNvPr id="7" name="AutoShape 4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ChangeAspect="1" noChangeArrowheads="1"/>
        </xdr:cNvSpPr>
      </xdr:nvSpPr>
      <xdr:spPr bwMode="auto">
        <a:xfrm>
          <a:off x="29089350" y="17354550"/>
          <a:ext cx="304800" cy="3127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9</xdr:col>
      <xdr:colOff>304800</xdr:colOff>
      <xdr:row>23</xdr:row>
      <xdr:rowOff>42863</xdr:rowOff>
    </xdr:to>
    <xdr:sp macro="" textlink="">
      <xdr:nvSpPr>
        <xdr:cNvPr id="8" name="AutoShape 5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>
          <a:spLocks noChangeAspect="1" noChangeArrowheads="1"/>
        </xdr:cNvSpPr>
      </xdr:nvSpPr>
      <xdr:spPr bwMode="auto">
        <a:xfrm>
          <a:off x="29089350" y="1784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21</xdr:row>
      <xdr:rowOff>0</xdr:rowOff>
    </xdr:from>
    <xdr:to>
      <xdr:col>8</xdr:col>
      <xdr:colOff>304800</xdr:colOff>
      <xdr:row>22</xdr:row>
      <xdr:rowOff>50800</xdr:rowOff>
    </xdr:to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>
          <a:spLocks noChangeAspect="1" noChangeArrowheads="1"/>
        </xdr:cNvSpPr>
      </xdr:nvSpPr>
      <xdr:spPr bwMode="auto">
        <a:xfrm>
          <a:off x="15668625" y="17354550"/>
          <a:ext cx="304800" cy="3127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304800</xdr:colOff>
      <xdr:row>22</xdr:row>
      <xdr:rowOff>50800</xdr:rowOff>
    </xdr:to>
    <xdr:sp macro="" textlink="">
      <xdr:nvSpPr>
        <xdr:cNvPr id="10" name="AutoShape 2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>
          <a:spLocks noChangeAspect="1" noChangeArrowheads="1"/>
        </xdr:cNvSpPr>
      </xdr:nvSpPr>
      <xdr:spPr bwMode="auto">
        <a:xfrm>
          <a:off x="3543300" y="17354550"/>
          <a:ext cx="304800" cy="3127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13</xdr:col>
      <xdr:colOff>0</xdr:colOff>
      <xdr:row>21</xdr:row>
      <xdr:rowOff>0</xdr:rowOff>
    </xdr:from>
    <xdr:ext cx="304800" cy="312738"/>
    <xdr:sp macro="" textlink="">
      <xdr:nvSpPr>
        <xdr:cNvPr id="11" name="AutoShape 1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>
          <a:spLocks noChangeAspect="1" noChangeArrowheads="1"/>
        </xdr:cNvSpPr>
      </xdr:nvSpPr>
      <xdr:spPr bwMode="auto">
        <a:xfrm>
          <a:off x="55302150" y="17354550"/>
          <a:ext cx="304800" cy="3127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312420</xdr:colOff>
      <xdr:row>34</xdr:row>
      <xdr:rowOff>167640</xdr:rowOff>
    </xdr:to>
    <xdr:sp macro="" textlink="">
      <xdr:nvSpPr>
        <xdr:cNvPr id="2" name="AutoShape 74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04088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312420</xdr:colOff>
      <xdr:row>34</xdr:row>
      <xdr:rowOff>167640</xdr:rowOff>
    </xdr:to>
    <xdr:sp macro="" textlink="">
      <xdr:nvSpPr>
        <xdr:cNvPr id="3" name="AutoShape 74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04088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1555750</xdr:colOff>
      <xdr:row>21</xdr:row>
      <xdr:rowOff>95250</xdr:rowOff>
    </xdr:from>
    <xdr:to>
      <xdr:col>4</xdr:col>
      <xdr:colOff>1869970</xdr:colOff>
      <xdr:row>27</xdr:row>
      <xdr:rowOff>430272</xdr:rowOff>
    </xdr:to>
    <xdr:pic>
      <xdr:nvPicPr>
        <xdr:cNvPr id="5" name="그림 2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0" y="15176500"/>
          <a:ext cx="3371745" cy="33830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416104</xdr:colOff>
      <xdr:row>0</xdr:row>
      <xdr:rowOff>2000250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75104" cy="2000250"/>
        </a:xfrm>
        <a:prstGeom prst="rect">
          <a:avLst/>
        </a:prstGeom>
      </xdr:spPr>
    </xdr:pic>
    <xdr:clientData/>
  </xdr:twoCellAnchor>
  <xdr:twoCellAnchor editAs="oneCell">
    <xdr:from>
      <xdr:col>12</xdr:col>
      <xdr:colOff>914400</xdr:colOff>
      <xdr:row>19</xdr:row>
      <xdr:rowOff>0</xdr:rowOff>
    </xdr:from>
    <xdr:to>
      <xdr:col>14</xdr:col>
      <xdr:colOff>101600</xdr:colOff>
      <xdr:row>20</xdr:row>
      <xdr:rowOff>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 txBox="1"/>
      </xdr:nvSpPr>
      <xdr:spPr>
        <a:xfrm>
          <a:off x="30403800" y="12319000"/>
          <a:ext cx="5791200" cy="378460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4400" b="1"/>
            <a:t>한국 원화 계좌</a:t>
          </a:r>
          <a:r>
            <a:rPr lang="en-US" altLang="ko-KR" sz="4400" b="1"/>
            <a:t>:</a:t>
          </a:r>
        </a:p>
        <a:p>
          <a:pPr algn="ctr"/>
          <a:r>
            <a:rPr lang="ko-KR" altLang="en-US" sz="4400" b="1"/>
            <a:t>경남은행</a:t>
          </a:r>
          <a:endParaRPr lang="en-US" altLang="ko-KR" sz="4400" b="1"/>
        </a:p>
        <a:p>
          <a:pPr algn="ctr"/>
          <a:r>
            <a:rPr lang="en-US" altLang="ko-KR" sz="4400" b="1"/>
            <a:t>571-22-0330221</a:t>
          </a:r>
        </a:p>
        <a:p>
          <a:pPr algn="ctr"/>
          <a:r>
            <a:rPr lang="ko-KR" altLang="en-US" sz="4400" b="1"/>
            <a:t>박성호</a:t>
          </a:r>
          <a:endParaRPr lang="en-US" altLang="ko-KR" sz="4400" b="1"/>
        </a:p>
      </xdr:txBody>
    </xdr:sp>
    <xdr:clientData/>
  </xdr:twoCellAnchor>
  <xdr:twoCellAnchor editAs="oneCell">
    <xdr:from>
      <xdr:col>0</xdr:col>
      <xdr:colOff>50800</xdr:colOff>
      <xdr:row>19</xdr:row>
      <xdr:rowOff>50800</xdr:rowOff>
    </xdr:from>
    <xdr:to>
      <xdr:col>4</xdr:col>
      <xdr:colOff>76200</xdr:colOff>
      <xdr:row>20</xdr:row>
      <xdr:rowOff>0</xdr:rowOff>
    </xdr:to>
    <xdr:grpSp>
      <xdr:nvGrpSpPr>
        <xdr:cNvPr id="8" name="그룹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GrpSpPr/>
      </xdr:nvGrpSpPr>
      <xdr:grpSpPr>
        <a:xfrm>
          <a:off x="50800" y="12592050"/>
          <a:ext cx="8280400" cy="3727450"/>
          <a:chOff x="50800" y="15240000"/>
          <a:chExt cx="7899400" cy="3733800"/>
        </a:xfrm>
      </xdr:grpSpPr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00000000-0008-0000-0400-000009000000}"/>
              </a:ext>
            </a:extLst>
          </xdr:cNvPr>
          <xdr:cNvSpPr txBox="1"/>
        </xdr:nvSpPr>
        <xdr:spPr>
          <a:xfrm>
            <a:off x="3839620" y="15494000"/>
            <a:ext cx="4110580" cy="3175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4800" b="1"/>
              <a:t>BCEL (USD):</a:t>
            </a:r>
          </a:p>
          <a:p>
            <a:r>
              <a:rPr lang="en-US" altLang="ko-KR" sz="4800" b="1"/>
              <a:t>(SungHo Park)</a:t>
            </a:r>
          </a:p>
          <a:p>
            <a:r>
              <a:rPr lang="en-US" altLang="ko-KR" sz="4800" b="1"/>
              <a:t>010-12-01-017655-60-001</a:t>
            </a:r>
            <a:endParaRPr lang="ko-KR" altLang="en-US" sz="4800" b="1"/>
          </a:p>
        </xdr:txBody>
      </xdr:sp>
      <xdr:pic>
        <xdr:nvPicPr>
          <xdr:cNvPr id="10" name="그림 9">
            <a:extLst>
              <a:ext uri="{FF2B5EF4-FFF2-40B4-BE49-F238E27FC236}">
                <a16:creationId xmlns:a16="http://schemas.microsoft.com/office/drawing/2014/main" id="{00000000-0008-0000-0400-00000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0800" y="15240000"/>
            <a:ext cx="3744000" cy="3733800"/>
          </a:xfrm>
          <a:prstGeom prst="rect">
            <a:avLst/>
          </a:prstGeom>
        </xdr:spPr>
      </xdr:pic>
    </xdr:grpSp>
    <xdr:clientData/>
  </xdr:twoCellAnchor>
  <xdr:twoCellAnchor editAs="oneCell">
    <xdr:from>
      <xdr:col>4</xdr:col>
      <xdr:colOff>2057400</xdr:colOff>
      <xdr:row>19</xdr:row>
      <xdr:rowOff>25400</xdr:rowOff>
    </xdr:from>
    <xdr:to>
      <xdr:col>8</xdr:col>
      <xdr:colOff>711200</xdr:colOff>
      <xdr:row>19</xdr:row>
      <xdr:rowOff>3744769</xdr:rowOff>
    </xdr:to>
    <xdr:grpSp>
      <xdr:nvGrpSpPr>
        <xdr:cNvPr id="11" name="그룹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GrpSpPr/>
      </xdr:nvGrpSpPr>
      <xdr:grpSpPr>
        <a:xfrm>
          <a:off x="10312400" y="12566650"/>
          <a:ext cx="8020050" cy="3719369"/>
          <a:chOff x="9118600" y="15214600"/>
          <a:chExt cx="7975600" cy="3719369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400-00000C000000}"/>
              </a:ext>
            </a:extLst>
          </xdr:cNvPr>
          <xdr:cNvSpPr txBox="1"/>
        </xdr:nvSpPr>
        <xdr:spPr>
          <a:xfrm>
            <a:off x="12904881" y="15516140"/>
            <a:ext cx="4189319" cy="312746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4800" b="1"/>
              <a:t>BCEL (KIP):</a:t>
            </a:r>
          </a:p>
          <a:p>
            <a:r>
              <a:rPr lang="en-US" altLang="ko-KR" sz="4800" b="1"/>
              <a:t>(SungHo Park)</a:t>
            </a:r>
          </a:p>
          <a:p>
            <a:r>
              <a:rPr lang="en-US" altLang="ko-KR" sz="4800" b="1"/>
              <a:t>013-12-00-</a:t>
            </a:r>
          </a:p>
          <a:p>
            <a:r>
              <a:rPr lang="en-US" altLang="ko-KR" sz="4800" b="1"/>
              <a:t>017655-60-001</a:t>
            </a:r>
            <a:endParaRPr lang="ko-KR" altLang="en-US" sz="4800" b="1"/>
          </a:p>
        </xdr:txBody>
      </xdr:sp>
      <xdr:pic>
        <xdr:nvPicPr>
          <xdr:cNvPr id="13" name="그림 12">
            <a:extLst>
              <a:ext uri="{FF2B5EF4-FFF2-40B4-BE49-F238E27FC236}">
                <a16:creationId xmlns:a16="http://schemas.microsoft.com/office/drawing/2014/main" id="{00000000-0008-0000-0400-00000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118600" y="15214600"/>
            <a:ext cx="3744000" cy="3719369"/>
          </a:xfrm>
          <a:prstGeom prst="rect">
            <a:avLst/>
          </a:prstGeom>
        </xdr:spPr>
      </xdr:pic>
    </xdr:grpSp>
    <xdr:clientData/>
  </xdr:twoCellAnchor>
  <xdr:twoCellAnchor editAs="oneCell">
    <xdr:from>
      <xdr:col>9</xdr:col>
      <xdr:colOff>1371600</xdr:colOff>
      <xdr:row>19</xdr:row>
      <xdr:rowOff>25399</xdr:rowOff>
    </xdr:from>
    <xdr:to>
      <xdr:col>11</xdr:col>
      <xdr:colOff>2489200</xdr:colOff>
      <xdr:row>19</xdr:row>
      <xdr:rowOff>3773377</xdr:rowOff>
    </xdr:to>
    <xdr:grpSp>
      <xdr:nvGrpSpPr>
        <xdr:cNvPr id="14" name="그룹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GrpSpPr/>
      </xdr:nvGrpSpPr>
      <xdr:grpSpPr>
        <a:xfrm>
          <a:off x="20294600" y="12566649"/>
          <a:ext cx="8039100" cy="3747978"/>
          <a:chOff x="19761200" y="15214599"/>
          <a:chExt cx="8026400" cy="3747978"/>
        </a:xfrm>
      </xdr:grpSpPr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400-00000F000000}"/>
              </a:ext>
            </a:extLst>
          </xdr:cNvPr>
          <xdr:cNvSpPr txBox="1"/>
        </xdr:nvSpPr>
        <xdr:spPr>
          <a:xfrm>
            <a:off x="23552997" y="15542155"/>
            <a:ext cx="4234603" cy="312684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4800" b="1"/>
              <a:t>BCEL (Baht):</a:t>
            </a:r>
          </a:p>
          <a:p>
            <a:r>
              <a:rPr lang="en-US" altLang="ko-KR" sz="4800" b="1"/>
              <a:t>(SungHo Park)</a:t>
            </a:r>
          </a:p>
          <a:p>
            <a:r>
              <a:rPr lang="en-US" altLang="ko-KR" sz="4800" b="1"/>
              <a:t>010-12-02-</a:t>
            </a:r>
          </a:p>
          <a:p>
            <a:r>
              <a:rPr lang="en-US" altLang="ko-KR" sz="4800" b="1"/>
              <a:t>017655-60-001</a:t>
            </a:r>
            <a:endParaRPr lang="ko-KR" altLang="en-US" sz="4800" b="1"/>
          </a:p>
        </xdr:txBody>
      </xdr:sp>
      <xdr:pic>
        <xdr:nvPicPr>
          <xdr:cNvPr id="16" name="그림 15">
            <a:extLst>
              <a:ext uri="{FF2B5EF4-FFF2-40B4-BE49-F238E27FC236}">
                <a16:creationId xmlns:a16="http://schemas.microsoft.com/office/drawing/2014/main" id="{00000000-0008-0000-0400-00001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761200" y="15214599"/>
            <a:ext cx="3743325" cy="3747978"/>
          </a:xfrm>
          <a:prstGeom prst="rect">
            <a:avLst/>
          </a:prstGeom>
        </xdr:spPr>
      </xdr:pic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29</xdr:row>
          <xdr:rowOff>0</xdr:rowOff>
        </xdr:from>
        <xdr:to>
          <xdr:col>14</xdr:col>
          <xdr:colOff>17780</xdr:colOff>
          <xdr:row>108</xdr:row>
          <xdr:rowOff>185420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95D503B9-6025-EB03-8671-02128DDA5C57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$1:$N$28" spid="_x0000_s2126"/>
                </a:ext>
              </a:extLst>
            </xdr:cNvPicPr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 bwMode="auto">
            <a:xfrm>
              <a:off x="0" y="20548600"/>
              <a:ext cx="36111180" cy="2012442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1555750</xdr:colOff>
      <xdr:row>21</xdr:row>
      <xdr:rowOff>95250</xdr:rowOff>
    </xdr:from>
    <xdr:to>
      <xdr:col>4</xdr:col>
      <xdr:colOff>1869970</xdr:colOff>
      <xdr:row>27</xdr:row>
      <xdr:rowOff>430272</xdr:rowOff>
    </xdr:to>
    <xdr:pic>
      <xdr:nvPicPr>
        <xdr:cNvPr id="2" name="그림 2">
          <a:extLst>
            <a:ext uri="{FF2B5EF4-FFF2-40B4-BE49-F238E27FC236}">
              <a16:creationId xmlns:a16="http://schemas.microsoft.com/office/drawing/2014/main" id="{9BEE0E14-F755-4CF3-A58D-838058A034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9730" y="16683990"/>
          <a:ext cx="3371745" cy="33830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416104</xdr:colOff>
      <xdr:row>0</xdr:row>
      <xdr:rowOff>2000250</xdr:rowOff>
    </xdr:to>
    <xdr:pic>
      <xdr:nvPicPr>
        <xdr:cNvPr id="3" name="Picture 5">
          <a:extLst>
            <a:ext uri="{FF2B5EF4-FFF2-40B4-BE49-F238E27FC236}">
              <a16:creationId xmlns:a16="http://schemas.microsoft.com/office/drawing/2014/main" id="{61AC5778-9E35-454F-BE86-78C2391FFD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64944" cy="2000250"/>
        </a:xfrm>
        <a:prstGeom prst="rect">
          <a:avLst/>
        </a:prstGeom>
      </xdr:spPr>
    </xdr:pic>
    <xdr:clientData/>
  </xdr:twoCellAnchor>
  <xdr:twoCellAnchor editAs="oneCell">
    <xdr:from>
      <xdr:col>12</xdr:col>
      <xdr:colOff>914400</xdr:colOff>
      <xdr:row>19</xdr:row>
      <xdr:rowOff>0</xdr:rowOff>
    </xdr:from>
    <xdr:to>
      <xdr:col>14</xdr:col>
      <xdr:colOff>101600</xdr:colOff>
      <xdr:row>20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F8D2373-4FFA-43AD-A2AC-899712360B8C}"/>
            </a:ext>
          </a:extLst>
        </xdr:cNvPr>
        <xdr:cNvSpPr txBox="1"/>
      </xdr:nvSpPr>
      <xdr:spPr>
        <a:xfrm>
          <a:off x="30411420" y="12313920"/>
          <a:ext cx="5786120" cy="377190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4400" b="1"/>
            <a:t>한국 원화 계좌</a:t>
          </a:r>
          <a:r>
            <a:rPr lang="en-US" altLang="ko-KR" sz="4400" b="1"/>
            <a:t>:</a:t>
          </a:r>
        </a:p>
        <a:p>
          <a:pPr algn="ctr"/>
          <a:r>
            <a:rPr lang="ko-KR" altLang="en-US" sz="4400" b="1"/>
            <a:t>경남은행</a:t>
          </a:r>
          <a:endParaRPr lang="en-US" altLang="ko-KR" sz="4400" b="1"/>
        </a:p>
        <a:p>
          <a:pPr algn="ctr"/>
          <a:r>
            <a:rPr lang="en-US" altLang="ko-KR" sz="4400" b="1"/>
            <a:t>571-22-0330221</a:t>
          </a:r>
        </a:p>
        <a:p>
          <a:pPr algn="ctr"/>
          <a:r>
            <a:rPr lang="ko-KR" altLang="en-US" sz="4400" b="1"/>
            <a:t>박성호</a:t>
          </a:r>
          <a:endParaRPr lang="en-US" altLang="ko-KR" sz="4400" b="1"/>
        </a:p>
      </xdr:txBody>
    </xdr:sp>
    <xdr:clientData/>
  </xdr:twoCellAnchor>
  <xdr:twoCellAnchor editAs="oneCell">
    <xdr:from>
      <xdr:col>0</xdr:col>
      <xdr:colOff>50800</xdr:colOff>
      <xdr:row>19</xdr:row>
      <xdr:rowOff>50800</xdr:rowOff>
    </xdr:from>
    <xdr:to>
      <xdr:col>4</xdr:col>
      <xdr:colOff>76200</xdr:colOff>
      <xdr:row>20</xdr:row>
      <xdr:rowOff>0</xdr:rowOff>
    </xdr:to>
    <xdr:grpSp>
      <xdr:nvGrpSpPr>
        <xdr:cNvPr id="5" name="그룹 4">
          <a:extLst>
            <a:ext uri="{FF2B5EF4-FFF2-40B4-BE49-F238E27FC236}">
              <a16:creationId xmlns:a16="http://schemas.microsoft.com/office/drawing/2014/main" id="{7D36C691-5D05-471D-8FA1-22638AED8897}"/>
            </a:ext>
          </a:extLst>
        </xdr:cNvPr>
        <xdr:cNvGrpSpPr/>
      </xdr:nvGrpSpPr>
      <xdr:grpSpPr>
        <a:xfrm>
          <a:off x="50800" y="12592050"/>
          <a:ext cx="8280400" cy="3727450"/>
          <a:chOff x="50800" y="15240000"/>
          <a:chExt cx="7899400" cy="3733800"/>
        </a:xfrm>
      </xdr:grpSpPr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398D257E-27C1-A9C1-2AE2-851DA2925610}"/>
              </a:ext>
            </a:extLst>
          </xdr:cNvPr>
          <xdr:cNvSpPr txBox="1"/>
        </xdr:nvSpPr>
        <xdr:spPr>
          <a:xfrm>
            <a:off x="3839620" y="15494000"/>
            <a:ext cx="4110580" cy="3175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4800" b="1"/>
              <a:t>BCEL (USD):</a:t>
            </a:r>
          </a:p>
          <a:p>
            <a:r>
              <a:rPr lang="en-US" altLang="ko-KR" sz="4800" b="1"/>
              <a:t>(SungHo Park)</a:t>
            </a:r>
          </a:p>
          <a:p>
            <a:r>
              <a:rPr lang="en-US" altLang="ko-KR" sz="4800" b="1"/>
              <a:t>010-12-01-017655-60-001</a:t>
            </a:r>
            <a:endParaRPr lang="ko-KR" altLang="en-US" sz="4800" b="1"/>
          </a:p>
        </xdr:txBody>
      </xdr:sp>
      <xdr:pic>
        <xdr:nvPicPr>
          <xdr:cNvPr id="7" name="그림 6">
            <a:extLst>
              <a:ext uri="{FF2B5EF4-FFF2-40B4-BE49-F238E27FC236}">
                <a16:creationId xmlns:a16="http://schemas.microsoft.com/office/drawing/2014/main" id="{13DE758A-468E-A576-DF04-5D53B91E870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0800" y="15240000"/>
            <a:ext cx="3744000" cy="3733800"/>
          </a:xfrm>
          <a:prstGeom prst="rect">
            <a:avLst/>
          </a:prstGeom>
        </xdr:spPr>
      </xdr:pic>
    </xdr:grpSp>
    <xdr:clientData/>
  </xdr:twoCellAnchor>
  <xdr:twoCellAnchor editAs="oneCell">
    <xdr:from>
      <xdr:col>4</xdr:col>
      <xdr:colOff>2057400</xdr:colOff>
      <xdr:row>19</xdr:row>
      <xdr:rowOff>25400</xdr:rowOff>
    </xdr:from>
    <xdr:to>
      <xdr:col>8</xdr:col>
      <xdr:colOff>711200</xdr:colOff>
      <xdr:row>19</xdr:row>
      <xdr:rowOff>3744769</xdr:rowOff>
    </xdr:to>
    <xdr:grpSp>
      <xdr:nvGrpSpPr>
        <xdr:cNvPr id="8" name="그룹 7">
          <a:extLst>
            <a:ext uri="{FF2B5EF4-FFF2-40B4-BE49-F238E27FC236}">
              <a16:creationId xmlns:a16="http://schemas.microsoft.com/office/drawing/2014/main" id="{C2086541-163E-4301-A72B-A393725B797F}"/>
            </a:ext>
          </a:extLst>
        </xdr:cNvPr>
        <xdr:cNvGrpSpPr/>
      </xdr:nvGrpSpPr>
      <xdr:grpSpPr>
        <a:xfrm>
          <a:off x="10312400" y="12566650"/>
          <a:ext cx="8020050" cy="3719369"/>
          <a:chOff x="9118600" y="15214600"/>
          <a:chExt cx="7975600" cy="3719369"/>
        </a:xfrm>
      </xdr:grpSpPr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E7DF1E36-BC5E-B5E0-74EB-42AF5E2A15C0}"/>
              </a:ext>
            </a:extLst>
          </xdr:cNvPr>
          <xdr:cNvSpPr txBox="1"/>
        </xdr:nvSpPr>
        <xdr:spPr>
          <a:xfrm>
            <a:off x="12904881" y="15516140"/>
            <a:ext cx="4189319" cy="312746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4800" b="1"/>
              <a:t>BCEL (KIP):</a:t>
            </a:r>
          </a:p>
          <a:p>
            <a:r>
              <a:rPr lang="en-US" altLang="ko-KR" sz="4800" b="1"/>
              <a:t>(SungHo Park)</a:t>
            </a:r>
          </a:p>
          <a:p>
            <a:r>
              <a:rPr lang="en-US" altLang="ko-KR" sz="4800" b="1"/>
              <a:t>013-12-00-</a:t>
            </a:r>
          </a:p>
          <a:p>
            <a:r>
              <a:rPr lang="en-US" altLang="ko-KR" sz="4800" b="1"/>
              <a:t>017655-60-001</a:t>
            </a:r>
            <a:endParaRPr lang="ko-KR" altLang="en-US" sz="4800" b="1"/>
          </a:p>
        </xdr:txBody>
      </xdr:sp>
      <xdr:pic>
        <xdr:nvPicPr>
          <xdr:cNvPr id="10" name="그림 9">
            <a:extLst>
              <a:ext uri="{FF2B5EF4-FFF2-40B4-BE49-F238E27FC236}">
                <a16:creationId xmlns:a16="http://schemas.microsoft.com/office/drawing/2014/main" id="{10817279-B6C5-253C-C8A5-8A3C2DAF326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118600" y="15214600"/>
            <a:ext cx="3744000" cy="3719369"/>
          </a:xfrm>
          <a:prstGeom prst="rect">
            <a:avLst/>
          </a:prstGeom>
        </xdr:spPr>
      </xdr:pic>
    </xdr:grpSp>
    <xdr:clientData/>
  </xdr:twoCellAnchor>
  <xdr:twoCellAnchor editAs="oneCell">
    <xdr:from>
      <xdr:col>9</xdr:col>
      <xdr:colOff>1371600</xdr:colOff>
      <xdr:row>19</xdr:row>
      <xdr:rowOff>25399</xdr:rowOff>
    </xdr:from>
    <xdr:to>
      <xdr:col>11</xdr:col>
      <xdr:colOff>2489200</xdr:colOff>
      <xdr:row>20</xdr:row>
      <xdr:rowOff>1477</xdr:rowOff>
    </xdr:to>
    <xdr:grpSp>
      <xdr:nvGrpSpPr>
        <xdr:cNvPr id="11" name="그룹 10">
          <a:extLst>
            <a:ext uri="{FF2B5EF4-FFF2-40B4-BE49-F238E27FC236}">
              <a16:creationId xmlns:a16="http://schemas.microsoft.com/office/drawing/2014/main" id="{CB62E2FB-F873-4498-81DC-03E1C7DE6A99}"/>
            </a:ext>
          </a:extLst>
        </xdr:cNvPr>
        <xdr:cNvGrpSpPr/>
      </xdr:nvGrpSpPr>
      <xdr:grpSpPr>
        <a:xfrm>
          <a:off x="20294600" y="12566649"/>
          <a:ext cx="8039100" cy="3754328"/>
          <a:chOff x="19761200" y="15214599"/>
          <a:chExt cx="8026400" cy="3747978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D233788B-1F7F-6F33-CEBE-B81159342F4D}"/>
              </a:ext>
            </a:extLst>
          </xdr:cNvPr>
          <xdr:cNvSpPr txBox="1"/>
        </xdr:nvSpPr>
        <xdr:spPr>
          <a:xfrm>
            <a:off x="23552997" y="15542155"/>
            <a:ext cx="4234603" cy="312684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4800" b="1"/>
              <a:t>BCEL (Baht):</a:t>
            </a:r>
          </a:p>
          <a:p>
            <a:r>
              <a:rPr lang="en-US" altLang="ko-KR" sz="4800" b="1"/>
              <a:t>(SungHo Park)</a:t>
            </a:r>
          </a:p>
          <a:p>
            <a:r>
              <a:rPr lang="en-US" altLang="ko-KR" sz="4800" b="1"/>
              <a:t>010-12-02-</a:t>
            </a:r>
          </a:p>
          <a:p>
            <a:r>
              <a:rPr lang="en-US" altLang="ko-KR" sz="4800" b="1"/>
              <a:t>017655-60-001</a:t>
            </a:r>
            <a:endParaRPr lang="ko-KR" altLang="en-US" sz="4800" b="1"/>
          </a:p>
        </xdr:txBody>
      </xdr:sp>
      <xdr:pic>
        <xdr:nvPicPr>
          <xdr:cNvPr id="13" name="그림 12">
            <a:extLst>
              <a:ext uri="{FF2B5EF4-FFF2-40B4-BE49-F238E27FC236}">
                <a16:creationId xmlns:a16="http://schemas.microsoft.com/office/drawing/2014/main" id="{E6AA025D-6A6D-E57C-3747-A68899AD373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761200" y="15214599"/>
            <a:ext cx="3743325" cy="3747978"/>
          </a:xfrm>
          <a:prstGeom prst="rect">
            <a:avLst/>
          </a:prstGeom>
        </xdr:spPr>
      </xdr:pic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29</xdr:row>
          <xdr:rowOff>0</xdr:rowOff>
        </xdr:from>
        <xdr:to>
          <xdr:col>14</xdr:col>
          <xdr:colOff>17780</xdr:colOff>
          <xdr:row>108</xdr:row>
          <xdr:rowOff>185420</xdr:rowOff>
        </xdr:to>
        <xdr:pic>
          <xdr:nvPicPr>
            <xdr:cNvPr id="14" name="그림 13">
              <a:extLst>
                <a:ext uri="{FF2B5EF4-FFF2-40B4-BE49-F238E27FC236}">
                  <a16:creationId xmlns:a16="http://schemas.microsoft.com/office/drawing/2014/main" id="{EDF72731-B260-404C-AF28-EDD50F14C759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$1:$N$28" spid="_x0000_s11276"/>
                </a:ext>
              </a:extLst>
            </xdr:cNvPicPr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 bwMode="auto">
            <a:xfrm>
              <a:off x="0" y="20548600"/>
              <a:ext cx="36111180" cy="2012442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F68"/>
  <sheetViews>
    <sheetView topLeftCell="C1" zoomScale="80" zoomScaleNormal="80" workbookViewId="0">
      <selection activeCell="G1" sqref="G1:Z1048576"/>
    </sheetView>
  </sheetViews>
  <sheetFormatPr defaultColWidth="9" defaultRowHeight="17.25"/>
  <cols>
    <col min="1" max="1" width="4.25" style="35" customWidth="1"/>
    <col min="2" max="2" width="15.75" style="35" bestFit="1" customWidth="1"/>
    <col min="3" max="3" width="12.25" style="35" customWidth="1"/>
    <col min="4" max="5" width="11.375" style="35" bestFit="1" customWidth="1"/>
    <col min="6" max="6" width="4" style="35" customWidth="1"/>
    <col min="7" max="16384" width="9" style="35"/>
  </cols>
  <sheetData>
    <row r="1" spans="2:6">
      <c r="B1" s="114" t="s">
        <v>29</v>
      </c>
      <c r="C1" s="114"/>
      <c r="D1" s="114"/>
      <c r="E1" s="114"/>
    </row>
    <row r="2" spans="2:6">
      <c r="B2" s="36" t="s">
        <v>25</v>
      </c>
      <c r="C2" s="36" t="s">
        <v>26</v>
      </c>
      <c r="D2" s="36" t="s">
        <v>27</v>
      </c>
      <c r="E2" s="36" t="s">
        <v>28</v>
      </c>
    </row>
    <row r="3" spans="2:6">
      <c r="B3" s="37" t="s">
        <v>0</v>
      </c>
      <c r="C3" s="38">
        <v>23000</v>
      </c>
      <c r="D3" s="39">
        <v>1000</v>
      </c>
      <c r="E3" s="38">
        <f>C3+D3</f>
        <v>24000</v>
      </c>
    </row>
    <row r="4" spans="2:6">
      <c r="B4" s="40" t="s">
        <v>2</v>
      </c>
      <c r="C4" s="41">
        <v>33</v>
      </c>
      <c r="D4" s="41">
        <v>1</v>
      </c>
      <c r="E4" s="41">
        <f>C4+D4</f>
        <v>34</v>
      </c>
    </row>
    <row r="5" spans="2:6">
      <c r="B5" s="42" t="s">
        <v>1</v>
      </c>
      <c r="C5" s="43">
        <v>1515</v>
      </c>
      <c r="D5" s="43">
        <v>30</v>
      </c>
      <c r="E5" s="43">
        <f>C5+D5</f>
        <v>1545</v>
      </c>
    </row>
    <row r="7" spans="2:6">
      <c r="B7" s="36" t="s">
        <v>96</v>
      </c>
      <c r="C7" s="36" t="s">
        <v>103</v>
      </c>
      <c r="D7" s="36" t="s">
        <v>97</v>
      </c>
    </row>
    <row r="8" spans="2:6">
      <c r="B8" s="36" t="s">
        <v>98</v>
      </c>
      <c r="C8" s="36">
        <v>0</v>
      </c>
      <c r="D8" s="59">
        <v>18</v>
      </c>
    </row>
    <row r="9" spans="2:6">
      <c r="B9" s="36" t="s">
        <v>99</v>
      </c>
      <c r="C9" s="36">
        <v>2</v>
      </c>
      <c r="D9" s="59">
        <v>16</v>
      </c>
    </row>
    <row r="10" spans="2:6">
      <c r="B10" s="36" t="s">
        <v>100</v>
      </c>
      <c r="C10" s="36">
        <v>6</v>
      </c>
      <c r="D10" s="59">
        <v>14</v>
      </c>
    </row>
    <row r="11" spans="2:6">
      <c r="B11" s="36" t="s">
        <v>101</v>
      </c>
      <c r="C11" s="36">
        <v>10</v>
      </c>
      <c r="D11" s="59">
        <v>12</v>
      </c>
    </row>
    <row r="12" spans="2:6">
      <c r="B12" s="36" t="s">
        <v>102</v>
      </c>
      <c r="C12" s="36">
        <v>15</v>
      </c>
      <c r="D12" s="59">
        <v>10</v>
      </c>
    </row>
    <row r="13" spans="2:6">
      <c r="B13" s="115"/>
      <c r="C13" s="115"/>
      <c r="D13" s="115"/>
      <c r="E13" s="115"/>
    </row>
    <row r="14" spans="2:6">
      <c r="B14" s="115"/>
      <c r="C14" s="115"/>
      <c r="D14" s="115"/>
      <c r="E14" s="115"/>
    </row>
    <row r="15" spans="2:6">
      <c r="B15" s="115" t="s">
        <v>105</v>
      </c>
      <c r="C15" s="115"/>
      <c r="D15" s="115"/>
      <c r="E15" s="115"/>
    </row>
    <row r="16" spans="2:6">
      <c r="B16" s="115" t="s">
        <v>337</v>
      </c>
      <c r="C16" s="115"/>
      <c r="D16" s="115"/>
      <c r="E16" s="115"/>
      <c r="F16" s="45"/>
    </row>
    <row r="18" spans="2:5">
      <c r="B18" s="35" t="s">
        <v>338</v>
      </c>
      <c r="E18" s="112"/>
    </row>
    <row r="19" spans="2:5">
      <c r="B19" s="35" t="s">
        <v>339</v>
      </c>
      <c r="C19" s="113"/>
    </row>
    <row r="20" spans="2:5">
      <c r="C20" s="113"/>
    </row>
    <row r="21" spans="2:5">
      <c r="B21" s="35" t="s">
        <v>119</v>
      </c>
      <c r="E21" s="45"/>
    </row>
    <row r="22" spans="2:5">
      <c r="B22" s="35" t="s">
        <v>23</v>
      </c>
      <c r="C22" s="35">
        <f>SUM('이름(Bxx-xx):이름(Bxx-xx) (2)'!R1)</f>
        <v>2</v>
      </c>
    </row>
    <row r="23" spans="2:5">
      <c r="B23" s="35" t="s">
        <v>24</v>
      </c>
      <c r="C23" s="44">
        <f>SUM('이름(Bxx-xx):이름(Bxx-xx) (2)'!R2)</f>
        <v>0</v>
      </c>
    </row>
    <row r="24" spans="2:5">
      <c r="C24" s="45"/>
    </row>
    <row r="25" spans="2:5">
      <c r="B25" s="35" t="s">
        <v>56</v>
      </c>
      <c r="C25" s="44" t="e">
        <f>#REF!+#REF!+#REF!+#REF!</f>
        <v>#REF!</v>
      </c>
      <c r="D25" s="54"/>
    </row>
    <row r="27" spans="2:5">
      <c r="C27" s="53"/>
      <c r="D27" s="53"/>
    </row>
    <row r="28" spans="2:5">
      <c r="B28" s="35" t="s">
        <v>104</v>
      </c>
    </row>
    <row r="29" spans="2:5">
      <c r="B29" s="35" t="s">
        <v>120</v>
      </c>
      <c r="C29" s="47" t="s">
        <v>121</v>
      </c>
      <c r="D29" s="47" t="s">
        <v>122</v>
      </c>
    </row>
    <row r="30" spans="2:5">
      <c r="D30" s="53"/>
    </row>
    <row r="31" spans="2:5">
      <c r="D31" s="53"/>
    </row>
    <row r="32" spans="2:5">
      <c r="D32" s="53"/>
    </row>
    <row r="33" spans="2:5">
      <c r="D33" s="53"/>
    </row>
    <row r="34" spans="2:5">
      <c r="D34" s="60">
        <f>SUM(D30:D33)</f>
        <v>0</v>
      </c>
      <c r="E34" s="55">
        <f>D34/C4</f>
        <v>0</v>
      </c>
    </row>
    <row r="37" spans="2:5">
      <c r="B37" s="56" t="s">
        <v>73</v>
      </c>
      <c r="C37" s="57">
        <f>C23-E34</f>
        <v>0</v>
      </c>
    </row>
    <row r="63" spans="2:3">
      <c r="B63" s="36" t="s">
        <v>345</v>
      </c>
      <c r="C63" s="36" t="s">
        <v>346</v>
      </c>
    </row>
    <row r="64" spans="2:3">
      <c r="B64" s="36" t="s">
        <v>347</v>
      </c>
      <c r="C64" s="36">
        <v>18</v>
      </c>
    </row>
    <row r="65" spans="2:3">
      <c r="B65" s="36" t="s">
        <v>348</v>
      </c>
      <c r="C65" s="36">
        <v>16</v>
      </c>
    </row>
    <row r="66" spans="2:3">
      <c r="B66" s="36" t="s">
        <v>349</v>
      </c>
      <c r="C66" s="36">
        <v>14</v>
      </c>
    </row>
    <row r="67" spans="2:3">
      <c r="B67" s="36" t="s">
        <v>350</v>
      </c>
      <c r="C67" s="36">
        <v>12</v>
      </c>
    </row>
    <row r="68" spans="2:3">
      <c r="B68" s="36" t="s">
        <v>351</v>
      </c>
      <c r="C68" s="36">
        <v>10</v>
      </c>
    </row>
  </sheetData>
  <mergeCells count="5">
    <mergeCell ref="B1:E1"/>
    <mergeCell ref="B14:E14"/>
    <mergeCell ref="B15:E15"/>
    <mergeCell ref="B13:E13"/>
    <mergeCell ref="B16:E16"/>
  </mergeCells>
  <phoneticPr fontId="3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28"/>
  <sheetViews>
    <sheetView tabSelected="1" view="pageBreakPreview" zoomScale="60" zoomScaleNormal="25" zoomScalePageLayoutView="10" workbookViewId="0">
      <selection activeCell="B3" sqref="B3"/>
    </sheetView>
  </sheetViews>
  <sheetFormatPr defaultColWidth="9" defaultRowHeight="20.25"/>
  <cols>
    <col min="1" max="1" width="10.875" style="72" bestFit="1" customWidth="1"/>
    <col min="2" max="2" width="14.875" style="72" bestFit="1" customWidth="1"/>
    <col min="3" max="3" width="11.375" style="72" bestFit="1" customWidth="1"/>
    <col min="4" max="4" width="8.625" style="72" bestFit="1" customWidth="1"/>
    <col min="5" max="6" width="7.375" style="72" bestFit="1" customWidth="1"/>
    <col min="7" max="7" width="18.25" style="72" bestFit="1" customWidth="1"/>
    <col min="8" max="8" width="17.375" style="72" bestFit="1" customWidth="1"/>
    <col min="9" max="9" width="86.375" style="72" customWidth="1"/>
    <col min="10" max="10" width="19.875" style="72" bestFit="1" customWidth="1"/>
    <col min="11" max="11" width="98.25" style="72" customWidth="1"/>
    <col min="12" max="12" width="20.375" style="72" bestFit="1" customWidth="1"/>
    <col min="13" max="13" width="25.125" style="72" customWidth="1"/>
    <col min="14" max="14" width="16.25" style="72" bestFit="1" customWidth="1"/>
    <col min="15" max="15" width="12" style="72" bestFit="1" customWidth="1"/>
    <col min="16" max="16" width="16.25" style="72" bestFit="1" customWidth="1"/>
    <col min="17" max="16384" width="9" style="72"/>
  </cols>
  <sheetData>
    <row r="1" spans="1:13" ht="40.5">
      <c r="A1" s="81" t="s">
        <v>74</v>
      </c>
      <c r="B1" s="82" t="s">
        <v>75</v>
      </c>
      <c r="C1" s="82" t="s">
        <v>76</v>
      </c>
      <c r="D1" s="116" t="s">
        <v>77</v>
      </c>
      <c r="E1" s="117"/>
      <c r="F1" s="118"/>
      <c r="G1" s="82" t="s">
        <v>78</v>
      </c>
      <c r="H1" s="82" t="s">
        <v>79</v>
      </c>
      <c r="I1" s="82" t="s">
        <v>80</v>
      </c>
      <c r="J1" s="83" t="s">
        <v>81</v>
      </c>
      <c r="K1" s="83" t="s">
        <v>83</v>
      </c>
      <c r="L1" s="83" t="s">
        <v>82</v>
      </c>
      <c r="M1" s="83" t="s">
        <v>336</v>
      </c>
    </row>
    <row r="2" spans="1:13">
      <c r="A2" s="119" t="s">
        <v>84</v>
      </c>
      <c r="B2" s="66" t="s">
        <v>340</v>
      </c>
      <c r="C2" s="66"/>
      <c r="D2" s="67"/>
      <c r="E2" s="67"/>
      <c r="F2" s="67"/>
      <c r="G2" s="68">
        <f>'MEXG_AI UPLOAD'!AK3+'MEXG_AI UPLOAD'!AN3+'MEXG_AI UPLOAD'!AQ3+'MEXG_AI UPLOAD'!AT3+'MEXG_AI UPLOAD'!AW3+'MEXG_AI UPLOAD'!AZ3+'MEXG_AI UPLOAD'!BC3+'MEXG_AI UPLOAD'!BF3+'MEXG_AI UPLOAD'!BI3+'MEXG_AI UPLOAD'!BL3+'MEXG_AI UPLOAD'!BO3+'MEXG_AI UPLOAD'!BR3+'MEXG_AI UPLOAD'!BU3+'MEXG_AI UPLOAD'!BX3+'MEXG_AI UPLOAD'!CA3+'MEXG_AI UPLOAD'!CD3+'MEXG_AI UPLOAD'!CG3+'MEXG_AI UPLOAD'!CJ3+'MEXG_AI UPLOAD'!CM3+'MEXG_AI UPLOAD'!CP3+'MEXG_AI UPLOAD'!CS3+'MEXG_AI UPLOAD'!CV3+'MEXG_AI UPLOAD'!CY3+'MEXG_AI UPLOAD'!DB3+'MEXG_AI UPLOAD'!DE3+'MEXG_AI UPLOAD'!DH3+'MEXG_AI UPLOAD'!DK3+'MEXG_AI UPLOAD'!DN3+'MEXG_AI UPLOAD'!DQ3+'MEXG_AI UPLOAD'!DT3+'MEXG_AI UPLOAD'!DW3+'MEXG_AI UPLOAD'!DZ3+'MEXG_AI UPLOAD'!EC3+'MEXG_AI UPLOAD'!EF3+'MEXG_AI UPLOAD'!EI3+'MEXG_AI UPLOAD'!EL3+'MEXG_AI UPLOAD'!EO3+'MEXG_AI UPLOAD'!ER3+'MEXG_AI UPLOAD'!EU3+'MEXG_AI UPLOAD'!EX3+'MEXG_AI UPLOAD'!FA3+'MEXG_AI UPLOAD'!FD3+'MEXG_AI UPLOAD'!FG3+'MEXG_AI UPLOAD'!FJ3+'MEXG_AI UPLOAD'!FM3+'MEXG_AI UPLOAD'!FP3+'MEXG_AI UPLOAD'!FS3+'MEXG_AI UPLOAD'!FV3+'MEXG_AI UPLOAD'!FY3+'MEXG_AI UPLOAD'!GB3</f>
        <v>0</v>
      </c>
      <c r="H2" s="69"/>
      <c r="I2" s="70"/>
      <c r="J2" s="70"/>
      <c r="K2" s="70"/>
      <c r="L2" s="70"/>
      <c r="M2" s="69"/>
    </row>
    <row r="3" spans="1:13">
      <c r="A3" s="120"/>
      <c r="B3" s="66"/>
      <c r="C3" s="66"/>
      <c r="D3" s="73"/>
      <c r="E3" s="73"/>
      <c r="F3" s="73"/>
      <c r="G3" s="68">
        <f>'MEXG_AI UPLOAD'!AK4+'MEXG_AI UPLOAD'!AN4+'MEXG_AI UPLOAD'!AQ4+'MEXG_AI UPLOAD'!AT4+'MEXG_AI UPLOAD'!AW4+'MEXG_AI UPLOAD'!AZ4+'MEXG_AI UPLOAD'!BC4+'MEXG_AI UPLOAD'!BF4+'MEXG_AI UPLOAD'!BI4+'MEXG_AI UPLOAD'!BL4+'MEXG_AI UPLOAD'!BO4+'MEXG_AI UPLOAD'!BR4+'MEXG_AI UPLOAD'!BU4+'MEXG_AI UPLOAD'!BX4+'MEXG_AI UPLOAD'!CA4+'MEXG_AI UPLOAD'!CD4+'MEXG_AI UPLOAD'!CG4+'MEXG_AI UPLOAD'!CJ4+'MEXG_AI UPLOAD'!CM4+'MEXG_AI UPLOAD'!CP4+'MEXG_AI UPLOAD'!CS4+'MEXG_AI UPLOAD'!CV4+'MEXG_AI UPLOAD'!CY4+'MEXG_AI UPLOAD'!DB4+'MEXG_AI UPLOAD'!DE4+'MEXG_AI UPLOAD'!DH4+'MEXG_AI UPLOAD'!DK4+'MEXG_AI UPLOAD'!DN4+'MEXG_AI UPLOAD'!DQ4+'MEXG_AI UPLOAD'!DT4+'MEXG_AI UPLOAD'!DW4+'MEXG_AI UPLOAD'!DZ4+'MEXG_AI UPLOAD'!EC4+'MEXG_AI UPLOAD'!EF4+'MEXG_AI UPLOAD'!EI4+'MEXG_AI UPLOAD'!EL4+'MEXG_AI UPLOAD'!EO4+'MEXG_AI UPLOAD'!ER4+'MEXG_AI UPLOAD'!EU4+'MEXG_AI UPLOAD'!EX4+'MEXG_AI UPLOAD'!FA4+'MEXG_AI UPLOAD'!FD4+'MEXG_AI UPLOAD'!FG4+'MEXG_AI UPLOAD'!FJ4+'MEXG_AI UPLOAD'!FM4+'MEXG_AI UPLOAD'!FP4+'MEXG_AI UPLOAD'!FS4+'MEXG_AI UPLOAD'!FV4+'MEXG_AI UPLOAD'!FY4+'MEXG_AI UPLOAD'!GB4</f>
        <v>0</v>
      </c>
      <c r="H3" s="69"/>
      <c r="I3" s="70"/>
      <c r="J3" s="70"/>
      <c r="K3" s="70"/>
      <c r="L3" s="70"/>
      <c r="M3" s="71"/>
    </row>
    <row r="4" spans="1:13">
      <c r="A4" s="120"/>
      <c r="B4" s="66"/>
      <c r="C4" s="66"/>
      <c r="D4" s="66"/>
      <c r="E4" s="66"/>
      <c r="F4" s="66"/>
      <c r="G4" s="68">
        <f>'MEXG_AI UPLOAD'!AK5+'MEXG_AI UPLOAD'!AN5+'MEXG_AI UPLOAD'!AQ5+'MEXG_AI UPLOAD'!AT5+'MEXG_AI UPLOAD'!AW5+'MEXG_AI UPLOAD'!AZ5+'MEXG_AI UPLOAD'!BC5+'MEXG_AI UPLOAD'!BF5+'MEXG_AI UPLOAD'!BI5+'MEXG_AI UPLOAD'!BL5+'MEXG_AI UPLOAD'!BO5+'MEXG_AI UPLOAD'!BR5+'MEXG_AI UPLOAD'!BU5+'MEXG_AI UPLOAD'!BX5+'MEXG_AI UPLOAD'!CA5+'MEXG_AI UPLOAD'!CD5+'MEXG_AI UPLOAD'!CG5+'MEXG_AI UPLOAD'!CJ5+'MEXG_AI UPLOAD'!CM5+'MEXG_AI UPLOAD'!CP5+'MEXG_AI UPLOAD'!CS5+'MEXG_AI UPLOAD'!CV5+'MEXG_AI UPLOAD'!CY5+'MEXG_AI UPLOAD'!DB5+'MEXG_AI UPLOAD'!DE5+'MEXG_AI UPLOAD'!DH5+'MEXG_AI UPLOAD'!DK5+'MEXG_AI UPLOAD'!DN5+'MEXG_AI UPLOAD'!DQ5+'MEXG_AI UPLOAD'!DT5+'MEXG_AI UPLOAD'!DW5+'MEXG_AI UPLOAD'!DZ5+'MEXG_AI UPLOAD'!EC5+'MEXG_AI UPLOAD'!EF5+'MEXG_AI UPLOAD'!EI5+'MEXG_AI UPLOAD'!EL5+'MEXG_AI UPLOAD'!EO5+'MEXG_AI UPLOAD'!ER5+'MEXG_AI UPLOAD'!EU5+'MEXG_AI UPLOAD'!EX5+'MEXG_AI UPLOAD'!FA5+'MEXG_AI UPLOAD'!FD5+'MEXG_AI UPLOAD'!FG5+'MEXG_AI UPLOAD'!FJ5+'MEXG_AI UPLOAD'!FM5+'MEXG_AI UPLOAD'!FP5+'MEXG_AI UPLOAD'!FS5+'MEXG_AI UPLOAD'!FV5+'MEXG_AI UPLOAD'!FY5+'MEXG_AI UPLOAD'!GB5</f>
        <v>0</v>
      </c>
      <c r="H4" s="70"/>
      <c r="I4" s="70"/>
      <c r="J4" s="70"/>
      <c r="K4" s="70"/>
      <c r="L4" s="70"/>
      <c r="M4" s="71"/>
    </row>
    <row r="5" spans="1:13">
      <c r="A5" s="120"/>
      <c r="B5" s="66"/>
      <c r="C5" s="66"/>
      <c r="D5" s="66"/>
      <c r="E5" s="66"/>
      <c r="F5" s="66"/>
      <c r="G5" s="68">
        <f>'MEXG_AI UPLOAD'!AK6+'MEXG_AI UPLOAD'!AN6+'MEXG_AI UPLOAD'!AQ6+'MEXG_AI UPLOAD'!AT6+'MEXG_AI UPLOAD'!AW6+'MEXG_AI UPLOAD'!AZ6+'MEXG_AI UPLOAD'!BC6+'MEXG_AI UPLOAD'!BF6+'MEXG_AI UPLOAD'!BI6+'MEXG_AI UPLOAD'!BL6+'MEXG_AI UPLOAD'!BO6+'MEXG_AI UPLOAD'!BR6+'MEXG_AI UPLOAD'!BU6+'MEXG_AI UPLOAD'!BX6+'MEXG_AI UPLOAD'!CA6+'MEXG_AI UPLOAD'!CD6+'MEXG_AI UPLOAD'!CG6+'MEXG_AI UPLOAD'!CJ6+'MEXG_AI UPLOAD'!CM6+'MEXG_AI UPLOAD'!CP6+'MEXG_AI UPLOAD'!CS6+'MEXG_AI UPLOAD'!CV6+'MEXG_AI UPLOAD'!CY6+'MEXG_AI UPLOAD'!DB6+'MEXG_AI UPLOAD'!DE6+'MEXG_AI UPLOAD'!DH6+'MEXG_AI UPLOAD'!DK6+'MEXG_AI UPLOAD'!DN6+'MEXG_AI UPLOAD'!DQ6+'MEXG_AI UPLOAD'!DT6+'MEXG_AI UPLOAD'!DW6+'MEXG_AI UPLOAD'!DZ6+'MEXG_AI UPLOAD'!EC6+'MEXG_AI UPLOAD'!EF6+'MEXG_AI UPLOAD'!EI6+'MEXG_AI UPLOAD'!EL6+'MEXG_AI UPLOAD'!EO6+'MEXG_AI UPLOAD'!ER6+'MEXG_AI UPLOAD'!EU6+'MEXG_AI UPLOAD'!EX6+'MEXG_AI UPLOAD'!FA6+'MEXG_AI UPLOAD'!FD6+'MEXG_AI UPLOAD'!FG6+'MEXG_AI UPLOAD'!FJ6+'MEXG_AI UPLOAD'!FM6+'MEXG_AI UPLOAD'!FP6+'MEXG_AI UPLOAD'!FS6+'MEXG_AI UPLOAD'!FV6+'MEXG_AI UPLOAD'!FY6+'MEXG_AI UPLOAD'!GB6</f>
        <v>0</v>
      </c>
      <c r="H5" s="70"/>
      <c r="I5" s="70"/>
      <c r="J5" s="70"/>
      <c r="K5" s="70"/>
      <c r="L5" s="70"/>
      <c r="M5" s="71"/>
    </row>
    <row r="6" spans="1:13">
      <c r="A6" s="120"/>
      <c r="B6" s="66"/>
      <c r="C6" s="66"/>
      <c r="D6" s="66"/>
      <c r="E6" s="74"/>
      <c r="F6" s="74"/>
      <c r="G6" s="68">
        <f>'MEXG_AI UPLOAD'!AK7+'MEXG_AI UPLOAD'!AN7+'MEXG_AI UPLOAD'!AQ7+'MEXG_AI UPLOAD'!AT7+'MEXG_AI UPLOAD'!AW7+'MEXG_AI UPLOAD'!AZ7+'MEXG_AI UPLOAD'!BC7+'MEXG_AI UPLOAD'!BF7+'MEXG_AI UPLOAD'!BI7+'MEXG_AI UPLOAD'!BL7+'MEXG_AI UPLOAD'!BO7+'MEXG_AI UPLOAD'!BR7+'MEXG_AI UPLOAD'!BU7+'MEXG_AI UPLOAD'!BX7+'MEXG_AI UPLOAD'!CA7+'MEXG_AI UPLOAD'!CD7+'MEXG_AI UPLOAD'!CG7+'MEXG_AI UPLOAD'!CJ7+'MEXG_AI UPLOAD'!CM7+'MEXG_AI UPLOAD'!CP7+'MEXG_AI UPLOAD'!CS7+'MEXG_AI UPLOAD'!CV7+'MEXG_AI UPLOAD'!CY7+'MEXG_AI UPLOAD'!DB7+'MEXG_AI UPLOAD'!DE7+'MEXG_AI UPLOAD'!DH7+'MEXG_AI UPLOAD'!DK7+'MEXG_AI UPLOAD'!DN7+'MEXG_AI UPLOAD'!DQ7+'MEXG_AI UPLOAD'!DT7+'MEXG_AI UPLOAD'!DW7+'MEXG_AI UPLOAD'!DZ7+'MEXG_AI UPLOAD'!EC7+'MEXG_AI UPLOAD'!EF7+'MEXG_AI UPLOAD'!EI7+'MEXG_AI UPLOAD'!EL7+'MEXG_AI UPLOAD'!EO7+'MEXG_AI UPLOAD'!ER7+'MEXG_AI UPLOAD'!EU7+'MEXG_AI UPLOAD'!EX7+'MEXG_AI UPLOAD'!FA7+'MEXG_AI UPLOAD'!FD7+'MEXG_AI UPLOAD'!FG7+'MEXG_AI UPLOAD'!FJ7+'MEXG_AI UPLOAD'!FM7+'MEXG_AI UPLOAD'!FP7+'MEXG_AI UPLOAD'!FS7+'MEXG_AI UPLOAD'!FV7+'MEXG_AI UPLOAD'!FY7+'MEXG_AI UPLOAD'!GB7</f>
        <v>0</v>
      </c>
      <c r="H6" s="76"/>
      <c r="I6" s="76"/>
      <c r="J6" s="70"/>
      <c r="K6" s="70"/>
      <c r="L6" s="70"/>
      <c r="M6" s="71"/>
    </row>
    <row r="7" spans="1:13">
      <c r="A7" s="120"/>
      <c r="B7" s="66"/>
      <c r="C7" s="66"/>
      <c r="D7" s="66"/>
      <c r="E7" s="74"/>
      <c r="F7" s="74"/>
      <c r="G7" s="68">
        <f>'MEXG_AI UPLOAD'!AK8+'MEXG_AI UPLOAD'!AN8+'MEXG_AI UPLOAD'!AQ8+'MEXG_AI UPLOAD'!AT8+'MEXG_AI UPLOAD'!AW8+'MEXG_AI UPLOAD'!AZ8+'MEXG_AI UPLOAD'!BC8+'MEXG_AI UPLOAD'!BF8+'MEXG_AI UPLOAD'!BI8+'MEXG_AI UPLOAD'!BL8+'MEXG_AI UPLOAD'!BO8+'MEXG_AI UPLOAD'!BR8+'MEXG_AI UPLOAD'!BU8+'MEXG_AI UPLOAD'!BX8+'MEXG_AI UPLOAD'!CA8+'MEXG_AI UPLOAD'!CD8+'MEXG_AI UPLOAD'!CG8+'MEXG_AI UPLOAD'!CJ8+'MEXG_AI UPLOAD'!CM8+'MEXG_AI UPLOAD'!CP8+'MEXG_AI UPLOAD'!CS8+'MEXG_AI UPLOAD'!CV8+'MEXG_AI UPLOAD'!CY8+'MEXG_AI UPLOAD'!DB8+'MEXG_AI UPLOAD'!DE8+'MEXG_AI UPLOAD'!DH8+'MEXG_AI UPLOAD'!DK8+'MEXG_AI UPLOAD'!DN8+'MEXG_AI UPLOAD'!DQ8+'MEXG_AI UPLOAD'!DT8+'MEXG_AI UPLOAD'!DW8+'MEXG_AI UPLOAD'!DZ8+'MEXG_AI UPLOAD'!EC8+'MEXG_AI UPLOAD'!EF8+'MEXG_AI UPLOAD'!EI8+'MEXG_AI UPLOAD'!EL8+'MEXG_AI UPLOAD'!EO8+'MEXG_AI UPLOAD'!ER8+'MEXG_AI UPLOAD'!EU8+'MEXG_AI UPLOAD'!EX8+'MEXG_AI UPLOAD'!FA8+'MEXG_AI UPLOAD'!FD8+'MEXG_AI UPLOAD'!FG8+'MEXG_AI UPLOAD'!FJ8+'MEXG_AI UPLOAD'!FM8+'MEXG_AI UPLOAD'!FP8+'MEXG_AI UPLOAD'!FS8+'MEXG_AI UPLOAD'!FV8+'MEXG_AI UPLOAD'!FY8+'MEXG_AI UPLOAD'!GB8</f>
        <v>0</v>
      </c>
      <c r="H7" s="76"/>
      <c r="I7" s="76"/>
      <c r="J7" s="70"/>
      <c r="K7" s="70"/>
      <c r="L7" s="70"/>
      <c r="M7" s="69"/>
    </row>
    <row r="8" spans="1:13">
      <c r="A8" s="120"/>
      <c r="B8" s="66"/>
      <c r="C8" s="66"/>
      <c r="D8" s="73"/>
      <c r="E8" s="73"/>
      <c r="F8" s="73"/>
      <c r="G8" s="68">
        <f>'MEXG_AI UPLOAD'!AK9+'MEXG_AI UPLOAD'!AN9+'MEXG_AI UPLOAD'!AQ9+'MEXG_AI UPLOAD'!AT9+'MEXG_AI UPLOAD'!AW9+'MEXG_AI UPLOAD'!AZ9+'MEXG_AI UPLOAD'!BC9+'MEXG_AI UPLOAD'!BF9+'MEXG_AI UPLOAD'!BI9+'MEXG_AI UPLOAD'!BL9+'MEXG_AI UPLOAD'!BO9+'MEXG_AI UPLOAD'!BR9+'MEXG_AI UPLOAD'!BU9+'MEXG_AI UPLOAD'!BX9+'MEXG_AI UPLOAD'!CA9+'MEXG_AI UPLOAD'!CD9+'MEXG_AI UPLOAD'!CG9+'MEXG_AI UPLOAD'!CJ9+'MEXG_AI UPLOAD'!CM9+'MEXG_AI UPLOAD'!CP9+'MEXG_AI UPLOAD'!CS9+'MEXG_AI UPLOAD'!CV9+'MEXG_AI UPLOAD'!CY9+'MEXG_AI UPLOAD'!DB9+'MEXG_AI UPLOAD'!DE9+'MEXG_AI UPLOAD'!DH9+'MEXG_AI UPLOAD'!DK9+'MEXG_AI UPLOAD'!DN9+'MEXG_AI UPLOAD'!DQ9+'MEXG_AI UPLOAD'!DT9+'MEXG_AI UPLOAD'!DW9+'MEXG_AI UPLOAD'!DZ9+'MEXG_AI UPLOAD'!EC9+'MEXG_AI UPLOAD'!EF9+'MEXG_AI UPLOAD'!EI9+'MEXG_AI UPLOAD'!EL9+'MEXG_AI UPLOAD'!EO9+'MEXG_AI UPLOAD'!ER9+'MEXG_AI UPLOAD'!EU9+'MEXG_AI UPLOAD'!EX9+'MEXG_AI UPLOAD'!FA9+'MEXG_AI UPLOAD'!FD9+'MEXG_AI UPLOAD'!FG9+'MEXG_AI UPLOAD'!FJ9+'MEXG_AI UPLOAD'!FM9+'MEXG_AI UPLOAD'!FP9+'MEXG_AI UPLOAD'!FS9+'MEXG_AI UPLOAD'!FV9+'MEXG_AI UPLOAD'!FY9+'MEXG_AI UPLOAD'!GB9</f>
        <v>0</v>
      </c>
      <c r="H8" s="69"/>
      <c r="I8" s="70"/>
      <c r="J8" s="70"/>
      <c r="K8" s="70"/>
      <c r="L8" s="70"/>
      <c r="M8" s="71"/>
    </row>
    <row r="9" spans="1:13">
      <c r="A9" s="120"/>
      <c r="B9" s="66"/>
      <c r="C9" s="66"/>
      <c r="D9" s="73"/>
      <c r="E9" s="73"/>
      <c r="F9" s="73"/>
      <c r="G9" s="68">
        <f>'MEXG_AI UPLOAD'!AK10+'MEXG_AI UPLOAD'!AN10+'MEXG_AI UPLOAD'!AQ10+'MEXG_AI UPLOAD'!AT10+'MEXG_AI UPLOAD'!AW10+'MEXG_AI UPLOAD'!AZ10+'MEXG_AI UPLOAD'!BC10+'MEXG_AI UPLOAD'!BF10+'MEXG_AI UPLOAD'!BI10+'MEXG_AI UPLOAD'!BL10+'MEXG_AI UPLOAD'!BO10+'MEXG_AI UPLOAD'!BR10+'MEXG_AI UPLOAD'!BU10+'MEXG_AI UPLOAD'!BX10+'MEXG_AI UPLOAD'!CA10+'MEXG_AI UPLOAD'!CD10+'MEXG_AI UPLOAD'!CG10+'MEXG_AI UPLOAD'!CJ10+'MEXG_AI UPLOAD'!CM10+'MEXG_AI UPLOAD'!CP10+'MEXG_AI UPLOAD'!CS10+'MEXG_AI UPLOAD'!CV10+'MEXG_AI UPLOAD'!CY10+'MEXG_AI UPLOAD'!DB10+'MEXG_AI UPLOAD'!DE10+'MEXG_AI UPLOAD'!DH10+'MEXG_AI UPLOAD'!DK10+'MEXG_AI UPLOAD'!DN10+'MEXG_AI UPLOAD'!DQ10+'MEXG_AI UPLOAD'!DT10+'MEXG_AI UPLOAD'!DW10+'MEXG_AI UPLOAD'!DZ10+'MEXG_AI UPLOAD'!EC10+'MEXG_AI UPLOAD'!EF10+'MEXG_AI UPLOAD'!EI10+'MEXG_AI UPLOAD'!EL10+'MEXG_AI UPLOAD'!EO10+'MEXG_AI UPLOAD'!ER10+'MEXG_AI UPLOAD'!EU10+'MEXG_AI UPLOAD'!EX10+'MEXG_AI UPLOAD'!FA10+'MEXG_AI UPLOAD'!FD10+'MEXG_AI UPLOAD'!FG10+'MEXG_AI UPLOAD'!FJ10+'MEXG_AI UPLOAD'!FM10+'MEXG_AI UPLOAD'!FP10+'MEXG_AI UPLOAD'!FS10+'MEXG_AI UPLOAD'!FV10+'MEXG_AI UPLOAD'!FY10+'MEXG_AI UPLOAD'!GB10</f>
        <v>0</v>
      </c>
      <c r="H9" s="69"/>
      <c r="I9" s="70"/>
      <c r="J9" s="70"/>
      <c r="K9" s="70"/>
      <c r="L9" s="70"/>
      <c r="M9" s="71"/>
    </row>
    <row r="10" spans="1:13">
      <c r="A10" s="120"/>
      <c r="B10" s="77"/>
      <c r="C10" s="66"/>
      <c r="D10" s="73"/>
      <c r="E10" s="73"/>
      <c r="F10" s="73"/>
      <c r="G10" s="68">
        <f>'MEXG_AI UPLOAD'!AK11+'MEXG_AI UPLOAD'!AN11+'MEXG_AI UPLOAD'!AQ11+'MEXG_AI UPLOAD'!AT11+'MEXG_AI UPLOAD'!AW11+'MEXG_AI UPLOAD'!AZ11+'MEXG_AI UPLOAD'!BC11+'MEXG_AI UPLOAD'!BF11+'MEXG_AI UPLOAD'!BI11+'MEXG_AI UPLOAD'!BL11+'MEXG_AI UPLOAD'!BO11+'MEXG_AI UPLOAD'!BR11+'MEXG_AI UPLOAD'!BU11+'MEXG_AI UPLOAD'!BX11+'MEXG_AI UPLOAD'!CA11+'MEXG_AI UPLOAD'!CD11+'MEXG_AI UPLOAD'!CG11+'MEXG_AI UPLOAD'!CJ11+'MEXG_AI UPLOAD'!CM11+'MEXG_AI UPLOAD'!CP11+'MEXG_AI UPLOAD'!CS11+'MEXG_AI UPLOAD'!CV11+'MEXG_AI UPLOAD'!CY11+'MEXG_AI UPLOAD'!DB11+'MEXG_AI UPLOAD'!DE11+'MEXG_AI UPLOAD'!DH11+'MEXG_AI UPLOAD'!DK11+'MEXG_AI UPLOAD'!DN11+'MEXG_AI UPLOAD'!DQ11+'MEXG_AI UPLOAD'!DT11+'MEXG_AI UPLOAD'!DW11+'MEXG_AI UPLOAD'!DZ11+'MEXG_AI UPLOAD'!EC11+'MEXG_AI UPLOAD'!EF11+'MEXG_AI UPLOAD'!EI11+'MEXG_AI UPLOAD'!EL11+'MEXG_AI UPLOAD'!EO11+'MEXG_AI UPLOAD'!ER11+'MEXG_AI UPLOAD'!EU11+'MEXG_AI UPLOAD'!EX11+'MEXG_AI UPLOAD'!FA11+'MEXG_AI UPLOAD'!FD11+'MEXG_AI UPLOAD'!FG11+'MEXG_AI UPLOAD'!FJ11+'MEXG_AI UPLOAD'!FM11+'MEXG_AI UPLOAD'!FP11+'MEXG_AI UPLOAD'!FS11+'MEXG_AI UPLOAD'!FV11+'MEXG_AI UPLOAD'!FY11+'MEXG_AI UPLOAD'!GB11</f>
        <v>0</v>
      </c>
      <c r="H10" s="77"/>
      <c r="I10" s="77"/>
      <c r="J10" s="77"/>
      <c r="K10" s="77"/>
      <c r="L10" s="77"/>
      <c r="M10" s="77"/>
    </row>
    <row r="11" spans="1:13">
      <c r="A11" s="120"/>
      <c r="B11" s="66"/>
      <c r="C11" s="66"/>
      <c r="D11" s="66"/>
      <c r="E11" s="66"/>
      <c r="F11" s="66"/>
      <c r="G11" s="68">
        <f>'MEXG_AI UPLOAD'!AK12+'MEXG_AI UPLOAD'!AN12+'MEXG_AI UPLOAD'!AQ12+'MEXG_AI UPLOAD'!AT12+'MEXG_AI UPLOAD'!AW12+'MEXG_AI UPLOAD'!AZ12+'MEXG_AI UPLOAD'!BC12+'MEXG_AI UPLOAD'!BF12+'MEXG_AI UPLOAD'!BI12+'MEXG_AI UPLOAD'!BL12+'MEXG_AI UPLOAD'!BO12+'MEXG_AI UPLOAD'!BR12+'MEXG_AI UPLOAD'!BU12+'MEXG_AI UPLOAD'!BX12+'MEXG_AI UPLOAD'!CA12+'MEXG_AI UPLOAD'!CD12+'MEXG_AI UPLOAD'!CG12+'MEXG_AI UPLOAD'!CJ12+'MEXG_AI UPLOAD'!CM12+'MEXG_AI UPLOAD'!CP12+'MEXG_AI UPLOAD'!CS12+'MEXG_AI UPLOAD'!CV12+'MEXG_AI UPLOAD'!CY12+'MEXG_AI UPLOAD'!DB12+'MEXG_AI UPLOAD'!DE12+'MEXG_AI UPLOAD'!DH12+'MEXG_AI UPLOAD'!DK12+'MEXG_AI UPLOAD'!DN12+'MEXG_AI UPLOAD'!DQ12+'MEXG_AI UPLOAD'!DT12+'MEXG_AI UPLOAD'!DW12+'MEXG_AI UPLOAD'!DZ12+'MEXG_AI UPLOAD'!EC12+'MEXG_AI UPLOAD'!EF12+'MEXG_AI UPLOAD'!EI12+'MEXG_AI UPLOAD'!EL12+'MEXG_AI UPLOAD'!EO12+'MEXG_AI UPLOAD'!ER12+'MEXG_AI UPLOAD'!EU12+'MEXG_AI UPLOAD'!EX12+'MEXG_AI UPLOAD'!FA12+'MEXG_AI UPLOAD'!FD12+'MEXG_AI UPLOAD'!FG12+'MEXG_AI UPLOAD'!FJ12+'MEXG_AI UPLOAD'!FM12+'MEXG_AI UPLOAD'!FP12+'MEXG_AI UPLOAD'!FS12+'MEXG_AI UPLOAD'!FV12+'MEXG_AI UPLOAD'!FY12+'MEXG_AI UPLOAD'!GB12</f>
        <v>0</v>
      </c>
      <c r="H11" s="70"/>
      <c r="I11" s="70"/>
      <c r="J11" s="70"/>
      <c r="K11" s="70"/>
      <c r="L11" s="70"/>
      <c r="M11" s="66"/>
    </row>
    <row r="12" spans="1:13">
      <c r="A12" s="120"/>
      <c r="B12" s="66"/>
      <c r="C12" s="66"/>
      <c r="D12" s="66"/>
      <c r="E12" s="66"/>
      <c r="F12" s="66"/>
      <c r="G12" s="68">
        <f>'MEXG_AI UPLOAD'!AK13+'MEXG_AI UPLOAD'!AN13+'MEXG_AI UPLOAD'!AQ13+'MEXG_AI UPLOAD'!AT13+'MEXG_AI UPLOAD'!AW13+'MEXG_AI UPLOAD'!AZ13+'MEXG_AI UPLOAD'!BC13+'MEXG_AI UPLOAD'!BF13+'MEXG_AI UPLOAD'!BI13+'MEXG_AI UPLOAD'!BL13+'MEXG_AI UPLOAD'!BO13+'MEXG_AI UPLOAD'!BR13+'MEXG_AI UPLOAD'!BU13+'MEXG_AI UPLOAD'!BX13+'MEXG_AI UPLOAD'!CA13+'MEXG_AI UPLOAD'!CD13+'MEXG_AI UPLOAD'!CG13+'MEXG_AI UPLOAD'!CJ13+'MEXG_AI UPLOAD'!CM13+'MEXG_AI UPLOAD'!CP13+'MEXG_AI UPLOAD'!CS13+'MEXG_AI UPLOAD'!CV13+'MEXG_AI UPLOAD'!CY13+'MEXG_AI UPLOAD'!DB13+'MEXG_AI UPLOAD'!DE13+'MEXG_AI UPLOAD'!DH13+'MEXG_AI UPLOAD'!DK13+'MEXG_AI UPLOAD'!DN13+'MEXG_AI UPLOAD'!DQ13+'MEXG_AI UPLOAD'!DT13+'MEXG_AI UPLOAD'!DW13+'MEXG_AI UPLOAD'!DZ13+'MEXG_AI UPLOAD'!EC13+'MEXG_AI UPLOAD'!EF13+'MEXG_AI UPLOAD'!EI13+'MEXG_AI UPLOAD'!EL13+'MEXG_AI UPLOAD'!EO13+'MEXG_AI UPLOAD'!ER13+'MEXG_AI UPLOAD'!EU13+'MEXG_AI UPLOAD'!EX13+'MEXG_AI UPLOAD'!FA13+'MEXG_AI UPLOAD'!FD13+'MEXG_AI UPLOAD'!FG13+'MEXG_AI UPLOAD'!FJ13+'MEXG_AI UPLOAD'!FM13+'MEXG_AI UPLOAD'!FP13+'MEXG_AI UPLOAD'!FS13+'MEXG_AI UPLOAD'!FV13+'MEXG_AI UPLOAD'!FY13+'MEXG_AI UPLOAD'!GB13</f>
        <v>0</v>
      </c>
      <c r="H12" s="70"/>
      <c r="I12" s="70"/>
      <c r="J12" s="70"/>
      <c r="K12" s="70"/>
      <c r="L12" s="70"/>
      <c r="M12" s="66"/>
    </row>
    <row r="13" spans="1:13">
      <c r="A13" s="120"/>
      <c r="B13" s="66"/>
      <c r="C13" s="66"/>
      <c r="D13" s="66"/>
      <c r="E13" s="66"/>
      <c r="F13" s="66"/>
      <c r="G13" s="68">
        <f>'MEXG_AI UPLOAD'!AK14+'MEXG_AI UPLOAD'!AN14+'MEXG_AI UPLOAD'!AQ14+'MEXG_AI UPLOAD'!AT14+'MEXG_AI UPLOAD'!AW14+'MEXG_AI UPLOAD'!AZ14+'MEXG_AI UPLOAD'!BC14+'MEXG_AI UPLOAD'!BF14+'MEXG_AI UPLOAD'!BI14+'MEXG_AI UPLOAD'!BL14+'MEXG_AI UPLOAD'!BO14+'MEXG_AI UPLOAD'!BR14+'MEXG_AI UPLOAD'!BU14+'MEXG_AI UPLOAD'!BX14+'MEXG_AI UPLOAD'!CA14+'MEXG_AI UPLOAD'!CD14+'MEXG_AI UPLOAD'!CG14+'MEXG_AI UPLOAD'!CJ14+'MEXG_AI UPLOAD'!CM14+'MEXG_AI UPLOAD'!CP14+'MEXG_AI UPLOAD'!CS14+'MEXG_AI UPLOAD'!CV14+'MEXG_AI UPLOAD'!CY14+'MEXG_AI UPLOAD'!DB14+'MEXG_AI UPLOAD'!DE14+'MEXG_AI UPLOAD'!DH14+'MEXG_AI UPLOAD'!DK14+'MEXG_AI UPLOAD'!DN14+'MEXG_AI UPLOAD'!DQ14+'MEXG_AI UPLOAD'!DT14+'MEXG_AI UPLOAD'!DW14+'MEXG_AI UPLOAD'!DZ14+'MEXG_AI UPLOAD'!EC14+'MEXG_AI UPLOAD'!EF14+'MEXG_AI UPLOAD'!EI14+'MEXG_AI UPLOAD'!EL14+'MEXG_AI UPLOAD'!EO14+'MEXG_AI UPLOAD'!ER14+'MEXG_AI UPLOAD'!EU14+'MEXG_AI UPLOAD'!EX14+'MEXG_AI UPLOAD'!FA14+'MEXG_AI UPLOAD'!FD14+'MEXG_AI UPLOAD'!FG14+'MEXG_AI UPLOAD'!FJ14+'MEXG_AI UPLOAD'!FM14+'MEXG_AI UPLOAD'!FP14+'MEXG_AI UPLOAD'!FS14+'MEXG_AI UPLOAD'!FV14+'MEXG_AI UPLOAD'!FY14+'MEXG_AI UPLOAD'!GB14</f>
        <v>0</v>
      </c>
      <c r="H13" s="70"/>
      <c r="I13" s="70"/>
      <c r="J13" s="70"/>
      <c r="K13" s="70"/>
      <c r="L13" s="70"/>
      <c r="M13" s="66"/>
    </row>
    <row r="14" spans="1:13">
      <c r="A14" s="120"/>
      <c r="B14" s="77"/>
      <c r="C14" s="77"/>
      <c r="D14" s="77"/>
      <c r="E14" s="77"/>
      <c r="F14" s="77"/>
      <c r="G14" s="68">
        <f>'MEXG_AI UPLOAD'!AK15+'MEXG_AI UPLOAD'!AN15+'MEXG_AI UPLOAD'!AQ15+'MEXG_AI UPLOAD'!AT15+'MEXG_AI UPLOAD'!AW15+'MEXG_AI UPLOAD'!AZ15+'MEXG_AI UPLOAD'!BC15+'MEXG_AI UPLOAD'!BF15+'MEXG_AI UPLOAD'!BI15+'MEXG_AI UPLOAD'!BL15+'MEXG_AI UPLOAD'!BO15+'MEXG_AI UPLOAD'!BR15+'MEXG_AI UPLOAD'!BU15+'MEXG_AI UPLOAD'!BX15+'MEXG_AI UPLOAD'!CA15+'MEXG_AI UPLOAD'!CD15+'MEXG_AI UPLOAD'!CG15+'MEXG_AI UPLOAD'!CJ15+'MEXG_AI UPLOAD'!CM15+'MEXG_AI UPLOAD'!CP15+'MEXG_AI UPLOAD'!CS15+'MEXG_AI UPLOAD'!CV15+'MEXG_AI UPLOAD'!CY15+'MEXG_AI UPLOAD'!DB15+'MEXG_AI UPLOAD'!DE15+'MEXG_AI UPLOAD'!DH15+'MEXG_AI UPLOAD'!DK15+'MEXG_AI UPLOAD'!DN15+'MEXG_AI UPLOAD'!DQ15+'MEXG_AI UPLOAD'!DT15+'MEXG_AI UPLOAD'!DW15+'MEXG_AI UPLOAD'!DZ15+'MEXG_AI UPLOAD'!EC15+'MEXG_AI UPLOAD'!EF15+'MEXG_AI UPLOAD'!EI15+'MEXG_AI UPLOAD'!EL15+'MEXG_AI UPLOAD'!EO15+'MEXG_AI UPLOAD'!ER15+'MEXG_AI UPLOAD'!EU15+'MEXG_AI UPLOAD'!EX15+'MEXG_AI UPLOAD'!FA15+'MEXG_AI UPLOAD'!FD15+'MEXG_AI UPLOAD'!FG15+'MEXG_AI UPLOAD'!FJ15+'MEXG_AI UPLOAD'!FM15+'MEXG_AI UPLOAD'!FP15+'MEXG_AI UPLOAD'!FS15+'MEXG_AI UPLOAD'!FV15+'MEXG_AI UPLOAD'!FY15+'MEXG_AI UPLOAD'!GB15</f>
        <v>0</v>
      </c>
      <c r="H14" s="77"/>
      <c r="I14" s="77"/>
      <c r="J14" s="77"/>
      <c r="K14" s="77"/>
      <c r="L14" s="77"/>
      <c r="M14" s="77"/>
    </row>
    <row r="15" spans="1:13">
      <c r="A15" s="120"/>
      <c r="B15" s="66"/>
      <c r="C15" s="66"/>
      <c r="D15" s="66"/>
      <c r="E15" s="74"/>
      <c r="F15" s="74"/>
      <c r="G15" s="68">
        <f>'MEXG_AI UPLOAD'!AK16+'MEXG_AI UPLOAD'!AN16+'MEXG_AI UPLOAD'!AQ16+'MEXG_AI UPLOAD'!AT16+'MEXG_AI UPLOAD'!AW16+'MEXG_AI UPLOAD'!AZ16+'MEXG_AI UPLOAD'!BC16+'MEXG_AI UPLOAD'!BF16+'MEXG_AI UPLOAD'!BI16+'MEXG_AI UPLOAD'!BL16+'MEXG_AI UPLOAD'!BO16+'MEXG_AI UPLOAD'!BR16+'MEXG_AI UPLOAD'!BU16+'MEXG_AI UPLOAD'!BX16+'MEXG_AI UPLOAD'!CA16+'MEXG_AI UPLOAD'!CD16+'MEXG_AI UPLOAD'!CG16+'MEXG_AI UPLOAD'!CJ16+'MEXG_AI UPLOAD'!CM16+'MEXG_AI UPLOAD'!CP16+'MEXG_AI UPLOAD'!CS16+'MEXG_AI UPLOAD'!CV16+'MEXG_AI UPLOAD'!CY16+'MEXG_AI UPLOAD'!DB16+'MEXG_AI UPLOAD'!DE16+'MEXG_AI UPLOAD'!DH16+'MEXG_AI UPLOAD'!DK16+'MEXG_AI UPLOAD'!DN16+'MEXG_AI UPLOAD'!DQ16+'MEXG_AI UPLOAD'!DT16+'MEXG_AI UPLOAD'!DW16+'MEXG_AI UPLOAD'!DZ16+'MEXG_AI UPLOAD'!EC16+'MEXG_AI UPLOAD'!EF16+'MEXG_AI UPLOAD'!EI16+'MEXG_AI UPLOAD'!EL16+'MEXG_AI UPLOAD'!EO16+'MEXG_AI UPLOAD'!ER16+'MEXG_AI UPLOAD'!EU16+'MEXG_AI UPLOAD'!EX16+'MEXG_AI UPLOAD'!FA16+'MEXG_AI UPLOAD'!FD16+'MEXG_AI UPLOAD'!FG16+'MEXG_AI UPLOAD'!FJ16+'MEXG_AI UPLOAD'!FM16+'MEXG_AI UPLOAD'!FP16+'MEXG_AI UPLOAD'!FS16+'MEXG_AI UPLOAD'!FV16+'MEXG_AI UPLOAD'!FY16+'MEXG_AI UPLOAD'!GB16</f>
        <v>0</v>
      </c>
      <c r="H15" s="76"/>
      <c r="I15" s="76"/>
      <c r="J15" s="70"/>
      <c r="K15" s="70"/>
      <c r="L15" s="70"/>
      <c r="M15" s="71"/>
    </row>
    <row r="16" spans="1:13">
      <c r="A16" s="120"/>
      <c r="B16" s="66"/>
      <c r="C16" s="66"/>
      <c r="D16" s="66"/>
      <c r="E16" s="66"/>
      <c r="F16" s="66"/>
      <c r="G16" s="68">
        <f>'MEXG_AI UPLOAD'!AK17+'MEXG_AI UPLOAD'!AN17+'MEXG_AI UPLOAD'!AQ17+'MEXG_AI UPLOAD'!AT17+'MEXG_AI UPLOAD'!AW17+'MEXG_AI UPLOAD'!AZ17+'MEXG_AI UPLOAD'!BC17+'MEXG_AI UPLOAD'!BF17+'MEXG_AI UPLOAD'!BI17+'MEXG_AI UPLOAD'!BL17+'MEXG_AI UPLOAD'!BO17+'MEXG_AI UPLOAD'!BR17+'MEXG_AI UPLOAD'!BU17+'MEXG_AI UPLOAD'!BX17+'MEXG_AI UPLOAD'!CA17+'MEXG_AI UPLOAD'!CD17+'MEXG_AI UPLOAD'!CG17+'MEXG_AI UPLOAD'!CJ17+'MEXG_AI UPLOAD'!CM17+'MEXG_AI UPLOAD'!CP17+'MEXG_AI UPLOAD'!CS17+'MEXG_AI UPLOAD'!CV17+'MEXG_AI UPLOAD'!CY17+'MEXG_AI UPLOAD'!DB17+'MEXG_AI UPLOAD'!DE17+'MEXG_AI UPLOAD'!DH17+'MEXG_AI UPLOAD'!DK17+'MEXG_AI UPLOAD'!DN17+'MEXG_AI UPLOAD'!DQ17+'MEXG_AI UPLOAD'!DT17+'MEXG_AI UPLOAD'!DW17+'MEXG_AI UPLOAD'!DZ17+'MEXG_AI UPLOAD'!EC17+'MEXG_AI UPLOAD'!EF17+'MEXG_AI UPLOAD'!EI17+'MEXG_AI UPLOAD'!EL17+'MEXG_AI UPLOAD'!EO17+'MEXG_AI UPLOAD'!ER17+'MEXG_AI UPLOAD'!EU17+'MEXG_AI UPLOAD'!EX17+'MEXG_AI UPLOAD'!FA17+'MEXG_AI UPLOAD'!FD17+'MEXG_AI UPLOAD'!FG17+'MEXG_AI UPLOAD'!FJ17+'MEXG_AI UPLOAD'!FM17+'MEXG_AI UPLOAD'!FP17+'MEXG_AI UPLOAD'!FS17+'MEXG_AI UPLOAD'!FV17+'MEXG_AI UPLOAD'!FY17+'MEXG_AI UPLOAD'!GB17</f>
        <v>0</v>
      </c>
      <c r="H16" s="70"/>
      <c r="I16" s="70"/>
      <c r="J16" s="70"/>
      <c r="K16" s="70"/>
      <c r="L16" s="70"/>
      <c r="M16" s="66"/>
    </row>
    <row r="17" spans="1:13">
      <c r="A17" s="120"/>
      <c r="B17" s="66"/>
      <c r="C17" s="66"/>
      <c r="D17" s="66"/>
      <c r="E17" s="66"/>
      <c r="F17" s="66"/>
      <c r="G17" s="68">
        <f>'MEXG_AI UPLOAD'!AK18+'MEXG_AI UPLOAD'!AN18+'MEXG_AI UPLOAD'!AQ18+'MEXG_AI UPLOAD'!AT18+'MEXG_AI UPLOAD'!AW18+'MEXG_AI UPLOAD'!AZ18+'MEXG_AI UPLOAD'!BC18+'MEXG_AI UPLOAD'!BF18+'MEXG_AI UPLOAD'!BI18+'MEXG_AI UPLOAD'!BL18+'MEXG_AI UPLOAD'!BO18+'MEXG_AI UPLOAD'!BR18+'MEXG_AI UPLOAD'!BU18+'MEXG_AI UPLOAD'!BX18+'MEXG_AI UPLOAD'!CA18+'MEXG_AI UPLOAD'!CD18+'MEXG_AI UPLOAD'!CG18+'MEXG_AI UPLOAD'!CJ18+'MEXG_AI UPLOAD'!CM18+'MEXG_AI UPLOAD'!CP18+'MEXG_AI UPLOAD'!CS18+'MEXG_AI UPLOAD'!CV18+'MEXG_AI UPLOAD'!CY18+'MEXG_AI UPLOAD'!DB18+'MEXG_AI UPLOAD'!DE18+'MEXG_AI UPLOAD'!DH18+'MEXG_AI UPLOAD'!DK18+'MEXG_AI UPLOAD'!DN18+'MEXG_AI UPLOAD'!DQ18+'MEXG_AI UPLOAD'!DT18+'MEXG_AI UPLOAD'!DW18+'MEXG_AI UPLOAD'!DZ18+'MEXG_AI UPLOAD'!EC18+'MEXG_AI UPLOAD'!EF18+'MEXG_AI UPLOAD'!EI18+'MEXG_AI UPLOAD'!EL18+'MEXG_AI UPLOAD'!EO18+'MEXG_AI UPLOAD'!ER18+'MEXG_AI UPLOAD'!EU18+'MEXG_AI UPLOAD'!EX18+'MEXG_AI UPLOAD'!FA18+'MEXG_AI UPLOAD'!FD18+'MEXG_AI UPLOAD'!FG18+'MEXG_AI UPLOAD'!FJ18+'MEXG_AI UPLOAD'!FM18+'MEXG_AI UPLOAD'!FP18+'MEXG_AI UPLOAD'!FS18+'MEXG_AI UPLOAD'!FV18+'MEXG_AI UPLOAD'!FY18+'MEXG_AI UPLOAD'!GB18</f>
        <v>0</v>
      </c>
      <c r="H17" s="70"/>
      <c r="I17" s="70"/>
      <c r="J17" s="70"/>
      <c r="K17" s="70"/>
      <c r="L17" s="70"/>
      <c r="M17" s="66"/>
    </row>
    <row r="18" spans="1:13">
      <c r="A18" s="120"/>
      <c r="B18" s="77"/>
      <c r="C18" s="77"/>
      <c r="D18" s="77"/>
      <c r="E18" s="77"/>
      <c r="F18" s="77"/>
      <c r="G18" s="68">
        <f>'MEXG_AI UPLOAD'!AK19+'MEXG_AI UPLOAD'!AN19+'MEXG_AI UPLOAD'!AQ19+'MEXG_AI UPLOAD'!AT19+'MEXG_AI UPLOAD'!AW19+'MEXG_AI UPLOAD'!AZ19+'MEXG_AI UPLOAD'!BC19+'MEXG_AI UPLOAD'!BF19+'MEXG_AI UPLOAD'!BI19+'MEXG_AI UPLOAD'!BL19+'MEXG_AI UPLOAD'!BO19+'MEXG_AI UPLOAD'!BR19+'MEXG_AI UPLOAD'!BU19+'MEXG_AI UPLOAD'!BX19+'MEXG_AI UPLOAD'!CA19+'MEXG_AI UPLOAD'!CD19+'MEXG_AI UPLOAD'!CG19+'MEXG_AI UPLOAD'!CJ19+'MEXG_AI UPLOAD'!CM19+'MEXG_AI UPLOAD'!CP19+'MEXG_AI UPLOAD'!CS19+'MEXG_AI UPLOAD'!CV19+'MEXG_AI UPLOAD'!CY19+'MEXG_AI UPLOAD'!DB19+'MEXG_AI UPLOAD'!DE19+'MEXG_AI UPLOAD'!DH19+'MEXG_AI UPLOAD'!DK19+'MEXG_AI UPLOAD'!DN19+'MEXG_AI UPLOAD'!DQ19+'MEXG_AI UPLOAD'!DT19+'MEXG_AI UPLOAD'!DW19+'MEXG_AI UPLOAD'!DZ19+'MEXG_AI UPLOAD'!EC19+'MEXG_AI UPLOAD'!EF19+'MEXG_AI UPLOAD'!EI19+'MEXG_AI UPLOAD'!EL19+'MEXG_AI UPLOAD'!EO19+'MEXG_AI UPLOAD'!ER19+'MEXG_AI UPLOAD'!EU19+'MEXG_AI UPLOAD'!EX19+'MEXG_AI UPLOAD'!FA19+'MEXG_AI UPLOAD'!FD19+'MEXG_AI UPLOAD'!FG19+'MEXG_AI UPLOAD'!FJ19+'MEXG_AI UPLOAD'!FM19+'MEXG_AI UPLOAD'!FP19+'MEXG_AI UPLOAD'!FS19+'MEXG_AI UPLOAD'!FV19+'MEXG_AI UPLOAD'!FY19+'MEXG_AI UPLOAD'!GB19</f>
        <v>0</v>
      </c>
      <c r="H18" s="77"/>
      <c r="I18" s="77"/>
      <c r="J18" s="77"/>
      <c r="K18" s="77"/>
      <c r="L18" s="77"/>
      <c r="M18" s="77"/>
    </row>
    <row r="19" spans="1:13">
      <c r="A19" s="120"/>
      <c r="B19" s="66"/>
      <c r="C19" s="66"/>
      <c r="D19" s="66"/>
      <c r="E19" s="74"/>
      <c r="F19" s="74"/>
      <c r="G19" s="68">
        <f>'MEXG_AI UPLOAD'!AK20+'MEXG_AI UPLOAD'!AN20+'MEXG_AI UPLOAD'!AQ20+'MEXG_AI UPLOAD'!AT20+'MEXG_AI UPLOAD'!AW20+'MEXG_AI UPLOAD'!AZ20+'MEXG_AI UPLOAD'!BC20+'MEXG_AI UPLOAD'!BF20+'MEXG_AI UPLOAD'!BI20+'MEXG_AI UPLOAD'!BL20+'MEXG_AI UPLOAD'!BO20+'MEXG_AI UPLOAD'!BR20+'MEXG_AI UPLOAD'!BU20+'MEXG_AI UPLOAD'!BX20+'MEXG_AI UPLOAD'!CA20+'MEXG_AI UPLOAD'!CD20+'MEXG_AI UPLOAD'!CG20+'MEXG_AI UPLOAD'!CJ20+'MEXG_AI UPLOAD'!CM20+'MEXG_AI UPLOAD'!CP20+'MEXG_AI UPLOAD'!CS20+'MEXG_AI UPLOAD'!CV20+'MEXG_AI UPLOAD'!CY20+'MEXG_AI UPLOAD'!DB20+'MEXG_AI UPLOAD'!DE20+'MEXG_AI UPLOAD'!DH20+'MEXG_AI UPLOAD'!DK20+'MEXG_AI UPLOAD'!DN20+'MEXG_AI UPLOAD'!DQ20+'MEXG_AI UPLOAD'!DT20+'MEXG_AI UPLOAD'!DW20+'MEXG_AI UPLOAD'!DZ20+'MEXG_AI UPLOAD'!EC20+'MEXG_AI UPLOAD'!EF20+'MEXG_AI UPLOAD'!EI20+'MEXG_AI UPLOAD'!EL20+'MEXG_AI UPLOAD'!EO20+'MEXG_AI UPLOAD'!ER20+'MEXG_AI UPLOAD'!EU20+'MEXG_AI UPLOAD'!EX20+'MEXG_AI UPLOAD'!FA20+'MEXG_AI UPLOAD'!FD20+'MEXG_AI UPLOAD'!FG20+'MEXG_AI UPLOAD'!FJ20+'MEXG_AI UPLOAD'!FM20+'MEXG_AI UPLOAD'!FP20+'MEXG_AI UPLOAD'!FS20+'MEXG_AI UPLOAD'!FV20+'MEXG_AI UPLOAD'!FY20+'MEXG_AI UPLOAD'!GB20</f>
        <v>0</v>
      </c>
      <c r="H19" s="76"/>
      <c r="I19" s="76"/>
      <c r="J19" s="70"/>
      <c r="K19" s="70"/>
      <c r="L19" s="70"/>
      <c r="M19" s="66"/>
    </row>
    <row r="20" spans="1:13">
      <c r="A20" s="120"/>
      <c r="B20" s="66"/>
      <c r="C20" s="66"/>
      <c r="D20" s="66"/>
      <c r="E20" s="74"/>
      <c r="F20" s="74"/>
      <c r="G20" s="68">
        <f>'MEXG_AI UPLOAD'!AK21+'MEXG_AI UPLOAD'!AN21+'MEXG_AI UPLOAD'!AQ21+'MEXG_AI UPLOAD'!AT21+'MEXG_AI UPLOAD'!AW21+'MEXG_AI UPLOAD'!AZ21+'MEXG_AI UPLOAD'!BC21+'MEXG_AI UPLOAD'!BF21+'MEXG_AI UPLOAD'!BI21+'MEXG_AI UPLOAD'!BL21+'MEXG_AI UPLOAD'!BO21+'MEXG_AI UPLOAD'!BR21+'MEXG_AI UPLOAD'!BU21+'MEXG_AI UPLOAD'!BX21+'MEXG_AI UPLOAD'!CA21+'MEXG_AI UPLOAD'!CD21+'MEXG_AI UPLOAD'!CG21+'MEXG_AI UPLOAD'!CJ21+'MEXG_AI UPLOAD'!CM21+'MEXG_AI UPLOAD'!CP21+'MEXG_AI UPLOAD'!CS21+'MEXG_AI UPLOAD'!CV21+'MEXG_AI UPLOAD'!CY21+'MEXG_AI UPLOAD'!DB21+'MEXG_AI UPLOAD'!DE21+'MEXG_AI UPLOAD'!DH21+'MEXG_AI UPLOAD'!DK21+'MEXG_AI UPLOAD'!DN21+'MEXG_AI UPLOAD'!DQ21+'MEXG_AI UPLOAD'!DT21+'MEXG_AI UPLOAD'!DW21+'MEXG_AI UPLOAD'!DZ21+'MEXG_AI UPLOAD'!EC21+'MEXG_AI UPLOAD'!EF21+'MEXG_AI UPLOAD'!EI21+'MEXG_AI UPLOAD'!EL21+'MEXG_AI UPLOAD'!EO21+'MEXG_AI UPLOAD'!ER21+'MEXG_AI UPLOAD'!EU21+'MEXG_AI UPLOAD'!EX21+'MEXG_AI UPLOAD'!FA21+'MEXG_AI UPLOAD'!FD21+'MEXG_AI UPLOAD'!FG21+'MEXG_AI UPLOAD'!FJ21+'MEXG_AI UPLOAD'!FM21+'MEXG_AI UPLOAD'!FP21+'MEXG_AI UPLOAD'!FS21+'MEXG_AI UPLOAD'!FV21+'MEXG_AI UPLOAD'!FY21+'MEXG_AI UPLOAD'!GB21</f>
        <v>0</v>
      </c>
      <c r="H20" s="76"/>
      <c r="I20" s="76"/>
      <c r="J20" s="70"/>
      <c r="K20" s="70"/>
      <c r="L20" s="70"/>
      <c r="M20" s="66"/>
    </row>
    <row r="21" spans="1:13">
      <c r="A21" s="120"/>
      <c r="B21" s="66"/>
      <c r="C21" s="66"/>
      <c r="D21" s="66"/>
      <c r="E21" s="74"/>
      <c r="F21" s="74"/>
      <c r="G21" s="75"/>
      <c r="H21" s="76"/>
      <c r="I21" s="76"/>
      <c r="J21" s="70"/>
      <c r="K21" s="70"/>
      <c r="L21" s="70"/>
      <c r="M21" s="66"/>
    </row>
    <row r="22" spans="1:13">
      <c r="A22" s="78" t="s">
        <v>85</v>
      </c>
      <c r="B22" s="121" t="s">
        <v>127</v>
      </c>
      <c r="C22" s="122"/>
      <c r="D22" s="122"/>
      <c r="E22" s="122"/>
      <c r="F22" s="122"/>
      <c r="G22" s="122"/>
      <c r="H22" s="122"/>
      <c r="I22" s="123"/>
      <c r="J22" s="109" t="s">
        <v>85</v>
      </c>
      <c r="K22" s="124" t="s">
        <v>331</v>
      </c>
      <c r="L22" s="124"/>
      <c r="M22" s="125"/>
    </row>
    <row r="23" spans="1:13">
      <c r="A23" s="79" t="s">
        <v>86</v>
      </c>
      <c r="B23" s="126" t="s">
        <v>87</v>
      </c>
      <c r="C23" s="127"/>
      <c r="D23" s="127"/>
      <c r="E23" s="127"/>
      <c r="F23" s="127"/>
      <c r="G23" s="127"/>
      <c r="H23" s="127"/>
      <c r="I23" s="128"/>
      <c r="J23" s="110" t="s">
        <v>86</v>
      </c>
      <c r="K23" s="129" t="s">
        <v>88</v>
      </c>
      <c r="L23" s="129"/>
      <c r="M23" s="130"/>
    </row>
    <row r="24" spans="1:13">
      <c r="A24" s="84" t="s">
        <v>89</v>
      </c>
      <c r="B24" s="136" t="s">
        <v>90</v>
      </c>
      <c r="C24" s="137"/>
      <c r="D24" s="137"/>
      <c r="E24" s="137"/>
      <c r="F24" s="137"/>
      <c r="G24" s="137"/>
      <c r="H24" s="137"/>
      <c r="I24" s="138"/>
      <c r="J24" s="111" t="s">
        <v>89</v>
      </c>
      <c r="K24" s="134" t="s">
        <v>332</v>
      </c>
      <c r="L24" s="134"/>
      <c r="M24" s="135"/>
    </row>
    <row r="25" spans="1:13" ht="9" customHeight="1"/>
    <row r="26" spans="1:13">
      <c r="A26" s="80" t="s">
        <v>91</v>
      </c>
      <c r="B26" s="139" t="s">
        <v>125</v>
      </c>
      <c r="C26" s="140"/>
      <c r="D26" s="140"/>
      <c r="E26" s="140"/>
      <c r="F26" s="140"/>
      <c r="G26" s="140"/>
      <c r="H26" s="140"/>
      <c r="I26" s="141"/>
      <c r="J26" s="109" t="s">
        <v>91</v>
      </c>
      <c r="K26" s="124" t="s">
        <v>333</v>
      </c>
      <c r="L26" s="124"/>
      <c r="M26" s="125"/>
    </row>
    <row r="27" spans="1:13">
      <c r="A27" s="85" t="s">
        <v>86</v>
      </c>
      <c r="B27" s="142" t="s">
        <v>126</v>
      </c>
      <c r="C27" s="143"/>
      <c r="D27" s="143"/>
      <c r="E27" s="143"/>
      <c r="F27" s="143"/>
      <c r="G27" s="143"/>
      <c r="H27" s="143"/>
      <c r="I27" s="144"/>
      <c r="J27" s="110" t="s">
        <v>86</v>
      </c>
      <c r="K27" s="129" t="s">
        <v>334</v>
      </c>
      <c r="L27" s="129"/>
      <c r="M27" s="130"/>
    </row>
    <row r="28" spans="1:13">
      <c r="A28" s="86" t="s">
        <v>89</v>
      </c>
      <c r="B28" s="131" t="s">
        <v>128</v>
      </c>
      <c r="C28" s="132"/>
      <c r="D28" s="132"/>
      <c r="E28" s="132"/>
      <c r="F28" s="132"/>
      <c r="G28" s="132"/>
      <c r="H28" s="132"/>
      <c r="I28" s="133"/>
      <c r="J28" s="111" t="s">
        <v>89</v>
      </c>
      <c r="K28" s="134" t="s">
        <v>335</v>
      </c>
      <c r="L28" s="134"/>
      <c r="M28" s="135"/>
    </row>
  </sheetData>
  <mergeCells count="14">
    <mergeCell ref="B28:I28"/>
    <mergeCell ref="K28:M28"/>
    <mergeCell ref="B24:I24"/>
    <mergeCell ref="K24:M24"/>
    <mergeCell ref="B26:I26"/>
    <mergeCell ref="K26:M26"/>
    <mergeCell ref="B27:I27"/>
    <mergeCell ref="K27:M27"/>
    <mergeCell ref="D1:F1"/>
    <mergeCell ref="A2:A21"/>
    <mergeCell ref="B22:I22"/>
    <mergeCell ref="K22:M22"/>
    <mergeCell ref="B23:I23"/>
    <mergeCell ref="K23:M23"/>
  </mergeCells>
  <phoneticPr fontId="3" type="noConversion"/>
  <pageMargins left="0.25" right="0.25" top="0.75" bottom="0.75" header="0.3" footer="0.3"/>
  <pageSetup paperSize="9" scale="37" orientation="landscape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17"/>
  <sheetViews>
    <sheetView view="pageBreakPreview" zoomScaleNormal="100" zoomScaleSheetLayoutView="100" workbookViewId="0">
      <selection activeCell="B33" sqref="B33"/>
    </sheetView>
  </sheetViews>
  <sheetFormatPr defaultColWidth="9" defaultRowHeight="16.5"/>
  <cols>
    <col min="1" max="1" width="9.625" style="48" bestFit="1" customWidth="1"/>
    <col min="2" max="2" width="95.125" style="48" bestFit="1" customWidth="1"/>
    <col min="3" max="3" width="68" style="48" bestFit="1" customWidth="1"/>
    <col min="4" max="16384" width="9" style="48"/>
  </cols>
  <sheetData>
    <row r="1" spans="1:3">
      <c r="A1" s="49" t="s">
        <v>57</v>
      </c>
      <c r="B1" s="49" t="s">
        <v>58</v>
      </c>
      <c r="C1" s="49" t="s">
        <v>59</v>
      </c>
    </row>
    <row r="2" spans="1:3">
      <c r="A2" s="49" t="s">
        <v>30</v>
      </c>
      <c r="B2" s="50" t="s">
        <v>45</v>
      </c>
      <c r="C2" s="50" t="s">
        <v>60</v>
      </c>
    </row>
    <row r="3" spans="1:3">
      <c r="A3" s="49" t="s">
        <v>31</v>
      </c>
      <c r="B3" s="50" t="s">
        <v>61</v>
      </c>
      <c r="C3" s="50"/>
    </row>
    <row r="4" spans="1:3">
      <c r="A4" s="49" t="s">
        <v>38</v>
      </c>
      <c r="B4" s="50" t="s">
        <v>69</v>
      </c>
      <c r="C4" s="50"/>
    </row>
    <row r="5" spans="1:3">
      <c r="A5" s="49" t="s">
        <v>32</v>
      </c>
      <c r="B5" s="50" t="s">
        <v>46</v>
      </c>
      <c r="C5" s="50" t="s">
        <v>62</v>
      </c>
    </row>
    <row r="6" spans="1:3">
      <c r="A6" s="49" t="s">
        <v>39</v>
      </c>
      <c r="B6" s="50" t="s">
        <v>48</v>
      </c>
      <c r="C6" s="50"/>
    </row>
    <row r="7" spans="1:3">
      <c r="A7" s="49" t="s">
        <v>42</v>
      </c>
      <c r="B7" s="50" t="s">
        <v>52</v>
      </c>
      <c r="C7" s="50"/>
    </row>
    <row r="8" spans="1:3">
      <c r="A8" s="49" t="s">
        <v>40</v>
      </c>
      <c r="B8" s="50" t="s">
        <v>49</v>
      </c>
      <c r="C8" s="50"/>
    </row>
    <row r="9" spans="1:3">
      <c r="A9" s="49" t="s">
        <v>41</v>
      </c>
      <c r="B9" s="50" t="s">
        <v>50</v>
      </c>
      <c r="C9" s="50" t="s">
        <v>63</v>
      </c>
    </row>
    <row r="10" spans="1:3">
      <c r="A10" s="49" t="s">
        <v>44</v>
      </c>
      <c r="B10" s="50" t="s">
        <v>54</v>
      </c>
      <c r="C10" s="50" t="s">
        <v>64</v>
      </c>
    </row>
    <row r="11" spans="1:3">
      <c r="A11" s="49" t="s">
        <v>33</v>
      </c>
      <c r="B11" s="50" t="s">
        <v>47</v>
      </c>
      <c r="C11" s="50"/>
    </row>
    <row r="12" spans="1:3">
      <c r="A12" s="51" t="s">
        <v>34</v>
      </c>
      <c r="B12" s="52" t="s">
        <v>65</v>
      </c>
      <c r="C12" s="52" t="s">
        <v>71</v>
      </c>
    </row>
    <row r="13" spans="1:3">
      <c r="A13" s="49" t="s">
        <v>35</v>
      </c>
      <c r="B13" s="50" t="s">
        <v>66</v>
      </c>
      <c r="C13" s="50"/>
    </row>
    <row r="14" spans="1:3">
      <c r="A14" s="49" t="s">
        <v>36</v>
      </c>
      <c r="B14" s="50" t="s">
        <v>67</v>
      </c>
      <c r="C14" s="50" t="s">
        <v>68</v>
      </c>
    </row>
    <row r="15" spans="1:3">
      <c r="A15" s="49"/>
      <c r="B15" s="50" t="s">
        <v>51</v>
      </c>
      <c r="C15" s="50"/>
    </row>
    <row r="16" spans="1:3">
      <c r="A16" s="49" t="s">
        <v>37</v>
      </c>
      <c r="B16" s="50" t="s">
        <v>70</v>
      </c>
      <c r="C16" s="50"/>
    </row>
    <row r="17" spans="1:3">
      <c r="A17" s="49" t="s">
        <v>43</v>
      </c>
      <c r="B17" s="50" t="s">
        <v>53</v>
      </c>
      <c r="C17" s="50"/>
    </row>
  </sheetData>
  <phoneticPr fontId="3" type="noConversion"/>
  <pageMargins left="0.25" right="0.25" top="0.75" bottom="0.75" header="0.3" footer="0.3"/>
  <pageSetup paperSize="9" scale="76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B4"/>
  <sheetViews>
    <sheetView topLeftCell="W1" workbookViewId="0">
      <pane ySplit="2" topLeftCell="A3" activePane="bottomLeft" state="frozen"/>
      <selection pane="bottomLeft" activeCell="AJ3" sqref="AJ3"/>
    </sheetView>
  </sheetViews>
  <sheetFormatPr defaultColWidth="8.75" defaultRowHeight="16.5"/>
  <cols>
    <col min="1" max="1" width="10.875" style="101" bestFit="1" customWidth="1"/>
    <col min="2" max="2" width="12.75" style="101" bestFit="1" customWidth="1"/>
    <col min="3" max="3" width="4.75" style="101" bestFit="1" customWidth="1"/>
    <col min="4" max="4" width="12.625" style="101" bestFit="1" customWidth="1"/>
    <col min="5" max="5" width="8.125" style="101" bestFit="1" customWidth="1"/>
    <col min="6" max="6" width="16.75" style="101" bestFit="1" customWidth="1"/>
    <col min="7" max="7" width="10.875" style="101" bestFit="1" customWidth="1"/>
    <col min="8" max="8" width="4.25" style="101" bestFit="1" customWidth="1"/>
    <col min="9" max="9" width="7.375" style="101" bestFit="1" customWidth="1"/>
    <col min="10" max="10" width="5.625" style="101" bestFit="1" customWidth="1"/>
    <col min="11" max="11" width="6.125" style="101" bestFit="1" customWidth="1"/>
    <col min="12" max="12" width="6.875" style="101" bestFit="1" customWidth="1"/>
    <col min="13" max="13" width="12" style="101" bestFit="1" customWidth="1"/>
    <col min="14" max="14" width="86.25" style="101" bestFit="1" customWidth="1"/>
    <col min="15" max="15" width="16.75" style="101" bestFit="1" customWidth="1"/>
    <col min="16" max="16" width="11.5" style="101" bestFit="1" customWidth="1"/>
    <col min="17" max="17" width="11" style="101" bestFit="1" customWidth="1"/>
    <col min="18" max="18" width="12.625" style="101" bestFit="1" customWidth="1"/>
    <col min="19" max="19" width="11" style="101" bestFit="1" customWidth="1"/>
    <col min="20" max="20" width="42.375" style="101" bestFit="1" customWidth="1"/>
    <col min="21" max="21" width="41.5" style="101" bestFit="1" customWidth="1"/>
    <col min="22" max="22" width="22.125" style="101" bestFit="1" customWidth="1"/>
    <col min="23" max="23" width="53" style="101" bestFit="1" customWidth="1"/>
    <col min="24" max="24" width="13" style="101" bestFit="1" customWidth="1"/>
    <col min="25" max="25" width="11.375" style="101" bestFit="1" customWidth="1"/>
    <col min="26" max="26" width="8.25" style="101" bestFit="1" customWidth="1"/>
    <col min="27" max="27" width="11.5" style="101" bestFit="1" customWidth="1"/>
    <col min="28" max="28" width="8.375" style="101" bestFit="1" customWidth="1"/>
    <col min="29" max="29" width="12.375" style="101" bestFit="1" customWidth="1"/>
    <col min="30" max="30" width="9.25" style="101" bestFit="1" customWidth="1"/>
    <col min="31" max="31" width="29" style="101" bestFit="1" customWidth="1"/>
    <col min="32" max="32" width="5.875" style="101" bestFit="1" customWidth="1"/>
    <col min="33" max="33" width="13.75" style="101" bestFit="1" customWidth="1"/>
    <col min="34" max="34" width="8.875" style="101" bestFit="1" customWidth="1"/>
    <col min="35" max="35" width="15.125" style="101" bestFit="1" customWidth="1"/>
    <col min="36" max="36" width="12.25" style="101" bestFit="1" customWidth="1"/>
    <col min="37" max="37" width="15.25" style="101" bestFit="1" customWidth="1"/>
    <col min="38" max="38" width="15.125" style="101" bestFit="1" customWidth="1"/>
    <col min="39" max="39" width="12.25" style="101" bestFit="1" customWidth="1"/>
    <col min="40" max="40" width="15.25" style="101" bestFit="1" customWidth="1"/>
    <col min="41" max="41" width="15.125" style="101" bestFit="1" customWidth="1"/>
    <col min="42" max="42" width="12.25" style="101" bestFit="1" customWidth="1"/>
    <col min="43" max="43" width="15.25" style="101" bestFit="1" customWidth="1"/>
    <col min="44" max="44" width="15.125" style="101" bestFit="1" customWidth="1"/>
    <col min="45" max="45" width="12.25" style="101" bestFit="1" customWidth="1"/>
    <col min="46" max="46" width="15.25" style="101" bestFit="1" customWidth="1"/>
    <col min="47" max="47" width="15.125" style="101" bestFit="1" customWidth="1"/>
    <col min="48" max="48" width="12.25" style="101" bestFit="1" customWidth="1"/>
    <col min="49" max="49" width="15.25" style="101" bestFit="1" customWidth="1"/>
    <col min="50" max="50" width="15.125" style="101" bestFit="1" customWidth="1"/>
    <col min="51" max="51" width="12.25" style="101" bestFit="1" customWidth="1"/>
    <col min="52" max="52" width="15.25" style="101" bestFit="1" customWidth="1"/>
    <col min="53" max="53" width="15.125" style="101" bestFit="1" customWidth="1"/>
    <col min="54" max="54" width="12.25" style="101" bestFit="1" customWidth="1"/>
    <col min="55" max="55" width="15.25" style="101" bestFit="1" customWidth="1"/>
    <col min="56" max="56" width="15.125" style="101" bestFit="1" customWidth="1"/>
    <col min="57" max="57" width="12.25" style="101" bestFit="1" customWidth="1"/>
    <col min="58" max="58" width="15.25" style="101" bestFit="1" customWidth="1"/>
    <col min="59" max="59" width="15.125" style="101" bestFit="1" customWidth="1"/>
    <col min="60" max="60" width="12.25" style="101" bestFit="1" customWidth="1"/>
    <col min="61" max="61" width="15.25" style="101" bestFit="1" customWidth="1"/>
    <col min="62" max="62" width="16.25" style="101" bestFit="1" customWidth="1"/>
    <col min="63" max="63" width="13.375" style="101" bestFit="1" customWidth="1"/>
    <col min="64" max="64" width="16.375" style="101" bestFit="1" customWidth="1"/>
    <col min="65" max="65" width="16.25" style="101" bestFit="1" customWidth="1"/>
    <col min="66" max="66" width="13.375" style="101" bestFit="1" customWidth="1"/>
    <col min="67" max="67" width="16.375" style="101" bestFit="1" customWidth="1"/>
    <col min="68" max="68" width="16.25" style="101" bestFit="1" customWidth="1"/>
    <col min="69" max="69" width="13.375" style="101" bestFit="1" customWidth="1"/>
    <col min="70" max="70" width="16.375" style="101" bestFit="1" customWidth="1"/>
    <col min="71" max="71" width="16.25" style="101" bestFit="1" customWidth="1"/>
    <col min="72" max="72" width="13.375" style="101" bestFit="1" customWidth="1"/>
    <col min="73" max="73" width="16.375" style="101" bestFit="1" customWidth="1"/>
    <col min="74" max="74" width="16.25" style="101" bestFit="1" customWidth="1"/>
    <col min="75" max="75" width="13.375" style="101" bestFit="1" customWidth="1"/>
    <col min="76" max="76" width="16.375" style="101" bestFit="1" customWidth="1"/>
    <col min="77" max="77" width="16.25" style="101" bestFit="1" customWidth="1"/>
    <col min="78" max="78" width="13.375" style="101" bestFit="1" customWidth="1"/>
    <col min="79" max="79" width="16.375" style="101" bestFit="1" customWidth="1"/>
    <col min="80" max="80" width="16.25" style="101" bestFit="1" customWidth="1"/>
    <col min="81" max="81" width="13.375" style="101" bestFit="1" customWidth="1"/>
    <col min="82" max="82" width="16.375" style="101" bestFit="1" customWidth="1"/>
    <col min="83" max="83" width="16.25" style="101" bestFit="1" customWidth="1"/>
    <col min="84" max="84" width="13.375" style="101" bestFit="1" customWidth="1"/>
    <col min="85" max="85" width="16.375" style="101" bestFit="1" customWidth="1"/>
    <col min="86" max="86" width="16.25" style="101" bestFit="1" customWidth="1"/>
    <col min="87" max="87" width="13.375" style="101" bestFit="1" customWidth="1"/>
    <col min="88" max="88" width="16.375" style="101" bestFit="1" customWidth="1"/>
    <col min="89" max="89" width="16.25" style="101" bestFit="1" customWidth="1"/>
    <col min="90" max="90" width="13.375" style="101" bestFit="1" customWidth="1"/>
    <col min="91" max="91" width="16.375" style="101" bestFit="1" customWidth="1"/>
    <col min="92" max="92" width="16.25" style="101" bestFit="1" customWidth="1"/>
    <col min="93" max="93" width="13.375" style="101" bestFit="1" customWidth="1"/>
    <col min="94" max="94" width="16.375" style="101" bestFit="1" customWidth="1"/>
    <col min="95" max="95" width="16.25" style="101" bestFit="1" customWidth="1"/>
    <col min="96" max="96" width="13.375" style="101" bestFit="1" customWidth="1"/>
    <col min="97" max="97" width="16.375" style="101" bestFit="1" customWidth="1"/>
    <col min="98" max="98" width="16.25" style="101" bestFit="1" customWidth="1"/>
    <col min="99" max="99" width="13.375" style="101" bestFit="1" customWidth="1"/>
    <col min="100" max="100" width="16.375" style="101" bestFit="1" customWidth="1"/>
    <col min="101" max="101" width="16.25" style="101" bestFit="1" customWidth="1"/>
    <col min="102" max="102" width="13.375" style="101" bestFit="1" customWidth="1"/>
    <col min="103" max="103" width="16.375" style="101" bestFit="1" customWidth="1"/>
    <col min="104" max="104" width="16.25" style="101" bestFit="1" customWidth="1"/>
    <col min="105" max="105" width="13.375" style="101" bestFit="1" customWidth="1"/>
    <col min="106" max="106" width="16.375" style="101" bestFit="1" customWidth="1"/>
    <col min="107" max="107" width="16.25" style="101" bestFit="1" customWidth="1"/>
    <col min="108" max="108" width="13.375" style="101" bestFit="1" customWidth="1"/>
    <col min="109" max="109" width="16.375" style="101" bestFit="1" customWidth="1"/>
    <col min="110" max="110" width="16.25" style="101" bestFit="1" customWidth="1"/>
    <col min="111" max="111" width="13.375" style="101" bestFit="1" customWidth="1"/>
    <col min="112" max="112" width="16.375" style="101" bestFit="1" customWidth="1"/>
    <col min="113" max="113" width="16.25" style="101" bestFit="1" customWidth="1"/>
    <col min="114" max="114" width="13.375" style="101" bestFit="1" customWidth="1"/>
    <col min="115" max="115" width="16.375" style="101" bestFit="1" customWidth="1"/>
    <col min="116" max="116" width="16.25" style="101" bestFit="1" customWidth="1"/>
    <col min="117" max="117" width="13.375" style="101" bestFit="1" customWidth="1"/>
    <col min="118" max="118" width="16.375" style="101" bestFit="1" customWidth="1"/>
    <col min="119" max="119" width="16.25" style="101" bestFit="1" customWidth="1"/>
    <col min="120" max="120" width="13.375" style="101" bestFit="1" customWidth="1"/>
    <col min="121" max="121" width="16.375" style="101" bestFit="1" customWidth="1"/>
    <col min="122" max="122" width="16.25" style="101" bestFit="1" customWidth="1"/>
    <col min="123" max="123" width="13.375" style="101" bestFit="1" customWidth="1"/>
    <col min="124" max="124" width="16.375" style="101" bestFit="1" customWidth="1"/>
    <col min="125" max="125" width="16.25" style="101" bestFit="1" customWidth="1"/>
    <col min="126" max="126" width="13.375" style="101" bestFit="1" customWidth="1"/>
    <col min="127" max="127" width="16.375" style="101" bestFit="1" customWidth="1"/>
    <col min="128" max="128" width="16.25" style="101" bestFit="1" customWidth="1"/>
    <col min="129" max="129" width="13.375" style="101" bestFit="1" customWidth="1"/>
    <col min="130" max="130" width="16.375" style="101" bestFit="1" customWidth="1"/>
    <col min="131" max="131" width="16.25" style="101" bestFit="1" customWidth="1"/>
    <col min="132" max="132" width="13.375" style="101" bestFit="1" customWidth="1"/>
    <col min="133" max="133" width="16.375" style="101" bestFit="1" customWidth="1"/>
    <col min="134" max="134" width="16.25" style="101" bestFit="1" customWidth="1"/>
    <col min="135" max="135" width="13.375" style="101" bestFit="1" customWidth="1"/>
    <col min="136" max="136" width="16.375" style="101" bestFit="1" customWidth="1"/>
    <col min="137" max="137" width="16.25" style="101" bestFit="1" customWidth="1"/>
    <col min="138" max="138" width="13.375" style="101" bestFit="1" customWidth="1"/>
    <col min="139" max="139" width="16.375" style="101" bestFit="1" customWidth="1"/>
    <col min="140" max="140" width="16.25" style="101" bestFit="1" customWidth="1"/>
    <col min="141" max="141" width="13.375" style="101" bestFit="1" customWidth="1"/>
    <col min="142" max="142" width="16.375" style="101" bestFit="1" customWidth="1"/>
    <col min="143" max="143" width="16.25" style="101" bestFit="1" customWidth="1"/>
    <col min="144" max="144" width="13.375" style="101" bestFit="1" customWidth="1"/>
    <col min="145" max="145" width="16.375" style="101" bestFit="1" customWidth="1"/>
    <col min="146" max="146" width="16.25" style="101" bestFit="1" customWidth="1"/>
    <col min="147" max="147" width="13.375" style="101" bestFit="1" customWidth="1"/>
    <col min="148" max="148" width="16.375" style="101" bestFit="1" customWidth="1"/>
    <col min="149" max="149" width="16.25" style="101" bestFit="1" customWidth="1"/>
    <col min="150" max="150" width="13.375" style="101" bestFit="1" customWidth="1"/>
    <col min="151" max="151" width="16.375" style="101" bestFit="1" customWidth="1"/>
    <col min="152" max="152" width="16.25" style="101" bestFit="1" customWidth="1"/>
    <col min="153" max="153" width="13.375" style="101" bestFit="1" customWidth="1"/>
    <col min="154" max="154" width="16.375" style="101" bestFit="1" customWidth="1"/>
    <col min="155" max="155" width="16.25" style="101" bestFit="1" customWidth="1"/>
    <col min="156" max="156" width="13.375" style="101" bestFit="1" customWidth="1"/>
    <col min="157" max="157" width="16.375" style="101" bestFit="1" customWidth="1"/>
    <col min="158" max="158" width="16.25" style="101" bestFit="1" customWidth="1"/>
    <col min="159" max="159" width="13.375" style="101" bestFit="1" customWidth="1"/>
    <col min="160" max="160" width="16.375" style="101" bestFit="1" customWidth="1"/>
    <col min="161" max="161" width="16.25" style="101" bestFit="1" customWidth="1"/>
    <col min="162" max="162" width="13.375" style="101" bestFit="1" customWidth="1"/>
    <col min="163" max="163" width="16.375" style="101" bestFit="1" customWidth="1"/>
    <col min="164" max="164" width="16.25" style="101" bestFit="1" customWidth="1"/>
    <col min="165" max="165" width="13.375" style="101" bestFit="1" customWidth="1"/>
    <col min="166" max="166" width="16.375" style="101" bestFit="1" customWidth="1"/>
    <col min="167" max="167" width="16.25" style="101" bestFit="1" customWidth="1"/>
    <col min="168" max="168" width="13.375" style="101" bestFit="1" customWidth="1"/>
    <col min="169" max="169" width="16.375" style="101" bestFit="1" customWidth="1"/>
    <col min="170" max="170" width="16.25" style="101" bestFit="1" customWidth="1"/>
    <col min="171" max="171" width="13.375" style="101" bestFit="1" customWidth="1"/>
    <col min="172" max="172" width="16.375" style="101" bestFit="1" customWidth="1"/>
    <col min="173" max="173" width="16.25" style="101" bestFit="1" customWidth="1"/>
    <col min="174" max="174" width="13.375" style="101" bestFit="1" customWidth="1"/>
    <col min="175" max="175" width="16.375" style="101" bestFit="1" customWidth="1"/>
    <col min="176" max="176" width="16.25" style="101" bestFit="1" customWidth="1"/>
    <col min="177" max="177" width="13.375" style="101" bestFit="1" customWidth="1"/>
    <col min="178" max="178" width="16.375" style="101" bestFit="1" customWidth="1"/>
    <col min="179" max="179" width="16.25" style="101" bestFit="1" customWidth="1"/>
    <col min="180" max="180" width="13.375" style="101" bestFit="1" customWidth="1"/>
    <col min="181" max="181" width="16.375" style="101" bestFit="1" customWidth="1"/>
    <col min="182" max="182" width="16.25" style="101" bestFit="1" customWidth="1"/>
    <col min="183" max="183" width="13.375" style="101" bestFit="1" customWidth="1"/>
    <col min="184" max="184" width="16.375" style="101" bestFit="1" customWidth="1"/>
    <col min="185" max="16384" width="8.75" style="102"/>
  </cols>
  <sheetData>
    <row r="1" spans="1:184" ht="15" customHeight="1" thickBot="1">
      <c r="A1" s="100" t="s">
        <v>133</v>
      </c>
      <c r="C1" s="100" t="s">
        <v>134</v>
      </c>
    </row>
    <row r="2" spans="1:184" ht="15" customHeight="1" thickBot="1">
      <c r="A2" s="103" t="s">
        <v>135</v>
      </c>
      <c r="B2" s="104" t="s">
        <v>136</v>
      </c>
      <c r="C2" s="105" t="s">
        <v>137</v>
      </c>
      <c r="D2" s="104" t="s">
        <v>138</v>
      </c>
      <c r="E2" s="105" t="s">
        <v>139</v>
      </c>
      <c r="F2" s="105" t="s">
        <v>140</v>
      </c>
      <c r="G2" s="104" t="s">
        <v>134</v>
      </c>
      <c r="H2" s="105" t="s">
        <v>141</v>
      </c>
      <c r="I2" s="105" t="s">
        <v>142</v>
      </c>
      <c r="J2" s="105" t="s">
        <v>143</v>
      </c>
      <c r="K2" s="105" t="s">
        <v>144</v>
      </c>
      <c r="L2" s="105" t="s">
        <v>145</v>
      </c>
      <c r="M2" s="105" t="s">
        <v>146</v>
      </c>
      <c r="N2" s="105" t="s">
        <v>147</v>
      </c>
      <c r="O2" s="105" t="s">
        <v>148</v>
      </c>
      <c r="P2" s="104" t="s">
        <v>149</v>
      </c>
      <c r="Q2" s="104" t="s">
        <v>150</v>
      </c>
      <c r="R2" s="104" t="s">
        <v>151</v>
      </c>
      <c r="S2" s="104" t="s">
        <v>152</v>
      </c>
      <c r="T2" s="106" t="s">
        <v>153</v>
      </c>
      <c r="U2" s="105" t="s">
        <v>154</v>
      </c>
      <c r="V2" s="106" t="s">
        <v>155</v>
      </c>
      <c r="W2" s="106" t="s">
        <v>156</v>
      </c>
      <c r="X2" s="104" t="s">
        <v>157</v>
      </c>
      <c r="Y2" s="105" t="s">
        <v>158</v>
      </c>
      <c r="Z2" s="105" t="s">
        <v>159</v>
      </c>
      <c r="AA2" s="105" t="s">
        <v>160</v>
      </c>
      <c r="AB2" s="105" t="s">
        <v>161</v>
      </c>
      <c r="AC2" s="105" t="s">
        <v>162</v>
      </c>
      <c r="AD2" s="105" t="s">
        <v>163</v>
      </c>
      <c r="AE2" s="105" t="s">
        <v>164</v>
      </c>
      <c r="AF2" s="104" t="s">
        <v>165</v>
      </c>
      <c r="AG2" s="104" t="s">
        <v>166</v>
      </c>
      <c r="AH2" s="104" t="s">
        <v>167</v>
      </c>
      <c r="AI2" s="104" t="s">
        <v>168</v>
      </c>
      <c r="AJ2" s="104" t="s">
        <v>169</v>
      </c>
      <c r="AK2" s="104" t="s">
        <v>170</v>
      </c>
      <c r="AL2" s="104" t="s">
        <v>171</v>
      </c>
      <c r="AM2" s="104" t="s">
        <v>172</v>
      </c>
      <c r="AN2" s="104" t="s">
        <v>173</v>
      </c>
      <c r="AO2" s="104" t="s">
        <v>174</v>
      </c>
      <c r="AP2" s="104" t="s">
        <v>175</v>
      </c>
      <c r="AQ2" s="104" t="s">
        <v>176</v>
      </c>
      <c r="AR2" s="104" t="s">
        <v>177</v>
      </c>
      <c r="AS2" s="104" t="s">
        <v>178</v>
      </c>
      <c r="AT2" s="104" t="s">
        <v>179</v>
      </c>
      <c r="AU2" s="104" t="s">
        <v>180</v>
      </c>
      <c r="AV2" s="104" t="s">
        <v>181</v>
      </c>
      <c r="AW2" s="104" t="s">
        <v>182</v>
      </c>
      <c r="AX2" s="104" t="s">
        <v>183</v>
      </c>
      <c r="AY2" s="104" t="s">
        <v>184</v>
      </c>
      <c r="AZ2" s="104" t="s">
        <v>185</v>
      </c>
      <c r="BA2" s="104" t="s">
        <v>186</v>
      </c>
      <c r="BB2" s="104" t="s">
        <v>187</v>
      </c>
      <c r="BC2" s="104" t="s">
        <v>188</v>
      </c>
      <c r="BD2" s="104" t="s">
        <v>189</v>
      </c>
      <c r="BE2" s="104" t="s">
        <v>190</v>
      </c>
      <c r="BF2" s="104" t="s">
        <v>191</v>
      </c>
      <c r="BG2" s="104" t="s">
        <v>192</v>
      </c>
      <c r="BH2" s="104" t="s">
        <v>193</v>
      </c>
      <c r="BI2" s="104" t="s">
        <v>194</v>
      </c>
      <c r="BJ2" s="104" t="s">
        <v>195</v>
      </c>
      <c r="BK2" s="104" t="s">
        <v>196</v>
      </c>
      <c r="BL2" s="104" t="s">
        <v>197</v>
      </c>
      <c r="BM2" s="104" t="s">
        <v>198</v>
      </c>
      <c r="BN2" s="104" t="s">
        <v>199</v>
      </c>
      <c r="BO2" s="104" t="s">
        <v>200</v>
      </c>
      <c r="BP2" s="104" t="s">
        <v>201</v>
      </c>
      <c r="BQ2" s="104" t="s">
        <v>202</v>
      </c>
      <c r="BR2" s="104" t="s">
        <v>203</v>
      </c>
      <c r="BS2" s="104" t="s">
        <v>204</v>
      </c>
      <c r="BT2" s="104" t="s">
        <v>205</v>
      </c>
      <c r="BU2" s="104" t="s">
        <v>206</v>
      </c>
      <c r="BV2" s="104" t="s">
        <v>207</v>
      </c>
      <c r="BW2" s="104" t="s">
        <v>208</v>
      </c>
      <c r="BX2" s="104" t="s">
        <v>209</v>
      </c>
      <c r="BY2" s="104" t="s">
        <v>210</v>
      </c>
      <c r="BZ2" s="104" t="s">
        <v>211</v>
      </c>
      <c r="CA2" s="104" t="s">
        <v>212</v>
      </c>
      <c r="CB2" s="104" t="s">
        <v>213</v>
      </c>
      <c r="CC2" s="104" t="s">
        <v>214</v>
      </c>
      <c r="CD2" s="104" t="s">
        <v>215</v>
      </c>
      <c r="CE2" s="104" t="s">
        <v>216</v>
      </c>
      <c r="CF2" s="104" t="s">
        <v>217</v>
      </c>
      <c r="CG2" s="104" t="s">
        <v>218</v>
      </c>
      <c r="CH2" s="104" t="s">
        <v>219</v>
      </c>
      <c r="CI2" s="104" t="s">
        <v>220</v>
      </c>
      <c r="CJ2" s="104" t="s">
        <v>221</v>
      </c>
      <c r="CK2" s="104" t="s">
        <v>222</v>
      </c>
      <c r="CL2" s="104" t="s">
        <v>223</v>
      </c>
      <c r="CM2" s="104" t="s">
        <v>224</v>
      </c>
      <c r="CN2" s="104" t="s">
        <v>225</v>
      </c>
      <c r="CO2" s="104" t="s">
        <v>226</v>
      </c>
      <c r="CP2" s="104" t="s">
        <v>227</v>
      </c>
      <c r="CQ2" s="104" t="s">
        <v>228</v>
      </c>
      <c r="CR2" s="104" t="s">
        <v>229</v>
      </c>
      <c r="CS2" s="104" t="s">
        <v>230</v>
      </c>
      <c r="CT2" s="104" t="s">
        <v>231</v>
      </c>
      <c r="CU2" s="104" t="s">
        <v>232</v>
      </c>
      <c r="CV2" s="104" t="s">
        <v>233</v>
      </c>
      <c r="CW2" s="104" t="s">
        <v>234</v>
      </c>
      <c r="CX2" s="104" t="s">
        <v>235</v>
      </c>
      <c r="CY2" s="104" t="s">
        <v>236</v>
      </c>
      <c r="CZ2" s="104" t="s">
        <v>237</v>
      </c>
      <c r="DA2" s="104" t="s">
        <v>238</v>
      </c>
      <c r="DB2" s="104" t="s">
        <v>239</v>
      </c>
      <c r="DC2" s="104" t="s">
        <v>240</v>
      </c>
      <c r="DD2" s="104" t="s">
        <v>241</v>
      </c>
      <c r="DE2" s="104" t="s">
        <v>242</v>
      </c>
      <c r="DF2" s="104" t="s">
        <v>243</v>
      </c>
      <c r="DG2" s="104" t="s">
        <v>244</v>
      </c>
      <c r="DH2" s="104" t="s">
        <v>245</v>
      </c>
      <c r="DI2" s="104" t="s">
        <v>246</v>
      </c>
      <c r="DJ2" s="104" t="s">
        <v>247</v>
      </c>
      <c r="DK2" s="104" t="s">
        <v>248</v>
      </c>
      <c r="DL2" s="104" t="s">
        <v>249</v>
      </c>
      <c r="DM2" s="104" t="s">
        <v>250</v>
      </c>
      <c r="DN2" s="104" t="s">
        <v>251</v>
      </c>
      <c r="DO2" s="104" t="s">
        <v>252</v>
      </c>
      <c r="DP2" s="104" t="s">
        <v>253</v>
      </c>
      <c r="DQ2" s="104" t="s">
        <v>254</v>
      </c>
      <c r="DR2" s="104" t="s">
        <v>255</v>
      </c>
      <c r="DS2" s="104" t="s">
        <v>256</v>
      </c>
      <c r="DT2" s="104" t="s">
        <v>257</v>
      </c>
      <c r="DU2" s="104" t="s">
        <v>258</v>
      </c>
      <c r="DV2" s="104" t="s">
        <v>259</v>
      </c>
      <c r="DW2" s="104" t="s">
        <v>260</v>
      </c>
      <c r="DX2" s="104" t="s">
        <v>261</v>
      </c>
      <c r="DY2" s="104" t="s">
        <v>262</v>
      </c>
      <c r="DZ2" s="104" t="s">
        <v>263</v>
      </c>
      <c r="EA2" s="104" t="s">
        <v>264</v>
      </c>
      <c r="EB2" s="104" t="s">
        <v>265</v>
      </c>
      <c r="EC2" s="104" t="s">
        <v>266</v>
      </c>
      <c r="ED2" s="104" t="s">
        <v>267</v>
      </c>
      <c r="EE2" s="104" t="s">
        <v>268</v>
      </c>
      <c r="EF2" s="104" t="s">
        <v>269</v>
      </c>
      <c r="EG2" s="104" t="s">
        <v>270</v>
      </c>
      <c r="EH2" s="104" t="s">
        <v>271</v>
      </c>
      <c r="EI2" s="104" t="s">
        <v>272</v>
      </c>
      <c r="EJ2" s="104" t="s">
        <v>273</v>
      </c>
      <c r="EK2" s="104" t="s">
        <v>274</v>
      </c>
      <c r="EL2" s="104" t="s">
        <v>275</v>
      </c>
      <c r="EM2" s="104" t="s">
        <v>276</v>
      </c>
      <c r="EN2" s="104" t="s">
        <v>277</v>
      </c>
      <c r="EO2" s="104" t="s">
        <v>278</v>
      </c>
      <c r="EP2" s="104" t="s">
        <v>279</v>
      </c>
      <c r="EQ2" s="104" t="s">
        <v>280</v>
      </c>
      <c r="ER2" s="104" t="s">
        <v>281</v>
      </c>
      <c r="ES2" s="104" t="s">
        <v>282</v>
      </c>
      <c r="ET2" s="104" t="s">
        <v>283</v>
      </c>
      <c r="EU2" s="104" t="s">
        <v>284</v>
      </c>
      <c r="EV2" s="104" t="s">
        <v>285</v>
      </c>
      <c r="EW2" s="104" t="s">
        <v>286</v>
      </c>
      <c r="EX2" s="104" t="s">
        <v>287</v>
      </c>
      <c r="EY2" s="104" t="s">
        <v>288</v>
      </c>
      <c r="EZ2" s="104" t="s">
        <v>289</v>
      </c>
      <c r="FA2" s="104" t="s">
        <v>290</v>
      </c>
      <c r="FB2" s="104" t="s">
        <v>291</v>
      </c>
      <c r="FC2" s="104" t="s">
        <v>292</v>
      </c>
      <c r="FD2" s="104" t="s">
        <v>293</v>
      </c>
      <c r="FE2" s="104" t="s">
        <v>294</v>
      </c>
      <c r="FF2" s="104" t="s">
        <v>295</v>
      </c>
      <c r="FG2" s="104" t="s">
        <v>296</v>
      </c>
      <c r="FH2" s="104" t="s">
        <v>297</v>
      </c>
      <c r="FI2" s="104" t="s">
        <v>298</v>
      </c>
      <c r="FJ2" s="104" t="s">
        <v>299</v>
      </c>
      <c r="FK2" s="104" t="s">
        <v>300</v>
      </c>
      <c r="FL2" s="104" t="s">
        <v>301</v>
      </c>
      <c r="FM2" s="104" t="s">
        <v>302</v>
      </c>
      <c r="FN2" s="104" t="s">
        <v>303</v>
      </c>
      <c r="FO2" s="104" t="s">
        <v>304</v>
      </c>
      <c r="FP2" s="104" t="s">
        <v>305</v>
      </c>
      <c r="FQ2" s="104" t="s">
        <v>306</v>
      </c>
      <c r="FR2" s="104" t="s">
        <v>307</v>
      </c>
      <c r="FS2" s="104" t="s">
        <v>308</v>
      </c>
      <c r="FT2" s="104" t="s">
        <v>309</v>
      </c>
      <c r="FU2" s="104" t="s">
        <v>310</v>
      </c>
      <c r="FV2" s="104" t="s">
        <v>311</v>
      </c>
      <c r="FW2" s="104" t="s">
        <v>312</v>
      </c>
      <c r="FX2" s="104" t="s">
        <v>313</v>
      </c>
      <c r="FY2" s="104" t="s">
        <v>314</v>
      </c>
      <c r="FZ2" s="104" t="s">
        <v>315</v>
      </c>
      <c r="GA2" s="104" t="s">
        <v>316</v>
      </c>
      <c r="GB2" s="107" t="s">
        <v>317</v>
      </c>
    </row>
    <row r="3" spans="1:184">
      <c r="A3" s="102" t="s">
        <v>318</v>
      </c>
      <c r="B3" s="101" t="s">
        <v>341</v>
      </c>
      <c r="D3" s="101" t="s">
        <v>319</v>
      </c>
      <c r="G3" s="101" t="s">
        <v>342</v>
      </c>
      <c r="J3" s="102" t="s">
        <v>92</v>
      </c>
      <c r="K3" s="102" t="s">
        <v>93</v>
      </c>
      <c r="L3" s="102" t="s">
        <v>94</v>
      </c>
      <c r="M3" s="102" t="s">
        <v>320</v>
      </c>
      <c r="N3" s="102" t="s">
        <v>321</v>
      </c>
      <c r="O3" s="102" t="s">
        <v>322</v>
      </c>
      <c r="T3" s="102" t="s">
        <v>323</v>
      </c>
      <c r="U3" s="102" t="s">
        <v>94</v>
      </c>
      <c r="V3" s="102" t="s">
        <v>324</v>
      </c>
      <c r="W3" s="102" t="s">
        <v>118</v>
      </c>
      <c r="AE3" s="102" t="s">
        <v>325</v>
      </c>
    </row>
    <row r="4" spans="1:184">
      <c r="A4" s="102" t="s">
        <v>318</v>
      </c>
      <c r="B4" s="101" t="s">
        <v>341</v>
      </c>
      <c r="D4" s="101" t="s">
        <v>319</v>
      </c>
      <c r="G4" s="101" t="s">
        <v>342</v>
      </c>
      <c r="J4" s="102" t="s">
        <v>92</v>
      </c>
      <c r="K4" s="102" t="s">
        <v>93</v>
      </c>
      <c r="L4" s="102" t="s">
        <v>94</v>
      </c>
      <c r="M4" s="102" t="s">
        <v>320</v>
      </c>
      <c r="N4" s="102" t="s">
        <v>321</v>
      </c>
      <c r="O4" s="102" t="s">
        <v>322</v>
      </c>
      <c r="T4" s="101" t="s">
        <v>326</v>
      </c>
      <c r="V4" s="101" t="s">
        <v>327</v>
      </c>
      <c r="W4" s="101" t="s">
        <v>328</v>
      </c>
      <c r="X4" s="108" t="s">
        <v>329</v>
      </c>
      <c r="AE4" s="101" t="s">
        <v>330</v>
      </c>
    </row>
  </sheetData>
  <phoneticPr fontId="3" type="noConversion"/>
  <pageMargins left="0.7" right="0.7" top="0.75" bottom="0.75" header="0.3" footer="0.3"/>
  <pageSetup paperSize="9" orientation="portrait" horizontalDpi="360" verticalDpi="360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4">
    <tabColor rgb="FFFFFF00"/>
    <pageSetUpPr fitToPage="1"/>
  </sheetPr>
  <dimension ref="A1:W62"/>
  <sheetViews>
    <sheetView showGridLines="0" view="pageBreakPreview" zoomScale="30" zoomScaleNormal="30" zoomScaleSheetLayoutView="30" workbookViewId="0">
      <selection activeCell="T8" sqref="T8:V13"/>
    </sheetView>
  </sheetViews>
  <sheetFormatPr defaultColWidth="9" defaultRowHeight="16.5"/>
  <cols>
    <col min="1" max="1" width="28.25" style="1" customWidth="1"/>
    <col min="2" max="2" width="42.375" style="1" customWidth="1"/>
    <col min="3" max="3" width="17.75" style="1" bestFit="1" customWidth="1"/>
    <col min="4" max="4" width="19.375" style="1" bestFit="1" customWidth="1"/>
    <col min="5" max="5" width="37.375" style="1" bestFit="1" customWidth="1"/>
    <col min="6" max="6" width="51.125" style="1" bestFit="1" customWidth="1"/>
    <col min="7" max="9" width="16.875" style="1" customWidth="1"/>
    <col min="10" max="10" width="39.125" style="1" bestFit="1" customWidth="1"/>
    <col min="11" max="11" width="51.75" style="1" bestFit="1" customWidth="1"/>
    <col min="12" max="12" width="49.375" style="1" bestFit="1" customWidth="1"/>
    <col min="13" max="13" width="39.375" style="1" bestFit="1" customWidth="1"/>
    <col min="14" max="14" width="47.25" style="1" customWidth="1"/>
    <col min="15" max="15" width="10.875" style="1" bestFit="1" customWidth="1"/>
    <col min="16" max="17" width="9" style="1"/>
    <col min="18" max="18" width="30.875" style="1" customWidth="1"/>
    <col min="19" max="19" width="9" style="1"/>
    <col min="20" max="23" width="36.375" style="1" bestFit="1" customWidth="1"/>
    <col min="24" max="16384" width="9" style="1"/>
  </cols>
  <sheetData>
    <row r="1" spans="1:23" ht="162" customHeight="1">
      <c r="C1" s="176" t="s">
        <v>117</v>
      </c>
      <c r="D1" s="176"/>
      <c r="E1" s="176"/>
      <c r="F1" s="176"/>
      <c r="G1" s="176"/>
      <c r="H1" s="176"/>
      <c r="I1" s="176"/>
      <c r="J1" s="176"/>
      <c r="K1" s="176"/>
      <c r="L1" s="92" t="s">
        <v>130</v>
      </c>
      <c r="M1" s="172" t="s">
        <v>344</v>
      </c>
      <c r="N1" s="173"/>
      <c r="R1" s="23">
        <f>D11</f>
        <v>1</v>
      </c>
      <c r="T1" s="27" t="s">
        <v>25</v>
      </c>
      <c r="U1" s="27" t="s">
        <v>26</v>
      </c>
      <c r="V1" s="27" t="s">
        <v>27</v>
      </c>
      <c r="W1" s="27" t="s">
        <v>28</v>
      </c>
    </row>
    <row r="2" spans="1:23" s="2" customFormat="1" ht="39.950000000000003" customHeight="1">
      <c r="A2" s="22" t="s">
        <v>3</v>
      </c>
      <c r="B2" s="145" t="s">
        <v>4</v>
      </c>
      <c r="C2" s="145"/>
      <c r="D2" s="22" t="s">
        <v>5</v>
      </c>
      <c r="E2" s="174" t="s">
        <v>343</v>
      </c>
      <c r="F2" s="174"/>
      <c r="G2" s="175"/>
      <c r="H2" s="175"/>
      <c r="I2" s="155" t="s">
        <v>72</v>
      </c>
      <c r="J2" s="156"/>
      <c r="K2" s="157"/>
      <c r="L2" s="182" t="s">
        <v>55</v>
      </c>
      <c r="M2" s="183"/>
      <c r="N2" s="180"/>
      <c r="R2" s="24">
        <f>IFERROR(N16,0)</f>
        <v>0</v>
      </c>
      <c r="T2" s="28" t="s">
        <v>0</v>
      </c>
      <c r="U2" s="29">
        <f>'Row data'!C3</f>
        <v>23000</v>
      </c>
      <c r="V2" s="30">
        <v>1000</v>
      </c>
      <c r="W2" s="29">
        <f>U2+V2</f>
        <v>24000</v>
      </c>
    </row>
    <row r="3" spans="1:23" s="2" customFormat="1" ht="39.950000000000003" customHeight="1">
      <c r="A3" s="22" t="s">
        <v>6</v>
      </c>
      <c r="B3" s="145" t="s">
        <v>112</v>
      </c>
      <c r="C3" s="145"/>
      <c r="D3" s="145"/>
      <c r="E3" s="145"/>
      <c r="F3" s="145"/>
      <c r="G3" s="145"/>
      <c r="H3" s="145"/>
      <c r="I3" s="161"/>
      <c r="J3" s="162"/>
      <c r="K3" s="163"/>
      <c r="L3" s="184"/>
      <c r="M3" s="185"/>
      <c r="N3" s="181"/>
      <c r="Q3" s="3"/>
      <c r="R3" s="3"/>
      <c r="S3" s="3"/>
      <c r="T3" s="31" t="s">
        <v>2</v>
      </c>
      <c r="U3" s="30">
        <f>'Row data'!C4</f>
        <v>33</v>
      </c>
      <c r="V3" s="32">
        <v>1</v>
      </c>
      <c r="W3" s="32">
        <f>U3+V3</f>
        <v>34</v>
      </c>
    </row>
    <row r="4" spans="1:23" s="2" customFormat="1" ht="39.950000000000003" customHeight="1">
      <c r="A4" s="22" t="s">
        <v>7</v>
      </c>
      <c r="B4" s="145" t="s">
        <v>8</v>
      </c>
      <c r="C4" s="145"/>
      <c r="D4" s="145"/>
      <c r="E4" s="145"/>
      <c r="F4" s="145"/>
      <c r="G4" s="145"/>
      <c r="H4" s="145"/>
      <c r="I4" s="169" t="s">
        <v>9</v>
      </c>
      <c r="J4" s="170"/>
      <c r="K4" s="171"/>
      <c r="L4" s="177" t="s">
        <v>95</v>
      </c>
      <c r="M4" s="178"/>
      <c r="N4" s="179"/>
      <c r="T4" s="33" t="s">
        <v>1</v>
      </c>
      <c r="U4" s="30">
        <f>'Row data'!C5</f>
        <v>1515</v>
      </c>
      <c r="V4" s="34">
        <v>30</v>
      </c>
      <c r="W4" s="34">
        <f>U4+V4</f>
        <v>1545</v>
      </c>
    </row>
    <row r="5" spans="1:23" s="2" customFormat="1" ht="39.950000000000003" customHeight="1">
      <c r="A5" s="22" t="s">
        <v>10</v>
      </c>
      <c r="B5" s="22" t="s">
        <v>11</v>
      </c>
      <c r="C5" s="22" t="s">
        <v>12</v>
      </c>
      <c r="D5" s="22" t="s">
        <v>13</v>
      </c>
      <c r="E5" s="22" t="s">
        <v>106</v>
      </c>
      <c r="F5" s="90" t="s">
        <v>107</v>
      </c>
      <c r="G5" s="145" t="s">
        <v>129</v>
      </c>
      <c r="H5" s="145"/>
      <c r="I5" s="145"/>
      <c r="J5" s="22" t="s">
        <v>108</v>
      </c>
      <c r="K5" s="91" t="s">
        <v>109</v>
      </c>
      <c r="L5" s="90" t="s">
        <v>123</v>
      </c>
      <c r="M5" s="91" t="s">
        <v>124</v>
      </c>
      <c r="N5" s="87" t="s">
        <v>110</v>
      </c>
    </row>
    <row r="6" spans="1:23" s="2" customFormat="1" ht="39.950000000000003" customHeight="1">
      <c r="A6" s="22">
        <v>1</v>
      </c>
      <c r="B6" s="25" t="s">
        <v>340</v>
      </c>
      <c r="C6" s="58">
        <f>VLOOKUP(MAX(E6,J6),'Row data'!$C$8:$D$12,2,TRUE)</f>
        <v>18</v>
      </c>
      <c r="D6" s="4">
        <v>1</v>
      </c>
      <c r="E6" s="5">
        <f>INDEX('Lao airline data'!$C$2:$F$21,MATCH($B6,'Lao airline data'!$B$2:$B$21,0),1)</f>
        <v>0</v>
      </c>
      <c r="F6" s="5">
        <f>E6*D6</f>
        <v>0</v>
      </c>
      <c r="G6" s="46">
        <f>INDEX('Lao airline data'!$C$2:$F$21,MATCH($B6,'Lao airline data'!$B$2:$B$21,0),2)</f>
        <v>0</v>
      </c>
      <c r="H6" s="46">
        <f>INDEX('Lao airline data'!$C$2:$F$21,MATCH($B6,'Lao airline data'!$B$2:$B$21,0),3)</f>
        <v>0</v>
      </c>
      <c r="I6" s="46">
        <f>INDEX('Lao airline data'!$C$2:$F$21,MATCH($B6,'Lao airline data'!$B$2:$B$21,0),4)</f>
        <v>0</v>
      </c>
      <c r="J6" s="6">
        <f>(G6*H6*I6)*0.00022</f>
        <v>0</v>
      </c>
      <c r="K6" s="7">
        <f>J6*D6</f>
        <v>0</v>
      </c>
      <c r="L6" s="21">
        <f>(IF(0=F6*C6,0,IF('Row data'!$D$8&gt;=C6*F6,'Row data'!$D$8,C6*F6)))</f>
        <v>0</v>
      </c>
      <c r="M6" s="21">
        <f>(IF(0=K6*C6,0,IF('Row data'!$D$8&gt;=K6*C6,'Row data'!$D$8,K6*C6)))</f>
        <v>0</v>
      </c>
      <c r="N6" s="8">
        <f>MAX(L6:M6)</f>
        <v>0</v>
      </c>
    </row>
    <row r="7" spans="1:23" s="2" customFormat="1" ht="39.950000000000003" customHeight="1">
      <c r="A7" s="22">
        <v>2</v>
      </c>
      <c r="B7" s="25"/>
      <c r="C7" s="58"/>
      <c r="D7" s="4"/>
      <c r="E7" s="5"/>
      <c r="F7" s="5"/>
      <c r="G7" s="46"/>
      <c r="H7" s="46"/>
      <c r="I7" s="46"/>
      <c r="J7" s="6"/>
      <c r="K7" s="7"/>
      <c r="L7" s="21"/>
      <c r="M7" s="21"/>
      <c r="N7" s="8"/>
    </row>
    <row r="8" spans="1:23" s="2" customFormat="1" ht="39.950000000000003" customHeight="1">
      <c r="A8" s="22">
        <v>3</v>
      </c>
      <c r="B8" s="25"/>
      <c r="C8" s="58"/>
      <c r="D8" s="4"/>
      <c r="E8" s="5"/>
      <c r="F8" s="5"/>
      <c r="G8" s="46"/>
      <c r="H8" s="46"/>
      <c r="I8" s="46"/>
      <c r="J8" s="6"/>
      <c r="K8" s="7"/>
      <c r="L8" s="21"/>
      <c r="M8" s="21"/>
      <c r="N8" s="8"/>
    </row>
    <row r="9" spans="1:23" s="2" customFormat="1" ht="39.950000000000003" customHeight="1">
      <c r="A9" s="22">
        <v>4</v>
      </c>
      <c r="B9" s="25"/>
      <c r="C9" s="58"/>
      <c r="D9" s="4"/>
      <c r="E9" s="5"/>
      <c r="F9" s="5"/>
      <c r="G9" s="46"/>
      <c r="H9" s="46"/>
      <c r="I9" s="46"/>
      <c r="J9" s="6"/>
      <c r="K9" s="7"/>
      <c r="L9" s="21"/>
      <c r="M9" s="21"/>
      <c r="N9" s="8"/>
    </row>
    <row r="10" spans="1:23" s="2" customFormat="1" ht="39.950000000000003" customHeight="1">
      <c r="A10" s="22">
        <v>5</v>
      </c>
      <c r="B10" s="25"/>
      <c r="C10" s="58"/>
      <c r="D10" s="4"/>
      <c r="E10" s="5"/>
      <c r="F10" s="5"/>
      <c r="G10" s="46"/>
      <c r="H10" s="46"/>
      <c r="I10" s="46"/>
      <c r="J10" s="6"/>
      <c r="K10" s="7"/>
      <c r="L10" s="21"/>
      <c r="M10" s="21"/>
      <c r="N10" s="8"/>
    </row>
    <row r="11" spans="1:23" s="2" customFormat="1" ht="39.950000000000003" customHeight="1">
      <c r="A11" s="145" t="s">
        <v>14</v>
      </c>
      <c r="B11" s="145"/>
      <c r="C11" s="145"/>
      <c r="D11" s="4">
        <f>SUM(D6:D10)</f>
        <v>1</v>
      </c>
      <c r="E11" s="9"/>
      <c r="F11" s="61">
        <f>SUM(F6:F10)</f>
        <v>0</v>
      </c>
      <c r="G11" s="10"/>
      <c r="H11" s="4"/>
      <c r="I11" s="4"/>
      <c r="J11" s="4"/>
      <c r="K11" s="11">
        <f>SUM(K6:K10)</f>
        <v>0</v>
      </c>
      <c r="L11" s="20"/>
      <c r="M11" s="12"/>
      <c r="N11" s="13"/>
    </row>
    <row r="12" spans="1:23" s="2" customFormat="1" ht="54" customHeight="1">
      <c r="A12" s="166" t="s">
        <v>113</v>
      </c>
      <c r="B12" s="166"/>
      <c r="C12" s="166"/>
      <c r="D12" s="166"/>
      <c r="E12" s="166"/>
      <c r="F12" s="166" t="s">
        <v>114</v>
      </c>
      <c r="G12" s="166"/>
      <c r="H12" s="166"/>
      <c r="I12" s="166"/>
      <c r="J12" s="166"/>
      <c r="K12" s="166"/>
      <c r="L12" s="145" t="s">
        <v>15</v>
      </c>
      <c r="M12" s="145"/>
      <c r="N12" s="88">
        <f>SUM(N6:N11)</f>
        <v>0</v>
      </c>
    </row>
    <row r="13" spans="1:23" s="2" customFormat="1" ht="54">
      <c r="A13" s="167"/>
      <c r="B13" s="167"/>
      <c r="C13" s="167"/>
      <c r="D13" s="167"/>
      <c r="E13" s="167"/>
      <c r="F13" s="168"/>
      <c r="G13" s="168"/>
      <c r="H13" s="168"/>
      <c r="I13" s="168"/>
      <c r="J13" s="168"/>
      <c r="K13" s="168"/>
      <c r="L13" s="96" t="s">
        <v>16</v>
      </c>
      <c r="M13" s="97" t="str">
        <f>IFERROR(MID($A$13,FIND(" "&amp;$L$13&amp;" ",$A$13)+4,3)," ")</f>
        <v xml:space="preserve"> </v>
      </c>
      <c r="N13" s="89">
        <f>IFERROR(N12*M13,0)</f>
        <v>0</v>
      </c>
    </row>
    <row r="14" spans="1:23" s="2" customFormat="1" ht="54">
      <c r="A14" s="167"/>
      <c r="B14" s="167"/>
      <c r="C14" s="167"/>
      <c r="D14" s="167"/>
      <c r="E14" s="167"/>
      <c r="F14" s="168"/>
      <c r="G14" s="168"/>
      <c r="H14" s="168"/>
      <c r="I14" s="168"/>
      <c r="J14" s="168"/>
      <c r="K14" s="168"/>
      <c r="L14" s="96" t="s">
        <v>131</v>
      </c>
      <c r="M14" s="97" t="str">
        <f>IFERROR(MID($A$13,FIND(" "&amp;$L$14&amp;" ",$A$13)+6,3)," ")</f>
        <v xml:space="preserve"> </v>
      </c>
      <c r="N14" s="89">
        <f>IFERROR(N12*M14,0)</f>
        <v>0</v>
      </c>
    </row>
    <row r="15" spans="1:23" s="2" customFormat="1" ht="54">
      <c r="A15" s="167"/>
      <c r="B15" s="167"/>
      <c r="C15" s="167"/>
      <c r="D15" s="167"/>
      <c r="E15" s="167"/>
      <c r="F15" s="168"/>
      <c r="G15" s="168"/>
      <c r="H15" s="168"/>
      <c r="I15" s="168"/>
      <c r="J15" s="168"/>
      <c r="K15" s="168"/>
      <c r="L15" s="96" t="s">
        <v>132</v>
      </c>
      <c r="M15" s="97" t="str">
        <f>IFERROR(IF(FIND("세금 계산서",$A$13),10%," ")," ")</f>
        <v xml:space="preserve"> </v>
      </c>
      <c r="N15" s="89">
        <f>IFERROR((N12-N13-N14)*M15,0)</f>
        <v>0</v>
      </c>
    </row>
    <row r="16" spans="1:23" s="2" customFormat="1" ht="54" customHeight="1">
      <c r="A16" s="167"/>
      <c r="B16" s="167"/>
      <c r="C16" s="167"/>
      <c r="D16" s="167"/>
      <c r="E16" s="167"/>
      <c r="F16" s="168"/>
      <c r="G16" s="168"/>
      <c r="H16" s="168"/>
      <c r="I16" s="168"/>
      <c r="J16" s="168"/>
      <c r="K16" s="168"/>
      <c r="L16" s="164" t="s">
        <v>115</v>
      </c>
      <c r="M16" s="93" t="s">
        <v>17</v>
      </c>
      <c r="N16" s="62">
        <f>(N12-N13-N14+N15)</f>
        <v>0</v>
      </c>
    </row>
    <row r="17" spans="1:14" s="2" customFormat="1" ht="46.5" customHeight="1">
      <c r="A17" s="167"/>
      <c r="B17" s="167"/>
      <c r="C17" s="167"/>
      <c r="D17" s="167"/>
      <c r="E17" s="167"/>
      <c r="F17" s="168"/>
      <c r="G17" s="168"/>
      <c r="H17" s="168"/>
      <c r="I17" s="168"/>
      <c r="J17" s="168"/>
      <c r="K17" s="168"/>
      <c r="L17" s="165"/>
      <c r="M17" s="94" t="s">
        <v>18</v>
      </c>
      <c r="N17" s="63">
        <f>ROUNDUP((N16*$W$2),-3)</f>
        <v>0</v>
      </c>
    </row>
    <row r="18" spans="1:14" s="2" customFormat="1" ht="46.5" customHeight="1">
      <c r="A18" s="167"/>
      <c r="B18" s="167"/>
      <c r="C18" s="167"/>
      <c r="D18" s="167"/>
      <c r="E18" s="167"/>
      <c r="F18" s="168"/>
      <c r="G18" s="168"/>
      <c r="H18" s="168"/>
      <c r="I18" s="168"/>
      <c r="J18" s="168"/>
      <c r="K18" s="168"/>
      <c r="L18" s="165"/>
      <c r="M18" s="95" t="s">
        <v>19</v>
      </c>
      <c r="N18" s="64">
        <f>ROUNDUP((N16*$W$3),-1)</f>
        <v>0</v>
      </c>
    </row>
    <row r="19" spans="1:14" s="2" customFormat="1" ht="54">
      <c r="A19" s="167"/>
      <c r="B19" s="167"/>
      <c r="C19" s="167"/>
      <c r="D19" s="167"/>
      <c r="E19" s="167"/>
      <c r="F19" s="168"/>
      <c r="G19" s="168"/>
      <c r="H19" s="168"/>
      <c r="I19" s="168"/>
      <c r="J19" s="168"/>
      <c r="K19" s="168"/>
      <c r="L19" s="165"/>
      <c r="M19" s="14" t="s">
        <v>20</v>
      </c>
      <c r="N19" s="65">
        <f>ROUNDUP((N16*$W$4),-2)</f>
        <v>0</v>
      </c>
    </row>
    <row r="20" spans="1:14" s="2" customFormat="1" ht="297" customHeight="1">
      <c r="A20" s="98"/>
      <c r="B20" s="98"/>
      <c r="C20" s="99"/>
      <c r="D20" s="98"/>
      <c r="E20" s="98"/>
      <c r="F20" s="98"/>
      <c r="G20" s="98"/>
      <c r="H20" s="98"/>
      <c r="I20" s="98"/>
      <c r="J20" s="98"/>
      <c r="K20" s="98"/>
      <c r="L20" s="98"/>
      <c r="M20" s="98"/>
      <c r="N20" s="98"/>
    </row>
    <row r="21" spans="1:14" s="2" customFormat="1" ht="39.950000000000003" customHeight="1">
      <c r="A21" s="147" t="s">
        <v>111</v>
      </c>
      <c r="B21" s="147"/>
      <c r="C21" s="147"/>
      <c r="D21" s="147"/>
      <c r="E21" s="147"/>
      <c r="F21" s="147"/>
      <c r="G21" s="147"/>
      <c r="H21" s="147"/>
      <c r="I21" s="147"/>
      <c r="J21" s="147"/>
      <c r="K21" s="147"/>
      <c r="L21" s="147"/>
      <c r="M21" s="147"/>
      <c r="N21" s="147"/>
    </row>
    <row r="22" spans="1:14" s="2" customFormat="1" ht="39.950000000000003" customHeight="1">
      <c r="A22" s="148" t="s">
        <v>116</v>
      </c>
      <c r="B22" s="148"/>
      <c r="C22" s="148"/>
      <c r="D22" s="148"/>
      <c r="E22" s="148"/>
      <c r="F22" s="148"/>
      <c r="G22" s="148"/>
      <c r="H22" s="148"/>
      <c r="I22" s="148"/>
      <c r="J22" s="148"/>
      <c r="K22" s="148"/>
      <c r="L22" s="148"/>
      <c r="M22" s="148"/>
      <c r="N22" s="148"/>
    </row>
    <row r="23" spans="1:14" s="2" customFormat="1" ht="39.950000000000003" customHeight="1">
      <c r="A23" s="148"/>
      <c r="B23" s="148"/>
      <c r="C23" s="148"/>
      <c r="D23" s="148"/>
      <c r="E23" s="148"/>
      <c r="F23" s="148"/>
      <c r="G23" s="148"/>
      <c r="H23" s="148"/>
      <c r="I23" s="148"/>
      <c r="J23" s="148"/>
      <c r="K23" s="148"/>
      <c r="L23" s="148"/>
      <c r="M23" s="148"/>
      <c r="N23" s="148"/>
    </row>
    <row r="24" spans="1:14" s="2" customFormat="1" ht="39.950000000000003" customHeight="1">
      <c r="A24" s="149" t="s">
        <v>21</v>
      </c>
      <c r="B24" s="150"/>
      <c r="C24" s="155"/>
      <c r="D24" s="156"/>
      <c r="E24" s="157"/>
      <c r="F24" s="26"/>
      <c r="G24" s="15"/>
      <c r="H24" s="15"/>
      <c r="I24" s="15"/>
      <c r="J24" s="15"/>
      <c r="K24" s="145" t="s">
        <v>22</v>
      </c>
      <c r="L24" s="146"/>
      <c r="M24" s="146"/>
      <c r="N24" s="146"/>
    </row>
    <row r="25" spans="1:14" s="2" customFormat="1" ht="39.950000000000003" customHeight="1">
      <c r="A25" s="151"/>
      <c r="B25" s="152"/>
      <c r="C25" s="158"/>
      <c r="D25" s="159"/>
      <c r="E25" s="160"/>
      <c r="F25" s="26"/>
      <c r="G25" s="26"/>
      <c r="H25" s="26"/>
      <c r="I25" s="15"/>
      <c r="J25" s="15"/>
      <c r="K25" s="145"/>
      <c r="L25" s="146"/>
      <c r="M25" s="146"/>
      <c r="N25" s="146"/>
    </row>
    <row r="26" spans="1:14" s="2" customFormat="1" ht="39.950000000000003" customHeight="1">
      <c r="A26" s="151"/>
      <c r="B26" s="152"/>
      <c r="C26" s="158"/>
      <c r="D26" s="159"/>
      <c r="E26" s="160"/>
      <c r="F26" s="26"/>
      <c r="G26" s="26"/>
      <c r="H26" s="26"/>
      <c r="I26" s="15"/>
      <c r="J26" s="15"/>
      <c r="K26" s="145"/>
      <c r="L26" s="146"/>
      <c r="M26" s="146"/>
      <c r="N26" s="146"/>
    </row>
    <row r="27" spans="1:14" s="2" customFormat="1" ht="39.950000000000003" customHeight="1">
      <c r="A27" s="151"/>
      <c r="B27" s="152"/>
      <c r="C27" s="158"/>
      <c r="D27" s="159"/>
      <c r="E27" s="160"/>
      <c r="F27" s="26"/>
      <c r="G27" s="26"/>
      <c r="H27" s="26"/>
      <c r="I27" s="15"/>
      <c r="J27" s="15"/>
      <c r="K27" s="145"/>
      <c r="L27" s="146"/>
      <c r="M27" s="146"/>
      <c r="N27" s="146"/>
    </row>
    <row r="28" spans="1:14" s="2" customFormat="1" ht="39.950000000000003" customHeight="1">
      <c r="A28" s="153"/>
      <c r="B28" s="154"/>
      <c r="C28" s="161"/>
      <c r="D28" s="162"/>
      <c r="E28" s="163"/>
      <c r="F28" s="26"/>
      <c r="G28" s="26"/>
      <c r="H28" s="26"/>
      <c r="I28" s="15"/>
      <c r="J28" s="15"/>
      <c r="K28" s="145"/>
      <c r="L28" s="146"/>
      <c r="M28" s="146"/>
      <c r="N28" s="146"/>
    </row>
    <row r="29" spans="1:14" s="2" customFormat="1" ht="31.5">
      <c r="A29" s="3"/>
      <c r="B29" s="3"/>
      <c r="C29" s="16"/>
      <c r="D29" s="16"/>
      <c r="E29" s="16"/>
      <c r="F29" s="16"/>
      <c r="G29" s="16"/>
      <c r="H29" s="16"/>
      <c r="I29" s="3"/>
      <c r="J29" s="3"/>
      <c r="K29" s="3"/>
      <c r="L29" s="3"/>
      <c r="M29" s="3"/>
      <c r="N29" s="3"/>
    </row>
    <row r="30" spans="1:14" s="2" customFormat="1" ht="31.5">
      <c r="A30" s="3"/>
      <c r="B30" s="3"/>
      <c r="C30" s="3"/>
      <c r="D30" s="17"/>
      <c r="E30" s="17"/>
      <c r="F30" s="17"/>
      <c r="G30" s="3"/>
      <c r="H30" s="3"/>
      <c r="I30" s="3"/>
      <c r="J30" s="3"/>
      <c r="K30" s="3"/>
      <c r="L30" s="3"/>
      <c r="M30" s="3"/>
      <c r="N30" s="3"/>
    </row>
    <row r="31" spans="1:14" ht="16.5" customHeight="1"/>
    <row r="32" spans="1:14" ht="16.5" customHeight="1"/>
    <row r="33" spans="17:22" ht="16.5" customHeight="1"/>
    <row r="34" spans="17:22" ht="16.5" customHeight="1"/>
    <row r="37" spans="17:22" ht="24.95" customHeight="1"/>
    <row r="38" spans="17:22" ht="24.95" customHeight="1">
      <c r="Q38" s="18"/>
      <c r="R38" s="18"/>
      <c r="S38" s="18"/>
      <c r="T38" s="18"/>
      <c r="U38" s="18"/>
      <c r="V38" s="18"/>
    </row>
    <row r="39" spans="17:22" ht="24.95" customHeight="1">
      <c r="Q39" s="19"/>
    </row>
    <row r="40" spans="17:22" ht="24.95" customHeight="1">
      <c r="Q40" s="19"/>
    </row>
    <row r="41" spans="17:22" ht="24.95" customHeight="1">
      <c r="Q41" s="19"/>
    </row>
    <row r="42" spans="17:22" ht="24.95" customHeight="1">
      <c r="Q42" s="19"/>
    </row>
    <row r="43" spans="17:22" ht="24.95" customHeight="1">
      <c r="Q43" s="19"/>
    </row>
    <row r="44" spans="17:22" ht="24.95" customHeight="1">
      <c r="Q44" s="19"/>
    </row>
    <row r="45" spans="17:22" ht="24.95" customHeight="1">
      <c r="Q45" s="19"/>
    </row>
    <row r="46" spans="17:22" ht="24.95" customHeight="1">
      <c r="Q46" s="19"/>
    </row>
    <row r="47" spans="17:22" ht="30" customHeight="1"/>
    <row r="48" spans="17:22" ht="30" customHeight="1"/>
    <row r="49" ht="30" customHeight="1"/>
    <row r="50" ht="30" customHeight="1"/>
    <row r="51" ht="30" customHeight="1"/>
    <row r="52" ht="30" customHeight="1"/>
    <row r="53" ht="30" customHeight="1"/>
    <row r="54" ht="17.25" customHeight="1"/>
    <row r="55" ht="17.25" customHeight="1"/>
    <row r="56" ht="16.5" customHeight="1"/>
    <row r="57" ht="16.5" customHeight="1"/>
    <row r="58" ht="16.5" customHeight="1"/>
    <row r="59" ht="16.5" customHeight="1"/>
    <row r="60" ht="23.25" customHeight="1"/>
    <row r="61" ht="23.25" customHeight="1"/>
    <row r="62" ht="23.25" customHeight="1"/>
  </sheetData>
  <mergeCells count="26">
    <mergeCell ref="A11:C11"/>
    <mergeCell ref="I2:K3"/>
    <mergeCell ref="I4:K4"/>
    <mergeCell ref="M1:N1"/>
    <mergeCell ref="B2:C2"/>
    <mergeCell ref="E2:H2"/>
    <mergeCell ref="C1:K1"/>
    <mergeCell ref="L4:N4"/>
    <mergeCell ref="N2:N3"/>
    <mergeCell ref="L2:M3"/>
    <mergeCell ref="B3:H3"/>
    <mergeCell ref="B4:H4"/>
    <mergeCell ref="G5:I5"/>
    <mergeCell ref="L16:L19"/>
    <mergeCell ref="L12:M12"/>
    <mergeCell ref="A12:E12"/>
    <mergeCell ref="A13:E19"/>
    <mergeCell ref="F12:K12"/>
    <mergeCell ref="F13:K19"/>
    <mergeCell ref="K24:K28"/>
    <mergeCell ref="L24:N28"/>
    <mergeCell ref="A21:N21"/>
    <mergeCell ref="A22:N22"/>
    <mergeCell ref="A24:B28"/>
    <mergeCell ref="C24:E28"/>
    <mergeCell ref="A23:N23"/>
  </mergeCells>
  <phoneticPr fontId="3" type="noConversion"/>
  <conditionalFormatting sqref="L6">
    <cfRule type="cellIs" dxfId="3" priority="2" operator="equal">
      <formula>N6</formula>
    </cfRule>
  </conditionalFormatting>
  <conditionalFormatting sqref="M6">
    <cfRule type="cellIs" dxfId="2" priority="1" operator="equal">
      <formula>N6</formula>
    </cfRule>
  </conditionalFormatting>
  <pageMargins left="0.25" right="0.25" top="0.75" bottom="0.75" header="0.3" footer="0.3"/>
  <pageSetup paperSize="9" scale="27" fitToHeight="0" orientation="landscape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F5346-61FE-4963-8F41-0DBAEDBCA1DD}">
  <sheetPr>
    <tabColor rgb="FFFFFF00"/>
    <pageSetUpPr fitToPage="1"/>
  </sheetPr>
  <dimension ref="A1:W62"/>
  <sheetViews>
    <sheetView showGridLines="0" view="pageBreakPreview" zoomScale="30" zoomScaleNormal="30" zoomScaleSheetLayoutView="30" workbookViewId="0">
      <selection activeCell="L9" sqref="L9"/>
    </sheetView>
  </sheetViews>
  <sheetFormatPr defaultColWidth="9" defaultRowHeight="16.5"/>
  <cols>
    <col min="1" max="1" width="28.25" style="1" customWidth="1"/>
    <col min="2" max="2" width="42.375" style="1" customWidth="1"/>
    <col min="3" max="3" width="17.75" style="1" bestFit="1" customWidth="1"/>
    <col min="4" max="4" width="19.375" style="1" bestFit="1" customWidth="1"/>
    <col min="5" max="5" width="37.375" style="1" bestFit="1" customWidth="1"/>
    <col min="6" max="6" width="51.125" style="1" bestFit="1" customWidth="1"/>
    <col min="7" max="9" width="16.875" style="1" customWidth="1"/>
    <col min="10" max="10" width="39.125" style="1" bestFit="1" customWidth="1"/>
    <col min="11" max="11" width="51.75" style="1" bestFit="1" customWidth="1"/>
    <col min="12" max="12" width="49.375" style="1" bestFit="1" customWidth="1"/>
    <col min="13" max="13" width="39.375" style="1" bestFit="1" customWidth="1"/>
    <col min="14" max="14" width="47.25" style="1" customWidth="1"/>
    <col min="15" max="15" width="10.875" style="1" bestFit="1" customWidth="1"/>
    <col min="16" max="17" width="9" style="1"/>
    <col min="18" max="18" width="30.875" style="1" customWidth="1"/>
    <col min="19" max="19" width="9" style="1"/>
    <col min="20" max="23" width="36.375" style="1" bestFit="1" customWidth="1"/>
    <col min="24" max="16384" width="9" style="1"/>
  </cols>
  <sheetData>
    <row r="1" spans="1:23" ht="162" customHeight="1">
      <c r="C1" s="176" t="s">
        <v>117</v>
      </c>
      <c r="D1" s="176"/>
      <c r="E1" s="176"/>
      <c r="F1" s="176"/>
      <c r="G1" s="176"/>
      <c r="H1" s="176"/>
      <c r="I1" s="176"/>
      <c r="J1" s="176"/>
      <c r="K1" s="176"/>
      <c r="L1" s="92" t="s">
        <v>130</v>
      </c>
      <c r="M1" s="172" t="s">
        <v>344</v>
      </c>
      <c r="N1" s="173"/>
      <c r="R1" s="23">
        <f>D11</f>
        <v>1</v>
      </c>
      <c r="T1" s="27" t="s">
        <v>25</v>
      </c>
      <c r="U1" s="27" t="s">
        <v>26</v>
      </c>
      <c r="V1" s="27" t="s">
        <v>27</v>
      </c>
      <c r="W1" s="27" t="s">
        <v>28</v>
      </c>
    </row>
    <row r="2" spans="1:23" s="2" customFormat="1" ht="39.950000000000003" customHeight="1">
      <c r="A2" s="22" t="s">
        <v>3</v>
      </c>
      <c r="B2" s="145" t="s">
        <v>4</v>
      </c>
      <c r="C2" s="145"/>
      <c r="D2" s="22" t="s">
        <v>5</v>
      </c>
      <c r="E2" s="174" t="s">
        <v>343</v>
      </c>
      <c r="F2" s="174"/>
      <c r="G2" s="175"/>
      <c r="H2" s="175"/>
      <c r="I2" s="155" t="s">
        <v>72</v>
      </c>
      <c r="J2" s="156"/>
      <c r="K2" s="157"/>
      <c r="L2" s="182" t="s">
        <v>55</v>
      </c>
      <c r="M2" s="183"/>
      <c r="N2" s="180"/>
      <c r="R2" s="24">
        <f>IFERROR(N16,0)</f>
        <v>0</v>
      </c>
      <c r="T2" s="28" t="s">
        <v>0</v>
      </c>
      <c r="U2" s="29">
        <f>'Row data'!C3</f>
        <v>23000</v>
      </c>
      <c r="V2" s="30">
        <v>1000</v>
      </c>
      <c r="W2" s="29">
        <f>U2+V2</f>
        <v>24000</v>
      </c>
    </row>
    <row r="3" spans="1:23" s="2" customFormat="1" ht="39.950000000000003" customHeight="1">
      <c r="A3" s="22" t="s">
        <v>6</v>
      </c>
      <c r="B3" s="145" t="s">
        <v>112</v>
      </c>
      <c r="C3" s="145"/>
      <c r="D3" s="145"/>
      <c r="E3" s="145"/>
      <c r="F3" s="145"/>
      <c r="G3" s="145"/>
      <c r="H3" s="145"/>
      <c r="I3" s="161"/>
      <c r="J3" s="162"/>
      <c r="K3" s="163"/>
      <c r="L3" s="184"/>
      <c r="M3" s="185"/>
      <c r="N3" s="181"/>
      <c r="Q3" s="3"/>
      <c r="R3" s="3"/>
      <c r="S3" s="3"/>
      <c r="T3" s="31" t="s">
        <v>2</v>
      </c>
      <c r="U3" s="30">
        <f>'Row data'!C4</f>
        <v>33</v>
      </c>
      <c r="V3" s="32">
        <v>1</v>
      </c>
      <c r="W3" s="32">
        <f>U3+V3</f>
        <v>34</v>
      </c>
    </row>
    <row r="4" spans="1:23" s="2" customFormat="1" ht="39.950000000000003" customHeight="1">
      <c r="A4" s="22" t="s">
        <v>7</v>
      </c>
      <c r="B4" s="145" t="s">
        <v>8</v>
      </c>
      <c r="C4" s="145"/>
      <c r="D4" s="145"/>
      <c r="E4" s="145"/>
      <c r="F4" s="145"/>
      <c r="G4" s="145"/>
      <c r="H4" s="145"/>
      <c r="I4" s="169" t="s">
        <v>9</v>
      </c>
      <c r="J4" s="170"/>
      <c r="K4" s="171"/>
      <c r="L4" s="177" t="s">
        <v>95</v>
      </c>
      <c r="M4" s="178"/>
      <c r="N4" s="179"/>
      <c r="T4" s="33" t="s">
        <v>1</v>
      </c>
      <c r="U4" s="30">
        <f>'Row data'!C5</f>
        <v>1515</v>
      </c>
      <c r="V4" s="34">
        <v>30</v>
      </c>
      <c r="W4" s="34">
        <f>U4+V4</f>
        <v>1545</v>
      </c>
    </row>
    <row r="5" spans="1:23" s="2" customFormat="1" ht="39.950000000000003" customHeight="1">
      <c r="A5" s="22" t="s">
        <v>10</v>
      </c>
      <c r="B5" s="22" t="s">
        <v>11</v>
      </c>
      <c r="C5" s="22" t="s">
        <v>12</v>
      </c>
      <c r="D5" s="22" t="s">
        <v>13</v>
      </c>
      <c r="E5" s="22" t="s">
        <v>106</v>
      </c>
      <c r="F5" s="90" t="s">
        <v>107</v>
      </c>
      <c r="G5" s="145" t="s">
        <v>129</v>
      </c>
      <c r="H5" s="145"/>
      <c r="I5" s="145"/>
      <c r="J5" s="22" t="s">
        <v>108</v>
      </c>
      <c r="K5" s="91" t="s">
        <v>109</v>
      </c>
      <c r="L5" s="90" t="s">
        <v>123</v>
      </c>
      <c r="M5" s="91" t="s">
        <v>124</v>
      </c>
      <c r="N5" s="87" t="s">
        <v>110</v>
      </c>
    </row>
    <row r="6" spans="1:23" s="2" customFormat="1" ht="39.950000000000003" customHeight="1">
      <c r="A6" s="22">
        <v>1</v>
      </c>
      <c r="B6" s="25" t="s">
        <v>340</v>
      </c>
      <c r="C6" s="58">
        <f>VLOOKUP(MAX(E6,J6),'Row data'!$C$8:$D$12,2,TRUE)</f>
        <v>18</v>
      </c>
      <c r="D6" s="4">
        <v>1</v>
      </c>
      <c r="E6" s="5">
        <f>INDEX('Lao airline data'!$C$2:$F$21,MATCH($B6,'Lao airline data'!$B$2:$B$21,0),1)</f>
        <v>0</v>
      </c>
      <c r="F6" s="5">
        <f>E6*D6</f>
        <v>0</v>
      </c>
      <c r="G6" s="46">
        <f>INDEX('Lao airline data'!$C$2:$F$21,MATCH($B6,'Lao airline data'!$B$2:$B$21,0),2)</f>
        <v>0</v>
      </c>
      <c r="H6" s="46">
        <f>INDEX('Lao airline data'!$C$2:$F$21,MATCH($B6,'Lao airline data'!$B$2:$B$21,0),3)</f>
        <v>0</v>
      </c>
      <c r="I6" s="46">
        <f>INDEX('Lao airline data'!$C$2:$F$21,MATCH($B6,'Lao airline data'!$B$2:$B$21,0),4)</f>
        <v>0</v>
      </c>
      <c r="J6" s="6">
        <f>(G6*H6*I6)*0.00022</f>
        <v>0</v>
      </c>
      <c r="K6" s="7">
        <f>J6*D6</f>
        <v>0</v>
      </c>
      <c r="L6" s="21">
        <f>(IF(0=F6*C6,0,IF('Row data'!$D$8&gt;=C6*F6,'Row data'!$D$8,C6*F6)))</f>
        <v>0</v>
      </c>
      <c r="M6" s="21">
        <f>(IF(0=K6*C6,0,IF('Row data'!$D$8&gt;=K6*C6,'Row data'!$D$8,K6*C6)))</f>
        <v>0</v>
      </c>
      <c r="N6" s="8">
        <f>MAX(L6:M6)</f>
        <v>0</v>
      </c>
    </row>
    <row r="7" spans="1:23" s="2" customFormat="1" ht="39.950000000000003" customHeight="1">
      <c r="A7" s="22">
        <v>2</v>
      </c>
      <c r="B7" s="25"/>
      <c r="C7" s="58"/>
      <c r="D7" s="4"/>
      <c r="E7" s="5"/>
      <c r="F7" s="5"/>
      <c r="G7" s="46"/>
      <c r="H7" s="46"/>
      <c r="I7" s="46"/>
      <c r="J7" s="6"/>
      <c r="K7" s="7"/>
      <c r="L7" s="21"/>
      <c r="M7" s="21"/>
      <c r="N7" s="8"/>
    </row>
    <row r="8" spans="1:23" s="2" customFormat="1" ht="39.950000000000003" customHeight="1">
      <c r="A8" s="22">
        <v>3</v>
      </c>
      <c r="B8" s="25"/>
      <c r="C8" s="58"/>
      <c r="D8" s="4"/>
      <c r="E8" s="5"/>
      <c r="F8" s="5"/>
      <c r="G8" s="46"/>
      <c r="H8" s="46"/>
      <c r="I8" s="46"/>
      <c r="J8" s="6"/>
      <c r="K8" s="7"/>
      <c r="L8" s="21"/>
      <c r="M8" s="21"/>
      <c r="N8" s="8"/>
    </row>
    <row r="9" spans="1:23" s="2" customFormat="1" ht="39.950000000000003" customHeight="1">
      <c r="A9" s="22">
        <v>4</v>
      </c>
      <c r="B9" s="25"/>
      <c r="C9" s="58"/>
      <c r="D9" s="4"/>
      <c r="E9" s="5"/>
      <c r="F9" s="5"/>
      <c r="G9" s="46"/>
      <c r="H9" s="46"/>
      <c r="I9" s="46"/>
      <c r="J9" s="6"/>
      <c r="K9" s="7"/>
      <c r="L9" s="21"/>
      <c r="M9" s="21"/>
      <c r="N9" s="8"/>
    </row>
    <row r="10" spans="1:23" s="2" customFormat="1" ht="39.950000000000003" customHeight="1">
      <c r="A10" s="22">
        <v>5</v>
      </c>
      <c r="B10" s="25"/>
      <c r="C10" s="58"/>
      <c r="D10" s="4"/>
      <c r="E10" s="5"/>
      <c r="F10" s="5"/>
      <c r="G10" s="46"/>
      <c r="H10" s="46"/>
      <c r="I10" s="46"/>
      <c r="J10" s="6"/>
      <c r="K10" s="7"/>
      <c r="L10" s="21"/>
      <c r="M10" s="21"/>
      <c r="N10" s="8"/>
    </row>
    <row r="11" spans="1:23" s="2" customFormat="1" ht="39.950000000000003" customHeight="1">
      <c r="A11" s="145" t="s">
        <v>14</v>
      </c>
      <c r="B11" s="145"/>
      <c r="C11" s="145"/>
      <c r="D11" s="4">
        <f>SUM(D6:D10)</f>
        <v>1</v>
      </c>
      <c r="E11" s="9"/>
      <c r="F11" s="61">
        <f>SUM(F6:F10)</f>
        <v>0</v>
      </c>
      <c r="G11" s="10"/>
      <c r="H11" s="4"/>
      <c r="I11" s="4"/>
      <c r="J11" s="4"/>
      <c r="K11" s="11">
        <f>SUM(K6:K10)</f>
        <v>0</v>
      </c>
      <c r="L11" s="20"/>
      <c r="M11" s="12"/>
      <c r="N11" s="13"/>
    </row>
    <row r="12" spans="1:23" s="2" customFormat="1" ht="54" customHeight="1">
      <c r="A12" s="166" t="s">
        <v>113</v>
      </c>
      <c r="B12" s="166"/>
      <c r="C12" s="166"/>
      <c r="D12" s="166"/>
      <c r="E12" s="166"/>
      <c r="F12" s="166" t="s">
        <v>114</v>
      </c>
      <c r="G12" s="166"/>
      <c r="H12" s="166"/>
      <c r="I12" s="166"/>
      <c r="J12" s="166"/>
      <c r="K12" s="166"/>
      <c r="L12" s="145" t="s">
        <v>15</v>
      </c>
      <c r="M12" s="145"/>
      <c r="N12" s="88">
        <f>SUM(N6:N11)</f>
        <v>0</v>
      </c>
    </row>
    <row r="13" spans="1:23" s="2" customFormat="1" ht="54">
      <c r="A13" s="167"/>
      <c r="B13" s="167"/>
      <c r="C13" s="167"/>
      <c r="D13" s="167"/>
      <c r="E13" s="167"/>
      <c r="F13" s="168"/>
      <c r="G13" s="168"/>
      <c r="H13" s="168"/>
      <c r="I13" s="168"/>
      <c r="J13" s="168"/>
      <c r="K13" s="168"/>
      <c r="L13" s="96" t="s">
        <v>16</v>
      </c>
      <c r="M13" s="97" t="str">
        <f>IFERROR(MID($A$13,FIND(" "&amp;$L$13&amp;" ",$A$13)+4,3)," ")</f>
        <v xml:space="preserve"> </v>
      </c>
      <c r="N13" s="89">
        <f>IFERROR(N12*M13,0)</f>
        <v>0</v>
      </c>
    </row>
    <row r="14" spans="1:23" s="2" customFormat="1" ht="54">
      <c r="A14" s="167"/>
      <c r="B14" s="167"/>
      <c r="C14" s="167"/>
      <c r="D14" s="167"/>
      <c r="E14" s="167"/>
      <c r="F14" s="168"/>
      <c r="G14" s="168"/>
      <c r="H14" s="168"/>
      <c r="I14" s="168"/>
      <c r="J14" s="168"/>
      <c r="K14" s="168"/>
      <c r="L14" s="96" t="s">
        <v>131</v>
      </c>
      <c r="M14" s="97" t="str">
        <f>IFERROR(MID($A$13,FIND(" "&amp;$L$14&amp;" ",$A$13)+6,3)," ")</f>
        <v xml:space="preserve"> </v>
      </c>
      <c r="N14" s="89">
        <f>IFERROR(N12*M14,0)</f>
        <v>0</v>
      </c>
    </row>
    <row r="15" spans="1:23" s="2" customFormat="1" ht="54">
      <c r="A15" s="167"/>
      <c r="B15" s="167"/>
      <c r="C15" s="167"/>
      <c r="D15" s="167"/>
      <c r="E15" s="167"/>
      <c r="F15" s="168"/>
      <c r="G15" s="168"/>
      <c r="H15" s="168"/>
      <c r="I15" s="168"/>
      <c r="J15" s="168"/>
      <c r="K15" s="168"/>
      <c r="L15" s="96" t="s">
        <v>132</v>
      </c>
      <c r="M15" s="97" t="str">
        <f>IFERROR(IF(FIND("세금 계산서",$A$13),10%," ")," ")</f>
        <v xml:space="preserve"> </v>
      </c>
      <c r="N15" s="89">
        <f>IFERROR((N12-N13-N14)*M15,0)</f>
        <v>0</v>
      </c>
    </row>
    <row r="16" spans="1:23" s="2" customFormat="1" ht="54" customHeight="1">
      <c r="A16" s="167"/>
      <c r="B16" s="167"/>
      <c r="C16" s="167"/>
      <c r="D16" s="167"/>
      <c r="E16" s="167"/>
      <c r="F16" s="168"/>
      <c r="G16" s="168"/>
      <c r="H16" s="168"/>
      <c r="I16" s="168"/>
      <c r="J16" s="168"/>
      <c r="K16" s="168"/>
      <c r="L16" s="164" t="s">
        <v>115</v>
      </c>
      <c r="M16" s="93" t="s">
        <v>17</v>
      </c>
      <c r="N16" s="62">
        <f>(N12-N13-N14+N15)</f>
        <v>0</v>
      </c>
    </row>
    <row r="17" spans="1:14" s="2" customFormat="1" ht="46.5" customHeight="1">
      <c r="A17" s="167"/>
      <c r="B17" s="167"/>
      <c r="C17" s="167"/>
      <c r="D17" s="167"/>
      <c r="E17" s="167"/>
      <c r="F17" s="168"/>
      <c r="G17" s="168"/>
      <c r="H17" s="168"/>
      <c r="I17" s="168"/>
      <c r="J17" s="168"/>
      <c r="K17" s="168"/>
      <c r="L17" s="165"/>
      <c r="M17" s="94" t="s">
        <v>18</v>
      </c>
      <c r="N17" s="63">
        <f>ROUNDUP((N16*$W$2),-3)</f>
        <v>0</v>
      </c>
    </row>
    <row r="18" spans="1:14" s="2" customFormat="1" ht="46.5" customHeight="1">
      <c r="A18" s="167"/>
      <c r="B18" s="167"/>
      <c r="C18" s="167"/>
      <c r="D18" s="167"/>
      <c r="E18" s="167"/>
      <c r="F18" s="168"/>
      <c r="G18" s="168"/>
      <c r="H18" s="168"/>
      <c r="I18" s="168"/>
      <c r="J18" s="168"/>
      <c r="K18" s="168"/>
      <c r="L18" s="165"/>
      <c r="M18" s="95" t="s">
        <v>19</v>
      </c>
      <c r="N18" s="64">
        <f>ROUNDUP((N16*$W$3),-1)</f>
        <v>0</v>
      </c>
    </row>
    <row r="19" spans="1:14" s="2" customFormat="1" ht="54">
      <c r="A19" s="167"/>
      <c r="B19" s="167"/>
      <c r="C19" s="167"/>
      <c r="D19" s="167"/>
      <c r="E19" s="167"/>
      <c r="F19" s="168"/>
      <c r="G19" s="168"/>
      <c r="H19" s="168"/>
      <c r="I19" s="168"/>
      <c r="J19" s="168"/>
      <c r="K19" s="168"/>
      <c r="L19" s="165"/>
      <c r="M19" s="14" t="s">
        <v>20</v>
      </c>
      <c r="N19" s="65">
        <f>ROUNDUP((N16*$W$4),-2)</f>
        <v>0</v>
      </c>
    </row>
    <row r="20" spans="1:14" s="2" customFormat="1" ht="297" customHeight="1">
      <c r="A20" s="98"/>
      <c r="B20" s="98"/>
      <c r="C20" s="99"/>
      <c r="D20" s="98"/>
      <c r="E20" s="98"/>
      <c r="F20" s="98"/>
      <c r="G20" s="98"/>
      <c r="H20" s="98"/>
      <c r="I20" s="98"/>
      <c r="J20" s="98"/>
      <c r="K20" s="98"/>
      <c r="L20" s="98"/>
      <c r="M20" s="98"/>
      <c r="N20" s="98"/>
    </row>
    <row r="21" spans="1:14" s="2" customFormat="1" ht="39.950000000000003" customHeight="1">
      <c r="A21" s="147" t="s">
        <v>111</v>
      </c>
      <c r="B21" s="147"/>
      <c r="C21" s="147"/>
      <c r="D21" s="147"/>
      <c r="E21" s="147"/>
      <c r="F21" s="147"/>
      <c r="G21" s="147"/>
      <c r="H21" s="147"/>
      <c r="I21" s="147"/>
      <c r="J21" s="147"/>
      <c r="K21" s="147"/>
      <c r="L21" s="147"/>
      <c r="M21" s="147"/>
      <c r="N21" s="147"/>
    </row>
    <row r="22" spans="1:14" s="2" customFormat="1" ht="39.950000000000003" customHeight="1">
      <c r="A22" s="148" t="s">
        <v>116</v>
      </c>
      <c r="B22" s="148"/>
      <c r="C22" s="148"/>
      <c r="D22" s="148"/>
      <c r="E22" s="148"/>
      <c r="F22" s="148"/>
      <c r="G22" s="148"/>
      <c r="H22" s="148"/>
      <c r="I22" s="148"/>
      <c r="J22" s="148"/>
      <c r="K22" s="148"/>
      <c r="L22" s="148"/>
      <c r="M22" s="148"/>
      <c r="N22" s="148"/>
    </row>
    <row r="23" spans="1:14" s="2" customFormat="1" ht="39.950000000000003" customHeight="1">
      <c r="A23" s="148"/>
      <c r="B23" s="148"/>
      <c r="C23" s="148"/>
      <c r="D23" s="148"/>
      <c r="E23" s="148"/>
      <c r="F23" s="148"/>
      <c r="G23" s="148"/>
      <c r="H23" s="148"/>
      <c r="I23" s="148"/>
      <c r="J23" s="148"/>
      <c r="K23" s="148"/>
      <c r="L23" s="148"/>
      <c r="M23" s="148"/>
      <c r="N23" s="148"/>
    </row>
    <row r="24" spans="1:14" s="2" customFormat="1" ht="39.950000000000003" customHeight="1">
      <c r="A24" s="149" t="s">
        <v>21</v>
      </c>
      <c r="B24" s="150"/>
      <c r="C24" s="155"/>
      <c r="D24" s="156"/>
      <c r="E24" s="157"/>
      <c r="F24" s="26"/>
      <c r="G24" s="15"/>
      <c r="H24" s="15"/>
      <c r="I24" s="15"/>
      <c r="J24" s="15"/>
      <c r="K24" s="145" t="s">
        <v>22</v>
      </c>
      <c r="L24" s="146"/>
      <c r="M24" s="146"/>
      <c r="N24" s="146"/>
    </row>
    <row r="25" spans="1:14" s="2" customFormat="1" ht="39.950000000000003" customHeight="1">
      <c r="A25" s="151"/>
      <c r="B25" s="152"/>
      <c r="C25" s="158"/>
      <c r="D25" s="159"/>
      <c r="E25" s="160"/>
      <c r="F25" s="26"/>
      <c r="G25" s="26"/>
      <c r="H25" s="26"/>
      <c r="I25" s="15"/>
      <c r="J25" s="15"/>
      <c r="K25" s="145"/>
      <c r="L25" s="146"/>
      <c r="M25" s="146"/>
      <c r="N25" s="146"/>
    </row>
    <row r="26" spans="1:14" s="2" customFormat="1" ht="39.950000000000003" customHeight="1">
      <c r="A26" s="151"/>
      <c r="B26" s="152"/>
      <c r="C26" s="158"/>
      <c r="D26" s="159"/>
      <c r="E26" s="160"/>
      <c r="F26" s="26"/>
      <c r="G26" s="26"/>
      <c r="H26" s="26"/>
      <c r="I26" s="15"/>
      <c r="J26" s="15"/>
      <c r="K26" s="145"/>
      <c r="L26" s="146"/>
      <c r="M26" s="146"/>
      <c r="N26" s="146"/>
    </row>
    <row r="27" spans="1:14" s="2" customFormat="1" ht="39.950000000000003" customHeight="1">
      <c r="A27" s="151"/>
      <c r="B27" s="152"/>
      <c r="C27" s="158"/>
      <c r="D27" s="159"/>
      <c r="E27" s="160"/>
      <c r="F27" s="26"/>
      <c r="G27" s="26"/>
      <c r="H27" s="26"/>
      <c r="I27" s="15"/>
      <c r="J27" s="15"/>
      <c r="K27" s="145"/>
      <c r="L27" s="146"/>
      <c r="M27" s="146"/>
      <c r="N27" s="146"/>
    </row>
    <row r="28" spans="1:14" s="2" customFormat="1" ht="39.950000000000003" customHeight="1">
      <c r="A28" s="153"/>
      <c r="B28" s="154"/>
      <c r="C28" s="161"/>
      <c r="D28" s="162"/>
      <c r="E28" s="163"/>
      <c r="F28" s="26"/>
      <c r="G28" s="26"/>
      <c r="H28" s="26"/>
      <c r="I28" s="15"/>
      <c r="J28" s="15"/>
      <c r="K28" s="145"/>
      <c r="L28" s="146"/>
      <c r="M28" s="146"/>
      <c r="N28" s="146"/>
    </row>
    <row r="29" spans="1:14" s="2" customFormat="1" ht="31.5">
      <c r="A29" s="3"/>
      <c r="B29" s="3"/>
      <c r="C29" s="16"/>
      <c r="D29" s="16"/>
      <c r="E29" s="16"/>
      <c r="F29" s="16"/>
      <c r="G29" s="16"/>
      <c r="H29" s="16"/>
      <c r="I29" s="3"/>
      <c r="J29" s="3"/>
      <c r="K29" s="3"/>
      <c r="L29" s="3"/>
      <c r="M29" s="3"/>
      <c r="N29" s="3"/>
    </row>
    <row r="30" spans="1:14" s="2" customFormat="1" ht="31.5">
      <c r="A30" s="3"/>
      <c r="B30" s="3"/>
      <c r="C30" s="3"/>
      <c r="D30" s="17"/>
      <c r="E30" s="17"/>
      <c r="F30" s="17"/>
      <c r="G30" s="3"/>
      <c r="H30" s="3"/>
      <c r="I30" s="3"/>
      <c r="J30" s="3"/>
      <c r="K30" s="3"/>
      <c r="L30" s="3"/>
      <c r="M30" s="3"/>
      <c r="N30" s="3"/>
    </row>
    <row r="31" spans="1:14" ht="16.5" customHeight="1"/>
    <row r="32" spans="1:14" ht="16.5" customHeight="1"/>
    <row r="33" spans="17:22" ht="16.5" customHeight="1"/>
    <row r="34" spans="17:22" ht="16.5" customHeight="1"/>
    <row r="37" spans="17:22" ht="24.95" customHeight="1"/>
    <row r="38" spans="17:22" ht="24.95" customHeight="1">
      <c r="Q38" s="18"/>
      <c r="R38" s="18"/>
      <c r="S38" s="18"/>
      <c r="T38" s="18"/>
      <c r="U38" s="18"/>
      <c r="V38" s="18"/>
    </row>
    <row r="39" spans="17:22" ht="24.95" customHeight="1">
      <c r="Q39" s="19"/>
    </row>
    <row r="40" spans="17:22" ht="24.95" customHeight="1">
      <c r="Q40" s="19"/>
    </row>
    <row r="41" spans="17:22" ht="24.95" customHeight="1">
      <c r="Q41" s="19"/>
    </row>
    <row r="42" spans="17:22" ht="24.95" customHeight="1">
      <c r="Q42" s="19"/>
    </row>
    <row r="43" spans="17:22" ht="24.95" customHeight="1">
      <c r="Q43" s="19"/>
    </row>
    <row r="44" spans="17:22" ht="24.95" customHeight="1">
      <c r="Q44" s="19"/>
    </row>
    <row r="45" spans="17:22" ht="24.95" customHeight="1">
      <c r="Q45" s="19"/>
    </row>
    <row r="46" spans="17:22" ht="24.95" customHeight="1">
      <c r="Q46" s="19"/>
    </row>
    <row r="47" spans="17:22" ht="30" customHeight="1"/>
    <row r="48" spans="17:22" ht="30" customHeight="1"/>
    <row r="49" ht="30" customHeight="1"/>
    <row r="50" ht="30" customHeight="1"/>
    <row r="51" ht="30" customHeight="1"/>
    <row r="52" ht="30" customHeight="1"/>
    <row r="53" ht="30" customHeight="1"/>
    <row r="54" ht="17.25" customHeight="1"/>
    <row r="55" ht="17.25" customHeight="1"/>
    <row r="56" ht="16.5" customHeight="1"/>
    <row r="57" ht="16.5" customHeight="1"/>
    <row r="58" ht="16.5" customHeight="1"/>
    <row r="59" ht="16.5" customHeight="1"/>
    <row r="60" ht="23.25" customHeight="1"/>
    <row r="61" ht="23.25" customHeight="1"/>
    <row r="62" ht="23.25" customHeight="1"/>
  </sheetData>
  <mergeCells count="26">
    <mergeCell ref="A24:B28"/>
    <mergeCell ref="C24:E28"/>
    <mergeCell ref="K24:K28"/>
    <mergeCell ref="L24:N28"/>
    <mergeCell ref="A13:E19"/>
    <mergeCell ref="F13:K19"/>
    <mergeCell ref="L16:L19"/>
    <mergeCell ref="A21:N21"/>
    <mergeCell ref="A22:N22"/>
    <mergeCell ref="A23:N23"/>
    <mergeCell ref="A12:E12"/>
    <mergeCell ref="F12:K12"/>
    <mergeCell ref="L12:M12"/>
    <mergeCell ref="C1:K1"/>
    <mergeCell ref="M1:N1"/>
    <mergeCell ref="B2:C2"/>
    <mergeCell ref="E2:H2"/>
    <mergeCell ref="I2:K3"/>
    <mergeCell ref="L2:M3"/>
    <mergeCell ref="N2:N3"/>
    <mergeCell ref="B3:H3"/>
    <mergeCell ref="B4:H4"/>
    <mergeCell ref="I4:K4"/>
    <mergeCell ref="L4:N4"/>
    <mergeCell ref="G5:I5"/>
    <mergeCell ref="A11:C11"/>
  </mergeCells>
  <phoneticPr fontId="3" type="noConversion"/>
  <conditionalFormatting sqref="L6">
    <cfRule type="cellIs" dxfId="1" priority="2" operator="equal">
      <formula>N6</formula>
    </cfRule>
  </conditionalFormatting>
  <conditionalFormatting sqref="M6">
    <cfRule type="cellIs" dxfId="0" priority="1" operator="equal">
      <formula>N6</formula>
    </cfRule>
  </conditionalFormatting>
  <pageMargins left="0.25" right="0.25" top="0.75" bottom="0.75" header="0.3" footer="0.3"/>
  <pageSetup paperSize="9" scale="27" fitToHeight="0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3</vt:i4>
      </vt:variant>
    </vt:vector>
  </HeadingPairs>
  <TitlesOfParts>
    <vt:vector size="9" baseType="lpstr">
      <vt:lpstr>Row data</vt:lpstr>
      <vt:lpstr>Lao airline data</vt:lpstr>
      <vt:lpstr>수취인 불명 내역</vt:lpstr>
      <vt:lpstr>MEXG_AI UPLOAD</vt:lpstr>
      <vt:lpstr>이름(Bxx-xx)</vt:lpstr>
      <vt:lpstr>이름(Bxx-xx) (2)</vt:lpstr>
      <vt:lpstr>'Lao airline data'!Print_Area</vt:lpstr>
      <vt:lpstr>'이름(Bxx-xx)'!Print_Area</vt:lpstr>
      <vt:lpstr>'이름(Bxx-xx)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</dc:creator>
  <cp:lastModifiedBy>LK Group</cp:lastModifiedBy>
  <cp:lastPrinted>2024-07-08T03:31:14Z</cp:lastPrinted>
  <dcterms:created xsi:type="dcterms:W3CDTF">2022-06-08T08:17:29Z</dcterms:created>
  <dcterms:modified xsi:type="dcterms:W3CDTF">2026-08-28T19:24:53Z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DRClass">
    <vt:lpwstr>0</vt:lpwstr>
  </property>
  <property fmtid="{D5CDD505-2E9C-101B-9397-08002B2CF9AE}" pid="3" name="FDRSet">
    <vt:lpwstr>manual</vt:lpwstr>
  </property>
</Properties>
</file>