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dsay\Desktop\IS 301\"/>
    </mc:Choice>
  </mc:AlternateContent>
  <bookViews>
    <workbookView xWindow="0" yWindow="920" windowWidth="4090" windowHeight="4130" activeTab="1"/>
  </bookViews>
  <sheets>
    <sheet name="Renown" sheetId="4" r:id="rId1"/>
    <sheet name="Walmart" sheetId="6" r:id="rId2"/>
  </sheets>
  <calcPr calcId="152511"/>
</workbook>
</file>

<file path=xl/calcChain.xml><?xml version="1.0" encoding="utf-8"?>
<calcChain xmlns="http://schemas.openxmlformats.org/spreadsheetml/2006/main">
  <c r="E27" i="6" l="1"/>
  <c r="F27" i="6" s="1"/>
  <c r="G27" i="6" s="1"/>
  <c r="H27" i="6" s="1"/>
  <c r="D27" i="6"/>
  <c r="F18" i="6"/>
  <c r="G18" i="6"/>
  <c r="G23" i="6"/>
  <c r="C23" i="6"/>
  <c r="A22" i="6"/>
  <c r="A21" i="6"/>
  <c r="C10" i="6"/>
  <c r="D10" i="6" s="1"/>
  <c r="E10" i="6" s="1"/>
  <c r="F10" i="6" s="1"/>
  <c r="G10" i="6" s="1"/>
  <c r="H10" i="6" s="1"/>
  <c r="C9" i="6"/>
  <c r="D9" i="6" s="1"/>
  <c r="E9" i="6" s="1"/>
  <c r="F9" i="6" s="1"/>
  <c r="G9" i="6" s="1"/>
  <c r="H9" i="6" s="1"/>
  <c r="B8" i="6"/>
  <c r="B7" i="6"/>
  <c r="C6" i="6"/>
  <c r="D6" i="6" s="1"/>
  <c r="E6" i="6" s="1"/>
  <c r="F6" i="6" s="1"/>
  <c r="G6" i="6" s="1"/>
  <c r="H6" i="6" s="1"/>
  <c r="D4" i="6"/>
  <c r="E4" i="6"/>
  <c r="F4" i="6"/>
  <c r="C4" i="6"/>
  <c r="C5" i="6"/>
  <c r="F23" i="6"/>
  <c r="D18" i="6"/>
  <c r="H23" i="6"/>
  <c r="C18" i="6" l="1"/>
  <c r="C25" i="6" s="1"/>
  <c r="D7" i="6"/>
  <c r="C8" i="6"/>
  <c r="D8" i="6" s="1"/>
  <c r="E8" i="6" s="1"/>
  <c r="F8" i="6" s="1"/>
  <c r="G8" i="6" s="1"/>
  <c r="H8" i="6" s="1"/>
  <c r="G7" i="6"/>
  <c r="F7" i="6"/>
  <c r="C7" i="6"/>
  <c r="E7" i="6"/>
  <c r="H7" i="6"/>
  <c r="G25" i="6"/>
  <c r="F25" i="6"/>
  <c r="D23" i="6"/>
  <c r="D25" i="6" s="1"/>
  <c r="E23" i="6"/>
  <c r="E24" i="4"/>
  <c r="C6" i="4"/>
  <c r="C24" i="4" s="1"/>
  <c r="F6" i="4"/>
  <c r="F24" i="4" s="1"/>
  <c r="D6" i="4"/>
  <c r="D24" i="4" s="1"/>
  <c r="A25" i="4"/>
  <c r="A24" i="4"/>
  <c r="A23" i="4"/>
  <c r="A22" i="4"/>
  <c r="A17" i="4"/>
  <c r="A18" i="4"/>
  <c r="C12" i="4"/>
  <c r="H18" i="6" l="1"/>
  <c r="H25" i="6" s="1"/>
  <c r="E18" i="6"/>
  <c r="E25" i="6" s="1"/>
  <c r="C27" i="6"/>
  <c r="F11" i="4"/>
  <c r="D11" i="4"/>
  <c r="D25" i="4" s="1"/>
  <c r="F9" i="4"/>
  <c r="C7" i="4"/>
  <c r="F8" i="4"/>
  <c r="D8" i="4"/>
  <c r="E8" i="4"/>
  <c r="C8" i="4"/>
  <c r="D7" i="4"/>
  <c r="E7" i="4"/>
  <c r="F7" i="4"/>
  <c r="C9" i="4"/>
  <c r="D9" i="4"/>
  <c r="E9" i="4"/>
  <c r="E11" i="4"/>
  <c r="A16" i="4"/>
  <c r="C10" i="4"/>
  <c r="C28" i="6" l="1"/>
  <c r="C29" i="6"/>
  <c r="D22" i="4"/>
  <c r="F22" i="4"/>
  <c r="E23" i="4"/>
  <c r="D23" i="4"/>
  <c r="E22" i="4"/>
  <c r="C16" i="4"/>
  <c r="D16" i="4"/>
  <c r="E16" i="4"/>
  <c r="E25" i="4"/>
  <c r="C25" i="4"/>
  <c r="C23" i="4"/>
  <c r="C22" i="4"/>
  <c r="C18" i="4"/>
  <c r="F25" i="4"/>
  <c r="F16" i="4"/>
  <c r="D10" i="4"/>
  <c r="D18" i="4" s="1"/>
  <c r="E10" i="4" l="1"/>
  <c r="F23" i="4"/>
  <c r="F26" i="4" s="1"/>
  <c r="D19" i="4"/>
  <c r="C19" i="4"/>
  <c r="C26" i="4"/>
  <c r="D26" i="4"/>
  <c r="E18" i="4" l="1"/>
  <c r="E19" i="4" s="1"/>
  <c r="F10" i="4"/>
  <c r="F18" i="4" s="1"/>
  <c r="F19" i="4" s="1"/>
  <c r="F28" i="4" s="1"/>
  <c r="D28" i="4"/>
  <c r="C28" i="4"/>
  <c r="C30" i="4" s="1"/>
  <c r="D30" i="4" l="1"/>
  <c r="E26" i="4"/>
  <c r="E28" i="4" s="1"/>
  <c r="C31" i="4" l="1"/>
  <c r="C32" i="4"/>
  <c r="E30" i="4"/>
  <c r="F30" i="4" s="1"/>
</calcChain>
</file>

<file path=xl/sharedStrings.xml><?xml version="1.0" encoding="utf-8"?>
<sst xmlns="http://schemas.openxmlformats.org/spreadsheetml/2006/main" count="49" uniqueCount="34">
  <si>
    <t>Variables</t>
  </si>
  <si>
    <t>NPV Rate</t>
  </si>
  <si>
    <t>Costs</t>
  </si>
  <si>
    <t>Total Annual Costs</t>
  </si>
  <si>
    <t>Benefits</t>
  </si>
  <si>
    <t>Total Annual Benefits</t>
  </si>
  <si>
    <t>Net Annual Benefits</t>
  </si>
  <si>
    <t>Break-Even Totals</t>
  </si>
  <si>
    <t>Net Present Value (NPV)</t>
  </si>
  <si>
    <t>Internal Rate of Return (IRR)</t>
  </si>
  <si>
    <t>Total Physical Servers</t>
  </si>
  <si>
    <t>Number of Virtualized Servers</t>
  </si>
  <si>
    <t>Total Servers Decomissioned</t>
  </si>
  <si>
    <t xml:space="preserve">Break Even Analysis for Renown Server Virtualization </t>
  </si>
  <si>
    <t>Reduced Cost in Per Server Maintenance</t>
  </si>
  <si>
    <t>Reduced Cost in Per Server Electricity</t>
  </si>
  <si>
    <t>Per Server Virtualization Cost</t>
  </si>
  <si>
    <t>Yearly Data Backup/Protection Services</t>
  </si>
  <si>
    <t>Reduced Per Server Procure/Deploy Labor Cost</t>
  </si>
  <si>
    <t>One Time Employee Virtualization Training</t>
  </si>
  <si>
    <t>Reduced Server Replacement Cost</t>
  </si>
  <si>
    <t>One Time Software Development/Implementation</t>
  </si>
  <si>
    <t>Annual Per Store Software Maintenance Fee</t>
  </si>
  <si>
    <t>Stores Schedule for Kiosk Installation</t>
  </si>
  <si>
    <t>Kiosks Per Store</t>
  </si>
  <si>
    <t>Per Kiosk Purchas/Installation Fee</t>
  </si>
  <si>
    <t>Per Kiosk Annual Maintenance Fee</t>
  </si>
  <si>
    <t>Additional Daily Revenue Per Store With Kiosks</t>
  </si>
  <si>
    <t>Annual Reduced Labor Costs Per Store With Kiosks</t>
  </si>
  <si>
    <t>1. Renown will break even in 2017.</t>
  </si>
  <si>
    <t>2. Renown should absolutely move forward with this proposal.</t>
  </si>
  <si>
    <t>1. Walmart will break even in 2021</t>
  </si>
  <si>
    <t>2. Walmart should probably not move forward with this proposal.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</si>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</sst>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2" applyNumberFormat="1" applyFont="1" applyFill="1" applyBorder="1"/>
    <xf numFmtId="44" fontId="3" fillId="0" borderId="0" xfId="2" applyFont="1" applyFill="1" applyBorder="1"/>
    <xf numFmtId="44" fontId="3" fillId="0" borderId="0" xfId="2" applyNumberFormat="1" applyFont="1" applyFill="1" applyBorder="1"/>
    <xf numFmtId="44" fontId="3" fillId="0" borderId="0" xfId="0" applyNumberFormat="1" applyFont="1" applyFill="1" applyBorder="1"/>
    <xf numFmtId="0" fontId="0" fillId="0" borderId="0" xfId="0" applyFill="1"/>
    <xf numFmtId="0" fontId="3" fillId="0" borderId="0" xfId="0" applyFont="1" applyFill="1" applyBorder="1" applyAlignment="1">
      <alignment horizontal="left" indent="1"/>
    </xf>
    <xf numFmtId="0" fontId="3" fillId="0" borderId="0" xfId="0" applyNumberFormat="1" applyFont="1" applyFill="1" applyBorder="1"/>
    <xf numFmtId="0" fontId="3" fillId="0" borderId="0" xfId="1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44" fontId="3" fillId="2" borderId="2" xfId="2" applyFont="1" applyFill="1" applyBorder="1" applyAlignment="1"/>
    <xf numFmtId="44" fontId="3" fillId="2" borderId="2" xfId="2" applyFont="1" applyFill="1" applyBorder="1"/>
    <xf numFmtId="0" fontId="3" fillId="2" borderId="2" xfId="2" applyNumberFormat="1" applyFont="1" applyFill="1" applyBorder="1"/>
    <xf numFmtId="9" fontId="0" fillId="0" borderId="0" xfId="0" applyNumberFormat="1" applyFill="1"/>
    <xf numFmtId="44" fontId="3" fillId="0" borderId="0" xfId="0" applyNumberFormat="1" applyFont="1" applyFill="1"/>
    <xf numFmtId="8" fontId="3" fillId="0" borderId="0" xfId="0" applyNumberFormat="1" applyFont="1" applyFill="1"/>
    <xf numFmtId="0" fontId="3" fillId="0" borderId="0" xfId="0" applyFont="1" applyFill="1"/>
    <xf numFmtId="0" fontId="2" fillId="0" borderId="6" xfId="0" applyFont="1" applyFill="1" applyBorder="1"/>
    <xf numFmtId="44" fontId="3" fillId="0" borderId="12" xfId="2" applyNumberFormat="1" applyFont="1" applyFill="1" applyBorder="1"/>
    <xf numFmtId="0" fontId="3" fillId="0" borderId="15" xfId="0" applyNumberFormat="1" applyFont="1" applyFill="1" applyBorder="1"/>
    <xf numFmtId="0" fontId="2" fillId="4" borderId="6" xfId="0" applyFont="1" applyFill="1" applyBorder="1"/>
    <xf numFmtId="0" fontId="2" fillId="4" borderId="7" xfId="0" applyNumberFormat="1" applyFont="1" applyFill="1" applyBorder="1"/>
    <xf numFmtId="0" fontId="3" fillId="4" borderId="8" xfId="1" applyNumberFormat="1" applyFont="1" applyFill="1" applyBorder="1"/>
    <xf numFmtId="0" fontId="2" fillId="4" borderId="7" xfId="0" applyNumberFormat="1" applyFont="1" applyFill="1" applyBorder="1" applyAlignment="1">
      <alignment horizontal="center"/>
    </xf>
    <xf numFmtId="0" fontId="2" fillId="4" borderId="9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left" indent="1"/>
    </xf>
    <xf numFmtId="0" fontId="3" fillId="5" borderId="10" xfId="0" applyFont="1" applyFill="1" applyBorder="1" applyAlignment="1">
      <alignment horizontal="left" indent="1"/>
    </xf>
    <xf numFmtId="0" fontId="3" fillId="5" borderId="0" xfId="0" applyNumberFormat="1" applyFont="1" applyFill="1" applyBorder="1"/>
    <xf numFmtId="44" fontId="3" fillId="5" borderId="4" xfId="2" applyNumberFormat="1" applyFont="1" applyFill="1" applyBorder="1"/>
    <xf numFmtId="44" fontId="3" fillId="5" borderId="11" xfId="2" applyNumberFormat="1" applyFont="1" applyFill="1" applyBorder="1"/>
    <xf numFmtId="44" fontId="3" fillId="5" borderId="0" xfId="2" applyFont="1" applyFill="1" applyBorder="1"/>
    <xf numFmtId="44" fontId="3" fillId="5" borderId="0" xfId="2" applyNumberFormat="1" applyFont="1" applyFill="1" applyBorder="1"/>
    <xf numFmtId="44" fontId="3" fillId="5" borderId="12" xfId="2" applyNumberFormat="1" applyFont="1" applyFill="1" applyBorder="1"/>
    <xf numFmtId="44" fontId="3" fillId="5" borderId="1" xfId="2" applyNumberFormat="1" applyFont="1" applyFill="1" applyBorder="1"/>
    <xf numFmtId="44" fontId="3" fillId="5" borderId="13" xfId="2" applyNumberFormat="1" applyFont="1" applyFill="1" applyBorder="1"/>
    <xf numFmtId="0" fontId="3" fillId="4" borderId="14" xfId="0" applyFont="1" applyFill="1" applyBorder="1" applyAlignment="1">
      <alignment horizontal="left"/>
    </xf>
    <xf numFmtId="0" fontId="3" fillId="4" borderId="15" xfId="0" applyNumberFormat="1" applyFont="1" applyFill="1" applyBorder="1"/>
    <xf numFmtId="44" fontId="3" fillId="4" borderId="15" xfId="2" applyNumberFormat="1" applyFont="1" applyFill="1" applyBorder="1"/>
    <xf numFmtId="44" fontId="3" fillId="4" borderId="16" xfId="2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left" indent="1"/>
    </xf>
    <xf numFmtId="44" fontId="3" fillId="0" borderId="12" xfId="2" applyFont="1" applyFill="1" applyBorder="1"/>
    <xf numFmtId="0" fontId="3" fillId="0" borderId="14" xfId="0" applyFont="1" applyFill="1" applyBorder="1" applyAlignment="1">
      <alignment horizontal="left" indent="1"/>
    </xf>
    <xf numFmtId="9" fontId="3" fillId="2" borderId="17" xfId="3" applyFont="1" applyFill="1" applyBorder="1"/>
    <xf numFmtId="0" fontId="3" fillId="0" borderId="15" xfId="1" applyNumberFormat="1" applyFont="1" applyFill="1" applyBorder="1"/>
    <xf numFmtId="0" fontId="3" fillId="0" borderId="16" xfId="1" applyNumberFormat="1" applyFont="1" applyFill="1" applyBorder="1"/>
    <xf numFmtId="0" fontId="0" fillId="0" borderId="3" xfId="0" applyNumberFormat="1" applyFill="1" applyBorder="1"/>
    <xf numFmtId="0" fontId="3" fillId="0" borderId="3" xfId="1" applyNumberFormat="1" applyFont="1" applyFill="1" applyBorder="1"/>
    <xf numFmtId="0" fontId="3" fillId="0" borderId="3" xfId="0" applyNumberFormat="1" applyFont="1" applyFill="1" applyBorder="1"/>
    <xf numFmtId="0" fontId="2" fillId="6" borderId="6" xfId="0" applyFont="1" applyFill="1" applyBorder="1"/>
    <xf numFmtId="0" fontId="2" fillId="6" borderId="7" xfId="0" applyNumberFormat="1" applyFont="1" applyFill="1" applyBorder="1"/>
    <xf numFmtId="0" fontId="2" fillId="6" borderId="7" xfId="0" applyNumberFormat="1" applyFont="1" applyFill="1" applyBorder="1" applyAlignment="1">
      <alignment horizontal="center"/>
    </xf>
    <xf numFmtId="0" fontId="2" fillId="6" borderId="9" xfId="0" applyNumberFormat="1" applyFont="1" applyFill="1" applyBorder="1" applyAlignment="1">
      <alignment horizontal="center"/>
    </xf>
    <xf numFmtId="0" fontId="3" fillId="6" borderId="14" xfId="0" applyFont="1" applyFill="1" applyBorder="1"/>
    <xf numFmtId="0" fontId="3" fillId="6" borderId="15" xfId="0" applyNumberFormat="1" applyFont="1" applyFill="1" applyBorder="1"/>
    <xf numFmtId="44" fontId="3" fillId="6" borderId="18" xfId="0" applyNumberFormat="1" applyFont="1" applyFill="1" applyBorder="1"/>
    <xf numFmtId="44" fontId="3" fillId="6" borderId="19" xfId="0" applyNumberFormat="1" applyFont="1" applyFill="1" applyBorder="1"/>
    <xf numFmtId="0" fontId="3" fillId="3" borderId="0" xfId="0" applyNumberFormat="1" applyFont="1" applyFill="1" applyBorder="1"/>
    <xf numFmtId="44" fontId="3" fillId="3" borderId="0" xfId="2" applyNumberFormat="1" applyFont="1" applyFill="1" applyBorder="1"/>
    <xf numFmtId="44" fontId="3" fillId="3" borderId="12" xfId="2" applyNumberFormat="1" applyFont="1" applyFill="1" applyBorder="1"/>
    <xf numFmtId="0" fontId="3" fillId="0" borderId="20" xfId="0" applyFont="1" applyFill="1" applyBorder="1"/>
    <xf numFmtId="0" fontId="3" fillId="0" borderId="8" xfId="0" applyNumberFormat="1" applyFont="1" applyFill="1" applyBorder="1"/>
    <xf numFmtId="44" fontId="3" fillId="0" borderId="8" xfId="0" applyNumberFormat="1" applyFont="1" applyFill="1" applyBorder="1"/>
    <xf numFmtId="44" fontId="3" fillId="0" borderId="21" xfId="0" applyNumberFormat="1" applyFont="1" applyFill="1" applyBorder="1"/>
    <xf numFmtId="0" fontId="3" fillId="0" borderId="10" xfId="0" applyFont="1" applyFill="1" applyBorder="1"/>
    <xf numFmtId="0" fontId="3" fillId="0" borderId="12" xfId="0" applyNumberFormat="1" applyFont="1" applyFill="1" applyBorder="1"/>
    <xf numFmtId="44" fontId="3" fillId="0" borderId="12" xfId="0" applyNumberFormat="1" applyFont="1" applyFill="1" applyBorder="1"/>
    <xf numFmtId="0" fontId="3" fillId="0" borderId="16" xfId="0" applyNumberFormat="1" applyFont="1" applyFill="1" applyBorder="1"/>
    <xf numFmtId="10" fontId="2" fillId="0" borderId="5" xfId="0" applyNumberFormat="1" applyFont="1" applyFill="1" applyBorder="1"/>
    <xf numFmtId="8" fontId="2" fillId="0" borderId="5" xfId="0" applyNumberFormat="1" applyFont="1" applyFill="1" applyBorder="1"/>
    <xf numFmtId="0" fontId="2" fillId="0" borderId="20" xfId="0" applyFont="1" applyFill="1" applyBorder="1"/>
    <xf numFmtId="3" fontId="2" fillId="0" borderId="21" xfId="0" applyNumberFormat="1" applyFont="1" applyFill="1" applyBorder="1"/>
    <xf numFmtId="0" fontId="2" fillId="0" borderId="14" xfId="0" applyFont="1" applyFill="1" applyBorder="1"/>
    <xf numFmtId="0" fontId="2" fillId="0" borderId="16" xfId="0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22" xfId="0" applyFont="1" applyFill="1" applyBorder="1" applyAlignment="1">
      <alignment horizontal="left" indent="1"/>
    </xf>
    <xf numFmtId="0" fontId="3" fillId="0" borderId="23" xfId="1" applyNumberFormat="1" applyFont="1" applyFill="1" applyBorder="1"/>
    <xf numFmtId="0" fontId="0" fillId="0" borderId="0" xfId="0" quotePrefix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70" zoomScaleNormal="70" workbookViewId="0">
      <selection activeCell="A36" sqref="A36"/>
    </sheetView>
  </sheetViews>
  <sheetFormatPr defaultColWidth="9.1796875" defaultRowHeight="14.5" x14ac:dyDescent="0.35"/>
  <cols>
    <col min="1" max="1" width="37.1796875" style="5" bestFit="1" customWidth="1"/>
    <col min="2" max="2" width="11" style="5" bestFit="1" customWidth="1"/>
    <col min="3" max="5" width="12.54296875" style="5" bestFit="1" customWidth="1"/>
    <col min="6" max="6" width="12" style="5" bestFit="1" customWidth="1"/>
    <col min="7" max="16384" width="9.1796875" style="5"/>
  </cols>
  <sheetData>
    <row r="1" spans="1:6" ht="16" thickBot="1" x14ac:dyDescent="0.4">
      <c r="A1" s="76" t="s">
        <v>13</v>
      </c>
      <c r="B1" s="76"/>
      <c r="C1" s="76"/>
      <c r="D1" s="76"/>
      <c r="E1" s="76"/>
      <c r="F1" s="76"/>
    </row>
    <row r="2" spans="1:6" x14ac:dyDescent="0.35">
      <c r="A2" s="18" t="s">
        <v>0</v>
      </c>
      <c r="B2" s="40"/>
      <c r="C2" s="40">
        <v>2016</v>
      </c>
      <c r="D2" s="40">
        <v>2017</v>
      </c>
      <c r="E2" s="40">
        <v>2018</v>
      </c>
      <c r="F2" s="41">
        <v>2019</v>
      </c>
    </row>
    <row r="3" spans="1:6" x14ac:dyDescent="0.35">
      <c r="A3" s="77" t="s">
        <v>10</v>
      </c>
      <c r="B3" s="48"/>
      <c r="C3" s="49">
        <v>60</v>
      </c>
      <c r="D3" s="49">
        <v>60</v>
      </c>
      <c r="E3" s="49">
        <v>60</v>
      </c>
      <c r="F3" s="78">
        <v>60</v>
      </c>
    </row>
    <row r="4" spans="1:6" x14ac:dyDescent="0.35">
      <c r="A4" s="77" t="s">
        <v>11</v>
      </c>
      <c r="B4" s="50"/>
      <c r="C4" s="49">
        <v>12</v>
      </c>
      <c r="D4" s="49">
        <v>12</v>
      </c>
      <c r="E4" s="49">
        <v>12</v>
      </c>
      <c r="F4" s="78">
        <v>12</v>
      </c>
    </row>
    <row r="5" spans="1:6" x14ac:dyDescent="0.35">
      <c r="A5" s="77" t="s">
        <v>12</v>
      </c>
      <c r="B5" s="50"/>
      <c r="C5" s="49">
        <v>0</v>
      </c>
      <c r="D5" s="49">
        <v>30</v>
      </c>
      <c r="E5" s="49">
        <v>0</v>
      </c>
      <c r="F5" s="78">
        <v>18</v>
      </c>
    </row>
    <row r="6" spans="1:6" x14ac:dyDescent="0.35">
      <c r="A6" s="42" t="s">
        <v>20</v>
      </c>
      <c r="B6" s="12">
        <v>6000</v>
      </c>
      <c r="C6" s="2">
        <f>C$5*$B$6</f>
        <v>0</v>
      </c>
      <c r="D6" s="2">
        <f>D$5*$B$6</f>
        <v>180000</v>
      </c>
      <c r="E6" s="2"/>
      <c r="F6" s="43">
        <f t="shared" ref="F6" si="0">F$5*$B$6</f>
        <v>108000</v>
      </c>
    </row>
    <row r="7" spans="1:6" x14ac:dyDescent="0.35">
      <c r="A7" s="42" t="s">
        <v>14</v>
      </c>
      <c r="B7" s="11">
        <v>600</v>
      </c>
      <c r="C7" s="2">
        <f>($C$3-$C$4)*$B$7</f>
        <v>28800</v>
      </c>
      <c r="D7" s="2">
        <f>($C$3-$C$4)*$B$7</f>
        <v>28800</v>
      </c>
      <c r="E7" s="2">
        <f>($C$3-$C$4)*$B$7</f>
        <v>28800</v>
      </c>
      <c r="F7" s="43">
        <f>($C$3-$C$4)*$B$7</f>
        <v>28800</v>
      </c>
    </row>
    <row r="8" spans="1:6" x14ac:dyDescent="0.35">
      <c r="A8" s="42" t="s">
        <v>15</v>
      </c>
      <c r="B8" s="11">
        <v>800</v>
      </c>
      <c r="C8" s="2">
        <f>($C$3-$C$4)*$B$8</f>
        <v>38400</v>
      </c>
      <c r="D8" s="2">
        <f>($C$3-$C$4)*$B$8</f>
        <v>38400</v>
      </c>
      <c r="E8" s="2">
        <f>($C$3-$C$4)*$B$8</f>
        <v>38400</v>
      </c>
      <c r="F8" s="43">
        <f>($C$3-$C$4)*$B$8</f>
        <v>38400</v>
      </c>
    </row>
    <row r="9" spans="1:6" x14ac:dyDescent="0.35">
      <c r="A9" s="26" t="s">
        <v>16</v>
      </c>
      <c r="B9" s="11">
        <v>4500</v>
      </c>
      <c r="C9" s="2">
        <f>C$4*$B$9</f>
        <v>54000</v>
      </c>
      <c r="D9" s="2">
        <f>D$4*$B$9</f>
        <v>54000</v>
      </c>
      <c r="E9" s="2">
        <f>E$4*$B$9</f>
        <v>54000</v>
      </c>
      <c r="F9" s="43">
        <f>F$4*$B$9</f>
        <v>54000</v>
      </c>
    </row>
    <row r="10" spans="1:6" x14ac:dyDescent="0.35">
      <c r="A10" s="26" t="s">
        <v>17</v>
      </c>
      <c r="B10" s="12">
        <v>10000</v>
      </c>
      <c r="C10" s="3">
        <f>B10</f>
        <v>10000</v>
      </c>
      <c r="D10" s="3">
        <f t="shared" ref="D10:F10" si="1">C10</f>
        <v>10000</v>
      </c>
      <c r="E10" s="3">
        <f t="shared" si="1"/>
        <v>10000</v>
      </c>
      <c r="F10" s="19">
        <f t="shared" si="1"/>
        <v>10000</v>
      </c>
    </row>
    <row r="11" spans="1:6" x14ac:dyDescent="0.35">
      <c r="A11" s="42" t="s">
        <v>18</v>
      </c>
      <c r="B11" s="12">
        <v>700</v>
      </c>
      <c r="C11" s="3"/>
      <c r="D11" s="3">
        <f>D5*B11</f>
        <v>21000</v>
      </c>
      <c r="E11" s="3">
        <f>E5*C11</f>
        <v>0</v>
      </c>
      <c r="F11" s="19">
        <f>F5*B11</f>
        <v>12600</v>
      </c>
    </row>
    <row r="12" spans="1:6" x14ac:dyDescent="0.35">
      <c r="A12" s="26" t="s">
        <v>19</v>
      </c>
      <c r="B12" s="13">
        <v>27000</v>
      </c>
      <c r="C12" s="3">
        <f>$B$12</f>
        <v>27000</v>
      </c>
      <c r="D12" s="3">
        <v>0</v>
      </c>
      <c r="E12" s="3">
        <v>0</v>
      </c>
      <c r="F12" s="19">
        <v>0</v>
      </c>
    </row>
    <row r="13" spans="1:6" ht="15" thickBot="1" x14ac:dyDescent="0.4">
      <c r="A13" s="44" t="s">
        <v>1</v>
      </c>
      <c r="B13" s="45">
        <v>0.25</v>
      </c>
      <c r="C13" s="46"/>
      <c r="D13" s="46"/>
      <c r="E13" s="46"/>
      <c r="F13" s="47"/>
    </row>
    <row r="14" spans="1:6" ht="15" thickBot="1" x14ac:dyDescent="0.4">
      <c r="A14" s="6"/>
      <c r="B14" s="8"/>
      <c r="C14" s="8"/>
      <c r="D14" s="8"/>
      <c r="E14" s="8"/>
      <c r="F14" s="8"/>
    </row>
    <row r="15" spans="1:6" x14ac:dyDescent="0.35">
      <c r="A15" s="21" t="s">
        <v>2</v>
      </c>
      <c r="B15" s="22"/>
      <c r="C15" s="23"/>
      <c r="D15" s="24"/>
      <c r="E15" s="24"/>
      <c r="F15" s="25"/>
    </row>
    <row r="16" spans="1:6" x14ac:dyDescent="0.35">
      <c r="A16" s="27" t="str">
        <f>A9</f>
        <v>Per Server Virtualization Cost</v>
      </c>
      <c r="B16" s="28"/>
      <c r="C16" s="29">
        <f>C$9</f>
        <v>54000</v>
      </c>
      <c r="D16" s="29">
        <f t="shared" ref="D16:F16" si="2">D$9</f>
        <v>54000</v>
      </c>
      <c r="E16" s="29">
        <f t="shared" si="2"/>
        <v>54000</v>
      </c>
      <c r="F16" s="30">
        <f t="shared" si="2"/>
        <v>54000</v>
      </c>
    </row>
    <row r="17" spans="1:6" x14ac:dyDescent="0.35">
      <c r="A17" s="27" t="str">
        <f>A12</f>
        <v>One Time Employee Virtualization Training</v>
      </c>
      <c r="B17" s="31"/>
      <c r="C17" s="31">
        <v>27000</v>
      </c>
      <c r="D17" s="32">
        <v>0</v>
      </c>
      <c r="E17" s="32">
        <v>0</v>
      </c>
      <c r="F17" s="33">
        <v>0</v>
      </c>
    </row>
    <row r="18" spans="1:6" x14ac:dyDescent="0.35">
      <c r="A18" s="27" t="str">
        <f>A10</f>
        <v>Yearly Data Backup/Protection Services</v>
      </c>
      <c r="B18" s="28"/>
      <c r="C18" s="34">
        <f>C$10</f>
        <v>10000</v>
      </c>
      <c r="D18" s="34">
        <f t="shared" ref="D18:F18" si="3">D$10</f>
        <v>10000</v>
      </c>
      <c r="E18" s="34">
        <f t="shared" si="3"/>
        <v>10000</v>
      </c>
      <c r="F18" s="35">
        <f t="shared" si="3"/>
        <v>10000</v>
      </c>
    </row>
    <row r="19" spans="1:6" ht="15" thickBot="1" x14ac:dyDescent="0.4">
      <c r="A19" s="36" t="s">
        <v>3</v>
      </c>
      <c r="B19" s="37"/>
      <c r="C19" s="38">
        <f>SUM(C16:C18)</f>
        <v>91000</v>
      </c>
      <c r="D19" s="38">
        <f>SUM(D16:D18)</f>
        <v>64000</v>
      </c>
      <c r="E19" s="38">
        <f>SUM(E16:E18)</f>
        <v>64000</v>
      </c>
      <c r="F19" s="39">
        <f>SUM(F16:F18)</f>
        <v>64000</v>
      </c>
    </row>
    <row r="20" spans="1:6" ht="15" thickBot="1" x14ac:dyDescent="0.4">
      <c r="A20" s="9"/>
      <c r="B20" s="7"/>
      <c r="C20" s="1"/>
      <c r="D20" s="1"/>
      <c r="E20" s="1"/>
      <c r="F20" s="1"/>
    </row>
    <row r="21" spans="1:6" x14ac:dyDescent="0.35">
      <c r="A21" s="51" t="s">
        <v>4</v>
      </c>
      <c r="B21" s="52"/>
      <c r="C21" s="53"/>
      <c r="D21" s="53"/>
      <c r="E21" s="53"/>
      <c r="F21" s="54"/>
    </row>
    <row r="22" spans="1:6" x14ac:dyDescent="0.35">
      <c r="A22" s="42" t="str">
        <f>A7</f>
        <v>Reduced Cost in Per Server Maintenance</v>
      </c>
      <c r="B22" s="59"/>
      <c r="C22" s="60">
        <f>C$7</f>
        <v>28800</v>
      </c>
      <c r="D22" s="60">
        <f t="shared" ref="D22:F22" si="4">D$7</f>
        <v>28800</v>
      </c>
      <c r="E22" s="60">
        <f t="shared" si="4"/>
        <v>28800</v>
      </c>
      <c r="F22" s="61">
        <f t="shared" si="4"/>
        <v>28800</v>
      </c>
    </row>
    <row r="23" spans="1:6" x14ac:dyDescent="0.35">
      <c r="A23" s="42" t="str">
        <f>A8</f>
        <v>Reduced Cost in Per Server Electricity</v>
      </c>
      <c r="B23" s="59"/>
      <c r="C23" s="60">
        <f>C$8</f>
        <v>38400</v>
      </c>
      <c r="D23" s="60">
        <f t="shared" ref="D23:F23" si="5">D$8</f>
        <v>38400</v>
      </c>
      <c r="E23" s="60">
        <f t="shared" si="5"/>
        <v>38400</v>
      </c>
      <c r="F23" s="61">
        <f t="shared" si="5"/>
        <v>38400</v>
      </c>
    </row>
    <row r="24" spans="1:6" x14ac:dyDescent="0.35">
      <c r="A24" s="42" t="str">
        <f>A6</f>
        <v>Reduced Server Replacement Cost</v>
      </c>
      <c r="B24" s="59"/>
      <c r="C24" s="60">
        <f>C6</f>
        <v>0</v>
      </c>
      <c r="D24" s="60">
        <f>D6</f>
        <v>180000</v>
      </c>
      <c r="E24" s="60">
        <f>E6</f>
        <v>0</v>
      </c>
      <c r="F24" s="61">
        <f>F6</f>
        <v>108000</v>
      </c>
    </row>
    <row r="25" spans="1:6" x14ac:dyDescent="0.35">
      <c r="A25" s="42" t="str">
        <f>A11</f>
        <v>Reduced Per Server Procure/Deploy Labor Cost</v>
      </c>
      <c r="B25" s="59"/>
      <c r="C25" s="60">
        <f>C$11</f>
        <v>0</v>
      </c>
      <c r="D25" s="60">
        <f>D$11</f>
        <v>21000</v>
      </c>
      <c r="E25" s="60">
        <f t="shared" ref="E25:F25" si="6">E$11</f>
        <v>0</v>
      </c>
      <c r="F25" s="61">
        <f t="shared" si="6"/>
        <v>12600</v>
      </c>
    </row>
    <row r="26" spans="1:6" ht="15" thickBot="1" x14ac:dyDescent="0.4">
      <c r="A26" s="55" t="s">
        <v>5</v>
      </c>
      <c r="B26" s="56"/>
      <c r="C26" s="57">
        <f>SUM(C22:C25)</f>
        <v>67200</v>
      </c>
      <c r="D26" s="57">
        <f>SUM(D22:D25)</f>
        <v>268200</v>
      </c>
      <c r="E26" s="57">
        <f>SUM(E22:E25)</f>
        <v>67200</v>
      </c>
      <c r="F26" s="58">
        <f>SUM(F22:F25)</f>
        <v>187800</v>
      </c>
    </row>
    <row r="27" spans="1:6" ht="15" thickBot="1" x14ac:dyDescent="0.4">
      <c r="A27" s="10"/>
      <c r="B27" s="7"/>
      <c r="C27" s="7"/>
      <c r="D27" s="7"/>
      <c r="E27" s="7"/>
      <c r="F27" s="7"/>
    </row>
    <row r="28" spans="1:6" x14ac:dyDescent="0.35">
      <c r="A28" s="62" t="s">
        <v>6</v>
      </c>
      <c r="B28" s="63"/>
      <c r="C28" s="64">
        <f>C$26-C$19</f>
        <v>-23800</v>
      </c>
      <c r="D28" s="64">
        <f>D$26-D$19</f>
        <v>204200</v>
      </c>
      <c r="E28" s="64">
        <f>E$26-E$19</f>
        <v>3200</v>
      </c>
      <c r="F28" s="65">
        <f>F$26-F$19</f>
        <v>123800</v>
      </c>
    </row>
    <row r="29" spans="1:6" x14ac:dyDescent="0.35">
      <c r="A29" s="66"/>
      <c r="B29" s="7"/>
      <c r="C29" s="7"/>
      <c r="D29" s="7"/>
      <c r="E29" s="7"/>
      <c r="F29" s="67"/>
    </row>
    <row r="30" spans="1:6" ht="15" thickBot="1" x14ac:dyDescent="0.4">
      <c r="A30" s="66" t="s">
        <v>7</v>
      </c>
      <c r="B30" s="7"/>
      <c r="C30" s="4">
        <f>C28</f>
        <v>-23800</v>
      </c>
      <c r="D30" s="4">
        <f>D28+C30</f>
        <v>180400</v>
      </c>
      <c r="E30" s="4">
        <f>E28+D30</f>
        <v>183600</v>
      </c>
      <c r="F30" s="68">
        <f>F28+E30</f>
        <v>307400</v>
      </c>
    </row>
    <row r="31" spans="1:6" ht="15" thickBot="1" x14ac:dyDescent="0.4">
      <c r="A31" s="72" t="s">
        <v>8</v>
      </c>
      <c r="B31" s="73"/>
      <c r="C31" s="71">
        <f>NPV(B13,C28:F28)</f>
        <v>163994.88</v>
      </c>
      <c r="D31" s="7"/>
      <c r="E31" s="7"/>
      <c r="F31" s="67"/>
    </row>
    <row r="32" spans="1:6" ht="15" thickBot="1" x14ac:dyDescent="0.4">
      <c r="A32" s="74" t="s">
        <v>9</v>
      </c>
      <c r="B32" s="75"/>
      <c r="C32" s="70">
        <f>IRR(C28:F28)</f>
        <v>7.6646350922051418</v>
      </c>
      <c r="D32" s="20"/>
      <c r="E32" s="20"/>
      <c r="F32" s="69"/>
    </row>
    <row r="34" spans="1:6" x14ac:dyDescent="0.35">
      <c r="A34" s="5" t="s">
        <v>29</v>
      </c>
      <c r="C34" s="15"/>
      <c r="D34" s="15"/>
      <c r="E34" s="15"/>
      <c r="F34" s="15"/>
    </row>
    <row r="35" spans="1:6" x14ac:dyDescent="0.35">
      <c r="A35" s="5" t="s">
        <v>30</v>
      </c>
      <c r="C35" s="16"/>
      <c r="D35" s="17"/>
      <c r="E35" s="17"/>
      <c r="F35" s="17"/>
    </row>
    <row r="36" spans="1:6" x14ac:dyDescent="0.35">
      <c r="C36" s="14"/>
    </row>
  </sheetData>
  <mergeCells count="1">
    <mergeCell ref="A1:F1"/>
  </mergeCells>
  <conditionalFormatting sqref="C30:F30">
    <cfRule type="cellIs" dxfId="33" priority="4" operator="lessThan">
      <formula>0</formula>
    </cfRule>
    <cfRule type="cellIs" dxfId="32" priority="5" operator="greaterThan">
      <formula>0</formula>
    </cfRule>
    <cfRule type="cellIs" dxfId="31" priority="9" operator="greaterThan">
      <formula>0</formula>
    </cfRule>
    <cfRule type="cellIs" dxfId="30" priority="10" operator="lessThan">
      <formula>0</formula>
    </cfRule>
    <cfRule type="colorScale" priority="11">
      <colorScale>
        <cfvo type="num" val="0"/>
        <cfvo type="num" val="0"/>
        <color rgb="FFFF0000"/>
        <color rgb="FFFFEF9C"/>
      </colorScale>
    </cfRule>
  </conditionalFormatting>
  <conditionalFormatting sqref="C28:F28">
    <cfRule type="cellIs" dxfId="29" priority="6" operator="less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C31">
    <cfRule type="cellIs" dxfId="26" priority="3" operator="greaterThan">
      <formula>0</formula>
    </cfRule>
  </conditionalFormatting>
  <conditionalFormatting sqref="C32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6" zoomScale="70" zoomScaleNormal="70" workbookViewId="0">
      <selection activeCell="A37" sqref="A37"/>
    </sheetView>
  </sheetViews>
  <sheetFormatPr defaultColWidth="9.1796875" defaultRowHeight="14.5" x14ac:dyDescent="0.35"/>
  <cols>
    <col min="1" max="1" width="37.1796875" style="5" bestFit="1" customWidth="1"/>
    <col min="2" max="2" width="13.36328125" style="5" bestFit="1" customWidth="1"/>
    <col min="3" max="3" width="14.26953125" style="5" bestFit="1" customWidth="1"/>
    <col min="4" max="5" width="14.81640625" style="5" bestFit="1" customWidth="1"/>
    <col min="6" max="7" width="12.54296875" style="5" bestFit="1" customWidth="1"/>
    <col min="8" max="8" width="12" style="5" bestFit="1" customWidth="1"/>
    <col min="9" max="16384" width="9.1796875" style="5"/>
  </cols>
  <sheetData>
    <row r="1" spans="1:8" ht="16" thickBot="1" x14ac:dyDescent="0.4">
      <c r="A1" s="76" t="s">
        <v>13</v>
      </c>
      <c r="B1" s="76"/>
      <c r="C1" s="76"/>
      <c r="D1" s="76"/>
      <c r="E1" s="76"/>
      <c r="F1" s="76"/>
      <c r="G1" s="76"/>
      <c r="H1" s="76"/>
    </row>
    <row r="2" spans="1:8" x14ac:dyDescent="0.35">
      <c r="A2" s="18" t="s">
        <v>0</v>
      </c>
      <c r="B2" s="40"/>
      <c r="C2" s="40">
        <v>2016</v>
      </c>
      <c r="D2" s="40">
        <v>2017</v>
      </c>
      <c r="E2" s="40">
        <v>2018</v>
      </c>
      <c r="F2" s="40">
        <v>2019</v>
      </c>
      <c r="G2" s="40">
        <v>2020</v>
      </c>
      <c r="H2" s="41">
        <v>2021</v>
      </c>
    </row>
    <row r="3" spans="1:8" x14ac:dyDescent="0.35">
      <c r="A3" s="77" t="s">
        <v>23</v>
      </c>
      <c r="B3" s="48"/>
      <c r="C3" s="49">
        <v>600</v>
      </c>
      <c r="D3" s="49">
        <v>850</v>
      </c>
      <c r="E3" s="49">
        <v>950</v>
      </c>
      <c r="F3" s="49">
        <v>629</v>
      </c>
      <c r="G3" s="49"/>
      <c r="H3" s="78"/>
    </row>
    <row r="4" spans="1:8" x14ac:dyDescent="0.35">
      <c r="A4" s="77" t="s">
        <v>24</v>
      </c>
      <c r="B4" s="50">
        <v>6</v>
      </c>
      <c r="C4" s="49">
        <f>$B$4*C$3</f>
        <v>3600</v>
      </c>
      <c r="D4" s="49">
        <f t="shared" ref="D4:F4" si="0">$B$4*D$3</f>
        <v>5100</v>
      </c>
      <c r="E4" s="49">
        <f t="shared" si="0"/>
        <v>5700</v>
      </c>
      <c r="F4" s="49">
        <f t="shared" si="0"/>
        <v>3774</v>
      </c>
      <c r="G4" s="49"/>
      <c r="H4" s="78"/>
    </row>
    <row r="5" spans="1:8" x14ac:dyDescent="0.35">
      <c r="A5" s="26" t="s">
        <v>21</v>
      </c>
      <c r="B5" s="12">
        <v>15000000</v>
      </c>
      <c r="C5" s="2">
        <f>B5</f>
        <v>15000000</v>
      </c>
      <c r="D5" s="2">
        <v>0</v>
      </c>
      <c r="E5" s="2">
        <v>0</v>
      </c>
      <c r="F5" s="2">
        <v>0</v>
      </c>
      <c r="G5" s="2">
        <v>0</v>
      </c>
      <c r="H5" s="43">
        <v>0</v>
      </c>
    </row>
    <row r="6" spans="1:8" x14ac:dyDescent="0.35">
      <c r="A6" s="26" t="s">
        <v>22</v>
      </c>
      <c r="B6" s="11">
        <v>14000</v>
      </c>
      <c r="C6" s="2">
        <f>($B$6*C$3)</f>
        <v>8400000</v>
      </c>
      <c r="D6" s="2">
        <f>($B$6*D$3)+C$6</f>
        <v>20300000</v>
      </c>
      <c r="E6" s="2">
        <f>($B$6*E$3)+D$6</f>
        <v>33600000</v>
      </c>
      <c r="F6" s="2">
        <f>($B$6*F$3)+E$6</f>
        <v>42406000</v>
      </c>
      <c r="G6" s="2">
        <f>($B$6*G$3)+F$6</f>
        <v>42406000</v>
      </c>
      <c r="H6" s="43">
        <f>($B$6*H$3)+G$6</f>
        <v>42406000</v>
      </c>
    </row>
    <row r="7" spans="1:8" x14ac:dyDescent="0.35">
      <c r="A7" s="26" t="s">
        <v>25</v>
      </c>
      <c r="B7" s="11">
        <f>32000</f>
        <v>32000</v>
      </c>
      <c r="C7" s="2">
        <f>$B$7*C$4</f>
        <v>115200000</v>
      </c>
      <c r="D7" s="2">
        <f>$B$7*D$4</f>
        <v>163200000</v>
      </c>
      <c r="E7" s="2">
        <f>$B$7*E$4</f>
        <v>182400000</v>
      </c>
      <c r="F7" s="2">
        <f>$B$7*F$4</f>
        <v>120768000</v>
      </c>
      <c r="G7" s="2">
        <f>$B$7*G$4</f>
        <v>0</v>
      </c>
      <c r="H7" s="43">
        <f>$B$7*H$4</f>
        <v>0</v>
      </c>
    </row>
    <row r="8" spans="1:8" x14ac:dyDescent="0.35">
      <c r="A8" s="26" t="s">
        <v>26</v>
      </c>
      <c r="B8" s="11">
        <f>6000</f>
        <v>6000</v>
      </c>
      <c r="C8" s="2">
        <f>$B$8*C$4</f>
        <v>21600000</v>
      </c>
      <c r="D8" s="2">
        <f>(D$4*$B$8)+C$8</f>
        <v>52200000</v>
      </c>
      <c r="E8" s="2">
        <f>(E$4*$B$8)+D$8</f>
        <v>86400000</v>
      </c>
      <c r="F8" s="2">
        <f>(F$4*$B$8)+E$8</f>
        <v>109044000</v>
      </c>
      <c r="G8" s="2">
        <f>(G$4*$B$8)+F$8</f>
        <v>109044000</v>
      </c>
      <c r="H8" s="43">
        <f>(H$4*$B$8)+G$8</f>
        <v>109044000</v>
      </c>
    </row>
    <row r="9" spans="1:8" x14ac:dyDescent="0.35">
      <c r="A9" s="42" t="s">
        <v>28</v>
      </c>
      <c r="B9" s="12">
        <v>39420</v>
      </c>
      <c r="C9" s="3">
        <f>C$3*$B$9</f>
        <v>23652000</v>
      </c>
      <c r="D9" s="3">
        <f>(D$3*$B$9)+C$9</f>
        <v>57159000</v>
      </c>
      <c r="E9" s="3">
        <f t="shared" ref="E9:H9" si="1">(E$3*$B$9)+D$9</f>
        <v>94608000</v>
      </c>
      <c r="F9" s="3">
        <f t="shared" si="1"/>
        <v>119403180</v>
      </c>
      <c r="G9" s="3">
        <f t="shared" si="1"/>
        <v>119403180</v>
      </c>
      <c r="H9" s="19">
        <f t="shared" si="1"/>
        <v>119403180</v>
      </c>
    </row>
    <row r="10" spans="1:8" x14ac:dyDescent="0.35">
      <c r="A10" s="42" t="s">
        <v>27</v>
      </c>
      <c r="B10" s="12">
        <v>63875</v>
      </c>
      <c r="C10" s="3">
        <f>$B$10*C$3</f>
        <v>38325000</v>
      </c>
      <c r="D10" s="3">
        <f>($B$10*D$3)+C$10</f>
        <v>92618750</v>
      </c>
      <c r="E10" s="3">
        <f t="shared" ref="E10:H10" si="2">($B$10*E$3)+D$10</f>
        <v>153300000</v>
      </c>
      <c r="F10" s="3">
        <f t="shared" si="2"/>
        <v>193477375</v>
      </c>
      <c r="G10" s="3">
        <f t="shared" si="2"/>
        <v>193477375</v>
      </c>
      <c r="H10" s="19">
        <f t="shared" si="2"/>
        <v>193477375</v>
      </c>
    </row>
    <row r="11" spans="1:8" ht="15" thickBot="1" x14ac:dyDescent="0.4">
      <c r="A11" s="44" t="s">
        <v>1</v>
      </c>
      <c r="B11" s="45">
        <v>0.15</v>
      </c>
      <c r="C11" s="46"/>
      <c r="D11" s="46"/>
      <c r="E11" s="46"/>
      <c r="F11" s="46"/>
      <c r="G11" s="46"/>
      <c r="H11" s="47"/>
    </row>
    <row r="12" spans="1:8" ht="15" thickBot="1" x14ac:dyDescent="0.4">
      <c r="A12" s="6"/>
      <c r="B12" s="8"/>
      <c r="C12" s="8"/>
      <c r="D12" s="8"/>
      <c r="E12" s="8"/>
      <c r="F12" s="8"/>
      <c r="G12" s="8"/>
      <c r="H12" s="8"/>
    </row>
    <row r="13" spans="1:8" x14ac:dyDescent="0.35">
      <c r="A13" s="21" t="s">
        <v>2</v>
      </c>
      <c r="B13" s="22"/>
      <c r="C13" s="23"/>
      <c r="D13" s="24"/>
      <c r="E13" s="24"/>
      <c r="F13" s="24"/>
      <c r="G13" s="24"/>
      <c r="H13" s="25"/>
    </row>
    <row r="14" spans="1:8" x14ac:dyDescent="0.35">
      <c r="A14" s="27" t="s">
        <v>21</v>
      </c>
      <c r="B14" s="28"/>
      <c r="C14" s="29">
        <v>15000000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</row>
    <row r="15" spans="1:8" x14ac:dyDescent="0.35">
      <c r="A15" s="27" t="s">
        <v>22</v>
      </c>
      <c r="B15" s="31"/>
      <c r="C15" s="31">
        <v>8400000</v>
      </c>
      <c r="D15" s="32">
        <v>20300000</v>
      </c>
      <c r="E15" s="32">
        <v>33600000</v>
      </c>
      <c r="F15" s="32">
        <v>42406000</v>
      </c>
      <c r="G15" s="32">
        <v>42406000</v>
      </c>
      <c r="H15" s="33">
        <v>42406000</v>
      </c>
    </row>
    <row r="16" spans="1:8" x14ac:dyDescent="0.35">
      <c r="A16" s="27" t="s">
        <v>25</v>
      </c>
      <c r="B16" s="31"/>
      <c r="C16" s="31">
        <v>115200000</v>
      </c>
      <c r="D16" s="32">
        <v>163200000</v>
      </c>
      <c r="E16" s="32">
        <v>182400000</v>
      </c>
      <c r="F16" s="32">
        <v>120768000</v>
      </c>
      <c r="G16" s="32">
        <v>0</v>
      </c>
      <c r="H16" s="33">
        <v>0</v>
      </c>
    </row>
    <row r="17" spans="1:8" x14ac:dyDescent="0.35">
      <c r="A17" s="27" t="s">
        <v>26</v>
      </c>
      <c r="B17" s="28"/>
      <c r="C17" s="34">
        <v>21600000</v>
      </c>
      <c r="D17" s="34">
        <v>52200000</v>
      </c>
      <c r="E17" s="34">
        <v>86400000</v>
      </c>
      <c r="F17" s="34">
        <v>109044000</v>
      </c>
      <c r="G17" s="34">
        <v>109044000</v>
      </c>
      <c r="H17" s="35">
        <v>109044000</v>
      </c>
    </row>
    <row r="18" spans="1:8" ht="15" thickBot="1" x14ac:dyDescent="0.4">
      <c r="A18" s="36" t="s">
        <v>3</v>
      </c>
      <c r="B18" s="37"/>
      <c r="C18" s="38">
        <f>SUM(C14:C17)</f>
        <v>160200000</v>
      </c>
      <c r="D18" s="38">
        <f>SUM(D14:D17)</f>
        <v>235700000</v>
      </c>
      <c r="E18" s="38">
        <f>SUM(E14:E17)</f>
        <v>302400000</v>
      </c>
      <c r="F18" s="38">
        <f>SUM(F14:F17)</f>
        <v>272218000</v>
      </c>
      <c r="G18" s="38">
        <f>SUM(G14:G17)</f>
        <v>151450000</v>
      </c>
      <c r="H18" s="39">
        <f>SUM(H14:H17)</f>
        <v>151450000</v>
      </c>
    </row>
    <row r="19" spans="1:8" ht="15" thickBot="1" x14ac:dyDescent="0.4">
      <c r="A19" s="9"/>
      <c r="B19" s="7"/>
      <c r="C19" s="1"/>
      <c r="D19" s="1"/>
      <c r="E19" s="1"/>
      <c r="F19" s="1"/>
      <c r="G19" s="1"/>
      <c r="H19" s="1"/>
    </row>
    <row r="20" spans="1:8" x14ac:dyDescent="0.35">
      <c r="A20" s="51" t="s">
        <v>4</v>
      </c>
      <c r="B20" s="52"/>
      <c r="C20" s="53"/>
      <c r="D20" s="53"/>
      <c r="E20" s="53"/>
      <c r="F20" s="53"/>
      <c r="G20" s="53"/>
      <c r="H20" s="54"/>
    </row>
    <row r="21" spans="1:8" x14ac:dyDescent="0.35">
      <c r="A21" s="42" t="str">
        <f>A9</f>
        <v>Annual Reduced Labor Costs Per Store With Kiosks</v>
      </c>
      <c r="B21" s="59"/>
      <c r="C21" s="60">
        <v>23652000</v>
      </c>
      <c r="D21" s="60">
        <v>57159000</v>
      </c>
      <c r="E21" s="60">
        <v>94608000</v>
      </c>
      <c r="F21" s="60">
        <v>119403180</v>
      </c>
      <c r="G21" s="60">
        <v>119403180</v>
      </c>
      <c r="H21" s="61">
        <v>119403180</v>
      </c>
    </row>
    <row r="22" spans="1:8" x14ac:dyDescent="0.35">
      <c r="A22" s="42" t="str">
        <f>A10</f>
        <v>Additional Daily Revenue Per Store With Kiosks</v>
      </c>
      <c r="B22" s="59"/>
      <c r="C22" s="60">
        <v>38325000</v>
      </c>
      <c r="D22" s="60">
        <v>92618750</v>
      </c>
      <c r="E22" s="60">
        <v>153300000</v>
      </c>
      <c r="F22" s="60">
        <v>193477375</v>
      </c>
      <c r="G22" s="60">
        <v>193477375</v>
      </c>
      <c r="H22" s="61">
        <v>193477375</v>
      </c>
    </row>
    <row r="23" spans="1:8" ht="15" thickBot="1" x14ac:dyDescent="0.4">
      <c r="A23" s="55" t="s">
        <v>5</v>
      </c>
      <c r="B23" s="56"/>
      <c r="C23" s="57">
        <f>SUM(C21:C22)</f>
        <v>61977000</v>
      </c>
      <c r="D23" s="57">
        <f>SUM(D21:D22)</f>
        <v>149777750</v>
      </c>
      <c r="E23" s="57">
        <f>SUM(E21:E22)</f>
        <v>247908000</v>
      </c>
      <c r="F23" s="57">
        <f>SUM(F21:F22)</f>
        <v>312880555</v>
      </c>
      <c r="G23" s="57">
        <f>SUM(G21:G22)</f>
        <v>312880555</v>
      </c>
      <c r="H23" s="58">
        <f>SUM(H21:H22)</f>
        <v>312880555</v>
      </c>
    </row>
    <row r="24" spans="1:8" ht="15" thickBot="1" x14ac:dyDescent="0.4">
      <c r="A24" s="10"/>
      <c r="B24" s="7"/>
      <c r="C24" s="7"/>
      <c r="D24" s="7"/>
      <c r="E24" s="7"/>
      <c r="F24" s="7"/>
      <c r="G24" s="7"/>
      <c r="H24" s="7"/>
    </row>
    <row r="25" spans="1:8" x14ac:dyDescent="0.35">
      <c r="A25" s="62" t="s">
        <v>6</v>
      </c>
      <c r="B25" s="63"/>
      <c r="C25" s="64">
        <f>C$23-C$18</f>
        <v>-98223000</v>
      </c>
      <c r="D25" s="64">
        <f>D$23-D$18</f>
        <v>-85922250</v>
      </c>
      <c r="E25" s="64">
        <f>E$23-E$18</f>
        <v>-54492000</v>
      </c>
      <c r="F25" s="64">
        <f>F$23-F$18</f>
        <v>40662555</v>
      </c>
      <c r="G25" s="64">
        <f>G$23-G$18</f>
        <v>161430555</v>
      </c>
      <c r="H25" s="65">
        <f>H$23-H$18</f>
        <v>161430555</v>
      </c>
    </row>
    <row r="26" spans="1:8" x14ac:dyDescent="0.35">
      <c r="A26" s="66"/>
      <c r="B26" s="7"/>
      <c r="C26" s="7"/>
      <c r="D26" s="7"/>
      <c r="E26" s="7"/>
      <c r="F26" s="7"/>
      <c r="G26" s="7"/>
      <c r="H26" s="67"/>
    </row>
    <row r="27" spans="1:8" ht="15" thickBot="1" x14ac:dyDescent="0.4">
      <c r="A27" s="66" t="s">
        <v>7</v>
      </c>
      <c r="B27" s="7"/>
      <c r="C27" s="4">
        <f>C25</f>
        <v>-98223000</v>
      </c>
      <c r="D27" s="4">
        <f>D$25+C$27</f>
        <v>-184145250</v>
      </c>
      <c r="E27" s="4">
        <f t="shared" ref="E27:H27" si="3">E$25+D$27</f>
        <v>-238637250</v>
      </c>
      <c r="F27" s="4">
        <f t="shared" si="3"/>
        <v>-197974695</v>
      </c>
      <c r="G27" s="4">
        <f t="shared" si="3"/>
        <v>-36544140</v>
      </c>
      <c r="H27" s="68">
        <f t="shared" si="3"/>
        <v>124886415</v>
      </c>
    </row>
    <row r="28" spans="1:8" ht="15" thickBot="1" x14ac:dyDescent="0.4">
      <c r="A28" s="72" t="s">
        <v>8</v>
      </c>
      <c r="B28" s="73"/>
      <c r="C28" s="71">
        <f>NPV(B11,C25:H25)</f>
        <v>-12910896.245436773</v>
      </c>
      <c r="D28" s="7"/>
      <c r="E28" s="7"/>
      <c r="F28" s="7"/>
      <c r="G28" s="7"/>
      <c r="H28" s="67"/>
    </row>
    <row r="29" spans="1:8" ht="15" thickBot="1" x14ac:dyDescent="0.4">
      <c r="A29" s="74" t="s">
        <v>9</v>
      </c>
      <c r="B29" s="75"/>
      <c r="C29" s="70">
        <f>IRR(C25:H25)</f>
        <v>0.12685108283169977</v>
      </c>
      <c r="D29" s="20"/>
      <c r="E29" s="20"/>
      <c r="F29" s="20"/>
      <c r="G29" s="20"/>
      <c r="H29" s="69"/>
    </row>
    <row r="31" spans="1:8" x14ac:dyDescent="0.35">
      <c r="A31" s="5" t="s">
        <v>31</v>
      </c>
      <c r="C31" s="15"/>
      <c r="D31" s="15"/>
      <c r="E31" s="15"/>
      <c r="F31" s="15"/>
      <c r="G31" s="15"/>
      <c r="H31" s="15"/>
    </row>
    <row r="32" spans="1:8" x14ac:dyDescent="0.35">
      <c r="A32" s="5" t="s">
        <v>32</v>
      </c>
      <c r="C32" s="16"/>
      <c r="D32" s="17"/>
      <c r="E32" s="17"/>
      <c r="F32" s="17"/>
      <c r="G32" s="17"/>
      <c r="H32" s="17"/>
    </row>
    <row r="33" spans="1:3" x14ac:dyDescent="0.35">
      <c r="A33" s="79" t="s">
        <v>33</v>
      </c>
      <c r="C33" s="14"/>
    </row>
  </sheetData>
  <mergeCells count="1">
    <mergeCell ref="A1:H1"/>
  </mergeCells>
  <conditionalFormatting sqref="C27:E27 H27">
    <cfRule type="cellIs" dxfId="3" priority="20" operator="lessThan">
      <formula>0</formula>
    </cfRule>
    <cfRule type="cellIs" dxfId="2" priority="21" operator="greaterThan">
      <formula>0</formula>
    </cfRule>
    <cfRule type="cellIs" dxfId="1" priority="25" operator="greaterThan">
      <formula>0</formula>
    </cfRule>
    <cfRule type="cellIs" dxfId="0" priority="26" operator="lessThan">
      <formula>0</formula>
    </cfRule>
    <cfRule type="colorScale" priority="27">
      <colorScale>
        <cfvo type="num" val="0"/>
        <cfvo type="num" val="0"/>
        <color rgb="FFFF0000"/>
        <color rgb="FFFFEF9C"/>
      </colorScale>
    </cfRule>
  </conditionalFormatting>
  <conditionalFormatting sqref="C25:E25 H25">
    <cfRule type="cellIs" dxfId="23" priority="22" operator="lessThan">
      <formula>0</formula>
    </cfRule>
    <cfRule type="cellIs" dxfId="22" priority="23" operator="greaterThan">
      <formula>0</formula>
    </cfRule>
    <cfRule type="cellIs" dxfId="21" priority="24" operator="greaterThan">
      <formula>0</formula>
    </cfRule>
  </conditionalFormatting>
  <conditionalFormatting sqref="C28">
    <cfRule type="cellIs" dxfId="20" priority="19" operator="greaterThan">
      <formula>0</formula>
    </cfRule>
  </conditionalFormatting>
  <conditionalFormatting sqref="C29">
    <cfRule type="cellIs" dxfId="19" priority="17" operator="lessThan">
      <formula>0</formula>
    </cfRule>
    <cfRule type="cellIs" dxfId="18" priority="18" operator="greaterThan">
      <formula>0</formula>
    </cfRule>
  </conditionalFormatting>
  <conditionalFormatting sqref="G27">
    <cfRule type="cellIs" dxfId="17" priority="9" operator="lessThan">
      <formula>0</formula>
    </cfRule>
    <cfRule type="cellIs" dxfId="16" priority="10" operator="greaterThan">
      <formula>0</formula>
    </cfRule>
    <cfRule type="cellIs" dxfId="15" priority="14" operator="greaterThan">
      <formula>0</formula>
    </cfRule>
    <cfRule type="cellIs" dxfId="14" priority="15" operator="lessThan">
      <formula>0</formula>
    </cfRule>
    <cfRule type="colorScale" priority="16">
      <colorScale>
        <cfvo type="num" val="0"/>
        <cfvo type="num" val="0"/>
        <color rgb="FFFF0000"/>
        <color rgb="FFFFEF9C"/>
      </colorScale>
    </cfRule>
  </conditionalFormatting>
  <conditionalFormatting sqref="G25">
    <cfRule type="cellIs" dxfId="13" priority="11" operator="lessThan">
      <formula>0</formula>
    </cfRule>
    <cfRule type="cellIs" dxfId="12" priority="12" operator="greaterThan">
      <formula>0</formula>
    </cfRule>
    <cfRule type="cellIs" dxfId="11" priority="13" operator="greaterThan">
      <formula>0</formula>
    </cfRule>
  </conditionalFormatting>
  <conditionalFormatting sqref="F27">
    <cfRule type="cellIs" dxfId="10" priority="1" operator="lessThan">
      <formula>0</formula>
    </cfRule>
    <cfRule type="cellIs" dxfId="9" priority="2" operator="greaterThan">
      <formula>0</formula>
    </cfRule>
    <cfRule type="cellIs" dxfId="8" priority="6" operator="greaterThan">
      <formula>0</formula>
    </cfRule>
    <cfRule type="cellIs" dxfId="7" priority="7" operator="lessThan">
      <formula>0</formula>
    </cfRule>
    <cfRule type="colorScale" priority="8">
      <colorScale>
        <cfvo type="num" val="0"/>
        <cfvo type="num" val="0"/>
        <color rgb="FFFF0000"/>
        <color rgb="FFFFEF9C"/>
      </colorScale>
    </cfRule>
  </conditionalFormatting>
  <conditionalFormatting sqref="F25">
    <cfRule type="cellIs" dxfId="6" priority="3" operator="lessThan">
      <formula>0</formula>
    </cfRule>
    <cfRule type="cellIs" dxfId="5" priority="4" operator="greater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Renown</vt:lpstr>
      <vt:lpstr>Walmart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</dc:creator>
  <cp:keywords/>
  <dc:description/>
  <cp:lastModifiedBy>Lindsay Reynolds</cp:lastModifiedBy>
  <cp:revision/>
  <dcterms:created xsi:type="dcterms:W3CDTF">2011-10-18T03:21:58Z</dcterms:created>
  <dcterms:modified xsi:type="dcterms:W3CDTF">2016-03-16T07:11:23Z</dcterms:modified>
  <cp:category/>
  <cp:contentStatus/>
</cp:coreProperties>
</file>