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Video\Learning\mywebNode\my-static-web\public\img\thm\"/>
    </mc:Choice>
  </mc:AlternateContent>
  <xr:revisionPtr revIDLastSave="0" documentId="13_ncr:1_{0C0F7CBA-EE2E-4CF5-B6F0-20A379388D0B}" xr6:coauthVersionLast="47" xr6:coauthVersionMax="47" xr10:uidLastSave="{00000000-0000-0000-0000-000000000000}"/>
  <bookViews>
    <workbookView xWindow="810" yWindow="-120" windowWidth="28110" windowHeight="16440" firstSheet="1" activeTab="4" xr2:uid="{00000000-000D-0000-FFFF-FFFF00000000}"/>
  </bookViews>
  <sheets>
    <sheet name="Sâu rầy" sheetId="1" r:id="rId1"/>
    <sheet name="Nấm khuẩn" sheetId="2" r:id="rId2"/>
    <sheet name="PBL" sheetId="3" r:id="rId3"/>
    <sheet name="tổng hợp" sheetId="4"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5" l="1"/>
  <c r="J4" i="5"/>
  <c r="J5" i="5"/>
  <c r="J6" i="5"/>
  <c r="J7" i="5"/>
  <c r="J8" i="5"/>
  <c r="J9" i="5"/>
  <c r="J10" i="5"/>
  <c r="J11" i="5"/>
  <c r="J12" i="5"/>
  <c r="J13" i="5"/>
  <c r="J2" i="5"/>
  <c r="O65" i="4"/>
  <c r="O66" i="4"/>
  <c r="O67" i="4"/>
  <c r="O68" i="4"/>
  <c r="O69" i="4"/>
  <c r="O70" i="4"/>
  <c r="O71" i="4"/>
  <c r="O72" i="4"/>
  <c r="O58" i="4"/>
  <c r="O59" i="4"/>
  <c r="O60" i="4"/>
  <c r="O61" i="4"/>
  <c r="O62" i="4"/>
  <c r="O63" i="4"/>
  <c r="O64" i="4"/>
  <c r="O48" i="4"/>
  <c r="O49" i="4"/>
  <c r="O50" i="4"/>
  <c r="O51" i="4"/>
  <c r="O52" i="4"/>
  <c r="O53" i="4"/>
  <c r="O54" i="4"/>
  <c r="O55" i="4"/>
  <c r="O56" i="4"/>
  <c r="O57" i="4"/>
  <c r="O36" i="4"/>
  <c r="O37" i="4"/>
  <c r="O38" i="4"/>
  <c r="O39" i="4"/>
  <c r="O40" i="4"/>
  <c r="O41" i="4"/>
  <c r="O42" i="4"/>
  <c r="O43" i="4"/>
  <c r="O44" i="4"/>
  <c r="O45" i="4"/>
  <c r="O46" i="4"/>
  <c r="O47" i="4"/>
  <c r="O29" i="4"/>
  <c r="O30" i="4"/>
  <c r="O31" i="4"/>
  <c r="O32" i="4"/>
  <c r="O33" i="4"/>
  <c r="O34" i="4"/>
  <c r="O35" i="4"/>
  <c r="O20" i="4"/>
  <c r="O21" i="4"/>
  <c r="O22" i="4"/>
  <c r="O23" i="4"/>
  <c r="O24" i="4"/>
  <c r="O25" i="4"/>
  <c r="O26" i="4"/>
  <c r="O27" i="4"/>
  <c r="O28" i="4"/>
  <c r="O3" i="4"/>
  <c r="O4" i="4"/>
  <c r="O5" i="4"/>
  <c r="O6" i="4"/>
  <c r="O7" i="4"/>
  <c r="O10" i="4"/>
  <c r="J10" i="4" s="1"/>
  <c r="O11" i="4"/>
  <c r="J11" i="4" s="1"/>
  <c r="O12" i="4"/>
  <c r="O13" i="4"/>
  <c r="O14" i="4"/>
  <c r="O15" i="4"/>
  <c r="O16" i="4"/>
  <c r="O17" i="4"/>
  <c r="O18" i="4"/>
  <c r="O19" i="4"/>
  <c r="O2" i="4"/>
  <c r="M7" i="4"/>
  <c r="M8" i="4"/>
  <c r="J8" i="4" s="1"/>
  <c r="M9" i="4"/>
  <c r="J9" i="4" s="1"/>
  <c r="M13" i="4"/>
  <c r="M18" i="4"/>
  <c r="M19" i="4"/>
  <c r="M20" i="4"/>
  <c r="M27" i="4"/>
  <c r="M31" i="4"/>
  <c r="M33" i="4"/>
  <c r="M38" i="4"/>
  <c r="M39" i="4"/>
  <c r="M40" i="4"/>
  <c r="M41" i="4"/>
  <c r="M42" i="4"/>
  <c r="M43" i="4"/>
  <c r="M44" i="4"/>
  <c r="J44" i="4" s="1"/>
  <c r="M45" i="4"/>
  <c r="J45" i="4" s="1"/>
  <c r="M46" i="4"/>
  <c r="J46" i="4" s="1"/>
  <c r="M47" i="4"/>
  <c r="J47" i="4" s="1"/>
  <c r="M48" i="4"/>
  <c r="M49" i="4"/>
  <c r="M50" i="4"/>
  <c r="M10" i="4"/>
  <c r="M11" i="4"/>
  <c r="M21" i="4"/>
  <c r="J21" i="4" s="1"/>
  <c r="M23" i="4"/>
  <c r="J23" i="4" s="1"/>
  <c r="M28" i="4"/>
  <c r="J28" i="4" s="1"/>
  <c r="M29" i="4"/>
  <c r="J29" i="4" s="1"/>
  <c r="M30" i="4"/>
  <c r="M35" i="4"/>
  <c r="M12" i="4"/>
  <c r="M14" i="4"/>
  <c r="M15" i="4"/>
  <c r="M16" i="4"/>
  <c r="M17" i="4"/>
  <c r="M22" i="4"/>
  <c r="J22" i="4" s="1"/>
  <c r="M24" i="4"/>
  <c r="M25" i="4"/>
  <c r="J25" i="4" s="1"/>
  <c r="M26" i="4"/>
  <c r="M34" i="4"/>
  <c r="M36" i="4"/>
  <c r="M37" i="4"/>
  <c r="M51" i="4"/>
  <c r="M52" i="4"/>
  <c r="M53" i="4"/>
  <c r="M54" i="4"/>
  <c r="M55" i="4"/>
  <c r="M56" i="4"/>
  <c r="M57" i="4"/>
  <c r="M58" i="4"/>
  <c r="M59" i="4"/>
  <c r="J59" i="4" s="1"/>
  <c r="M60" i="4"/>
  <c r="J60" i="4" s="1"/>
  <c r="M61" i="4"/>
  <c r="J61" i="4" s="1"/>
  <c r="M62" i="4"/>
  <c r="J62" i="4" s="1"/>
  <c r="M63" i="4"/>
  <c r="J63" i="4" s="1"/>
  <c r="M64" i="4"/>
  <c r="M65" i="4"/>
  <c r="M66" i="4"/>
  <c r="J66" i="4" s="1"/>
  <c r="M67" i="4"/>
  <c r="J67" i="4" s="1"/>
  <c r="M68" i="4"/>
  <c r="J68" i="4" s="1"/>
  <c r="M69" i="4"/>
  <c r="J69" i="4" s="1"/>
  <c r="M70" i="4"/>
  <c r="J70" i="4" s="1"/>
  <c r="M71" i="4"/>
  <c r="J71" i="4" s="1"/>
  <c r="M32" i="4"/>
  <c r="J32" i="4" s="1"/>
  <c r="M72" i="4"/>
  <c r="J72" i="4" s="1"/>
  <c r="M4" i="4"/>
  <c r="J4" i="4" s="1"/>
  <c r="M5" i="4"/>
  <c r="J5" i="4" s="1"/>
  <c r="M6" i="4"/>
  <c r="J6" i="4" s="1"/>
  <c r="M3" i="4"/>
  <c r="M2" i="4"/>
  <c r="J2" i="4" s="1"/>
  <c r="L38" i="4"/>
  <c r="L39" i="4"/>
  <c r="L40" i="4"/>
  <c r="L41" i="4"/>
  <c r="L42" i="4"/>
  <c r="L43" i="4"/>
  <c r="L44" i="4"/>
  <c r="L45" i="4"/>
  <c r="L46" i="4"/>
  <c r="L47" i="4"/>
  <c r="L48" i="4"/>
  <c r="L49" i="4"/>
  <c r="L50" i="4"/>
  <c r="L10" i="4"/>
  <c r="L11" i="4"/>
  <c r="L21" i="4"/>
  <c r="L23" i="4"/>
  <c r="L28" i="4"/>
  <c r="L29" i="4"/>
  <c r="L30" i="4"/>
  <c r="L35" i="4"/>
  <c r="L12" i="4"/>
  <c r="L14" i="4"/>
  <c r="L15" i="4"/>
  <c r="L16" i="4"/>
  <c r="L17" i="4"/>
  <c r="L22" i="4"/>
  <c r="L24" i="4"/>
  <c r="L25" i="4"/>
  <c r="L26" i="4"/>
  <c r="L34" i="4"/>
  <c r="L36" i="4"/>
  <c r="L37" i="4"/>
  <c r="L51" i="4"/>
  <c r="L52" i="4"/>
  <c r="L53" i="4"/>
  <c r="L54" i="4"/>
  <c r="L55" i="4"/>
  <c r="L56" i="4"/>
  <c r="L57" i="4"/>
  <c r="L58" i="4"/>
  <c r="L59" i="4"/>
  <c r="L60" i="4"/>
  <c r="L61" i="4"/>
  <c r="L62" i="4"/>
  <c r="L63" i="4"/>
  <c r="L64" i="4"/>
  <c r="L65" i="4"/>
  <c r="L66" i="4"/>
  <c r="L67" i="4"/>
  <c r="L68" i="4"/>
  <c r="L69" i="4"/>
  <c r="L70" i="4"/>
  <c r="L71" i="4"/>
  <c r="L32" i="4"/>
  <c r="L72" i="4"/>
  <c r="L5" i="4"/>
  <c r="L6" i="4"/>
  <c r="L7" i="4"/>
  <c r="L8" i="4"/>
  <c r="L9" i="4"/>
  <c r="L13" i="4"/>
  <c r="L18" i="4"/>
  <c r="L19" i="4"/>
  <c r="L20" i="4"/>
  <c r="L27" i="4"/>
  <c r="L31" i="4"/>
  <c r="L33" i="4"/>
  <c r="L3" i="4"/>
  <c r="L4" i="4"/>
  <c r="L2" i="4"/>
  <c r="I2" i="4"/>
  <c r="I3" i="4"/>
  <c r="I4" i="4"/>
  <c r="I5" i="4"/>
  <c r="I6" i="4"/>
  <c r="I7" i="4"/>
  <c r="I8" i="4"/>
  <c r="I9" i="4"/>
  <c r="I13" i="4"/>
  <c r="I18" i="4"/>
  <c r="I19" i="4"/>
  <c r="I20" i="4"/>
  <c r="I27" i="4"/>
  <c r="I31" i="4"/>
  <c r="I33" i="4"/>
  <c r="I38" i="4"/>
  <c r="I39" i="4"/>
  <c r="I40" i="4"/>
  <c r="I41" i="4"/>
  <c r="I42" i="4"/>
  <c r="I43" i="4"/>
  <c r="I44" i="4"/>
  <c r="I45" i="4"/>
  <c r="I46" i="4"/>
  <c r="I47" i="4"/>
  <c r="I48" i="4"/>
  <c r="I49" i="4"/>
  <c r="I50" i="4"/>
  <c r="I10" i="4"/>
  <c r="I11" i="4"/>
  <c r="I21" i="4"/>
  <c r="I23" i="4"/>
  <c r="I28" i="4"/>
  <c r="I29" i="4"/>
  <c r="I30" i="4"/>
  <c r="I35" i="4"/>
  <c r="I12" i="4"/>
  <c r="I14" i="4"/>
  <c r="I15" i="4"/>
  <c r="I16" i="4"/>
  <c r="I17" i="4"/>
  <c r="I22" i="4"/>
  <c r="I24" i="4"/>
  <c r="I25" i="4"/>
  <c r="I26" i="4"/>
  <c r="I34" i="4"/>
  <c r="I36" i="4"/>
  <c r="I51" i="4"/>
  <c r="I52" i="4"/>
  <c r="I53" i="4"/>
  <c r="I54" i="4"/>
  <c r="I55" i="4"/>
  <c r="I56" i="4"/>
  <c r="I57" i="4"/>
  <c r="I58" i="4"/>
  <c r="I59" i="4"/>
  <c r="I60" i="4"/>
  <c r="I61" i="4"/>
  <c r="I62" i="4"/>
  <c r="I63" i="4"/>
  <c r="I64" i="4"/>
  <c r="I65" i="4"/>
  <c r="I66" i="4"/>
  <c r="I67" i="4"/>
  <c r="I68" i="4"/>
  <c r="I69" i="4"/>
  <c r="I70" i="4"/>
  <c r="I71" i="4"/>
  <c r="I32" i="4"/>
  <c r="I72" i="4"/>
  <c r="J24" i="4" l="1"/>
  <c r="J3" i="4"/>
  <c r="J15" i="4"/>
  <c r="J14" i="4"/>
  <c r="J41" i="4"/>
  <c r="J43" i="4"/>
  <c r="J50" i="4"/>
  <c r="J42" i="4"/>
  <c r="J51" i="4"/>
  <c r="J7" i="4"/>
  <c r="J17" i="4"/>
  <c r="J12" i="4"/>
  <c r="J65" i="4"/>
  <c r="P51" i="4"/>
  <c r="J64" i="4"/>
  <c r="J48" i="4"/>
  <c r="J58" i="4"/>
  <c r="J56" i="4"/>
  <c r="J40" i="4"/>
  <c r="J55" i="4"/>
  <c r="J39" i="4"/>
  <c r="J54" i="4"/>
  <c r="J38" i="4"/>
  <c r="J53" i="4"/>
  <c r="J33" i="4"/>
  <c r="J35" i="4"/>
  <c r="J57" i="4"/>
  <c r="J52" i="4"/>
  <c r="J31" i="4"/>
  <c r="J27" i="4"/>
  <c r="J30" i="4"/>
  <c r="J20" i="4"/>
  <c r="J36" i="4"/>
  <c r="J19" i="4"/>
  <c r="J34" i="4"/>
  <c r="J18" i="4"/>
  <c r="J26" i="4"/>
  <c r="J13" i="4"/>
  <c r="J49" i="4"/>
  <c r="J16" i="4"/>
  <c r="P50" i="4"/>
</calcChain>
</file>

<file path=xl/sharedStrings.xml><?xml version="1.0" encoding="utf-8"?>
<sst xmlns="http://schemas.openxmlformats.org/spreadsheetml/2006/main" count="680" uniqueCount="355">
  <si>
    <t>Nofara 350 SC</t>
  </si>
  <si>
    <t xml:space="preserve">Thiamethoxam 350 g/l </t>
  </si>
  <si>
    <t>Rầu nâu - Lúa</t>
  </si>
  <si>
    <t>Yapoko 250 SC</t>
  </si>
  <si>
    <t>Thiamethoxam 140 + Lambda-cyhalothrin 110 g/l</t>
  </si>
  <si>
    <t>Rầy nâu - Lúa</t>
  </si>
  <si>
    <t>Nofara  35 WG</t>
  </si>
  <si>
    <t xml:space="preserve">Thiamethoxam 35% </t>
  </si>
  <si>
    <t>Bọ trĩ - Lúa</t>
  </si>
  <si>
    <t>Thần Công 25 WP</t>
  </si>
  <si>
    <t>Buprofezin 25 %</t>
  </si>
  <si>
    <t>Nosauray 120 EC</t>
  </si>
  <si>
    <t>Abamectin 30 g/l + Imidacloprid 90 g/l</t>
  </si>
  <si>
    <t>Sâu đục bẹ - Lúa</t>
  </si>
  <si>
    <t>Bạch Tượng 64 EC</t>
  </si>
  <si>
    <t>Emamectin 60 + Matrine 4 g/l</t>
  </si>
  <si>
    <t>Rầy nâu, sâu cuốn lá, nhện gié - Lúa. Sâu xanh da láng - Lạc, Nhện đỏ - Cam</t>
  </si>
  <si>
    <t>Caymangold 33 WP</t>
  </si>
  <si>
    <t>Acetamiprid 25% + Imidacloprid 8%</t>
  </si>
  <si>
    <t>Khongray 54 WP</t>
  </si>
  <si>
    <t>Acetamiprid 24% + Buprofezin 30%</t>
  </si>
  <si>
    <t>Haihamec 3,6 EC</t>
  </si>
  <si>
    <t>Abametin Benzoate 3.6%</t>
  </si>
  <si>
    <t>Lúa - Bọ trĩ, sâu đục bẹ, sâu cuốn lá, nhện gié. Bắp cải-Sâu tơ, sâu xanh. Dưa hấu - Bọ trĩ. Hồ tiêu - Rệp sáp. Cam - nhện đỏ. Điều - Bọ trĩ</t>
  </si>
  <si>
    <t>IE-MAX 150 EC</t>
  </si>
  <si>
    <t>Indoxacarb 100 g/l + Emamectin 50 g/l</t>
  </si>
  <si>
    <t>Sâu cuốn lá - Lúa</t>
  </si>
  <si>
    <t>Biperin 100 EC</t>
  </si>
  <si>
    <t>Cypermethrin 100 g/l</t>
  </si>
  <si>
    <t>Lúa - Sâu cuốn lá</t>
  </si>
  <si>
    <t>Miktox 2.0 EC</t>
  </si>
  <si>
    <t>Abametin 1.8 + Matrine 0.2 %</t>
  </si>
  <si>
    <t>Vải-Sâu đục quả. Xoài-Rầy bông. Chè-Rầy xanh, bọ trĩ, bọ xít muỗi, nhện đỏ. Cam-Rầy chổng cánh, sâu vẽ bùa. Lúa-Nhện gié, rầy nau, sâu đục bẹ, sâu cuốn lá nhỏ. Đâu tương - Sâu xanh da láng. Bắp cải - rệp, sâu tơ, sâu xanh bướm trắng. Cà chua- Sâu xanh</t>
  </si>
  <si>
    <t>Imida 10wp</t>
  </si>
  <si>
    <t>Imidacloprid 100 g/kg</t>
  </si>
  <si>
    <t>Lúa - Rầy nâu</t>
  </si>
  <si>
    <t>Spiro 240 SC</t>
  </si>
  <si>
    <t>Spirodiclofen 240 g/l</t>
  </si>
  <si>
    <t>Quýt - Nhện đỏ</t>
  </si>
  <si>
    <t>Ema 1.9 EC</t>
  </si>
  <si>
    <t>Emametin Benzoate 1.9%</t>
  </si>
  <si>
    <t>Trừ sâu các loại</t>
  </si>
  <si>
    <t>Ema gold 6.5 WG</t>
  </si>
  <si>
    <t xml:space="preserve">Emamectin Benzoate 6.5% </t>
  </si>
  <si>
    <t>Biladen 50 WG</t>
  </si>
  <si>
    <t>Emamectin Benzoate 50 g/kg</t>
  </si>
  <si>
    <t>Cam - Nhện đỏ, Bắp cải - Sâu xanh</t>
  </si>
  <si>
    <t>Biladen 50 EC</t>
  </si>
  <si>
    <t>Emamectin Benzoate 50 g/l</t>
  </si>
  <si>
    <t>Zamectin 65 EC</t>
  </si>
  <si>
    <t>Emamectin Benzoate 65 g/l</t>
  </si>
  <si>
    <t>Lúa - Sâu phao đục bẹ</t>
  </si>
  <si>
    <t>Creek 2,1 EC</t>
  </si>
  <si>
    <t>Emamectin Benzoate 2,1 EC</t>
  </si>
  <si>
    <t>Apashuang 95WP</t>
  </si>
  <si>
    <t>Nereistoxin (Thiosultap Sodium) 95%</t>
  </si>
  <si>
    <t>Lúa- Sâu dục thân, bọ trĩ, sâu cuốn lá</t>
  </si>
  <si>
    <t>Afudan 20SC</t>
  </si>
  <si>
    <t>Carbosulfan 200 g/l</t>
  </si>
  <si>
    <t>Lúa - Sâu đục thân. Bông Vải- Bọ trĩ</t>
  </si>
  <si>
    <t>Thipro 550 EC</t>
  </si>
  <si>
    <t>Profenofos 450 g/l + Thiamethoxam 100 g/l</t>
  </si>
  <si>
    <t>Nomida 700 WG</t>
  </si>
  <si>
    <t>Imidacloprid 700 g/kg</t>
  </si>
  <si>
    <t>Thuốc Trừ sâu</t>
  </si>
  <si>
    <t>Bisector 500 EC</t>
  </si>
  <si>
    <t>Dimethoat 400 g/l + Fenobucarb 100 g/l</t>
  </si>
  <si>
    <t>Thuốc trừ sâu</t>
  </si>
  <si>
    <t>Kimbas 500 Ec</t>
  </si>
  <si>
    <t>Fenobucarb 350 g/l + Isoprocarb 150 g/l</t>
  </si>
  <si>
    <t>Pymin 600WG</t>
  </si>
  <si>
    <t>Indoxacarb 50 g/kg + Pymetrozine 550 g/kg</t>
  </si>
  <si>
    <t>Thuốc trừ sâu: Rầy nâu</t>
  </si>
  <si>
    <t>Vario 300SC</t>
  </si>
  <si>
    <t>Metaflumizone 200 g/l + Chlofenapyr 100 g/l</t>
  </si>
  <si>
    <t xml:space="preserve">NP- Cyrin Super 250EC </t>
  </si>
  <si>
    <t>Cypermethrin 25%</t>
  </si>
  <si>
    <t>Sâu cuốn lá - Lúa, Sâu xanh - Đậu Tương</t>
  </si>
  <si>
    <t>NP Rice 47 SC</t>
  </si>
  <si>
    <t>Abamectin 22 g/l + Spinosad 25 g/l</t>
  </si>
  <si>
    <t>Sâu đục quả - Vải</t>
  </si>
  <si>
    <t>Koimire 24,5 EC</t>
  </si>
  <si>
    <t>Aba 0,2 % + Dầu Khoáng 24,3 %</t>
  </si>
  <si>
    <t>Thuốc trừ sâu nhện</t>
  </si>
  <si>
    <t>Watox 400 EC</t>
  </si>
  <si>
    <t>Dimethoate 400 g/l</t>
  </si>
  <si>
    <t>Lúa-Bọ trĩ, Cà phê - Rệp sáp</t>
  </si>
  <si>
    <t>THM</t>
  </si>
  <si>
    <t>Column1</t>
  </si>
  <si>
    <t>Column2</t>
  </si>
  <si>
    <t>Column3</t>
  </si>
  <si>
    <t>Column4</t>
  </si>
  <si>
    <t>Column5</t>
  </si>
  <si>
    <t>SIÊU RẦY SỮA 250SC</t>
  </si>
  <si>
    <t>DIỆT RẦY RỆP 550EC</t>
  </si>
  <si>
    <t>CYPER 500EC</t>
  </si>
  <si>
    <t>VUA RẦY TRẮNG 54WP</t>
  </si>
  <si>
    <t>VUA RẦY 33WP</t>
  </si>
  <si>
    <t>PESTSAMA 200SC
VUA ĐỤC THÂN 200SC</t>
  </si>
  <si>
    <t>EmaGold 6.5 WG</t>
  </si>
  <si>
    <t>Spiro NHỆN GIÉ 240 SC</t>
  </si>
  <si>
    <t>Kadatil 300 WP</t>
  </si>
  <si>
    <t>Bismethiazole 300 g/kg</t>
  </si>
  <si>
    <t>Lem lép hạt - Lúa</t>
  </si>
  <si>
    <t>Mitop One 390 SC</t>
  </si>
  <si>
    <t>Azoxytrobin 200 +Difenoconazole 130 + Hexaconazole 50 g/l</t>
  </si>
  <si>
    <t>Mitop 350SC</t>
  </si>
  <si>
    <t>Azoxytrobin 200 g/l + Difenoconazole 150 g/l</t>
  </si>
  <si>
    <t>King-Cide Japan 460 SC</t>
  </si>
  <si>
    <t>Azoxytrobin 200+ Tricyclazole 220 + Hexaconazole 40 g/l</t>
  </si>
  <si>
    <t>Amicol 360 EC</t>
  </si>
  <si>
    <t>Difenoconazole 155 g/l + Propiconazole 155 g/l + Tebuconazole 50 g/l</t>
  </si>
  <si>
    <t>Bretil Super 300 EC</t>
  </si>
  <si>
    <t>Propiconazole 150 + Difenconazole 150 g/l</t>
  </si>
  <si>
    <t>Khô vằn, lem lép hạt - Lúa</t>
  </si>
  <si>
    <t>Nofada 822 WP</t>
  </si>
  <si>
    <t>Hexaconazole 32 g/kg +Isoprothiolane 350 g/kg + Tricyclazole 440 g/kg</t>
  </si>
  <si>
    <t>Đạo ôn - Lúa</t>
  </si>
  <si>
    <t>Probencarb 250 WP</t>
  </si>
  <si>
    <t>Bismethiazole 200 g/kg + Streptomycin 50 g/kg</t>
  </si>
  <si>
    <t>Bạc lá - Lúa</t>
  </si>
  <si>
    <t>Mekongvil 5SC</t>
  </si>
  <si>
    <t>Hexaconazole 50 g/l</t>
  </si>
  <si>
    <t>Lúa - Khô vằn</t>
  </si>
  <si>
    <t>Japavil 110 SC</t>
  </si>
  <si>
    <t>Hexaconazole 110 g/l</t>
  </si>
  <si>
    <t>Lúa - Lem lép hạt</t>
  </si>
  <si>
    <t>Niclosat 4 SL</t>
  </si>
  <si>
    <t>Ningnamycin 4%</t>
  </si>
  <si>
    <t>Khuẩn bệnh các loại</t>
  </si>
  <si>
    <t>Dohazole 250 SC</t>
  </si>
  <si>
    <t>Tricyclazole 220 g/l+ hexaconazole 30 g/l</t>
  </si>
  <si>
    <t>Tilmil Super 550 SE</t>
  </si>
  <si>
    <t>Tricyclazole 400 + Propiconazole 150 SE</t>
  </si>
  <si>
    <t>Avako 800 WP</t>
  </si>
  <si>
    <t>Tricyclazole 800 g/kg WP</t>
  </si>
  <si>
    <t>Lúa - Đạo ôn</t>
  </si>
  <si>
    <t>Hoanganhbul 72 WP</t>
  </si>
  <si>
    <t>Mancozeb 64% + Metalaxyl 8%</t>
  </si>
  <si>
    <t>Hoa hồng - Phấn trắng</t>
  </si>
  <si>
    <t>Haifangmeisu 10 SL</t>
  </si>
  <si>
    <t>Validamycin 10 %</t>
  </si>
  <si>
    <t>Dưa hấu - Chết cây con</t>
  </si>
  <si>
    <t>Aco-one 400 EC</t>
  </si>
  <si>
    <t>Isoprothiolane 400 g/l</t>
  </si>
  <si>
    <t>Amistatop 400 SC</t>
  </si>
  <si>
    <t>Azoxytrobin 250 g/l + Difenoconazole 150 g/l</t>
  </si>
  <si>
    <t>Đạo ông - Lep lép hạt</t>
  </si>
  <si>
    <t>Rildzomigol Super 68 WG</t>
  </si>
  <si>
    <t>Mancozeb 64% + Metalaxyl M 4%</t>
  </si>
  <si>
    <t>Chết nhanh hồ tiêu</t>
  </si>
  <si>
    <t>TD-Lumordie 500WP</t>
  </si>
  <si>
    <t>Dimethomorph 500 g/kg</t>
  </si>
  <si>
    <t>Thuốc trừ bệnh</t>
  </si>
  <si>
    <t>Gold Chicken 500SC</t>
  </si>
  <si>
    <t>Difenoconazole 150SC + Tricyclazole 350SC</t>
  </si>
  <si>
    <t>Thuốc trừ bệnh: Lem lép, đạo ôn</t>
  </si>
  <si>
    <t>Cyat 525 WG</t>
  </si>
  <si>
    <t xml:space="preserve">Azoxystrobin 200 g/kg + Cyproconazole 75 g/kg +Trifloxystrobin 250 g/kg </t>
  </si>
  <si>
    <t>Salegold 250 EC</t>
  </si>
  <si>
    <t>Metalaxyl 250 g/l</t>
  </si>
  <si>
    <t>Chết nhanh - Hồ tiêu</t>
  </si>
  <si>
    <t>5 Lúa 20 WP</t>
  </si>
  <si>
    <t>Polyxin B 20 g/kg</t>
  </si>
  <si>
    <t>Bầu bí - Phấn Trắng, Cà chua - Sương mai, Lúa - khô vằn, bạc lá, đạo ôn</t>
  </si>
  <si>
    <t>Tezole Super 300 SC</t>
  </si>
  <si>
    <t>Hexaconazole 50 g/l + Tebuconazole 250 g/l SC</t>
  </si>
  <si>
    <t>Lúa- Khô vằn</t>
  </si>
  <si>
    <t>Cặp</t>
  </si>
  <si>
    <t>CẶP ĐÔI ĐẠO ÔN - VI KHUẨN</t>
  </si>
  <si>
    <t>Tricyclazole 400g/L + Propiconazole 150g/L + + Ninamycin 4%</t>
  </si>
  <si>
    <t>Đạo ôn, vi khuẩn, cháy bìa lá, Lem lép hạt, vàng lá chín sớm</t>
  </si>
  <si>
    <t>BIM INDIA 800WP</t>
  </si>
  <si>
    <t>BIM USA 860WP</t>
  </si>
  <si>
    <t>Tricyclazole 220 g/kg + Isoprothiolane 350g/kg+ hexaconazole 30 g/kg</t>
  </si>
  <si>
    <t>Dđạo ôn lá, Đạo ôn cổ bông</t>
  </si>
  <si>
    <t>CẶP ĐÔI HOÀN HẢO</t>
  </si>
  <si>
    <t>Trycyclazole 220g/L + Hexaconazole 30g/L ++ Ninamycin 4%</t>
  </si>
  <si>
    <t>KHUẨN LẠNH 4SL</t>
  </si>
  <si>
    <t>VÀNG LÁ CHÍN SỚM 72WP</t>
  </si>
  <si>
    <t>BIM INDIA 500SC</t>
  </si>
  <si>
    <t>KHUẨN NHẬT 250WP</t>
  </si>
  <si>
    <t>KHUẨN 5 LÚA 20WP</t>
  </si>
  <si>
    <t>SUPERVIL 250SC</t>
  </si>
  <si>
    <t>ALVIL-MACOZEB 50SC</t>
  </si>
  <si>
    <t>ASMIL.TATOP SUPPER 400SC</t>
  </si>
  <si>
    <t>TOP VILL 390SC</t>
  </si>
  <si>
    <t>CON ÔNG VÀNG</t>
  </si>
  <si>
    <t>chất hữu cơ : 32%, Axit fulvic 21%, Zn, Cu , Fe, Mg, Bo, Mn</t>
  </si>
  <si>
    <t>Công dụng; giải độc cho cây, biến vàng thành xanh, ra rễ cực mạnh, nở bụi cực to, xanh lá, dày lá, đứng lá, mướt lá, trổ đều, vô gạo, xanh lá đồng, nặng kí</t>
  </si>
  <si>
    <t>SẠT BẸ THM</t>
  </si>
  <si>
    <t>Axit humic: 7%, Lân hữu hiệu (P2O5): 2%, Kali hữu hiệu (K2O) 2%</t>
  </si>
  <si>
    <t>Công dụng: cứng cây, ngắn lống, rễ khỏe, mạ mướt, sung chồi, nở bụi, đồng to, trổ thoát</t>
  </si>
  <si>
    <t>THM ROOT</t>
  </si>
  <si>
    <t xml:space="preserve">Axit humic: 1.74%; Axit fulvic (C): 1.74%; Dam (Nts): 0.15%; Lân hữu hiệu (P2O5): 1.4%; Kali hữu hiệu (K2O): 0.68%;
Lưu huỳnh (S):0.12% Magie (Mg): 0.03%; Kẽm (Zn): 900ppm; Bo (B): 400ppm; Sắt (Fe): 500ppm. </t>
  </si>
  <si>
    <t>Công dụng: Ra dễ mạnh, đẻ nhánh khỏe, nở bụi to</t>
  </si>
  <si>
    <t>THM ĐÒNG ĐÒNG</t>
  </si>
  <si>
    <t>Sắt (Fe): 0.54%; Mangan (Mn): 0.36%; Đồng (Cu): 0.27%; Kẽm (Zn) 0.72%; Vitamin C: 480ppm; IAA: 90ppm.</t>
  </si>
  <si>
    <t>Công dụng: To đòng, trỏ thoát, xanh lá, cứng cây</t>
  </si>
  <si>
    <t>THM VÔ GẠP</t>
  </si>
  <si>
    <t>Kali hữu hiệu (K2O): 15%; Axit humic ©: 1%</t>
  </si>
  <si>
    <t>Công dụng: xanh lá đòng, tạo hạt, dưỡng hạt, hạt chắc tới cậy</t>
  </si>
  <si>
    <t>CHẮC HẠT THM</t>
  </si>
  <si>
    <t>Axit fulvic: 1%; Lân hữu hiệu (P2O5): 7%; Kali hữu hiệu (K2O): 35%; Kẽm (Zn): 150ppm; Sắt (Fe): 100ppm; Đồng (Cu): 100ppm; Bo (B): 150ppm</t>
  </si>
  <si>
    <t>VÔ GẠO THM</t>
  </si>
  <si>
    <t>MAGIE FOS 440</t>
  </si>
  <si>
    <t>Lân hữu hiệu (P2O5): 29%, Kali hữu hiệu (K2O): 3.3%; Magie (Mg): 3.3%</t>
  </si>
  <si>
    <t>Cung cấp dinh dưỡng lân, kali dễ tiêu cho cây đồng thời có tác dụng khống chế một số bệnh như: nứt thân, chảy nhựa, vàng lá, thối rễ do phytopthora gây ra. Giúp hệ thống rễ phát triển mạnh mẽ, ra hoa sớm, trái mau lớn năng suất cao.</t>
  </si>
  <si>
    <t>sau_ray</t>
  </si>
  <si>
    <t>nam_khuan</t>
  </si>
  <si>
    <t>pbl</t>
  </si>
  <si>
    <t>ten_thuoc</t>
  </si>
  <si>
    <t>hoat_chat</t>
  </si>
  <si>
    <t>doi_tuong</t>
  </si>
  <si>
    <t>img</t>
  </si>
  <si>
    <t>avil_mancozeb.jpg</t>
  </si>
  <si>
    <t>top_super_400.jpg</t>
  </si>
  <si>
    <t>bim_india_chai.jpg</t>
  </si>
  <si>
    <t>bim_india.jpg</t>
  </si>
  <si>
    <t>bim_usa_goi.jpg</t>
  </si>
  <si>
    <t>bretil_super.jpg</t>
  </si>
  <si>
    <t>cap_doi_sieu_dao_on_vi_khuan.jpg</t>
  </si>
  <si>
    <t>cap_doi_hoan_hao_chai.jpg</t>
  </si>
  <si>
    <t>cyat.jpg</t>
  </si>
  <si>
    <t>n5_lua.jpg</t>
  </si>
  <si>
    <t>khuan_lanh.jpg</t>
  </si>
  <si>
    <t>khuan_nhat.jpg</t>
  </si>
  <si>
    <t>new_vil_110sc.jpg</t>
  </si>
  <si>
    <t>top_vil.jpg</t>
  </si>
  <si>
    <t>vang_la_chin_som.jpg</t>
  </si>
  <si>
    <t>chac_hat_THM.jpg</t>
  </si>
  <si>
    <t>con_ong_vang.jpg</t>
  </si>
  <si>
    <t>magie_phos.jpg</t>
  </si>
  <si>
    <t>sat_be_THM.jpg</t>
  </si>
  <si>
    <t>THM_dong_dong.jpg</t>
  </si>
  <si>
    <t>THM_root.jpg</t>
  </si>
  <si>
    <t>THM_vo_gao.jpg</t>
  </si>
  <si>
    <t>THM VÔ GẠO</t>
  </si>
  <si>
    <t>vo_gaoTHM_60g.jpg</t>
  </si>
  <si>
    <t>creek.jpg</t>
  </si>
  <si>
    <t>cyper_500_chai.jpg</t>
  </si>
  <si>
    <t>diet_ray_rep.jpg</t>
  </si>
  <si>
    <t>ema_gold.jpg</t>
  </si>
  <si>
    <t>IE-max_emado_nhan.jpg</t>
  </si>
  <si>
    <t>pest_sama.jpg</t>
  </si>
  <si>
    <t>sieu_ray_sua.jpg</t>
  </si>
  <si>
    <t>spiro_240.jpg</t>
  </si>
  <si>
    <t>vario_lumia.jpg</t>
  </si>
  <si>
    <t>vua_ray_trang.jpg</t>
  </si>
  <si>
    <t>vua_ray.jpg</t>
  </si>
  <si>
    <t>price_per_dien_tich</t>
  </si>
  <si>
    <t>price</t>
  </si>
  <si>
    <t>quy_cach_dong_goi</t>
  </si>
  <si>
    <t>price_thung</t>
  </si>
  <si>
    <t>so_luong_per_thung</t>
  </si>
  <si>
    <t>30gr</t>
  </si>
  <si>
    <t>15gr</t>
  </si>
  <si>
    <t>50gr</t>
  </si>
  <si>
    <t>450ml</t>
  </si>
  <si>
    <t>100gr</t>
  </si>
  <si>
    <t>400ml</t>
  </si>
  <si>
    <t>35gr</t>
  </si>
  <si>
    <t>1000ml</t>
  </si>
  <si>
    <t>240ml</t>
  </si>
  <si>
    <t>500ml</t>
  </si>
  <si>
    <t>300ml</t>
  </si>
  <si>
    <t>60gr</t>
  </si>
  <si>
    <t>200ml</t>
  </si>
  <si>
    <t>SIÊU RẦY SỮA 250WG</t>
  </si>
  <si>
    <t>null</t>
  </si>
  <si>
    <t>20gr</t>
  </si>
  <si>
    <t>50ml</t>
  </si>
  <si>
    <t>35gr/100gr</t>
  </si>
  <si>
    <t>300/100</t>
  </si>
  <si>
    <t>TRỢ LỰC 247</t>
  </si>
  <si>
    <t>Surfactant Trisilixane Polyether 30%</t>
  </si>
  <si>
    <t>Loang trãi, thấm sâu, kích thích mở khí khổng, giúp cây trồng hấp thu phân bón và thuốc BVTV. Đặc biệt hạn chế tối đa thuốc bị rửa trôi.</t>
  </si>
  <si>
    <t>tro_luc</t>
  </si>
  <si>
    <t>100ml</t>
  </si>
  <si>
    <t>14,500/35,500</t>
  </si>
  <si>
    <t>435,000/355,000</t>
  </si>
  <si>
    <t>tro_luc.jpg</t>
  </si>
  <si>
    <t>14,500/12,425</t>
  </si>
  <si>
    <t>Đạo ôn, vi khuẩn, cháy bìa lá, Lem lép hạt, vàng lá chín sớm (1ml+1ml)</t>
  </si>
  <si>
    <t>dose_per_ha</t>
  </si>
  <si>
    <t>dose_per_l</t>
  </si>
  <si>
    <t>dose_25L</t>
  </si>
  <si>
    <t>Đạo ôn - Lep lép hạt</t>
  </si>
  <si>
    <t>Lem lép, đạo ôn</t>
  </si>
  <si>
    <t>Đạo ôn lá, Đạo ôn cổ bông</t>
  </si>
  <si>
    <t>_type</t>
  </si>
  <si>
    <t>Bọ Cạp Đen 15AB</t>
  </si>
  <si>
    <t>Ốc 3.6EC THM</t>
  </si>
  <si>
    <t>Ốc THM</t>
  </si>
  <si>
    <t>Voi Thái 3.6EC</t>
  </si>
  <si>
    <t>Diệt Mầm THM</t>
  </si>
  <si>
    <t>Inmada 100WP</t>
  </si>
  <si>
    <t>AsuperGras 200SL</t>
  </si>
  <si>
    <t>Padan Nhật 95WP</t>
  </si>
  <si>
    <t>Vil India 50SC</t>
  </si>
  <si>
    <t>Mancozeb Xanh 800WP</t>
  </si>
  <si>
    <t>Mancozeb Vàng 800WP</t>
  </si>
  <si>
    <t>Atomin 15WP</t>
  </si>
  <si>
    <t>Metaldehyde 15%</t>
  </si>
  <si>
    <t>Niclosamide 700g/kg</t>
  </si>
  <si>
    <t>Abamectin benzoate 36 g/L (nước đục)</t>
  </si>
  <si>
    <t>Abamectin benzoate 36 g/L (nước trong)</t>
  </si>
  <si>
    <t>Butachlor 100g/L + Pretilachlor 300g/L + chất an toàn Fenclorin 100g/L</t>
  </si>
  <si>
    <t>Imidacloride 100g/kg</t>
  </si>
  <si>
    <t>Glufosinate ammonium 200g/L</t>
  </si>
  <si>
    <t>Hexaconazole 50g/L</t>
  </si>
  <si>
    <t>Mancozeb 800g/L</t>
  </si>
  <si>
    <t>Pacloputrazole 15%</t>
  </si>
  <si>
    <t>Chất điều hòa sinh trưởng, chặn đọt, sạt bẹ</t>
  </si>
  <si>
    <t>Đắc trị nấm bệnh phổ rộng</t>
  </si>
  <si>
    <t>Đặc trị khô vằn, vàng lá, lem lép hạt</t>
  </si>
  <si>
    <t>Đặc trị sâu đục thân, bọ trĩ, sâu cuốn lá</t>
  </si>
  <si>
    <t>Trừ cỏ không chọn lọc</t>
  </si>
  <si>
    <t>Đặc trị rầy nầu, rầy xanh</t>
  </si>
  <si>
    <t>Diệt tất cả các loại cỏ tiền này mầm, diệt sạch lúa cỏ</t>
  </si>
  <si>
    <t>Đặc trị ốc bưu vàng</t>
  </si>
  <si>
    <t>800gr</t>
  </si>
  <si>
    <t>900ml</t>
  </si>
  <si>
    <t>1 Lít</t>
  </si>
  <si>
    <t>1 KG</t>
  </si>
  <si>
    <t>Ốc</t>
  </si>
  <si>
    <t>Bệnh</t>
  </si>
  <si>
    <t>Tiền nảy mầm</t>
  </si>
  <si>
    <t>Rầy</t>
  </si>
  <si>
    <t>Cỏ cháy</t>
  </si>
  <si>
    <t>ĐHST</t>
  </si>
  <si>
    <t>Hết hàng</t>
  </si>
  <si>
    <t>300g/ha</t>
  </si>
  <si>
    <t>1 KG/ha</t>
  </si>
  <si>
    <t>Xem hướng dẫn trên nhãn</t>
  </si>
  <si>
    <t>0.15 lít/ha</t>
  </si>
  <si>
    <t>1 lít/ha</t>
  </si>
  <si>
    <t>100ml/25L</t>
  </si>
  <si>
    <t>x</t>
  </si>
  <si>
    <t>aba36_nuoc_duc.jpg</t>
  </si>
  <si>
    <t>bo_cap_den.jpg</t>
  </si>
  <si>
    <t>Atomin.jpg</t>
  </si>
  <si>
    <t>cap_doi_than_chet.jpg</t>
  </si>
  <si>
    <t>padan+nhat 95.jpg</t>
  </si>
  <si>
    <t>oc_THM.jpg</t>
  </si>
  <si>
    <t>manco_an_do.jpg</t>
  </si>
  <si>
    <t>vil_india.jpg</t>
  </si>
  <si>
    <t>voi_thai.jpg</t>
  </si>
  <si>
    <t>diet_mam_THM.jpg</t>
  </si>
  <si>
    <t>asupergras.jpg</t>
  </si>
  <si>
    <t>type_code</t>
  </si>
  <si>
    <t>oc</t>
  </si>
  <si>
    <t>ray</t>
  </si>
  <si>
    <t>co</t>
  </si>
  <si>
    <t>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</si>
</sst>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0_);_(* \(#,##0.0\);_(* &quot;-&quot;??_);_(@_)"/>
    <numFmt numFmtId="165" formatCode="_(* #,##0_);_(* \(#,##0\);_(* &quot;-&quot;??_);_(@_)"/>
  </numFmts>
  <fonts count="9" x14ac:knownFonts="1">
    <font>
      <sz val="11"/>
      <color theme="1"/>
      <name val="Calibri"/>
      <family val="2"/>
      <scheme val="minor"/>
    </font>
    <font>
      <sz val="12"/>
      <color theme="1"/>
      <name val="Times New Roman"/>
      <family val="2"/>
    </font>
    <font>
      <b/>
      <sz val="12"/>
      <color theme="1"/>
      <name val="Times New Roman"/>
      <family val="1"/>
    </font>
    <font>
      <b/>
      <sz val="16"/>
      <color theme="1"/>
      <name val="Times New Roman"/>
      <family val="1"/>
    </font>
    <font>
      <sz val="12"/>
      <color theme="1"/>
      <name val="Times New Roman"/>
      <family val="1"/>
    </font>
    <font>
      <b/>
      <sz val="16"/>
      <color theme="1"/>
      <name val="Calibri"/>
      <family val="2"/>
      <scheme val="minor"/>
    </font>
    <font>
      <sz val="11"/>
      <color theme="1"/>
      <name val="Calibri"/>
      <family val="2"/>
      <scheme val="minor"/>
    </font>
    <font>
      <b/>
      <sz val="16"/>
      <color theme="0"/>
      <name val="Times New Roman"/>
      <family val="1"/>
    </font>
    <font>
      <b/>
      <sz val="1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1" fontId="1" fillId="0" borderId="0" applyFont="0" applyFill="0" applyBorder="0" applyAlignment="0" applyProtection="0"/>
    <xf numFmtId="43" fontId="6" fillId="0" borderId="0" applyFont="0" applyFill="0" applyBorder="0" applyAlignment="0" applyProtection="0"/>
  </cellStyleXfs>
  <cellXfs count="92">
    <xf numFmtId="0" fontId="0" fillId="0" borderId="0" xfId="0"/>
    <xf numFmtId="0" fontId="1" fillId="0" borderId="1" xfId="1" applyBorder="1"/>
    <xf numFmtId="0" fontId="2" fillId="2" borderId="1" xfId="1" applyFont="1" applyFill="1" applyBorder="1" applyAlignment="1">
      <alignment vertical="center"/>
    </xf>
    <xf numFmtId="0" fontId="4" fillId="2" borderId="1" xfId="1" applyFont="1" applyFill="1" applyBorder="1" applyAlignment="1">
      <alignment horizontal="left" vertical="center" wrapText="1"/>
    </xf>
    <xf numFmtId="0" fontId="4" fillId="2" borderId="1" xfId="1" applyFont="1" applyFill="1" applyBorder="1"/>
    <xf numFmtId="0" fontId="4" fillId="2" borderId="1" xfId="1" applyFont="1" applyFill="1" applyBorder="1" applyAlignment="1">
      <alignment vertical="center" wrapText="1"/>
    </xf>
    <xf numFmtId="41" fontId="2" fillId="2" borderId="1" xfId="2" applyFont="1" applyFill="1" applyBorder="1" applyAlignment="1">
      <alignment horizontal="left" vertical="center"/>
    </xf>
    <xf numFmtId="41" fontId="4" fillId="2" borderId="1" xfId="2" applyFont="1" applyFill="1" applyBorder="1" applyAlignment="1">
      <alignment vertical="center" wrapText="1"/>
    </xf>
    <xf numFmtId="0" fontId="1" fillId="2" borderId="1" xfId="1" applyFill="1" applyBorder="1"/>
    <xf numFmtId="0" fontId="2" fillId="0" borderId="1" xfId="1" applyFont="1" applyBorder="1"/>
    <xf numFmtId="0" fontId="4" fillId="0" borderId="1" xfId="1" applyFont="1" applyBorder="1"/>
    <xf numFmtId="0" fontId="2" fillId="2" borderId="1" xfId="1" applyFont="1" applyFill="1" applyBorder="1"/>
    <xf numFmtId="0" fontId="4" fillId="2" borderId="1" xfId="1" applyFont="1" applyFill="1" applyBorder="1" applyAlignment="1">
      <alignment horizontal="left"/>
    </xf>
    <xf numFmtId="41" fontId="4" fillId="2" borderId="1" xfId="1" applyNumberFormat="1" applyFont="1" applyFill="1" applyBorder="1" applyAlignment="1">
      <alignment horizontal="left"/>
    </xf>
    <xf numFmtId="41" fontId="4" fillId="2" borderId="1" xfId="1" applyNumberFormat="1" applyFont="1" applyFill="1" applyBorder="1" applyAlignment="1">
      <alignment horizontal="left" wrapText="1"/>
    </xf>
    <xf numFmtId="41" fontId="4" fillId="2" borderId="1" xfId="1" applyNumberFormat="1" applyFont="1" applyFill="1" applyBorder="1" applyAlignment="1">
      <alignment horizontal="left" vertical="center" wrapText="1"/>
    </xf>
    <xf numFmtId="0" fontId="4" fillId="2" borderId="1" xfId="1" applyFont="1" applyFill="1" applyBorder="1" applyAlignment="1">
      <alignment horizontal="left" wrapText="1"/>
    </xf>
    <xf numFmtId="0" fontId="4" fillId="0" borderId="1" xfId="1" applyFont="1" applyBorder="1" applyAlignment="1">
      <alignment horizontal="left"/>
    </xf>
    <xf numFmtId="0" fontId="4" fillId="2" borderId="1" xfId="1" applyFont="1" applyFill="1" applyBorder="1" applyAlignment="1">
      <alignment vertical="center"/>
    </xf>
    <xf numFmtId="0" fontId="2" fillId="2" borderId="1" xfId="1" applyFont="1" applyFill="1" applyBorder="1" applyAlignment="1">
      <alignment vertical="center" wrapText="1"/>
    </xf>
    <xf numFmtId="0" fontId="2" fillId="2" borderId="2" xfId="1" applyFont="1" applyFill="1" applyBorder="1" applyAlignment="1">
      <alignment vertical="center"/>
    </xf>
    <xf numFmtId="0" fontId="4" fillId="2" borderId="5" xfId="1" applyFont="1" applyFill="1" applyBorder="1" applyAlignment="1">
      <alignment vertical="center"/>
    </xf>
    <xf numFmtId="0" fontId="1" fillId="2" borderId="1" xfId="1" applyFill="1" applyBorder="1" applyAlignment="1">
      <alignment horizontal="right" vertical="center"/>
    </xf>
    <xf numFmtId="0" fontId="0" fillId="0" borderId="5" xfId="0" applyBorder="1"/>
    <xf numFmtId="0" fontId="2" fillId="2" borderId="0" xfId="1" applyFont="1" applyFill="1" applyAlignment="1">
      <alignment vertical="center"/>
    </xf>
    <xf numFmtId="0" fontId="0" fillId="0" borderId="2" xfId="0" applyBorder="1"/>
    <xf numFmtId="0" fontId="0" fillId="0" borderId="1" xfId="0" applyBorder="1"/>
    <xf numFmtId="0" fontId="4" fillId="2" borderId="0" xfId="1" applyFont="1" applyFill="1" applyAlignment="1">
      <alignment horizontal="left"/>
    </xf>
    <xf numFmtId="0" fontId="0" fillId="0" borderId="6" xfId="0" applyBorder="1"/>
    <xf numFmtId="0" fontId="1" fillId="0" borderId="0" xfId="1"/>
    <xf numFmtId="0" fontId="2" fillId="0" borderId="0" xfId="1" applyFont="1"/>
    <xf numFmtId="0" fontId="4" fillId="2" borderId="0" xfId="1" applyFont="1" applyFill="1" applyAlignment="1">
      <alignment horizontal="left" vertical="center" wrapText="1"/>
    </xf>
    <xf numFmtId="0" fontId="4" fillId="0" borderId="0" xfId="1" applyFont="1"/>
    <xf numFmtId="0" fontId="4" fillId="2" borderId="0" xfId="1" applyFont="1" applyFill="1"/>
    <xf numFmtId="41" fontId="4" fillId="2" borderId="1" xfId="1" applyNumberFormat="1" applyFont="1" applyFill="1" applyBorder="1"/>
    <xf numFmtId="0" fontId="2" fillId="2" borderId="1" xfId="1" applyFont="1" applyFill="1" applyBorder="1" applyAlignment="1">
      <alignment horizontal="left" vertical="center"/>
    </xf>
    <xf numFmtId="0" fontId="4" fillId="2" borderId="9" xfId="1" applyFont="1" applyFill="1" applyBorder="1"/>
    <xf numFmtId="0" fontId="1" fillId="0" borderId="5" xfId="1" applyBorder="1"/>
    <xf numFmtId="0" fontId="4" fillId="2" borderId="2" xfId="1" applyFont="1" applyFill="1" applyBorder="1" applyAlignment="1">
      <alignment horizontal="left" vertical="center" wrapText="1"/>
    </xf>
    <xf numFmtId="0" fontId="4" fillId="2" borderId="6" xfId="1" applyFont="1" applyFill="1" applyBorder="1"/>
    <xf numFmtId="0" fontId="2" fillId="2" borderId="9" xfId="1" applyFont="1" applyFill="1" applyBorder="1"/>
    <xf numFmtId="0" fontId="4" fillId="2" borderId="2" xfId="1" applyFont="1" applyFill="1" applyBorder="1" applyAlignment="1">
      <alignment vertical="center" wrapText="1"/>
    </xf>
    <xf numFmtId="41" fontId="4" fillId="2" borderId="6" xfId="1" applyNumberFormat="1" applyFont="1" applyFill="1" applyBorder="1"/>
    <xf numFmtId="0" fontId="0" fillId="0" borderId="0" xfId="0" applyAlignment="1">
      <alignment wrapText="1"/>
    </xf>
    <xf numFmtId="0" fontId="4" fillId="0" borderId="1" xfId="1" applyFont="1" applyBorder="1" applyAlignment="1">
      <alignment vertical="center" wrapText="1"/>
    </xf>
    <xf numFmtId="41" fontId="4" fillId="0" borderId="1" xfId="1" applyNumberFormat="1" applyFont="1" applyBorder="1"/>
    <xf numFmtId="0" fontId="4" fillId="0" borderId="1" xfId="1" applyFont="1" applyBorder="1" applyAlignment="1">
      <alignment horizontal="left" vertical="center" wrapText="1"/>
    </xf>
    <xf numFmtId="41" fontId="4" fillId="0" borderId="1" xfId="2" applyFont="1" applyFill="1" applyBorder="1" applyAlignment="1">
      <alignment vertical="center" wrapText="1"/>
    </xf>
    <xf numFmtId="41" fontId="4" fillId="0" borderId="1" xfId="1" applyNumberFormat="1" applyFont="1" applyBorder="1" applyAlignment="1">
      <alignment horizontal="left" wrapText="1"/>
    </xf>
    <xf numFmtId="41" fontId="4" fillId="0" borderId="1" xfId="1" applyNumberFormat="1" applyFont="1" applyBorder="1" applyAlignment="1">
      <alignment horizontal="left"/>
    </xf>
    <xf numFmtId="41" fontId="4" fillId="0" borderId="1" xfId="1" applyNumberFormat="1" applyFont="1" applyBorder="1" applyAlignment="1">
      <alignment horizontal="left" vertical="center" wrapText="1"/>
    </xf>
    <xf numFmtId="0" fontId="4" fillId="0" borderId="1" xfId="1" applyFont="1" applyBorder="1" applyAlignment="1">
      <alignment horizontal="left" wrapText="1"/>
    </xf>
    <xf numFmtId="0" fontId="4" fillId="0" borderId="1" xfId="1" applyFont="1" applyBorder="1" applyAlignment="1">
      <alignment vertical="center"/>
    </xf>
    <xf numFmtId="0" fontId="0" fillId="0" borderId="1" xfId="0" applyBorder="1" applyAlignment="1">
      <alignment wrapText="1"/>
    </xf>
    <xf numFmtId="41" fontId="4" fillId="0" borderId="1" xfId="2" applyFont="1" applyFill="1" applyBorder="1" applyAlignment="1">
      <alignment horizontal="left" vertical="center"/>
    </xf>
    <xf numFmtId="0" fontId="4" fillId="0" borderId="1" xfId="1" applyFont="1" applyBorder="1" applyAlignment="1">
      <alignment horizontal="left" vertical="center"/>
    </xf>
    <xf numFmtId="0" fontId="4" fillId="0" borderId="4" xfId="1" applyFont="1" applyBorder="1" applyAlignment="1">
      <alignment vertical="center"/>
    </xf>
    <xf numFmtId="0" fontId="4" fillId="0" borderId="4" xfId="1" applyFont="1" applyBorder="1"/>
    <xf numFmtId="0" fontId="0" fillId="0" borderId="4" xfId="0" applyBorder="1"/>
    <xf numFmtId="0" fontId="4" fillId="0" borderId="4" xfId="1" applyFont="1" applyBorder="1" applyAlignment="1">
      <alignment vertical="center" wrapText="1"/>
    </xf>
    <xf numFmtId="41" fontId="4" fillId="0" borderId="4" xfId="2" applyFont="1" applyFill="1" applyBorder="1" applyAlignment="1">
      <alignment horizontal="left" vertical="center"/>
    </xf>
    <xf numFmtId="0" fontId="4" fillId="0" borderId="4" xfId="1" applyFont="1" applyBorder="1" applyAlignment="1">
      <alignment horizontal="left" vertical="center"/>
    </xf>
    <xf numFmtId="0" fontId="0" fillId="0" borderId="3" xfId="0" applyBorder="1"/>
    <xf numFmtId="0" fontId="3" fillId="0" borderId="8" xfId="1" applyFont="1" applyBorder="1" applyAlignment="1">
      <alignment vertical="center"/>
    </xf>
    <xf numFmtId="0" fontId="3" fillId="0" borderId="10" xfId="1" applyFont="1" applyBorder="1" applyAlignment="1">
      <alignment vertical="center"/>
    </xf>
    <xf numFmtId="0" fontId="5" fillId="0" borderId="10" xfId="0" applyFont="1" applyBorder="1"/>
    <xf numFmtId="0" fontId="5" fillId="0" borderId="7" xfId="0" applyFont="1" applyBorder="1"/>
    <xf numFmtId="0" fontId="4" fillId="0" borderId="6" xfId="1" applyFont="1" applyBorder="1"/>
    <xf numFmtId="0" fontId="4" fillId="0" borderId="9" xfId="1" applyFont="1" applyBorder="1"/>
    <xf numFmtId="0" fontId="5" fillId="0" borderId="10" xfId="0" applyFont="1" applyFill="1" applyBorder="1"/>
    <xf numFmtId="0" fontId="0" fillId="0" borderId="0" xfId="0" applyBorder="1"/>
    <xf numFmtId="164" fontId="5" fillId="0" borderId="10" xfId="3" applyNumberFormat="1" applyFont="1" applyFill="1" applyBorder="1"/>
    <xf numFmtId="164" fontId="0" fillId="0" borderId="0" xfId="3" applyNumberFormat="1" applyFont="1"/>
    <xf numFmtId="165" fontId="5" fillId="0" borderId="10" xfId="3" applyNumberFormat="1" applyFont="1" applyFill="1" applyBorder="1"/>
    <xf numFmtId="165" fontId="0" fillId="0" borderId="0" xfId="3" applyNumberFormat="1" applyFont="1"/>
    <xf numFmtId="0" fontId="4" fillId="0" borderId="4" xfId="1" applyNumberFormat="1" applyFont="1" applyFill="1" applyBorder="1" applyAlignment="1">
      <alignment vertical="center"/>
    </xf>
    <xf numFmtId="0" fontId="4" fillId="0" borderId="1" xfId="1" applyNumberFormat="1" applyFont="1" applyFill="1" applyBorder="1" applyAlignment="1">
      <alignment vertical="center"/>
    </xf>
    <xf numFmtId="0" fontId="4" fillId="0" borderId="1" xfId="1" applyNumberFormat="1" applyFont="1" applyFill="1" applyBorder="1" applyAlignment="1">
      <alignment vertical="center" wrapText="1"/>
    </xf>
    <xf numFmtId="0" fontId="4" fillId="0" borderId="1" xfId="1" applyNumberFormat="1" applyFont="1" applyFill="1" applyBorder="1" applyAlignment="1"/>
    <xf numFmtId="0" fontId="0" fillId="0" borderId="3" xfId="0" applyFont="1" applyFill="1" applyBorder="1"/>
    <xf numFmtId="165" fontId="0" fillId="0" borderId="0" xfId="3" applyNumberFormat="1" applyFont="1" applyBorder="1"/>
    <xf numFmtId="165" fontId="0" fillId="0" borderId="0" xfId="3" quotePrefix="1" applyNumberFormat="1" applyFont="1"/>
    <xf numFmtId="0" fontId="4" fillId="0" borderId="6" xfId="1" applyFont="1" applyBorder="1" applyAlignment="1">
      <alignment vertical="center"/>
    </xf>
    <xf numFmtId="0" fontId="4" fillId="0" borderId="9" xfId="1" applyFont="1" applyBorder="1" applyAlignment="1">
      <alignment vertical="center"/>
    </xf>
    <xf numFmtId="0" fontId="0" fillId="0" borderId="9" xfId="0" applyBorder="1"/>
    <xf numFmtId="0" fontId="4" fillId="0" borderId="9" xfId="1" applyFont="1" applyBorder="1" applyAlignment="1">
      <alignment horizontal="left" vertical="center" wrapText="1"/>
    </xf>
    <xf numFmtId="164" fontId="0" fillId="0" borderId="0" xfId="3" applyNumberFormat="1" applyFont="1" applyBorder="1"/>
    <xf numFmtId="0" fontId="7" fillId="3" borderId="1" xfId="1" applyNumberFormat="1" applyFont="1" applyFill="1" applyBorder="1" applyAlignment="1">
      <alignment vertical="center"/>
    </xf>
    <xf numFmtId="0" fontId="8" fillId="3" borderId="1" xfId="0" applyFont="1" applyFill="1" applyBorder="1"/>
    <xf numFmtId="0" fontId="8" fillId="3" borderId="3" xfId="0" applyFont="1" applyFill="1" applyBorder="1"/>
    <xf numFmtId="165" fontId="8" fillId="3" borderId="1" xfId="3" applyNumberFormat="1" applyFont="1" applyFill="1" applyBorder="1"/>
    <xf numFmtId="164" fontId="8" fillId="3" borderId="1" xfId="3" applyNumberFormat="1" applyFont="1" applyFill="1" applyBorder="1"/>
  </cellXfs>
  <cellStyles count="4">
    <cellStyle name="Comma" xfId="3" builtinId="3"/>
    <cellStyle name="Comma [0] 2" xfId="2" xr:uid="{EDFA2431-A8A9-4ADD-94E7-F1ED4FD00818}"/>
    <cellStyle name="Normal" xfId="0" builtinId="0"/>
    <cellStyle name="Normal 2" xfId="1" xr:uid="{925CCCFC-F161-4C31-BA03-EEB6F74135C3}"/>
  </cellStyles>
  <dxfs count="21">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4" formatCode="_(* #,##0.0_);_(* \(#,##0.0\);_(* &quot;-&quot;??_);_(@_)"/>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6"/>
        <color theme="1"/>
        <name val="Calibri"/>
        <family val="2"/>
        <scheme val="minor"/>
      </font>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fill>
        <patternFill patternType="solid">
          <fgColor indexed="64"/>
          <bgColor theme="0"/>
        </patternFill>
      </fill>
      <border diagonalUp="0" diagonalDown="0">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fill>
        <patternFill patternType="solid">
          <fgColor indexed="64"/>
          <bgColor theme="0"/>
        </patternFill>
      </fill>
      <alignment horizontal="left" vertical="center" textRotation="0" wrapText="1" indent="0" justifyLastLine="0" shrinkToFit="0" readingOrder="0"/>
      <border diagonalUp="0" diagonalDown="0">
        <left/>
        <right/>
        <top style="thin">
          <color indexed="64"/>
        </top>
        <bottom/>
        <vertical/>
        <horizontal/>
      </border>
    </dxf>
    <dxf>
      <font>
        <b/>
        <i val="0"/>
        <strike val="0"/>
        <condense val="0"/>
        <extend val="0"/>
        <outline val="0"/>
        <shadow val="0"/>
        <u val="none"/>
        <vertAlign val="baseline"/>
        <sz val="12"/>
        <color theme="1"/>
        <name val="Times New Roman"/>
        <family val="1"/>
        <scheme val="none"/>
      </font>
      <fill>
        <patternFill patternType="solid">
          <fgColor indexed="64"/>
          <bgColor theme="0"/>
        </patternFill>
      </fill>
      <alignment horizontal="general" vertical="center" textRotation="0" wrapText="0" indent="0" justifyLastLine="0" shrinkToFit="0" readingOrder="0"/>
      <border diagonalUp="0" diagonalDown="0">
        <left/>
        <right/>
        <top style="thin">
          <color indexed="64"/>
        </top>
        <bottom/>
        <vertical/>
        <horizontal/>
      </border>
    </dxf>
    <dxf>
      <font>
        <b/>
        <i val="0"/>
        <strike val="0"/>
        <condense val="0"/>
        <extend val="0"/>
        <outline val="0"/>
        <shadow val="0"/>
        <u val="none"/>
        <vertAlign val="baseline"/>
        <sz val="12"/>
        <color theme="1"/>
        <name val="Times New Roman"/>
        <family val="1"/>
        <scheme val="none"/>
      </font>
      <fill>
        <patternFill patternType="solid">
          <fgColor indexed="64"/>
          <bgColor theme="0"/>
        </patternFill>
      </fill>
      <alignment horizontal="general" vertical="center" textRotation="0" wrapText="0" indent="0" justifyLastLine="0" shrinkToFit="0" readingOrder="0"/>
      <border diagonalUp="0" diagonalDown="0">
        <left/>
        <right/>
        <top style="thin">
          <color indexed="64"/>
        </top>
        <bottom/>
        <vertical/>
        <horizontal/>
      </border>
    </dxf>
    <dxf>
      <border diagonalUp="0" diagonalDown="0">
        <left style="thin">
          <color indexed="64"/>
        </left>
        <right/>
        <top style="thin">
          <color indexed="6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19AC-3AF1-4563-8E29-F9C35B59A4DE}" name="Table1" displayName="Table1" ref="A1:E34" totalsRowShown="0">
  <autoFilter ref="A1:E34" xr:uid="{431C19AC-3AF1-4563-8E29-F9C35B59A4DE}"/>
  <sortState xmlns:xlrd2="http://schemas.microsoft.com/office/spreadsheetml/2017/richdata2" ref="A2:E34">
    <sortCondition descending="1" ref="D1:D34"/>
  </sortState>
  <tableColumns count="5">
    <tableColumn id="1" xr3:uid="{69D8F72B-6713-464F-B18A-D0359018DC7D}" name="Column1"/>
    <tableColumn id="2" xr3:uid="{59D8D10E-9A0A-4FED-AC66-7DB00CDA201A}" name="Column2"/>
    <tableColumn id="3" xr3:uid="{CF69F932-1E26-4FB5-8DED-F5A39C1ACFA8}" name="Column3"/>
    <tableColumn id="4" xr3:uid="{9D827266-D335-467A-B952-3DFB8584889D}" name="Column4"/>
    <tableColumn id="5" xr3:uid="{04DD0DDC-8AF7-45A7-B384-89E38035C964}" name="Column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85914F-4C7D-4146-9EFF-BCE0E2AFADAC}" name="Table2" displayName="Table2" ref="A1:E30" totalsRowShown="0">
  <autoFilter ref="A1:E30" xr:uid="{D285914F-4C7D-4146-9EFF-BCE0E2AFADAC}"/>
  <sortState xmlns:xlrd2="http://schemas.microsoft.com/office/spreadsheetml/2017/richdata2" ref="A2:E29">
    <sortCondition ref="D1:D29"/>
  </sortState>
  <tableColumns count="5">
    <tableColumn id="1" xr3:uid="{12812F1A-C1BF-4267-ACFC-1735BFC9EC49}" name="Column1" dataDxfId="20" dataCellStyle="Normal 2"/>
    <tableColumn id="2" xr3:uid="{7A6169A0-E56E-4376-B98D-4AD7EAA4BB73}" name="Column2" dataDxfId="19" dataCellStyle="Normal 2"/>
    <tableColumn id="3" xr3:uid="{6D380C7B-214E-4BE3-939E-CB6CA0B87E23}" name="Column3" dataDxfId="18" dataCellStyle="Normal 2"/>
    <tableColumn id="4" xr3:uid="{C919FDDD-E157-40BE-AC20-B576348BBB54}" name="Column4" dataDxfId="17" dataCellStyle="Normal 2"/>
    <tableColumn id="5" xr3:uid="{588F5EF2-987C-497E-8C1C-312E8C5A7CE4}" name="Column5" dataDxfId="16"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BD783-6D9C-4772-8427-890FF4D67ED4}" name="Table3" displayName="Table3" ref="A1:M72" totalsRowShown="0" headerRowDxfId="15" headerRowBorderDxfId="14" tableBorderDxfId="13" totalsRowBorderDxfId="12">
  <autoFilter ref="A1:M72" xr:uid="{B1DBD783-6D9C-4772-8427-890FF4D67ED4}"/>
  <sortState xmlns:xlrd2="http://schemas.microsoft.com/office/spreadsheetml/2017/richdata2" ref="A2:M72">
    <sortCondition ref="A1:A72"/>
  </sortState>
  <tableColumns count="13">
    <tableColumn id="1" xr3:uid="{DCF0C7B9-7C5A-4D5F-900C-DF2897E20B58}" name="ten_thuoc" dataDxfId="11" dataCellStyle="Normal 2"/>
    <tableColumn id="2" xr3:uid="{EE7C01DF-8598-4000-BAA0-F161D9E47838}" name="img" dataDxfId="10" dataCellStyle="Normal 2"/>
    <tableColumn id="3" xr3:uid="{DF474722-8EF3-4070-8157-93BB21A3A727}" name="hoat_chat" dataDxfId="9" dataCellStyle="Normal 2"/>
    <tableColumn id="4" xr3:uid="{2A9655F4-2BA6-408F-BD7C-7CE94B5A7ED7}" name="doi_tuong" dataDxfId="8" dataCellStyle="Normal 2"/>
    <tableColumn id="5" xr3:uid="{4B7DEA5D-F54F-4F03-942B-32E7BF318549}" name="_type" dataDxfId="7"/>
    <tableColumn id="11" xr3:uid="{3671D74A-7877-4341-8536-CC3D0D2DB15C}" name="quy_cach_dong_goi"/>
    <tableColumn id="6" xr3:uid="{1FF5F3A0-FC29-4993-823E-572EBBFED377}" name="price" dataDxfId="6" dataCellStyle="Comma"/>
    <tableColumn id="13" xr3:uid="{EF29710F-7A40-4AD4-A964-A7B9D39E2907}" name="so_luong_per_thung" dataDxfId="5" dataCellStyle="Comma"/>
    <tableColumn id="12" xr3:uid="{926CB65B-2C4B-488C-AEFC-0C4C218E780E}" name="price_thung" dataDxfId="4" dataCellStyle="Comma">
      <calculatedColumnFormula>+Table3[[#This Row],[so_luong_per_thung]]*Table3[[#This Row],[price]]</calculatedColumnFormula>
    </tableColumn>
    <tableColumn id="16" xr3:uid="{BE2637D5-D1AA-494E-89E2-D1ACCE1EDE29}" name="price_per_dien_tich" dataDxfId="0" dataCellStyle="Comma">
      <calculatedColumnFormula>+Table3[[#This Row],[dose_25L]]/O2*Table3[[#This Row],[price]]*1.4</calculatedColumnFormula>
    </tableColumn>
    <tableColumn id="15" xr3:uid="{449D037F-5A6E-417A-90E2-3B1D31DA9CE4}" name="dose_per_l" dataDxfId="3" dataCellStyle="Comma"/>
    <tableColumn id="7" xr3:uid="{EEF551F0-5B58-49CD-84B6-FDB8E72D6C91}" name="dose_per_ha" dataDxfId="2" dataCellStyle="Comma">
      <calculatedColumnFormula>+Table3[[#This Row],[dose_per_l]]*250</calculatedColumnFormula>
    </tableColumn>
    <tableColumn id="14" xr3:uid="{D9FB5EA1-5FAF-4DAA-9E49-BEE745F84305}" name="dose_25L" dataDxfId="1" dataCellStyle="Comma">
      <calculatedColumnFormula>+Table3[[#This Row],[dose_per_l]]*25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opLeftCell="A16" workbookViewId="0">
      <selection activeCell="C34" sqref="C34"/>
    </sheetView>
  </sheetViews>
  <sheetFormatPr defaultRowHeight="15" x14ac:dyDescent="0.25"/>
  <cols>
    <col min="1" max="1" width="11" customWidth="1"/>
    <col min="2" max="2" width="24.7109375" bestFit="1" customWidth="1"/>
    <col min="3" max="3" width="24.7109375" customWidth="1"/>
    <col min="4" max="4" width="40.7109375" bestFit="1" customWidth="1"/>
    <col min="5" max="5" width="38.140625" bestFit="1" customWidth="1"/>
  </cols>
  <sheetData>
    <row r="1" spans="1:5" ht="15.75" x14ac:dyDescent="0.25">
      <c r="A1" t="s">
        <v>88</v>
      </c>
      <c r="B1" t="s">
        <v>89</v>
      </c>
      <c r="C1" s="2" t="s">
        <v>90</v>
      </c>
      <c r="D1" t="s">
        <v>91</v>
      </c>
      <c r="E1" t="s">
        <v>92</v>
      </c>
    </row>
    <row r="2" spans="1:5" ht="15.75" x14ac:dyDescent="0.25">
      <c r="A2" s="29">
        <v>1</v>
      </c>
      <c r="B2" s="24" t="s">
        <v>0</v>
      </c>
      <c r="C2" s="26"/>
      <c r="D2" s="31" t="s">
        <v>1</v>
      </c>
      <c r="E2" s="27" t="s">
        <v>2</v>
      </c>
    </row>
    <row r="3" spans="1:5" ht="15.75" x14ac:dyDescent="0.25">
      <c r="A3" s="1">
        <v>3</v>
      </c>
      <c r="B3" s="2" t="s">
        <v>6</v>
      </c>
      <c r="C3" s="24"/>
      <c r="D3" s="3" t="s">
        <v>7</v>
      </c>
      <c r="E3" s="12" t="s">
        <v>8</v>
      </c>
    </row>
    <row r="4" spans="1:5" ht="31.5" x14ac:dyDescent="0.25">
      <c r="A4" s="1">
        <v>2</v>
      </c>
      <c r="B4" s="2" t="s">
        <v>3</v>
      </c>
      <c r="C4" s="2" t="s">
        <v>93</v>
      </c>
      <c r="D4" s="5" t="s">
        <v>4</v>
      </c>
      <c r="E4" s="12" t="s">
        <v>5</v>
      </c>
    </row>
    <row r="5" spans="1:5" ht="15.75" x14ac:dyDescent="0.25">
      <c r="A5" s="8">
        <v>14</v>
      </c>
      <c r="B5" s="2" t="s">
        <v>36</v>
      </c>
      <c r="C5" s="2" t="s">
        <v>100</v>
      </c>
      <c r="D5" s="3" t="s">
        <v>37</v>
      </c>
      <c r="E5" s="12" t="s">
        <v>38</v>
      </c>
    </row>
    <row r="6" spans="1:5" ht="15.75" x14ac:dyDescent="0.25">
      <c r="A6" s="8">
        <v>23</v>
      </c>
      <c r="B6" s="11" t="s">
        <v>60</v>
      </c>
      <c r="C6" s="11" t="s">
        <v>94</v>
      </c>
      <c r="D6" s="4" t="s">
        <v>61</v>
      </c>
      <c r="E6" s="12" t="s">
        <v>5</v>
      </c>
    </row>
    <row r="7" spans="1:5" ht="15.75" x14ac:dyDescent="0.25">
      <c r="A7" s="8">
        <v>21</v>
      </c>
      <c r="B7" s="2" t="s">
        <v>54</v>
      </c>
      <c r="C7" s="2"/>
      <c r="D7" s="5" t="s">
        <v>55</v>
      </c>
      <c r="E7" s="12" t="s">
        <v>56</v>
      </c>
    </row>
    <row r="8" spans="1:5" ht="15.75" x14ac:dyDescent="0.25">
      <c r="A8" s="1">
        <v>28</v>
      </c>
      <c r="B8" s="9" t="s">
        <v>73</v>
      </c>
      <c r="C8" s="9" t="s">
        <v>73</v>
      </c>
      <c r="D8" s="10" t="s">
        <v>74</v>
      </c>
      <c r="E8" s="17" t="s">
        <v>67</v>
      </c>
    </row>
    <row r="9" spans="1:5" ht="15.75" x14ac:dyDescent="0.25">
      <c r="A9" s="8">
        <v>27</v>
      </c>
      <c r="B9" s="11" t="s">
        <v>70</v>
      </c>
      <c r="C9" s="11"/>
      <c r="D9" s="4" t="s">
        <v>71</v>
      </c>
      <c r="E9" s="12" t="s">
        <v>72</v>
      </c>
    </row>
    <row r="10" spans="1:5" ht="15.75" x14ac:dyDescent="0.25">
      <c r="A10" s="1">
        <v>10</v>
      </c>
      <c r="B10" s="2" t="s">
        <v>24</v>
      </c>
      <c r="C10" s="2" t="s">
        <v>24</v>
      </c>
      <c r="D10" s="3" t="s">
        <v>25</v>
      </c>
      <c r="E10" s="12" t="s">
        <v>26</v>
      </c>
    </row>
    <row r="11" spans="1:5" ht="15.75" x14ac:dyDescent="0.25">
      <c r="A11" s="8">
        <v>24</v>
      </c>
      <c r="B11" s="11" t="s">
        <v>62</v>
      </c>
      <c r="C11" s="11"/>
      <c r="D11" s="4" t="s">
        <v>63</v>
      </c>
      <c r="E11" s="12" t="s">
        <v>64</v>
      </c>
    </row>
    <row r="12" spans="1:5" ht="15.75" x14ac:dyDescent="0.25">
      <c r="A12" s="8">
        <v>13</v>
      </c>
      <c r="B12" s="2" t="s">
        <v>33</v>
      </c>
      <c r="C12" s="2"/>
      <c r="D12" s="3" t="s">
        <v>34</v>
      </c>
      <c r="E12" s="12" t="s">
        <v>35</v>
      </c>
    </row>
    <row r="13" spans="1:5" ht="15.75" x14ac:dyDescent="0.25">
      <c r="A13" s="8">
        <v>26</v>
      </c>
      <c r="B13" s="11" t="s">
        <v>68</v>
      </c>
      <c r="C13" s="11"/>
      <c r="D13" s="4" t="s">
        <v>69</v>
      </c>
      <c r="E13" s="12" t="s">
        <v>67</v>
      </c>
    </row>
    <row r="14" spans="1:5" ht="15.75" x14ac:dyDescent="0.25">
      <c r="A14" s="8">
        <v>15</v>
      </c>
      <c r="B14" s="2" t="s">
        <v>39</v>
      </c>
      <c r="C14" s="2"/>
      <c r="D14" s="3" t="s">
        <v>40</v>
      </c>
      <c r="E14" s="12" t="s">
        <v>41</v>
      </c>
    </row>
    <row r="15" spans="1:5" ht="15.75" x14ac:dyDescent="0.25">
      <c r="A15" s="8">
        <v>19</v>
      </c>
      <c r="B15" s="2" t="s">
        <v>49</v>
      </c>
      <c r="C15" s="2"/>
      <c r="D15" s="5" t="s">
        <v>50</v>
      </c>
      <c r="E15" s="12" t="s">
        <v>51</v>
      </c>
    </row>
    <row r="16" spans="1:5" ht="15.75" x14ac:dyDescent="0.25">
      <c r="A16" s="8">
        <v>16</v>
      </c>
      <c r="B16" s="2" t="s">
        <v>42</v>
      </c>
      <c r="C16" s="2" t="s">
        <v>99</v>
      </c>
      <c r="D16" s="5" t="s">
        <v>43</v>
      </c>
      <c r="E16" s="12" t="s">
        <v>29</v>
      </c>
    </row>
    <row r="17" spans="1:5" ht="15.75" x14ac:dyDescent="0.25">
      <c r="A17" s="8">
        <v>18</v>
      </c>
      <c r="B17" s="2" t="s">
        <v>47</v>
      </c>
      <c r="C17" s="2"/>
      <c r="D17" s="5" t="s">
        <v>48</v>
      </c>
      <c r="E17" s="12" t="s">
        <v>46</v>
      </c>
    </row>
    <row r="18" spans="1:5" ht="15.75" x14ac:dyDescent="0.25">
      <c r="A18" s="8">
        <v>17</v>
      </c>
      <c r="B18" s="2" t="s">
        <v>44</v>
      </c>
      <c r="C18" s="2"/>
      <c r="D18" s="5" t="s">
        <v>45</v>
      </c>
      <c r="E18" s="12" t="s">
        <v>46</v>
      </c>
    </row>
    <row r="19" spans="1:5" ht="15.75" x14ac:dyDescent="0.25">
      <c r="A19" s="8">
        <v>20</v>
      </c>
      <c r="B19" s="2" t="s">
        <v>52</v>
      </c>
      <c r="C19" s="2" t="s">
        <v>52</v>
      </c>
      <c r="D19" s="5" t="s">
        <v>53</v>
      </c>
      <c r="E19" s="12" t="s">
        <v>41</v>
      </c>
    </row>
    <row r="20" spans="1:5" ht="31.5" x14ac:dyDescent="0.25">
      <c r="A20" s="1">
        <v>6</v>
      </c>
      <c r="B20" s="6" t="s">
        <v>14</v>
      </c>
      <c r="C20" s="6"/>
      <c r="D20" s="7" t="s">
        <v>15</v>
      </c>
      <c r="E20" s="14" t="s">
        <v>16</v>
      </c>
    </row>
    <row r="21" spans="1:5" ht="15.75" x14ac:dyDescent="0.25">
      <c r="A21" s="1">
        <v>32</v>
      </c>
      <c r="B21" s="2" t="s">
        <v>84</v>
      </c>
      <c r="C21" s="2"/>
      <c r="D21" s="3" t="s">
        <v>85</v>
      </c>
      <c r="E21" s="4" t="s">
        <v>86</v>
      </c>
    </row>
    <row r="22" spans="1:5" ht="15.75" x14ac:dyDescent="0.25">
      <c r="A22" s="8">
        <v>25</v>
      </c>
      <c r="B22" s="11" t="s">
        <v>65</v>
      </c>
      <c r="C22" s="11"/>
      <c r="D22" s="4" t="s">
        <v>66</v>
      </c>
      <c r="E22" s="12" t="s">
        <v>67</v>
      </c>
    </row>
    <row r="23" spans="1:5" ht="15.75" x14ac:dyDescent="0.25">
      <c r="A23" s="1">
        <v>29</v>
      </c>
      <c r="B23" s="2" t="s">
        <v>75</v>
      </c>
      <c r="C23" s="2" t="s">
        <v>95</v>
      </c>
      <c r="D23" s="3" t="s">
        <v>76</v>
      </c>
      <c r="E23" s="4" t="s">
        <v>77</v>
      </c>
    </row>
    <row r="24" spans="1:5" ht="15.75" x14ac:dyDescent="0.25">
      <c r="A24" s="8">
        <v>11</v>
      </c>
      <c r="B24" s="2" t="s">
        <v>27</v>
      </c>
      <c r="C24" s="2"/>
      <c r="D24" s="3" t="s">
        <v>28</v>
      </c>
      <c r="E24" s="12" t="s">
        <v>29</v>
      </c>
    </row>
    <row r="25" spans="1:5" ht="47.25" x14ac:dyDescent="0.25">
      <c r="A25" s="8">
        <v>22</v>
      </c>
      <c r="B25" s="2" t="s">
        <v>57</v>
      </c>
      <c r="C25" s="19" t="s">
        <v>98</v>
      </c>
      <c r="D25" s="5" t="s">
        <v>58</v>
      </c>
      <c r="E25" s="12" t="s">
        <v>59</v>
      </c>
    </row>
    <row r="26" spans="1:5" ht="15.75" x14ac:dyDescent="0.25">
      <c r="A26" s="1">
        <v>4</v>
      </c>
      <c r="B26" s="2" t="s">
        <v>9</v>
      </c>
      <c r="C26" s="2"/>
      <c r="D26" s="5" t="s">
        <v>10</v>
      </c>
      <c r="E26" s="13" t="s">
        <v>5</v>
      </c>
    </row>
    <row r="27" spans="1:5" ht="15.75" x14ac:dyDescent="0.25">
      <c r="A27" s="1">
        <v>7</v>
      </c>
      <c r="B27" s="6" t="s">
        <v>17</v>
      </c>
      <c r="C27" s="6" t="s">
        <v>97</v>
      </c>
      <c r="D27" s="7" t="s">
        <v>18</v>
      </c>
      <c r="E27" s="14" t="s">
        <v>5</v>
      </c>
    </row>
    <row r="28" spans="1:5" ht="15.75" x14ac:dyDescent="0.25">
      <c r="A28" s="1">
        <v>8</v>
      </c>
      <c r="B28" s="6" t="s">
        <v>19</v>
      </c>
      <c r="C28" s="6" t="s">
        <v>96</v>
      </c>
      <c r="D28" s="7" t="s">
        <v>20</v>
      </c>
      <c r="E28" s="14" t="s">
        <v>5</v>
      </c>
    </row>
    <row r="29" spans="1:5" ht="63" x14ac:dyDescent="0.25">
      <c r="A29" s="1">
        <v>9</v>
      </c>
      <c r="B29" s="2" t="s">
        <v>21</v>
      </c>
      <c r="C29" s="2"/>
      <c r="D29" s="3" t="s">
        <v>22</v>
      </c>
      <c r="E29" s="15" t="s">
        <v>23</v>
      </c>
    </row>
    <row r="30" spans="1:5" ht="110.25" x14ac:dyDescent="0.25">
      <c r="A30" s="22">
        <v>12</v>
      </c>
      <c r="B30" s="2" t="s">
        <v>30</v>
      </c>
      <c r="C30" s="2"/>
      <c r="D30" s="5" t="s">
        <v>31</v>
      </c>
      <c r="E30" s="16" t="s">
        <v>32</v>
      </c>
    </row>
    <row r="31" spans="1:5" ht="15.75" x14ac:dyDescent="0.25">
      <c r="A31" s="1">
        <v>5</v>
      </c>
      <c r="B31" s="2" t="s">
        <v>11</v>
      </c>
      <c r="C31" s="2"/>
      <c r="D31" s="5" t="s">
        <v>12</v>
      </c>
      <c r="E31" s="13" t="s">
        <v>13</v>
      </c>
    </row>
    <row r="32" spans="1:5" ht="15.75" x14ac:dyDescent="0.25">
      <c r="A32" s="18">
        <v>30</v>
      </c>
      <c r="B32" s="2" t="s">
        <v>78</v>
      </c>
      <c r="C32" s="2"/>
      <c r="D32" s="3" t="s">
        <v>79</v>
      </c>
      <c r="E32" s="4" t="s">
        <v>80</v>
      </c>
    </row>
    <row r="33" spans="1:5" ht="15.75" x14ac:dyDescent="0.25">
      <c r="A33" s="21">
        <v>31</v>
      </c>
      <c r="B33" s="30" t="s">
        <v>81</v>
      </c>
      <c r="C33" s="30"/>
      <c r="D33" s="32" t="s">
        <v>82</v>
      </c>
      <c r="E33" s="32" t="s">
        <v>83</v>
      </c>
    </row>
    <row r="34" spans="1:5" ht="15.75" x14ac:dyDescent="0.25">
      <c r="A34" s="23"/>
      <c r="B34" s="25"/>
      <c r="C34" s="20" t="s">
        <v>87</v>
      </c>
      <c r="D34" s="25"/>
      <c r="E34" s="2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77-F952-41C5-839F-67A678C549FE}">
  <dimension ref="A1:E30"/>
  <sheetViews>
    <sheetView workbookViewId="0">
      <selection activeCell="C2" sqref="C2:E29"/>
    </sheetView>
  </sheetViews>
  <sheetFormatPr defaultRowHeight="15" x14ac:dyDescent="0.25"/>
  <cols>
    <col min="1" max="1" width="11" customWidth="1"/>
    <col min="2" max="2" width="26.140625" bestFit="1" customWidth="1"/>
    <col min="3" max="3" width="28" customWidth="1"/>
    <col min="4" max="4" width="41.7109375" bestFit="1" customWidth="1"/>
    <col min="5" max="5" width="66.5703125" bestFit="1" customWidth="1"/>
  </cols>
  <sheetData>
    <row r="1" spans="1:5" x14ac:dyDescent="0.25">
      <c r="A1" t="s">
        <v>88</v>
      </c>
      <c r="B1" t="s">
        <v>89</v>
      </c>
      <c r="C1" t="s">
        <v>90</v>
      </c>
      <c r="D1" t="s">
        <v>91</v>
      </c>
      <c r="E1" t="s">
        <v>92</v>
      </c>
    </row>
    <row r="2" spans="1:5" ht="31.5" x14ac:dyDescent="0.25">
      <c r="A2" s="29">
        <v>22</v>
      </c>
      <c r="B2" s="24" t="s">
        <v>157</v>
      </c>
      <c r="C2" s="24" t="s">
        <v>157</v>
      </c>
      <c r="D2" s="31" t="s">
        <v>158</v>
      </c>
      <c r="E2" s="33" t="s">
        <v>103</v>
      </c>
    </row>
    <row r="3" spans="1:5" ht="31.5" x14ac:dyDescent="0.25">
      <c r="A3" s="8">
        <v>2</v>
      </c>
      <c r="B3" s="2" t="s">
        <v>104</v>
      </c>
      <c r="C3" s="2" t="s">
        <v>186</v>
      </c>
      <c r="D3" s="5" t="s">
        <v>105</v>
      </c>
      <c r="E3" s="4" t="s">
        <v>103</v>
      </c>
    </row>
    <row r="4" spans="1:5" ht="15.75" x14ac:dyDescent="0.25">
      <c r="A4" s="8">
        <v>3</v>
      </c>
      <c r="B4" s="35" t="s">
        <v>106</v>
      </c>
      <c r="C4" s="35"/>
      <c r="D4" s="5" t="s">
        <v>107</v>
      </c>
      <c r="E4" s="4" t="s">
        <v>103</v>
      </c>
    </row>
    <row r="5" spans="1:5" ht="31.5" x14ac:dyDescent="0.25">
      <c r="A5" s="8">
        <v>4</v>
      </c>
      <c r="B5" s="2" t="s">
        <v>108</v>
      </c>
      <c r="C5" s="2"/>
      <c r="D5" s="5" t="s">
        <v>109</v>
      </c>
      <c r="E5" s="4" t="s">
        <v>103</v>
      </c>
    </row>
    <row r="6" spans="1:5" ht="15.75" x14ac:dyDescent="0.25">
      <c r="A6" s="1">
        <v>18</v>
      </c>
      <c r="B6" s="40" t="s">
        <v>145</v>
      </c>
      <c r="C6" s="40" t="s">
        <v>185</v>
      </c>
      <c r="D6" s="36" t="s">
        <v>146</v>
      </c>
      <c r="E6" s="36" t="s">
        <v>147</v>
      </c>
    </row>
    <row r="7" spans="1:5" ht="31.5" x14ac:dyDescent="0.25">
      <c r="A7" s="8">
        <v>8</v>
      </c>
      <c r="B7" s="2" t="s">
        <v>118</v>
      </c>
      <c r="C7" s="2" t="s">
        <v>181</v>
      </c>
      <c r="D7" s="5" t="s">
        <v>119</v>
      </c>
      <c r="E7" s="34" t="s">
        <v>120</v>
      </c>
    </row>
    <row r="8" spans="1:5" ht="15.75" x14ac:dyDescent="0.25">
      <c r="A8" s="8">
        <v>1</v>
      </c>
      <c r="B8" s="19" t="s">
        <v>101</v>
      </c>
      <c r="C8" s="19"/>
      <c r="D8" s="3" t="s">
        <v>102</v>
      </c>
      <c r="E8" s="4" t="s">
        <v>103</v>
      </c>
    </row>
    <row r="9" spans="1:5" ht="15.75" x14ac:dyDescent="0.25">
      <c r="A9" s="1">
        <v>21</v>
      </c>
      <c r="B9" s="9" t="s">
        <v>154</v>
      </c>
      <c r="C9" s="9" t="s">
        <v>180</v>
      </c>
      <c r="D9" s="10" t="s">
        <v>155</v>
      </c>
      <c r="E9" s="10" t="s">
        <v>156</v>
      </c>
    </row>
    <row r="10" spans="1:5" ht="31.5" x14ac:dyDescent="0.25">
      <c r="A10" s="8">
        <v>5</v>
      </c>
      <c r="B10" s="2" t="s">
        <v>110</v>
      </c>
      <c r="C10" s="2"/>
      <c r="D10" s="3" t="s">
        <v>111</v>
      </c>
      <c r="E10" s="4" t="s">
        <v>103</v>
      </c>
    </row>
    <row r="11" spans="1:5" ht="15.75" x14ac:dyDescent="0.25">
      <c r="A11" s="1">
        <v>20</v>
      </c>
      <c r="B11" s="11" t="s">
        <v>151</v>
      </c>
      <c r="C11" s="11"/>
      <c r="D11" s="4" t="s">
        <v>152</v>
      </c>
      <c r="E11" s="4" t="s">
        <v>153</v>
      </c>
    </row>
    <row r="12" spans="1:5" ht="15.75" x14ac:dyDescent="0.25">
      <c r="A12" s="8">
        <v>10</v>
      </c>
      <c r="B12" s="2" t="s">
        <v>124</v>
      </c>
      <c r="C12" s="2" t="s">
        <v>183</v>
      </c>
      <c r="D12" s="5" t="s">
        <v>125</v>
      </c>
      <c r="E12" s="4" t="s">
        <v>126</v>
      </c>
    </row>
    <row r="13" spans="1:5" ht="31.5" x14ac:dyDescent="0.25">
      <c r="A13" s="8">
        <v>7</v>
      </c>
      <c r="B13" s="2" t="s">
        <v>115</v>
      </c>
      <c r="C13" s="2"/>
      <c r="D13" s="5" t="s">
        <v>116</v>
      </c>
      <c r="E13" s="34" t="s">
        <v>117</v>
      </c>
    </row>
    <row r="14" spans="1:5" ht="15.75" x14ac:dyDescent="0.25">
      <c r="A14" s="8">
        <v>9</v>
      </c>
      <c r="B14" s="2" t="s">
        <v>121</v>
      </c>
      <c r="C14" s="2" t="s">
        <v>184</v>
      </c>
      <c r="D14" s="3" t="s">
        <v>122</v>
      </c>
      <c r="E14" s="4" t="s">
        <v>123</v>
      </c>
    </row>
    <row r="15" spans="1:5" ht="31.5" x14ac:dyDescent="0.25">
      <c r="A15" s="1">
        <v>26</v>
      </c>
      <c r="B15" s="2" t="s">
        <v>165</v>
      </c>
      <c r="C15" s="2"/>
      <c r="D15" s="3" t="s">
        <v>166</v>
      </c>
      <c r="E15" s="4" t="s">
        <v>167</v>
      </c>
    </row>
    <row r="16" spans="1:5" ht="15.75" x14ac:dyDescent="0.25">
      <c r="A16" s="1">
        <v>17</v>
      </c>
      <c r="B16" s="11" t="s">
        <v>143</v>
      </c>
      <c r="C16" s="11"/>
      <c r="D16" s="4" t="s">
        <v>144</v>
      </c>
      <c r="E16" s="4" t="s">
        <v>117</v>
      </c>
    </row>
    <row r="17" spans="1:5" ht="15.75" x14ac:dyDescent="0.25">
      <c r="A17" s="1">
        <v>15</v>
      </c>
      <c r="B17" s="2" t="s">
        <v>137</v>
      </c>
      <c r="C17" s="2" t="s">
        <v>179</v>
      </c>
      <c r="D17" s="5" t="s">
        <v>138</v>
      </c>
      <c r="E17" s="4" t="s">
        <v>139</v>
      </c>
    </row>
    <row r="18" spans="1:5" ht="15.75" x14ac:dyDescent="0.25">
      <c r="A18" s="1">
        <v>19</v>
      </c>
      <c r="B18" s="11" t="s">
        <v>148</v>
      </c>
      <c r="C18" s="11"/>
      <c r="D18" s="4" t="s">
        <v>149</v>
      </c>
      <c r="E18" s="4" t="s">
        <v>150</v>
      </c>
    </row>
    <row r="19" spans="1:5" ht="15.75" x14ac:dyDescent="0.25">
      <c r="A19" s="1">
        <v>23</v>
      </c>
      <c r="B19" s="2" t="s">
        <v>159</v>
      </c>
      <c r="C19" s="2"/>
      <c r="D19" s="3" t="s">
        <v>160</v>
      </c>
      <c r="E19" s="4" t="s">
        <v>161</v>
      </c>
    </row>
    <row r="20" spans="1:5" ht="15.75" x14ac:dyDescent="0.25">
      <c r="A20" s="8">
        <v>11</v>
      </c>
      <c r="B20" s="2" t="s">
        <v>127</v>
      </c>
      <c r="C20" s="20" t="s">
        <v>178</v>
      </c>
      <c r="D20" s="5" t="s">
        <v>128</v>
      </c>
      <c r="E20" s="4" t="s">
        <v>129</v>
      </c>
    </row>
    <row r="21" spans="1:5" ht="15.75" x14ac:dyDescent="0.25">
      <c r="A21" s="1">
        <v>25</v>
      </c>
      <c r="B21" s="2" t="s">
        <v>162</v>
      </c>
      <c r="C21" s="2" t="s">
        <v>182</v>
      </c>
      <c r="D21" s="3" t="s">
        <v>163</v>
      </c>
      <c r="E21" s="4" t="s">
        <v>164</v>
      </c>
    </row>
    <row r="22" spans="1:5" ht="15.75" x14ac:dyDescent="0.25">
      <c r="A22" s="8">
        <v>6</v>
      </c>
      <c r="B22" s="2" t="s">
        <v>112</v>
      </c>
      <c r="C22" s="2" t="s">
        <v>112</v>
      </c>
      <c r="D22" s="5" t="s">
        <v>113</v>
      </c>
      <c r="E22" s="34" t="s">
        <v>114</v>
      </c>
    </row>
    <row r="23" spans="1:5" ht="15.75" x14ac:dyDescent="0.25">
      <c r="A23" s="8">
        <v>12</v>
      </c>
      <c r="B23" s="2" t="s">
        <v>130</v>
      </c>
      <c r="C23" s="2"/>
      <c r="D23" s="5" t="s">
        <v>131</v>
      </c>
      <c r="E23" s="4" t="s">
        <v>123</v>
      </c>
    </row>
    <row r="24" spans="1:5" ht="15.75" x14ac:dyDescent="0.25">
      <c r="A24" s="1">
        <v>13</v>
      </c>
      <c r="B24" s="2" t="s">
        <v>132</v>
      </c>
      <c r="C24" s="2"/>
      <c r="D24" s="5" t="s">
        <v>133</v>
      </c>
      <c r="E24" s="4" t="s">
        <v>126</v>
      </c>
    </row>
    <row r="25" spans="1:5" ht="31.5" x14ac:dyDescent="0.25">
      <c r="A25" s="23" t="s">
        <v>168</v>
      </c>
      <c r="B25" s="25"/>
      <c r="C25" s="20" t="s">
        <v>169</v>
      </c>
      <c r="D25" s="38" t="s">
        <v>170</v>
      </c>
      <c r="E25" s="39" t="s">
        <v>171</v>
      </c>
    </row>
    <row r="26" spans="1:5" ht="15.75" x14ac:dyDescent="0.25">
      <c r="A26" s="37">
        <v>14</v>
      </c>
      <c r="B26" s="20" t="s">
        <v>134</v>
      </c>
      <c r="C26" s="20" t="s">
        <v>172</v>
      </c>
      <c r="D26" s="41" t="s">
        <v>135</v>
      </c>
      <c r="E26" s="42" t="s">
        <v>136</v>
      </c>
    </row>
    <row r="27" spans="1:5" ht="15.75" x14ac:dyDescent="0.25">
      <c r="A27" s="37">
        <v>16</v>
      </c>
      <c r="B27" s="20" t="s">
        <v>140</v>
      </c>
      <c r="C27" s="20"/>
      <c r="D27" s="41" t="s">
        <v>141</v>
      </c>
      <c r="E27" s="39" t="s">
        <v>142</v>
      </c>
    </row>
    <row r="28" spans="1:5" x14ac:dyDescent="0.25">
      <c r="C28" t="s">
        <v>173</v>
      </c>
      <c r="D28" t="s">
        <v>174</v>
      </c>
      <c r="E28" t="s">
        <v>175</v>
      </c>
    </row>
    <row r="29" spans="1:5" ht="15.75" x14ac:dyDescent="0.25">
      <c r="C29" t="s">
        <v>176</v>
      </c>
      <c r="D29" t="s">
        <v>177</v>
      </c>
      <c r="E29" s="39" t="s">
        <v>171</v>
      </c>
    </row>
    <row r="30" spans="1:5" ht="15.75" x14ac:dyDescent="0.25">
      <c r="A30" s="37"/>
      <c r="B30" s="20"/>
      <c r="C30" s="20"/>
      <c r="D30" s="38"/>
      <c r="E30" s="3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84FD8-BF5C-4401-8C3C-E71BA6111E56}">
  <dimension ref="B2:D9"/>
  <sheetViews>
    <sheetView workbookViewId="0">
      <selection activeCell="B2" sqref="B2:D9"/>
    </sheetView>
  </sheetViews>
  <sheetFormatPr defaultRowHeight="15" x14ac:dyDescent="0.25"/>
  <cols>
    <col min="2" max="2" width="16.85546875" bestFit="1" customWidth="1"/>
    <col min="3" max="3" width="127.28515625" bestFit="1" customWidth="1"/>
    <col min="4" max="4" width="212.7109375" bestFit="1" customWidth="1"/>
  </cols>
  <sheetData>
    <row r="2" spans="2:4" x14ac:dyDescent="0.25">
      <c r="B2" t="s">
        <v>187</v>
      </c>
      <c r="C2" t="s">
        <v>188</v>
      </c>
      <c r="D2" t="s">
        <v>189</v>
      </c>
    </row>
    <row r="3" spans="2:4" x14ac:dyDescent="0.25">
      <c r="B3" t="s">
        <v>190</v>
      </c>
      <c r="C3" t="s">
        <v>191</v>
      </c>
      <c r="D3" t="s">
        <v>192</v>
      </c>
    </row>
    <row r="4" spans="2:4" ht="30" x14ac:dyDescent="0.25">
      <c r="B4" t="s">
        <v>193</v>
      </c>
      <c r="C4" s="43" t="s">
        <v>194</v>
      </c>
      <c r="D4" t="s">
        <v>195</v>
      </c>
    </row>
    <row r="5" spans="2:4" x14ac:dyDescent="0.25">
      <c r="B5" t="s">
        <v>196</v>
      </c>
      <c r="C5" t="s">
        <v>197</v>
      </c>
      <c r="D5" t="s">
        <v>198</v>
      </c>
    </row>
    <row r="6" spans="2:4" x14ac:dyDescent="0.25">
      <c r="B6" t="s">
        <v>199</v>
      </c>
      <c r="C6" t="s">
        <v>200</v>
      </c>
      <c r="D6" t="s">
        <v>201</v>
      </c>
    </row>
    <row r="7" spans="2:4" x14ac:dyDescent="0.25">
      <c r="B7" t="s">
        <v>202</v>
      </c>
      <c r="C7" t="s">
        <v>200</v>
      </c>
      <c r="D7" t="s">
        <v>201</v>
      </c>
    </row>
    <row r="8" spans="2:4" x14ac:dyDescent="0.25">
      <c r="B8" t="s">
        <v>204</v>
      </c>
      <c r="C8" t="s">
        <v>203</v>
      </c>
      <c r="D8" t="s">
        <v>201</v>
      </c>
    </row>
    <row r="9" spans="2:4" x14ac:dyDescent="0.25">
      <c r="B9" t="s">
        <v>205</v>
      </c>
      <c r="C9" t="s">
        <v>206</v>
      </c>
      <c r="D9"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4F5F-CFE1-4B98-B564-94CBEF24D76C}">
  <dimension ref="A1:P72"/>
  <sheetViews>
    <sheetView zoomScale="90" zoomScaleNormal="90" workbookViewId="0">
      <pane xSplit="1" ySplit="1" topLeftCell="C18" activePane="bottomRight" state="frozen"/>
      <selection pane="topRight" activeCell="B1" sqref="B1"/>
      <selection pane="bottomLeft" activeCell="A2" sqref="A2"/>
      <selection pane="bottomRight" activeCell="F1" sqref="F1"/>
    </sheetView>
  </sheetViews>
  <sheetFormatPr defaultRowHeight="15" x14ac:dyDescent="0.25"/>
  <cols>
    <col min="1" max="1" width="45.28515625" customWidth="1"/>
    <col min="2" max="2" width="24.7109375" customWidth="1"/>
    <col min="3" max="3" width="62.140625" customWidth="1"/>
    <col min="4" max="4" width="54" customWidth="1"/>
    <col min="5" max="5" width="11.28515625" bestFit="1" customWidth="1"/>
    <col min="6" max="6" width="11.28515625" customWidth="1"/>
    <col min="7" max="7" width="11.5703125" style="74" bestFit="1" customWidth="1"/>
    <col min="8" max="8" width="11.5703125" style="74" customWidth="1"/>
    <col min="9" max="9" width="17.7109375" style="74" customWidth="1"/>
    <col min="10" max="10" width="31.42578125" style="74" customWidth="1"/>
    <col min="11" max="11" width="23.28515625" style="72" customWidth="1"/>
    <col min="12" max="12" width="24.140625" customWidth="1"/>
    <col min="13" max="13" width="16.85546875" customWidth="1"/>
  </cols>
  <sheetData>
    <row r="1" spans="1:15" ht="21" x14ac:dyDescent="0.35">
      <c r="A1" s="63" t="s">
        <v>211</v>
      </c>
      <c r="B1" s="64" t="s">
        <v>214</v>
      </c>
      <c r="C1" s="65" t="s">
        <v>212</v>
      </c>
      <c r="D1" s="65" t="s">
        <v>213</v>
      </c>
      <c r="E1" s="66" t="s">
        <v>290</v>
      </c>
      <c r="F1" s="69" t="s">
        <v>252</v>
      </c>
      <c r="G1" s="73" t="s">
        <v>251</v>
      </c>
      <c r="H1" s="73" t="s">
        <v>254</v>
      </c>
      <c r="I1" s="69" t="s">
        <v>253</v>
      </c>
      <c r="J1" s="69" t="s">
        <v>250</v>
      </c>
      <c r="K1" s="71" t="s">
        <v>285</v>
      </c>
      <c r="L1" s="69" t="s">
        <v>284</v>
      </c>
      <c r="M1" s="69" t="s">
        <v>286</v>
      </c>
    </row>
    <row r="2" spans="1:15" ht="15.75" x14ac:dyDescent="0.25">
      <c r="A2" s="56" t="s">
        <v>184</v>
      </c>
      <c r="B2" s="52" t="s">
        <v>215</v>
      </c>
      <c r="C2" s="46" t="s">
        <v>122</v>
      </c>
      <c r="D2" s="10" t="s">
        <v>123</v>
      </c>
      <c r="E2" s="62" t="s">
        <v>209</v>
      </c>
      <c r="F2" t="s">
        <v>262</v>
      </c>
      <c r="G2" s="74">
        <v>61500</v>
      </c>
      <c r="H2" s="74">
        <v>20</v>
      </c>
      <c r="I2" s="74">
        <f>+Table3[[#This Row],[so_luong_per_thung]]*Table3[[#This Row],[price]]</f>
        <v>1230000</v>
      </c>
      <c r="J2" s="74">
        <f>+Table3[[#This Row],[dose_25L]]/O2*Table3[[#This Row],[price]]*1.4</f>
        <v>8610</v>
      </c>
      <c r="K2" s="72">
        <v>4</v>
      </c>
      <c r="L2" s="74">
        <f>+Table3[[#This Row],[dose_per_l]]*250</f>
        <v>1000</v>
      </c>
      <c r="M2" s="74">
        <f>+Table3[[#This Row],[dose_per_l]]*25</f>
        <v>100</v>
      </c>
      <c r="O2">
        <f>IF(ISNUMBER(SEARCH("ml", F2)), VALUE(LEFT(F2, FIND("ml", F2)-1)), IF(ISNUMBER(SEARCH("gr", F2)), VALUE(LEFT(F2, FIND("gr", F2)-1)), ""))</f>
        <v>1000</v>
      </c>
    </row>
    <row r="3" spans="1:15" ht="15.75" x14ac:dyDescent="0.25">
      <c r="A3" s="57" t="s">
        <v>185</v>
      </c>
      <c r="B3" s="10" t="s">
        <v>216</v>
      </c>
      <c r="C3" s="10" t="s">
        <v>146</v>
      </c>
      <c r="D3" s="10" t="s">
        <v>287</v>
      </c>
      <c r="E3" s="62" t="s">
        <v>209</v>
      </c>
      <c r="F3" t="s">
        <v>263</v>
      </c>
      <c r="G3" s="74">
        <v>135000</v>
      </c>
      <c r="H3" s="74">
        <v>40</v>
      </c>
      <c r="I3" s="74">
        <f>+Table3[[#This Row],[so_luong_per_thung]]*Table3[[#This Row],[price]]</f>
        <v>5400000</v>
      </c>
      <c r="J3" s="74">
        <f>+Table3[[#This Row],[dose_25L]]/O3*Table3[[#This Row],[price]]*1.4</f>
        <v>19687.5</v>
      </c>
      <c r="K3" s="72">
        <v>1</v>
      </c>
      <c r="L3" s="74">
        <f>+Table3[[#This Row],[dose_per_l]]*250</f>
        <v>250</v>
      </c>
      <c r="M3" s="74">
        <f>+Table3[[#This Row],[dose_per_l]]*25</f>
        <v>25</v>
      </c>
      <c r="O3">
        <f t="shared" ref="O3:O66" si="0">IF(ISNUMBER(SEARCH("ml", F3)), VALUE(LEFT(F3, FIND("ml", F3)-1)), IF(ISNUMBER(SEARCH("gr", F3)), VALUE(LEFT(F3, FIND("gr", F3)-1)), ""))</f>
        <v>240</v>
      </c>
    </row>
    <row r="4" spans="1:15" ht="15.75" x14ac:dyDescent="0.25">
      <c r="A4" s="57" t="s">
        <v>180</v>
      </c>
      <c r="B4" s="10" t="s">
        <v>217</v>
      </c>
      <c r="C4" s="10" t="s">
        <v>155</v>
      </c>
      <c r="D4" s="10" t="s">
        <v>288</v>
      </c>
      <c r="E4" s="62" t="s">
        <v>209</v>
      </c>
      <c r="F4" t="s">
        <v>260</v>
      </c>
      <c r="G4" s="74">
        <v>162500</v>
      </c>
      <c r="H4" s="74">
        <v>40</v>
      </c>
      <c r="I4" s="74">
        <f>+Table3[[#This Row],[so_luong_per_thung]]*Table3[[#This Row],[price]]</f>
        <v>6500000</v>
      </c>
      <c r="J4" s="74">
        <f>+Table3[[#This Row],[dose_25L]]/O4*Table3[[#This Row],[price]]*1.4</f>
        <v>45500</v>
      </c>
      <c r="K4" s="72">
        <v>3.2</v>
      </c>
      <c r="L4" s="74">
        <f>+Table3[[#This Row],[dose_per_l]]*250</f>
        <v>800</v>
      </c>
      <c r="M4" s="74">
        <f>+Table3[[#This Row],[dose_per_l]]*25</f>
        <v>80</v>
      </c>
      <c r="O4">
        <f t="shared" si="0"/>
        <v>400</v>
      </c>
    </row>
    <row r="5" spans="1:15" ht="15.75" x14ac:dyDescent="0.25">
      <c r="A5" s="56" t="s">
        <v>172</v>
      </c>
      <c r="B5" s="52" t="s">
        <v>218</v>
      </c>
      <c r="C5" s="44" t="s">
        <v>135</v>
      </c>
      <c r="D5" s="45" t="s">
        <v>136</v>
      </c>
      <c r="E5" s="62" t="s">
        <v>209</v>
      </c>
      <c r="F5" t="s">
        <v>255</v>
      </c>
      <c r="G5" s="74">
        <v>12300</v>
      </c>
      <c r="H5" s="74">
        <v>200</v>
      </c>
      <c r="I5" s="74">
        <f>+Table3[[#This Row],[so_luong_per_thung]]*Table3[[#This Row],[price]]</f>
        <v>2460000</v>
      </c>
      <c r="J5" s="74">
        <f>+Table3[[#This Row],[dose_25L]]/O5*Table3[[#This Row],[price]]*1.4</f>
        <v>17220</v>
      </c>
      <c r="K5" s="72">
        <v>1.2</v>
      </c>
      <c r="L5" s="74">
        <f>+Table3[[#This Row],[dose_per_l]]*250</f>
        <v>300</v>
      </c>
      <c r="M5" s="74">
        <f>+Table3[[#This Row],[dose_per_l]]*25</f>
        <v>30</v>
      </c>
      <c r="O5">
        <f t="shared" si="0"/>
        <v>30</v>
      </c>
    </row>
    <row r="6" spans="1:15" x14ac:dyDescent="0.25">
      <c r="A6" s="58" t="s">
        <v>173</v>
      </c>
      <c r="B6" s="26" t="s">
        <v>219</v>
      </c>
      <c r="C6" s="26" t="s">
        <v>174</v>
      </c>
      <c r="D6" s="26" t="s">
        <v>289</v>
      </c>
      <c r="E6" s="62" t="s">
        <v>209</v>
      </c>
      <c r="F6" t="s">
        <v>255</v>
      </c>
      <c r="G6" s="74">
        <v>12500</v>
      </c>
      <c r="H6" s="74">
        <v>200</v>
      </c>
      <c r="I6" s="74">
        <f>+Table3[[#This Row],[so_luong_per_thung]]*Table3[[#This Row],[price]]</f>
        <v>2500000</v>
      </c>
      <c r="J6" s="74">
        <f>+Table3[[#This Row],[dose_25L]]/O6*Table3[[#This Row],[price]]*1.4</f>
        <v>17500</v>
      </c>
      <c r="K6" s="72">
        <v>1.2</v>
      </c>
      <c r="L6" s="74">
        <f>+Table3[[#This Row],[dose_per_l]]*250</f>
        <v>300</v>
      </c>
      <c r="M6" s="74">
        <f>+Table3[[#This Row],[dose_per_l]]*25</f>
        <v>30</v>
      </c>
      <c r="O6">
        <f t="shared" si="0"/>
        <v>30</v>
      </c>
    </row>
    <row r="7" spans="1:15" ht="15.75" x14ac:dyDescent="0.25">
      <c r="A7" s="56" t="s">
        <v>112</v>
      </c>
      <c r="B7" s="52" t="s">
        <v>220</v>
      </c>
      <c r="C7" s="44" t="s">
        <v>113</v>
      </c>
      <c r="D7" s="45" t="s">
        <v>114</v>
      </c>
      <c r="E7" s="62" t="s">
        <v>209</v>
      </c>
      <c r="F7" t="s">
        <v>263</v>
      </c>
      <c r="G7" s="74">
        <v>83500</v>
      </c>
      <c r="H7" s="74">
        <v>40</v>
      </c>
      <c r="I7" s="74">
        <f>+Table3[[#This Row],[so_luong_per_thung]]*Table3[[#This Row],[price]]</f>
        <v>3340000</v>
      </c>
      <c r="J7" s="74">
        <f>+Table3[[#This Row],[dose_25L]]/O7*Table3[[#This Row],[price]]*1.4</f>
        <v>12177.083333333334</v>
      </c>
      <c r="K7" s="72">
        <v>1</v>
      </c>
      <c r="L7" s="74">
        <f>+Table3[[#This Row],[dose_per_l]]*250</f>
        <v>250</v>
      </c>
      <c r="M7" s="74">
        <f>+Table3[[#This Row],[dose_per_l]]*25</f>
        <v>25</v>
      </c>
      <c r="O7">
        <f t="shared" si="0"/>
        <v>240</v>
      </c>
    </row>
    <row r="8" spans="1:15" ht="15.75" x14ac:dyDescent="0.25">
      <c r="A8" s="56" t="s">
        <v>169</v>
      </c>
      <c r="B8" s="52" t="s">
        <v>221</v>
      </c>
      <c r="C8" s="46" t="s">
        <v>170</v>
      </c>
      <c r="D8" s="10" t="s">
        <v>283</v>
      </c>
      <c r="E8" s="62" t="s">
        <v>209</v>
      </c>
      <c r="F8" t="s">
        <v>263</v>
      </c>
      <c r="G8" s="74">
        <v>163500</v>
      </c>
      <c r="H8" s="74">
        <v>30</v>
      </c>
      <c r="I8" s="74">
        <f>+Table3[[#This Row],[so_luong_per_thung]]*Table3[[#This Row],[price]]</f>
        <v>4905000</v>
      </c>
      <c r="J8" s="74">
        <f>+Table3[[#This Row],[dose_25L]]/O8*Table3[[#This Row],[price]]*1.4</f>
        <v>23843.75</v>
      </c>
      <c r="K8" s="72">
        <v>1</v>
      </c>
      <c r="L8" s="74">
        <f>+Table3[[#This Row],[dose_per_l]]*250</f>
        <v>250</v>
      </c>
      <c r="M8" s="74">
        <f>+Table3[[#This Row],[dose_per_l]]*25</f>
        <v>25</v>
      </c>
      <c r="O8">
        <v>240</v>
      </c>
    </row>
    <row r="9" spans="1:15" ht="15.75" x14ac:dyDescent="0.25">
      <c r="A9" s="58" t="s">
        <v>176</v>
      </c>
      <c r="B9" s="26" t="s">
        <v>222</v>
      </c>
      <c r="C9" s="26" t="s">
        <v>177</v>
      </c>
      <c r="D9" s="10" t="s">
        <v>283</v>
      </c>
      <c r="E9" s="62" t="s">
        <v>209</v>
      </c>
      <c r="F9" t="s">
        <v>263</v>
      </c>
      <c r="G9" s="74">
        <v>105500</v>
      </c>
      <c r="H9" s="74">
        <v>30</v>
      </c>
      <c r="I9" s="74">
        <f>+Table3[[#This Row],[so_luong_per_thung]]*Table3[[#This Row],[price]]</f>
        <v>3165000</v>
      </c>
      <c r="J9" s="74">
        <f>+Table3[[#This Row],[dose_25L]]/O9*Table3[[#This Row],[price]]*1.4</f>
        <v>30770.833333333332</v>
      </c>
      <c r="K9" s="72">
        <v>2</v>
      </c>
      <c r="L9" s="74">
        <f>+Table3[[#This Row],[dose_per_l]]*250</f>
        <v>500</v>
      </c>
      <c r="M9" s="74">
        <f>+Table3[[#This Row],[dose_per_l]]*25</f>
        <v>50</v>
      </c>
      <c r="O9">
        <v>240</v>
      </c>
    </row>
    <row r="10" spans="1:15" x14ac:dyDescent="0.25">
      <c r="A10" s="58" t="s">
        <v>202</v>
      </c>
      <c r="B10" s="26" t="s">
        <v>230</v>
      </c>
      <c r="C10" s="26" t="s">
        <v>200</v>
      </c>
      <c r="D10" s="26" t="s">
        <v>201</v>
      </c>
      <c r="E10" s="62" t="s">
        <v>210</v>
      </c>
      <c r="F10" t="s">
        <v>264</v>
      </c>
      <c r="G10" s="74">
        <v>65500</v>
      </c>
      <c r="H10" s="74">
        <v>40</v>
      </c>
      <c r="I10" s="74">
        <f>+Table3[[#This Row],[so_luong_per_thung]]*Table3[[#This Row],[price]]</f>
        <v>2620000</v>
      </c>
      <c r="J10" s="74">
        <f>+Table3[[#This Row],[dose_25L]]/O10*Table3[[#This Row],[price]]*1.4</f>
        <v>18340</v>
      </c>
      <c r="K10" s="72">
        <v>4</v>
      </c>
      <c r="L10" s="74">
        <f>+Table3[[#This Row],[dose_per_l]]*250</f>
        <v>1000</v>
      </c>
      <c r="M10" s="74">
        <f>+Table3[[#This Row],[dose_per_l]]*25</f>
        <v>100</v>
      </c>
      <c r="O10">
        <f t="shared" si="0"/>
        <v>500</v>
      </c>
    </row>
    <row r="11" spans="1:15" x14ac:dyDescent="0.25">
      <c r="A11" s="58" t="s">
        <v>187</v>
      </c>
      <c r="B11" s="26" t="s">
        <v>231</v>
      </c>
      <c r="C11" s="26" t="s">
        <v>188</v>
      </c>
      <c r="D11" s="26" t="s">
        <v>189</v>
      </c>
      <c r="E11" s="62" t="s">
        <v>210</v>
      </c>
      <c r="F11" t="s">
        <v>256</v>
      </c>
      <c r="G11" s="74">
        <v>8500</v>
      </c>
      <c r="H11" s="74">
        <v>300</v>
      </c>
      <c r="I11" s="74">
        <f>+Table3[[#This Row],[so_luong_per_thung]]*Table3[[#This Row],[price]]</f>
        <v>2550000</v>
      </c>
      <c r="J11" s="74">
        <f>+Table3[[#This Row],[dose_25L]]/O11*Table3[[#This Row],[price]]*1.4</f>
        <v>11900</v>
      </c>
      <c r="K11" s="72">
        <v>0.6</v>
      </c>
      <c r="L11" s="74">
        <f>+Table3[[#This Row],[dose_per_l]]*250</f>
        <v>150</v>
      </c>
      <c r="M11" s="74">
        <f>+Table3[[#This Row],[dose_per_l]]*25</f>
        <v>15</v>
      </c>
      <c r="O11">
        <f t="shared" si="0"/>
        <v>15</v>
      </c>
    </row>
    <row r="12" spans="1:15" ht="15.75" x14ac:dyDescent="0.25">
      <c r="A12" s="56" t="s">
        <v>52</v>
      </c>
      <c r="B12" s="52" t="s">
        <v>239</v>
      </c>
      <c r="C12" s="44" t="s">
        <v>53</v>
      </c>
      <c r="D12" s="17" t="s">
        <v>41</v>
      </c>
      <c r="E12" s="62" t="s">
        <v>208</v>
      </c>
      <c r="F12" t="s">
        <v>258</v>
      </c>
      <c r="G12" s="74">
        <v>79500</v>
      </c>
      <c r="H12" s="74">
        <v>40</v>
      </c>
      <c r="I12" s="74">
        <f>+Table3[[#This Row],[so_luong_per_thung]]*Table3[[#This Row],[price]]</f>
        <v>3180000</v>
      </c>
      <c r="J12" s="74">
        <f>+Table3[[#This Row],[dose_25L]]/O12*Table3[[#This Row],[price]]*1.4</f>
        <v>15458.333333333334</v>
      </c>
      <c r="K12" s="72">
        <v>2.5</v>
      </c>
      <c r="L12" s="74">
        <f>+Table3[[#This Row],[dose_per_l]]*250</f>
        <v>625</v>
      </c>
      <c r="M12" s="74">
        <f>+Table3[[#This Row],[dose_per_l]]*25</f>
        <v>62.5</v>
      </c>
      <c r="O12">
        <f t="shared" si="0"/>
        <v>450</v>
      </c>
    </row>
    <row r="13" spans="1:15" ht="31.5" x14ac:dyDescent="0.25">
      <c r="A13" s="56" t="s">
        <v>157</v>
      </c>
      <c r="B13" s="52" t="s">
        <v>223</v>
      </c>
      <c r="C13" s="46" t="s">
        <v>158</v>
      </c>
      <c r="D13" s="10" t="s">
        <v>103</v>
      </c>
      <c r="E13" s="62" t="s">
        <v>209</v>
      </c>
      <c r="F13" t="s">
        <v>256</v>
      </c>
      <c r="G13" s="74">
        <v>21500</v>
      </c>
      <c r="H13" s="74">
        <v>300</v>
      </c>
      <c r="I13" s="74">
        <f>+Table3[[#This Row],[so_luong_per_thung]]*Table3[[#This Row],[price]]</f>
        <v>6450000</v>
      </c>
      <c r="J13" s="74">
        <f>+Table3[[#This Row],[dose_25L]]/O13*Table3[[#This Row],[price]]*1.4</f>
        <v>34113.333333333328</v>
      </c>
      <c r="K13" s="72">
        <v>0.68</v>
      </c>
      <c r="L13" s="74">
        <f>+Table3[[#This Row],[dose_per_l]]*250</f>
        <v>170</v>
      </c>
      <c r="M13" s="74">
        <f>+Table3[[#This Row],[dose_per_l]]*25</f>
        <v>17</v>
      </c>
      <c r="O13">
        <f t="shared" si="0"/>
        <v>15</v>
      </c>
    </row>
    <row r="14" spans="1:15" ht="15.75" x14ac:dyDescent="0.25">
      <c r="A14" s="56" t="s">
        <v>95</v>
      </c>
      <c r="B14" s="52" t="s">
        <v>240</v>
      </c>
      <c r="C14" s="46" t="s">
        <v>76</v>
      </c>
      <c r="D14" s="10" t="s">
        <v>77</v>
      </c>
      <c r="E14" s="62" t="s">
        <v>208</v>
      </c>
      <c r="F14" t="s">
        <v>271</v>
      </c>
      <c r="G14" s="74">
        <v>105000</v>
      </c>
      <c r="H14" s="74">
        <v>40</v>
      </c>
      <c r="I14" s="74">
        <f>+Table3[[#This Row],[so_luong_per_thung]]*Table3[[#This Row],[price]]</f>
        <v>4200000</v>
      </c>
      <c r="J14" s="74">
        <f>+Table3[[#This Row],[dose_25L]]/O14*Table3[[#This Row],[price]]*1.4</f>
        <v>73500</v>
      </c>
      <c r="K14" s="72">
        <v>1</v>
      </c>
      <c r="L14" s="74">
        <f>+Table3[[#This Row],[dose_per_l]]*250</f>
        <v>250</v>
      </c>
      <c r="M14" s="74">
        <f>+Table3[[#This Row],[dose_per_l]]*25</f>
        <v>25</v>
      </c>
      <c r="O14">
        <f t="shared" si="0"/>
        <v>50</v>
      </c>
    </row>
    <row r="15" spans="1:15" ht="15.75" x14ac:dyDescent="0.25">
      <c r="A15" s="57" t="s">
        <v>94</v>
      </c>
      <c r="B15" s="10" t="s">
        <v>241</v>
      </c>
      <c r="C15" s="10" t="s">
        <v>61</v>
      </c>
      <c r="D15" s="17" t="s">
        <v>5</v>
      </c>
      <c r="E15" s="62" t="s">
        <v>208</v>
      </c>
      <c r="F15" t="s">
        <v>258</v>
      </c>
      <c r="G15" s="74">
        <v>137500</v>
      </c>
      <c r="H15" s="74">
        <v>40</v>
      </c>
      <c r="I15" s="74">
        <f>+Table3[[#This Row],[so_luong_per_thung]]*Table3[[#This Row],[price]]</f>
        <v>5500000</v>
      </c>
      <c r="J15" s="74">
        <f>+Table3[[#This Row],[dose_25L]]/O15*Table3[[#This Row],[price]]*1.4</f>
        <v>12833.333333333332</v>
      </c>
      <c r="K15" s="72">
        <v>1.2</v>
      </c>
      <c r="L15" s="74">
        <f>+Table3[[#This Row],[dose_per_l]]*250</f>
        <v>300</v>
      </c>
      <c r="M15" s="74">
        <f>+Table3[[#This Row],[dose_per_l]]*25</f>
        <v>30</v>
      </c>
      <c r="O15">
        <f t="shared" si="0"/>
        <v>450</v>
      </c>
    </row>
    <row r="16" spans="1:15" ht="15.75" x14ac:dyDescent="0.25">
      <c r="A16" s="56" t="s">
        <v>99</v>
      </c>
      <c r="B16" s="52" t="s">
        <v>242</v>
      </c>
      <c r="C16" s="44" t="s">
        <v>43</v>
      </c>
      <c r="D16" s="17" t="s">
        <v>29</v>
      </c>
      <c r="E16" s="62" t="s">
        <v>208</v>
      </c>
      <c r="F16" t="s">
        <v>266</v>
      </c>
      <c r="G16" s="74">
        <v>21500</v>
      </c>
      <c r="H16" s="74">
        <v>200</v>
      </c>
      <c r="I16" s="74">
        <f>+Table3[[#This Row],[so_luong_per_thung]]*Table3[[#This Row],[price]]</f>
        <v>4300000</v>
      </c>
      <c r="J16" s="74">
        <f>+Table3[[#This Row],[dose_25L]]/O16*Table3[[#This Row],[price]]*1.4</f>
        <v>8779.1666666666661</v>
      </c>
      <c r="K16" s="72">
        <v>0.7</v>
      </c>
      <c r="L16" s="74">
        <f>+Table3[[#This Row],[dose_per_l]]*250</f>
        <v>175</v>
      </c>
      <c r="M16" s="74">
        <f>+Table3[[#This Row],[dose_per_l]]*25</f>
        <v>17.5</v>
      </c>
      <c r="O16">
        <f t="shared" si="0"/>
        <v>60</v>
      </c>
    </row>
    <row r="17" spans="1:15" ht="15.75" x14ac:dyDescent="0.25">
      <c r="A17" s="56" t="s">
        <v>24</v>
      </c>
      <c r="B17" s="52" t="s">
        <v>243</v>
      </c>
      <c r="C17" s="46" t="s">
        <v>25</v>
      </c>
      <c r="D17" s="17" t="s">
        <v>26</v>
      </c>
      <c r="E17" s="62" t="s">
        <v>208</v>
      </c>
      <c r="F17" t="s">
        <v>263</v>
      </c>
      <c r="G17" s="74">
        <v>197000</v>
      </c>
      <c r="H17" s="74">
        <v>40</v>
      </c>
      <c r="I17" s="74">
        <f>+Table3[[#This Row],[so_luong_per_thung]]*Table3[[#This Row],[price]]</f>
        <v>7880000</v>
      </c>
      <c r="J17" s="74">
        <f>+Table3[[#This Row],[dose_25L]]/O17*Table3[[#This Row],[price]]*1.4</f>
        <v>28729.166666666668</v>
      </c>
      <c r="K17" s="72">
        <v>1</v>
      </c>
      <c r="L17" s="74">
        <f>+Table3[[#This Row],[dose_per_l]]*250</f>
        <v>250</v>
      </c>
      <c r="M17" s="74">
        <f>+Table3[[#This Row],[dose_per_l]]*25</f>
        <v>25</v>
      </c>
      <c r="O17">
        <f t="shared" si="0"/>
        <v>240</v>
      </c>
    </row>
    <row r="18" spans="1:15" ht="15.75" x14ac:dyDescent="0.25">
      <c r="A18" s="56" t="s">
        <v>182</v>
      </c>
      <c r="B18" s="52" t="s">
        <v>224</v>
      </c>
      <c r="C18" s="46" t="s">
        <v>163</v>
      </c>
      <c r="D18" s="10" t="s">
        <v>164</v>
      </c>
      <c r="E18" s="62" t="s">
        <v>209</v>
      </c>
      <c r="F18" t="s">
        <v>261</v>
      </c>
      <c r="G18" s="74">
        <v>10500</v>
      </c>
      <c r="H18" s="74">
        <v>300</v>
      </c>
      <c r="I18" s="74">
        <f>+Table3[[#This Row],[so_luong_per_thung]]*Table3[[#This Row],[price]]</f>
        <v>3150000</v>
      </c>
      <c r="J18" s="74">
        <f>+Table3[[#This Row],[dose_25L]]/O18*Table3[[#This Row],[price]]*1.4</f>
        <v>15539.999999999998</v>
      </c>
      <c r="K18" s="72">
        <v>1.48</v>
      </c>
      <c r="L18" s="74">
        <f>+Table3[[#This Row],[dose_per_l]]*250</f>
        <v>370</v>
      </c>
      <c r="M18" s="74">
        <f>+Table3[[#This Row],[dose_per_l]]*25</f>
        <v>37</v>
      </c>
      <c r="O18">
        <f t="shared" si="0"/>
        <v>35</v>
      </c>
    </row>
    <row r="19" spans="1:15" ht="15.75" x14ac:dyDescent="0.25">
      <c r="A19" s="56" t="s">
        <v>178</v>
      </c>
      <c r="B19" s="52" t="s">
        <v>225</v>
      </c>
      <c r="C19" s="44" t="s">
        <v>128</v>
      </c>
      <c r="D19" s="10" t="s">
        <v>129</v>
      </c>
      <c r="E19" s="62" t="s">
        <v>209</v>
      </c>
      <c r="F19" t="s">
        <v>258</v>
      </c>
      <c r="G19" s="74">
        <v>67500</v>
      </c>
      <c r="H19" s="74">
        <v>40</v>
      </c>
      <c r="I19" s="74">
        <f>+Table3[[#This Row],[so_luong_per_thung]]*Table3[[#This Row],[price]]</f>
        <v>2700000</v>
      </c>
      <c r="J19" s="74">
        <f>+Table3[[#This Row],[dose_25L]]/O19*Table3[[#This Row],[price]]*1.4</f>
        <v>10500</v>
      </c>
      <c r="K19" s="72">
        <v>2</v>
      </c>
      <c r="L19" s="74">
        <f>+Table3[[#This Row],[dose_per_l]]*250</f>
        <v>500</v>
      </c>
      <c r="M19" s="74">
        <f>+Table3[[#This Row],[dose_per_l]]*25</f>
        <v>50</v>
      </c>
      <c r="O19">
        <f t="shared" si="0"/>
        <v>450</v>
      </c>
    </row>
    <row r="20" spans="1:15" ht="15.75" x14ac:dyDescent="0.25">
      <c r="A20" s="56" t="s">
        <v>181</v>
      </c>
      <c r="B20" s="52" t="s">
        <v>226</v>
      </c>
      <c r="C20" s="44" t="s">
        <v>119</v>
      </c>
      <c r="D20" s="45" t="s">
        <v>120</v>
      </c>
      <c r="E20" s="62" t="s">
        <v>209</v>
      </c>
      <c r="F20" t="s">
        <v>257</v>
      </c>
      <c r="G20" s="74">
        <v>14500</v>
      </c>
      <c r="H20" s="74">
        <v>200</v>
      </c>
      <c r="I20" s="74">
        <f>+Table3[[#This Row],[so_luong_per_thung]]*Table3[[#This Row],[price]]</f>
        <v>2900000</v>
      </c>
      <c r="J20" s="74">
        <f>+Table3[[#This Row],[dose_25L]]/O20*Table3[[#This Row],[price]]*1.4</f>
        <v>10150</v>
      </c>
      <c r="K20" s="72">
        <v>1</v>
      </c>
      <c r="L20" s="74">
        <f>+Table3[[#This Row],[dose_per_l]]*250</f>
        <v>250</v>
      </c>
      <c r="M20" s="74">
        <f>+Table3[[#This Row],[dose_per_l]]*25</f>
        <v>25</v>
      </c>
      <c r="O20">
        <f>IF(ISNUMBER(SEARCH("ml", F20)), VALUE(LEFT(F20, FIND("ml", F20)-1)), IF(ISNUMBER(SEARCH("gr", F20)), VALUE(LEFT(F20, FIND("gr", F20)-1)), ""))</f>
        <v>50</v>
      </c>
    </row>
    <row r="21" spans="1:15" x14ac:dyDescent="0.25">
      <c r="A21" s="58" t="s">
        <v>205</v>
      </c>
      <c r="B21" s="26" t="s">
        <v>232</v>
      </c>
      <c r="C21" s="26" t="s">
        <v>206</v>
      </c>
      <c r="D21" s="26" t="s">
        <v>207</v>
      </c>
      <c r="E21" s="62" t="s">
        <v>210</v>
      </c>
      <c r="F21" t="s">
        <v>262</v>
      </c>
      <c r="G21" s="74">
        <v>179500</v>
      </c>
      <c r="H21" s="74">
        <v>20</v>
      </c>
      <c r="I21" s="74">
        <f>+Table3[[#This Row],[so_luong_per_thung]]*Table3[[#This Row],[price]]</f>
        <v>3590000</v>
      </c>
      <c r="J21" s="74">
        <f>+Table3[[#This Row],[dose_25L]]/O21*Table3[[#This Row],[price]]*1.4</f>
        <v>25130</v>
      </c>
      <c r="K21" s="72">
        <v>4</v>
      </c>
      <c r="L21" s="74">
        <f>+Table3[[#This Row],[dose_per_l]]*250</f>
        <v>1000</v>
      </c>
      <c r="M21" s="74">
        <f>+Table3[[#This Row],[dose_per_l]]*25</f>
        <v>100</v>
      </c>
      <c r="O21">
        <f t="shared" si="0"/>
        <v>1000</v>
      </c>
    </row>
    <row r="22" spans="1:15" ht="31.5" x14ac:dyDescent="0.25">
      <c r="A22" s="59" t="s">
        <v>98</v>
      </c>
      <c r="B22" s="44" t="s">
        <v>244</v>
      </c>
      <c r="C22" s="44" t="s">
        <v>58</v>
      </c>
      <c r="D22" s="17" t="s">
        <v>59</v>
      </c>
      <c r="E22" s="62" t="s">
        <v>208</v>
      </c>
      <c r="F22" t="s">
        <v>264</v>
      </c>
      <c r="G22" s="74">
        <v>123500</v>
      </c>
      <c r="H22" s="74">
        <v>40</v>
      </c>
      <c r="I22" s="74">
        <f>+Table3[[#This Row],[so_luong_per_thung]]*Table3[[#This Row],[price]]</f>
        <v>4940000</v>
      </c>
      <c r="J22" s="74">
        <f>+Table3[[#This Row],[dose_25L]]/O22*Table3[[#This Row],[price]]*1.4</f>
        <v>12967.5</v>
      </c>
      <c r="K22" s="72">
        <v>1.5</v>
      </c>
      <c r="L22" s="74">
        <f>+Table3[[#This Row],[dose_per_l]]*250</f>
        <v>375</v>
      </c>
      <c r="M22" s="74">
        <f>+Table3[[#This Row],[dose_per_l]]*25</f>
        <v>37.5</v>
      </c>
      <c r="O22">
        <f t="shared" si="0"/>
        <v>500</v>
      </c>
    </row>
    <row r="23" spans="1:15" x14ac:dyDescent="0.25">
      <c r="A23" s="58" t="s">
        <v>190</v>
      </c>
      <c r="B23" s="26" t="s">
        <v>233</v>
      </c>
      <c r="C23" s="26" t="s">
        <v>191</v>
      </c>
      <c r="D23" s="26" t="s">
        <v>192</v>
      </c>
      <c r="E23" s="62" t="s">
        <v>210</v>
      </c>
      <c r="F23" t="s">
        <v>264</v>
      </c>
      <c r="G23" s="74">
        <v>65700</v>
      </c>
      <c r="H23" s="74">
        <v>40</v>
      </c>
      <c r="I23" s="74">
        <f>+Table3[[#This Row],[so_luong_per_thung]]*Table3[[#This Row],[price]]</f>
        <v>2628000</v>
      </c>
      <c r="J23" s="74">
        <f>+Table3[[#This Row],[dose_25L]]/O23*Table3[[#This Row],[price]]*1.4</f>
        <v>18396</v>
      </c>
      <c r="K23" s="72">
        <v>4</v>
      </c>
      <c r="L23" s="74">
        <f>+Table3[[#This Row],[dose_per_l]]*250</f>
        <v>1000</v>
      </c>
      <c r="M23" s="74">
        <f>+Table3[[#This Row],[dose_per_l]]*25</f>
        <v>100</v>
      </c>
      <c r="O23">
        <f t="shared" si="0"/>
        <v>500</v>
      </c>
    </row>
    <row r="24" spans="1:15" ht="15.75" x14ac:dyDescent="0.25">
      <c r="A24" s="56" t="s">
        <v>93</v>
      </c>
      <c r="B24" s="52" t="s">
        <v>245</v>
      </c>
      <c r="C24" s="44" t="s">
        <v>4</v>
      </c>
      <c r="D24" s="17" t="s">
        <v>5</v>
      </c>
      <c r="E24" s="62" t="s">
        <v>208</v>
      </c>
      <c r="F24" t="s">
        <v>263</v>
      </c>
      <c r="G24" s="74">
        <v>59700</v>
      </c>
      <c r="H24" s="74">
        <v>40</v>
      </c>
      <c r="I24" s="74">
        <f>+Table3[[#This Row],[so_luong_per_thung]]*Table3[[#This Row],[price]]</f>
        <v>2388000</v>
      </c>
      <c r="J24" s="74">
        <f>+Table3[[#This Row],[dose_25L]]/O24*Table3[[#This Row],[price]]*1.4</f>
        <v>6529.6875</v>
      </c>
      <c r="K24" s="72">
        <v>0.75</v>
      </c>
      <c r="L24" s="74">
        <f>+Table3[[#This Row],[dose_per_l]]*250</f>
        <v>187.5</v>
      </c>
      <c r="M24" s="74">
        <f>+Table3[[#This Row],[dose_per_l]]*25</f>
        <v>18.75</v>
      </c>
      <c r="O24">
        <f t="shared" si="0"/>
        <v>240</v>
      </c>
    </row>
    <row r="25" spans="1:15" ht="15.75" x14ac:dyDescent="0.25">
      <c r="A25" s="75" t="s">
        <v>268</v>
      </c>
      <c r="B25" s="76" t="s">
        <v>269</v>
      </c>
      <c r="C25" s="77" t="s">
        <v>4</v>
      </c>
      <c r="D25" s="78" t="s">
        <v>5</v>
      </c>
      <c r="E25" s="79" t="s">
        <v>208</v>
      </c>
      <c r="F25" s="70" t="s">
        <v>270</v>
      </c>
      <c r="G25" s="80">
        <v>8000</v>
      </c>
      <c r="H25" s="80">
        <v>400</v>
      </c>
      <c r="I25" s="80">
        <f>+Table3[[#This Row],[so_luong_per_thung]]*Table3[[#This Row],[price]]</f>
        <v>3200000</v>
      </c>
      <c r="J25" s="74">
        <f>+Table3[[#This Row],[dose_25L]]/O25*Table3[[#This Row],[price]]*1.4</f>
        <v>14000</v>
      </c>
      <c r="K25" s="86">
        <v>1</v>
      </c>
      <c r="L25" s="74">
        <f>+Table3[[#This Row],[dose_per_l]]*250</f>
        <v>250</v>
      </c>
      <c r="M25" s="74">
        <f>+Table3[[#This Row],[dose_per_l]]*25</f>
        <v>25</v>
      </c>
      <c r="O25">
        <f t="shared" si="0"/>
        <v>20</v>
      </c>
    </row>
    <row r="26" spans="1:15" ht="15.75" x14ac:dyDescent="0.25">
      <c r="A26" s="56" t="s">
        <v>100</v>
      </c>
      <c r="B26" s="52" t="s">
        <v>246</v>
      </c>
      <c r="C26" s="46" t="s">
        <v>37</v>
      </c>
      <c r="D26" s="17" t="s">
        <v>38</v>
      </c>
      <c r="E26" s="62" t="s">
        <v>208</v>
      </c>
      <c r="F26" t="s">
        <v>263</v>
      </c>
      <c r="G26" s="74">
        <v>82500</v>
      </c>
      <c r="H26" s="74">
        <v>40</v>
      </c>
      <c r="I26" s="74">
        <f>+Table3[[#This Row],[so_luong_per_thung]]*Table3[[#This Row],[price]]</f>
        <v>3300000</v>
      </c>
      <c r="J26" s="74">
        <f>+Table3[[#This Row],[dose_25L]]/O26*Table3[[#This Row],[price]]*1.4</f>
        <v>12031.25</v>
      </c>
      <c r="K26" s="72">
        <v>1</v>
      </c>
      <c r="L26" s="74">
        <f>+Table3[[#This Row],[dose_per_l]]*250</f>
        <v>250</v>
      </c>
      <c r="M26" s="74">
        <f>+Table3[[#This Row],[dose_per_l]]*25</f>
        <v>25</v>
      </c>
      <c r="O26">
        <f t="shared" si="0"/>
        <v>240</v>
      </c>
    </row>
    <row r="27" spans="1:15" ht="15.75" x14ac:dyDescent="0.25">
      <c r="A27" s="56" t="s">
        <v>183</v>
      </c>
      <c r="B27" s="52" t="s">
        <v>227</v>
      </c>
      <c r="C27" s="44" t="s">
        <v>125</v>
      </c>
      <c r="D27" s="10" t="s">
        <v>126</v>
      </c>
      <c r="E27" s="62" t="s">
        <v>209</v>
      </c>
      <c r="F27" t="s">
        <v>262</v>
      </c>
      <c r="G27" s="74">
        <v>115000</v>
      </c>
      <c r="H27" s="74">
        <v>20</v>
      </c>
      <c r="I27" s="74">
        <f>+Table3[[#This Row],[so_luong_per_thung]]*Table3[[#This Row],[price]]</f>
        <v>2300000</v>
      </c>
      <c r="J27" s="74">
        <f>+Table3[[#This Row],[dose_25L]]/O27*Table3[[#This Row],[price]]*1.4</f>
        <v>8049.9999999999991</v>
      </c>
      <c r="K27" s="72">
        <v>2</v>
      </c>
      <c r="L27" s="74">
        <f>+Table3[[#This Row],[dose_per_l]]*250</f>
        <v>500</v>
      </c>
      <c r="M27" s="74">
        <f>+Table3[[#This Row],[dose_per_l]]*25</f>
        <v>50</v>
      </c>
      <c r="O27">
        <f t="shared" si="0"/>
        <v>1000</v>
      </c>
    </row>
    <row r="28" spans="1:15" x14ac:dyDescent="0.25">
      <c r="A28" s="58" t="s">
        <v>196</v>
      </c>
      <c r="B28" s="26" t="s">
        <v>234</v>
      </c>
      <c r="C28" s="26" t="s">
        <v>197</v>
      </c>
      <c r="D28" s="26" t="s">
        <v>198</v>
      </c>
      <c r="E28" s="62" t="s">
        <v>210</v>
      </c>
      <c r="F28" t="s">
        <v>265</v>
      </c>
      <c r="G28" s="74">
        <v>48700</v>
      </c>
      <c r="H28" s="74">
        <v>40</v>
      </c>
      <c r="I28" s="74">
        <f>+Table3[[#This Row],[so_luong_per_thung]]*Table3[[#This Row],[price]]</f>
        <v>1948000</v>
      </c>
      <c r="J28" s="74">
        <f>+Table3[[#This Row],[dose_25L]]/O28*Table3[[#This Row],[price]]*1.4</f>
        <v>6818</v>
      </c>
      <c r="K28" s="72">
        <v>1.2</v>
      </c>
      <c r="L28" s="74">
        <f>+Table3[[#This Row],[dose_per_l]]*250</f>
        <v>300</v>
      </c>
      <c r="M28" s="74">
        <f>+Table3[[#This Row],[dose_per_l]]*25</f>
        <v>30</v>
      </c>
      <c r="O28">
        <f t="shared" si="0"/>
        <v>300</v>
      </c>
    </row>
    <row r="29" spans="1:15" ht="60" x14ac:dyDescent="0.25">
      <c r="A29" s="58" t="s">
        <v>193</v>
      </c>
      <c r="B29" s="26" t="s">
        <v>235</v>
      </c>
      <c r="C29" s="53" t="s">
        <v>194</v>
      </c>
      <c r="D29" s="26" t="s">
        <v>195</v>
      </c>
      <c r="E29" s="62" t="s">
        <v>210</v>
      </c>
      <c r="F29" t="s">
        <v>265</v>
      </c>
      <c r="G29" s="74">
        <v>47600</v>
      </c>
      <c r="H29" s="74">
        <v>40</v>
      </c>
      <c r="I29" s="74">
        <f>+Table3[[#This Row],[so_luong_per_thung]]*Table3[[#This Row],[price]]</f>
        <v>1904000</v>
      </c>
      <c r="J29" s="74">
        <f>+Table3[[#This Row],[dose_25L]]/O29*Table3[[#This Row],[price]]*1.4</f>
        <v>6664</v>
      </c>
      <c r="K29" s="72">
        <v>1.2</v>
      </c>
      <c r="L29" s="74">
        <f>+Table3[[#This Row],[dose_per_l]]*250</f>
        <v>300</v>
      </c>
      <c r="M29" s="74">
        <f>+Table3[[#This Row],[dose_per_l]]*25</f>
        <v>30</v>
      </c>
      <c r="O29">
        <f>IF(ISNUMBER(SEARCH("ml", F29)), VALUE(LEFT(F29, FIND("ml", F29)-1)), IF(ISNUMBER(SEARCH("gr", F29)), VALUE(LEFT(F29, FIND("gr", F29)-1)), ""))</f>
        <v>300</v>
      </c>
    </row>
    <row r="30" spans="1:15" x14ac:dyDescent="0.25">
      <c r="A30" s="58" t="s">
        <v>237</v>
      </c>
      <c r="B30" s="26" t="s">
        <v>236</v>
      </c>
      <c r="C30" s="26" t="s">
        <v>200</v>
      </c>
      <c r="D30" s="26" t="s">
        <v>201</v>
      </c>
      <c r="E30" s="62" t="s">
        <v>210</v>
      </c>
      <c r="F30" t="s">
        <v>265</v>
      </c>
      <c r="G30" s="74">
        <v>48700</v>
      </c>
      <c r="H30" s="74">
        <v>40</v>
      </c>
      <c r="I30" s="74">
        <f>+Table3[[#This Row],[so_luong_per_thung]]*Table3[[#This Row],[price]]</f>
        <v>1948000</v>
      </c>
      <c r="J30" s="74">
        <f>+Table3[[#This Row],[dose_25L]]/O30*Table3[[#This Row],[price]]*1.4</f>
        <v>6818</v>
      </c>
      <c r="K30" s="72">
        <v>1.2</v>
      </c>
      <c r="L30" s="74">
        <f>+Table3[[#This Row],[dose_per_l]]*250</f>
        <v>300</v>
      </c>
      <c r="M30" s="74">
        <f>+Table3[[#This Row],[dose_per_l]]*25</f>
        <v>30</v>
      </c>
      <c r="O30">
        <f t="shared" si="0"/>
        <v>300</v>
      </c>
    </row>
    <row r="31" spans="1:15" ht="15.75" x14ac:dyDescent="0.25">
      <c r="A31" s="56" t="s">
        <v>186</v>
      </c>
      <c r="B31" s="52" t="s">
        <v>228</v>
      </c>
      <c r="C31" s="44" t="s">
        <v>105</v>
      </c>
      <c r="D31" s="10" t="s">
        <v>103</v>
      </c>
      <c r="E31" s="62" t="s">
        <v>209</v>
      </c>
      <c r="F31" t="s">
        <v>263</v>
      </c>
      <c r="G31" s="74">
        <v>102500</v>
      </c>
      <c r="H31" s="74">
        <v>40</v>
      </c>
      <c r="I31" s="74">
        <f>+Table3[[#This Row],[so_luong_per_thung]]*Table3[[#This Row],[price]]</f>
        <v>4100000</v>
      </c>
      <c r="J31" s="74">
        <f>+Table3[[#This Row],[dose_25L]]/O31*Table3[[#This Row],[price]]*1.4</f>
        <v>14947.916666666666</v>
      </c>
      <c r="K31" s="72">
        <v>1</v>
      </c>
      <c r="L31" s="74">
        <f>+Table3[[#This Row],[dose_per_l]]*250</f>
        <v>250</v>
      </c>
      <c r="M31" s="74">
        <f>+Table3[[#This Row],[dose_per_l]]*25</f>
        <v>25</v>
      </c>
      <c r="O31">
        <f t="shared" si="0"/>
        <v>240</v>
      </c>
    </row>
    <row r="32" spans="1:15" ht="15.75" x14ac:dyDescent="0.25">
      <c r="A32" s="75" t="s">
        <v>274</v>
      </c>
      <c r="B32" s="76" t="s">
        <v>281</v>
      </c>
      <c r="C32" s="77" t="s">
        <v>275</v>
      </c>
      <c r="D32" s="78" t="s">
        <v>276</v>
      </c>
      <c r="E32" s="79" t="s">
        <v>277</v>
      </c>
      <c r="F32" s="70" t="s">
        <v>278</v>
      </c>
      <c r="G32" s="80">
        <v>25900</v>
      </c>
      <c r="H32" s="80">
        <v>120</v>
      </c>
      <c r="I32" s="80">
        <f>+Table3[[#This Row],[so_luong_per_thung]]*Table3[[#This Row],[price]]</f>
        <v>3108000</v>
      </c>
      <c r="J32" s="74">
        <f>+Table3[[#This Row],[dose_25L]]/O32*Table3[[#This Row],[price]]*1.4</f>
        <v>2175.6</v>
      </c>
      <c r="K32" s="86">
        <v>0.24</v>
      </c>
      <c r="L32" s="74">
        <f>+Table3[[#This Row],[dose_per_l]]*250</f>
        <v>60</v>
      </c>
      <c r="M32" s="74">
        <f>+Table3[[#This Row],[dose_per_l]]*25</f>
        <v>6</v>
      </c>
      <c r="O32">
        <f t="shared" si="0"/>
        <v>100</v>
      </c>
    </row>
    <row r="33" spans="1:15" ht="15.75" x14ac:dyDescent="0.25">
      <c r="A33" s="56" t="s">
        <v>179</v>
      </c>
      <c r="B33" s="52" t="s">
        <v>229</v>
      </c>
      <c r="C33" s="44" t="s">
        <v>138</v>
      </c>
      <c r="D33" s="10" t="s">
        <v>139</v>
      </c>
      <c r="E33" s="62" t="s">
        <v>209</v>
      </c>
      <c r="F33" t="s">
        <v>259</v>
      </c>
      <c r="G33" s="74">
        <v>24500</v>
      </c>
      <c r="H33" s="74">
        <v>100</v>
      </c>
      <c r="I33" s="74">
        <f>+Table3[[#This Row],[so_luong_per_thung]]*Table3[[#This Row],[price]]</f>
        <v>2450000</v>
      </c>
      <c r="J33" s="74">
        <f>+Table3[[#This Row],[dose_25L]]/O33*Table3[[#This Row],[price]]*1.4</f>
        <v>17150</v>
      </c>
      <c r="K33" s="72">
        <v>2</v>
      </c>
      <c r="L33" s="74">
        <f>+Table3[[#This Row],[dose_per_l]]*250</f>
        <v>500</v>
      </c>
      <c r="M33" s="74">
        <f>+Table3[[#This Row],[dose_per_l]]*25</f>
        <v>50</v>
      </c>
      <c r="O33">
        <f t="shared" si="0"/>
        <v>100</v>
      </c>
    </row>
    <row r="34" spans="1:15" ht="15.75" x14ac:dyDescent="0.25">
      <c r="A34" s="57" t="s">
        <v>73</v>
      </c>
      <c r="B34" s="10" t="s">
        <v>247</v>
      </c>
      <c r="C34" s="10" t="s">
        <v>74</v>
      </c>
      <c r="D34" s="17" t="s">
        <v>67</v>
      </c>
      <c r="E34" s="62" t="s">
        <v>208</v>
      </c>
      <c r="F34" t="s">
        <v>267</v>
      </c>
      <c r="G34" s="74">
        <v>196500</v>
      </c>
      <c r="H34" s="74">
        <v>40</v>
      </c>
      <c r="I34" s="74">
        <f>+Table3[[#This Row],[so_luong_per_thung]]*Table3[[#This Row],[price]]</f>
        <v>7860000</v>
      </c>
      <c r="J34" s="74">
        <f>+Table3[[#This Row],[dose_25L]]/O34*Table3[[#This Row],[price]]*1.4</f>
        <v>34387.5</v>
      </c>
      <c r="K34" s="72">
        <v>1</v>
      </c>
      <c r="L34" s="74">
        <f>+Table3[[#This Row],[dose_per_l]]*250</f>
        <v>250</v>
      </c>
      <c r="M34" s="74">
        <f>+Table3[[#This Row],[dose_per_l]]*25</f>
        <v>25</v>
      </c>
      <c r="O34">
        <f t="shared" si="0"/>
        <v>200</v>
      </c>
    </row>
    <row r="35" spans="1:15" x14ac:dyDescent="0.25">
      <c r="A35" s="58" t="s">
        <v>204</v>
      </c>
      <c r="B35" s="26" t="s">
        <v>238</v>
      </c>
      <c r="C35" s="26" t="s">
        <v>203</v>
      </c>
      <c r="D35" s="26" t="s">
        <v>201</v>
      </c>
      <c r="E35" s="62" t="s">
        <v>210</v>
      </c>
      <c r="F35" t="s">
        <v>266</v>
      </c>
      <c r="G35" s="74">
        <v>12500</v>
      </c>
      <c r="H35" s="74">
        <v>300</v>
      </c>
      <c r="I35" s="74">
        <f>+Table3[[#This Row],[so_luong_per_thung]]*Table3[[#This Row],[price]]</f>
        <v>3750000</v>
      </c>
      <c r="J35" s="74">
        <f>+Table3[[#This Row],[dose_25L]]/O35*Table3[[#This Row],[price]]*1.4</f>
        <v>17500</v>
      </c>
      <c r="K35" s="72">
        <v>2.4</v>
      </c>
      <c r="L35" s="74">
        <f>+Table3[[#This Row],[dose_per_l]]*250</f>
        <v>600</v>
      </c>
      <c r="M35" s="74">
        <f>+Table3[[#This Row],[dose_per_l]]*25</f>
        <v>60</v>
      </c>
      <c r="O35">
        <f t="shared" si="0"/>
        <v>60</v>
      </c>
    </row>
    <row r="36" spans="1:15" ht="15.75" x14ac:dyDescent="0.25">
      <c r="A36" s="60" t="s">
        <v>97</v>
      </c>
      <c r="B36" s="54" t="s">
        <v>249</v>
      </c>
      <c r="C36" s="47" t="s">
        <v>18</v>
      </c>
      <c r="D36" s="48" t="s">
        <v>5</v>
      </c>
      <c r="E36" s="62" t="s">
        <v>208</v>
      </c>
      <c r="F36" t="s">
        <v>259</v>
      </c>
      <c r="G36" s="74">
        <v>27500</v>
      </c>
      <c r="H36" s="74">
        <v>100</v>
      </c>
      <c r="I36" s="74">
        <f>+Table3[[#This Row],[so_luong_per_thung]]*Table3[[#This Row],[price]]</f>
        <v>2750000</v>
      </c>
      <c r="J36" s="74">
        <f>+Table3[[#This Row],[dose_25L]]/O36*Table3[[#This Row],[price]]*1.4</f>
        <v>9625</v>
      </c>
      <c r="K36" s="72">
        <v>1</v>
      </c>
      <c r="L36" s="74">
        <f>+Table3[[#This Row],[dose_per_l]]*250</f>
        <v>250</v>
      </c>
      <c r="M36" s="74">
        <f>+Table3[[#This Row],[dose_per_l]]*25</f>
        <v>25</v>
      </c>
      <c r="O36">
        <f>IF(ISNUMBER(SEARCH("ml", F36)), VALUE(LEFT(F36, FIND("ml", F36)-1)), IF(ISNUMBER(SEARCH("gr", F36)), VALUE(LEFT(F36, FIND("gr", F36)-1)), ""))</f>
        <v>100</v>
      </c>
    </row>
    <row r="37" spans="1:15" ht="15.75" x14ac:dyDescent="0.25">
      <c r="A37" s="60" t="s">
        <v>96</v>
      </c>
      <c r="B37" s="54" t="s">
        <v>248</v>
      </c>
      <c r="C37" s="47" t="s">
        <v>20</v>
      </c>
      <c r="D37" s="48" t="s">
        <v>5</v>
      </c>
      <c r="E37" s="62" t="s">
        <v>208</v>
      </c>
      <c r="F37" t="s">
        <v>272</v>
      </c>
      <c r="G37" s="74" t="s">
        <v>279</v>
      </c>
      <c r="H37" s="81" t="s">
        <v>273</v>
      </c>
      <c r="I37" s="74" t="s">
        <v>280</v>
      </c>
      <c r="J37" s="74" t="s">
        <v>282</v>
      </c>
      <c r="K37" s="72">
        <v>1.4</v>
      </c>
      <c r="L37" s="74">
        <f>+Table3[[#This Row],[dose_per_l]]*250</f>
        <v>350</v>
      </c>
      <c r="M37" s="74">
        <f>+Table3[[#This Row],[dose_per_l]]*25</f>
        <v>35</v>
      </c>
      <c r="O37">
        <f t="shared" si="0"/>
        <v>35</v>
      </c>
    </row>
    <row r="38" spans="1:15" ht="15.75" x14ac:dyDescent="0.25">
      <c r="A38" s="61"/>
      <c r="B38" s="55"/>
      <c r="C38" s="44" t="s">
        <v>107</v>
      </c>
      <c r="D38" s="10" t="s">
        <v>103</v>
      </c>
      <c r="E38" s="62" t="s">
        <v>209</v>
      </c>
      <c r="I38" s="74">
        <f>+Table3[[#This Row],[so_luong_per_thung]]*Table3[[#This Row],[price]]</f>
        <v>0</v>
      </c>
      <c r="J38" s="74" t="e">
        <f>+Table3[[#This Row],[dose_25L]]/O38*Table3[[#This Row],[price]]*1.4</f>
        <v>#VALUE!</v>
      </c>
      <c r="L38" s="74">
        <f>+Table3[[#This Row],[dose_per_l]]*250</f>
        <v>0</v>
      </c>
      <c r="M38" s="74">
        <f>+Table3[[#This Row],[dose_per_l]]*25</f>
        <v>0</v>
      </c>
      <c r="O38" t="str">
        <f t="shared" si="0"/>
        <v/>
      </c>
    </row>
    <row r="39" spans="1:15" ht="15.75" x14ac:dyDescent="0.25">
      <c r="A39" s="56"/>
      <c r="B39" s="52"/>
      <c r="C39" s="44" t="s">
        <v>109</v>
      </c>
      <c r="D39" s="10" t="s">
        <v>103</v>
      </c>
      <c r="E39" s="62" t="s">
        <v>209</v>
      </c>
      <c r="I39" s="74">
        <f>+Table3[[#This Row],[so_luong_per_thung]]*Table3[[#This Row],[price]]</f>
        <v>0</v>
      </c>
      <c r="J39" s="74" t="e">
        <f>+Table3[[#This Row],[dose_25L]]/O39*Table3[[#This Row],[price]]*1.4</f>
        <v>#VALUE!</v>
      </c>
      <c r="L39" s="74">
        <f>+Table3[[#This Row],[dose_per_l]]*250</f>
        <v>0</v>
      </c>
      <c r="M39" s="74">
        <f>+Table3[[#This Row],[dose_per_l]]*25</f>
        <v>0</v>
      </c>
      <c r="O39" t="str">
        <f t="shared" si="0"/>
        <v/>
      </c>
    </row>
    <row r="40" spans="1:15" ht="15.75" x14ac:dyDescent="0.25">
      <c r="A40" s="59"/>
      <c r="B40" s="44"/>
      <c r="C40" s="46" t="s">
        <v>102</v>
      </c>
      <c r="D40" s="10" t="s">
        <v>103</v>
      </c>
      <c r="E40" s="62" t="s">
        <v>209</v>
      </c>
      <c r="I40" s="74">
        <f>+Table3[[#This Row],[so_luong_per_thung]]*Table3[[#This Row],[price]]</f>
        <v>0</v>
      </c>
      <c r="J40" s="74" t="e">
        <f>+Table3[[#This Row],[dose_25L]]/O40*Table3[[#This Row],[price]]*1.4</f>
        <v>#VALUE!</v>
      </c>
      <c r="L40" s="74">
        <f>+Table3[[#This Row],[dose_per_l]]*250</f>
        <v>0</v>
      </c>
      <c r="M40" s="74">
        <f>+Table3[[#This Row],[dose_per_l]]*25</f>
        <v>0</v>
      </c>
      <c r="O40" t="str">
        <f t="shared" si="0"/>
        <v/>
      </c>
    </row>
    <row r="41" spans="1:15" ht="31.5" x14ac:dyDescent="0.25">
      <c r="A41" s="56"/>
      <c r="B41" s="52"/>
      <c r="C41" s="46" t="s">
        <v>111</v>
      </c>
      <c r="D41" s="10" t="s">
        <v>103</v>
      </c>
      <c r="E41" s="62" t="s">
        <v>209</v>
      </c>
      <c r="I41" s="74">
        <f>+Table3[[#This Row],[so_luong_per_thung]]*Table3[[#This Row],[price]]</f>
        <v>0</v>
      </c>
      <c r="J41" s="74" t="e">
        <f>+Table3[[#This Row],[dose_25L]]/O41*Table3[[#This Row],[price]]*1.4</f>
        <v>#VALUE!</v>
      </c>
      <c r="L41" s="74">
        <f>+Table3[[#This Row],[dose_per_l]]*250</f>
        <v>0</v>
      </c>
      <c r="M41" s="74">
        <f>+Table3[[#This Row],[dose_per_l]]*25</f>
        <v>0</v>
      </c>
      <c r="O41" t="str">
        <f t="shared" si="0"/>
        <v/>
      </c>
    </row>
    <row r="42" spans="1:15" ht="15.75" x14ac:dyDescent="0.25">
      <c r="A42" s="57"/>
      <c r="B42" s="10"/>
      <c r="C42" s="10" t="s">
        <v>152</v>
      </c>
      <c r="D42" s="10" t="s">
        <v>153</v>
      </c>
      <c r="E42" s="62" t="s">
        <v>209</v>
      </c>
      <c r="I42" s="74">
        <f>+Table3[[#This Row],[so_luong_per_thung]]*Table3[[#This Row],[price]]</f>
        <v>0</v>
      </c>
      <c r="J42" s="74" t="e">
        <f>+Table3[[#This Row],[dose_25L]]/O42*Table3[[#This Row],[price]]*1.4</f>
        <v>#VALUE!</v>
      </c>
      <c r="L42" s="74">
        <f>+Table3[[#This Row],[dose_per_l]]*250</f>
        <v>0</v>
      </c>
      <c r="M42" s="74">
        <f>+Table3[[#This Row],[dose_per_l]]*25</f>
        <v>0</v>
      </c>
      <c r="O42" t="str">
        <f t="shared" si="0"/>
        <v/>
      </c>
    </row>
    <row r="43" spans="1:15" ht="31.5" x14ac:dyDescent="0.25">
      <c r="A43" s="56"/>
      <c r="B43" s="52"/>
      <c r="C43" s="44" t="s">
        <v>116</v>
      </c>
      <c r="D43" s="45" t="s">
        <v>117</v>
      </c>
      <c r="E43" s="62" t="s">
        <v>209</v>
      </c>
      <c r="I43" s="74">
        <f>+Table3[[#This Row],[so_luong_per_thung]]*Table3[[#This Row],[price]]</f>
        <v>0</v>
      </c>
      <c r="J43" s="74" t="e">
        <f>+Table3[[#This Row],[dose_25L]]/O43*Table3[[#This Row],[price]]*1.4</f>
        <v>#VALUE!</v>
      </c>
      <c r="L43" s="74">
        <f>+Table3[[#This Row],[dose_per_l]]*250</f>
        <v>0</v>
      </c>
      <c r="M43" s="74">
        <f>+Table3[[#This Row],[dose_per_l]]*25</f>
        <v>0</v>
      </c>
      <c r="O43" t="str">
        <f t="shared" si="0"/>
        <v/>
      </c>
    </row>
    <row r="44" spans="1:15" ht="15.75" x14ac:dyDescent="0.25">
      <c r="A44" s="56"/>
      <c r="B44" s="52"/>
      <c r="C44" s="46" t="s">
        <v>166</v>
      </c>
      <c r="D44" s="10" t="s">
        <v>167</v>
      </c>
      <c r="E44" s="62" t="s">
        <v>209</v>
      </c>
      <c r="I44" s="74">
        <f>+Table3[[#This Row],[so_luong_per_thung]]*Table3[[#This Row],[price]]</f>
        <v>0</v>
      </c>
      <c r="J44" s="74" t="e">
        <f>+Table3[[#This Row],[dose_25L]]/O44*Table3[[#This Row],[price]]*1.4</f>
        <v>#VALUE!</v>
      </c>
      <c r="L44" s="74">
        <f>+Table3[[#This Row],[dose_per_l]]*250</f>
        <v>0</v>
      </c>
      <c r="M44" s="74">
        <f>+Table3[[#This Row],[dose_per_l]]*25</f>
        <v>0</v>
      </c>
      <c r="O44" t="str">
        <f t="shared" si="0"/>
        <v/>
      </c>
    </row>
    <row r="45" spans="1:15" ht="15.75" x14ac:dyDescent="0.25">
      <c r="A45" s="57"/>
      <c r="B45" s="10"/>
      <c r="C45" s="10" t="s">
        <v>144</v>
      </c>
      <c r="D45" s="10" t="s">
        <v>117</v>
      </c>
      <c r="E45" s="62" t="s">
        <v>209</v>
      </c>
      <c r="I45" s="74">
        <f>+Table3[[#This Row],[so_luong_per_thung]]*Table3[[#This Row],[price]]</f>
        <v>0</v>
      </c>
      <c r="J45" s="74" t="e">
        <f>+Table3[[#This Row],[dose_25L]]/O45*Table3[[#This Row],[price]]*1.4</f>
        <v>#VALUE!</v>
      </c>
      <c r="L45" s="74">
        <f>+Table3[[#This Row],[dose_per_l]]*250</f>
        <v>0</v>
      </c>
      <c r="M45" s="74">
        <f>+Table3[[#This Row],[dose_per_l]]*25</f>
        <v>0</v>
      </c>
      <c r="O45" t="str">
        <f t="shared" si="0"/>
        <v/>
      </c>
    </row>
    <row r="46" spans="1:15" ht="15.75" x14ac:dyDescent="0.25">
      <c r="A46" s="57"/>
      <c r="B46" s="10"/>
      <c r="C46" s="10" t="s">
        <v>149</v>
      </c>
      <c r="D46" s="10" t="s">
        <v>150</v>
      </c>
      <c r="E46" s="62" t="s">
        <v>209</v>
      </c>
      <c r="I46" s="74">
        <f>+Table3[[#This Row],[so_luong_per_thung]]*Table3[[#This Row],[price]]</f>
        <v>0</v>
      </c>
      <c r="J46" s="74" t="e">
        <f>+Table3[[#This Row],[dose_25L]]/O46*Table3[[#This Row],[price]]*1.4</f>
        <v>#VALUE!</v>
      </c>
      <c r="L46" s="74">
        <f>+Table3[[#This Row],[dose_per_l]]*250</f>
        <v>0</v>
      </c>
      <c r="M46" s="74">
        <f>+Table3[[#This Row],[dose_per_l]]*25</f>
        <v>0</v>
      </c>
      <c r="O46" t="str">
        <f t="shared" si="0"/>
        <v/>
      </c>
    </row>
    <row r="47" spans="1:15" ht="15.75" x14ac:dyDescent="0.25">
      <c r="A47" s="56"/>
      <c r="B47" s="52"/>
      <c r="C47" s="46" t="s">
        <v>160</v>
      </c>
      <c r="D47" s="10" t="s">
        <v>161</v>
      </c>
      <c r="E47" s="62" t="s">
        <v>209</v>
      </c>
      <c r="I47" s="74">
        <f>+Table3[[#This Row],[so_luong_per_thung]]*Table3[[#This Row],[price]]</f>
        <v>0</v>
      </c>
      <c r="J47" s="74" t="e">
        <f>+Table3[[#This Row],[dose_25L]]/O47*Table3[[#This Row],[price]]*1.4</f>
        <v>#VALUE!</v>
      </c>
      <c r="L47" s="74">
        <f>+Table3[[#This Row],[dose_per_l]]*250</f>
        <v>0</v>
      </c>
      <c r="M47" s="74">
        <f>+Table3[[#This Row],[dose_per_l]]*25</f>
        <v>0</v>
      </c>
      <c r="O47" t="str">
        <f t="shared" si="0"/>
        <v/>
      </c>
    </row>
    <row r="48" spans="1:15" ht="15.75" x14ac:dyDescent="0.25">
      <c r="A48" s="56"/>
      <c r="B48" s="52"/>
      <c r="C48" s="44" t="s">
        <v>131</v>
      </c>
      <c r="D48" s="10" t="s">
        <v>123</v>
      </c>
      <c r="E48" s="62" t="s">
        <v>209</v>
      </c>
      <c r="I48" s="74">
        <f>+Table3[[#This Row],[so_luong_per_thung]]*Table3[[#This Row],[price]]</f>
        <v>0</v>
      </c>
      <c r="J48" s="74" t="e">
        <f>+Table3[[#This Row],[dose_25L]]/O48*Table3[[#This Row],[price]]*1.4</f>
        <v>#VALUE!</v>
      </c>
      <c r="L48" s="74">
        <f>+Table3[[#This Row],[dose_per_l]]*250</f>
        <v>0</v>
      </c>
      <c r="M48" s="74">
        <f>+Table3[[#This Row],[dose_per_l]]*25</f>
        <v>0</v>
      </c>
      <c r="O48" t="str">
        <f>IF(ISNUMBER(SEARCH("ml", F48)), VALUE(LEFT(F48, FIND("ml", F48)-1)), IF(ISNUMBER(SEARCH("gr", F48)), VALUE(LEFT(F48, FIND("gr", F48)-1)), ""))</f>
        <v/>
      </c>
    </row>
    <row r="49" spans="1:16" ht="15.75" x14ac:dyDescent="0.25">
      <c r="A49" s="56"/>
      <c r="B49" s="52"/>
      <c r="C49" s="44" t="s">
        <v>133</v>
      </c>
      <c r="D49" s="10" t="s">
        <v>126</v>
      </c>
      <c r="E49" s="62" t="s">
        <v>209</v>
      </c>
      <c r="I49" s="74">
        <f>+Table3[[#This Row],[so_luong_per_thung]]*Table3[[#This Row],[price]]</f>
        <v>0</v>
      </c>
      <c r="J49" s="74" t="e">
        <f>+Table3[[#This Row],[dose_25L]]/O49*Table3[[#This Row],[price]]*1.4</f>
        <v>#VALUE!</v>
      </c>
      <c r="L49" s="74">
        <f>+Table3[[#This Row],[dose_per_l]]*250</f>
        <v>0</v>
      </c>
      <c r="M49" s="74">
        <f>+Table3[[#This Row],[dose_per_l]]*25</f>
        <v>0</v>
      </c>
      <c r="O49" t="str">
        <f t="shared" si="0"/>
        <v/>
      </c>
    </row>
    <row r="50" spans="1:16" ht="15.75" x14ac:dyDescent="0.25">
      <c r="A50" s="56"/>
      <c r="B50" s="52"/>
      <c r="C50" s="44" t="s">
        <v>141</v>
      </c>
      <c r="D50" s="10" t="s">
        <v>142</v>
      </c>
      <c r="E50" s="62" t="s">
        <v>209</v>
      </c>
      <c r="I50" s="74">
        <f>+Table3[[#This Row],[so_luong_per_thung]]*Table3[[#This Row],[price]]</f>
        <v>0</v>
      </c>
      <c r="J50" s="74" t="e">
        <f>+Table3[[#This Row],[dose_25L]]/O50*Table3[[#This Row],[price]]*1.4</f>
        <v>#VALUE!</v>
      </c>
      <c r="L50" s="74">
        <f>+Table3[[#This Row],[dose_per_l]]*250</f>
        <v>0</v>
      </c>
      <c r="M50" s="74">
        <f>+Table3[[#This Row],[dose_per_l]]*25</f>
        <v>0</v>
      </c>
      <c r="O50" t="str">
        <f t="shared" si="0"/>
        <v/>
      </c>
      <c r="P50" t="e">
        <f>+M49/O49*14500</f>
        <v>#VALUE!</v>
      </c>
    </row>
    <row r="51" spans="1:16" ht="15.75" x14ac:dyDescent="0.25">
      <c r="A51" s="58"/>
      <c r="B51" s="26"/>
      <c r="C51" s="46" t="s">
        <v>1</v>
      </c>
      <c r="D51" s="17" t="s">
        <v>2</v>
      </c>
      <c r="E51" s="62" t="s">
        <v>208</v>
      </c>
      <c r="I51" s="74">
        <f>+Table3[[#This Row],[so_luong_per_thung]]*Table3[[#This Row],[price]]</f>
        <v>0</v>
      </c>
      <c r="J51" s="74" t="e">
        <f>+Table3[[#This Row],[dose_25L]]/O51*Table3[[#This Row],[price]]*1.4</f>
        <v>#VALUE!</v>
      </c>
      <c r="L51" s="74">
        <f>+Table3[[#This Row],[dose_per_l]]*250</f>
        <v>0</v>
      </c>
      <c r="M51" s="74">
        <f>+Table3[[#This Row],[dose_per_l]]*25</f>
        <v>0</v>
      </c>
      <c r="O51" t="str">
        <f t="shared" si="0"/>
        <v/>
      </c>
      <c r="P51">
        <f>+M49/100*35500</f>
        <v>0</v>
      </c>
    </row>
    <row r="52" spans="1:16" ht="15.75" x14ac:dyDescent="0.25">
      <c r="A52" s="56"/>
      <c r="B52" s="52"/>
      <c r="C52" s="46" t="s">
        <v>7</v>
      </c>
      <c r="D52" s="17" t="s">
        <v>8</v>
      </c>
      <c r="E52" s="62" t="s">
        <v>208</v>
      </c>
      <c r="I52" s="74">
        <f>+Table3[[#This Row],[so_luong_per_thung]]*Table3[[#This Row],[price]]</f>
        <v>0</v>
      </c>
      <c r="J52" s="74" t="e">
        <f>+Table3[[#This Row],[dose_25L]]/O52*Table3[[#This Row],[price]]*1.4</f>
        <v>#VALUE!</v>
      </c>
      <c r="L52" s="74">
        <f>+Table3[[#This Row],[dose_per_l]]*250</f>
        <v>0</v>
      </c>
      <c r="M52" s="74">
        <f>+Table3[[#This Row],[dose_per_l]]*25</f>
        <v>0</v>
      </c>
      <c r="O52" t="str">
        <f t="shared" si="0"/>
        <v/>
      </c>
    </row>
    <row r="53" spans="1:16" ht="15.75" x14ac:dyDescent="0.25">
      <c r="A53" s="56"/>
      <c r="B53" s="52"/>
      <c r="C53" s="44" t="s">
        <v>55</v>
      </c>
      <c r="D53" s="17" t="s">
        <v>56</v>
      </c>
      <c r="E53" s="62" t="s">
        <v>208</v>
      </c>
      <c r="I53" s="74">
        <f>+Table3[[#This Row],[so_luong_per_thung]]*Table3[[#This Row],[price]]</f>
        <v>0</v>
      </c>
      <c r="J53" s="74" t="e">
        <f>+Table3[[#This Row],[dose_25L]]/O53*Table3[[#This Row],[price]]*1.4</f>
        <v>#VALUE!</v>
      </c>
      <c r="L53" s="74">
        <f>+Table3[[#This Row],[dose_per_l]]*250</f>
        <v>0</v>
      </c>
      <c r="M53" s="74">
        <f>+Table3[[#This Row],[dose_per_l]]*25</f>
        <v>0</v>
      </c>
      <c r="O53" t="str">
        <f t="shared" si="0"/>
        <v/>
      </c>
    </row>
    <row r="54" spans="1:16" ht="15.75" x14ac:dyDescent="0.25">
      <c r="A54" s="57"/>
      <c r="B54" s="10"/>
      <c r="C54" s="10" t="s">
        <v>71</v>
      </c>
      <c r="D54" s="17" t="s">
        <v>72</v>
      </c>
      <c r="E54" s="62" t="s">
        <v>208</v>
      </c>
      <c r="I54" s="74">
        <f>+Table3[[#This Row],[so_luong_per_thung]]*Table3[[#This Row],[price]]</f>
        <v>0</v>
      </c>
      <c r="J54" s="74" t="e">
        <f>+Table3[[#This Row],[dose_25L]]/O54*Table3[[#This Row],[price]]*1.4</f>
        <v>#VALUE!</v>
      </c>
      <c r="L54" s="74">
        <f>+Table3[[#This Row],[dose_per_l]]*250</f>
        <v>0</v>
      </c>
      <c r="M54" s="74">
        <f>+Table3[[#This Row],[dose_per_l]]*25</f>
        <v>0</v>
      </c>
      <c r="O54" t="str">
        <f t="shared" si="0"/>
        <v/>
      </c>
    </row>
    <row r="55" spans="1:16" ht="15.75" x14ac:dyDescent="0.25">
      <c r="A55" s="57"/>
      <c r="B55" s="10"/>
      <c r="C55" s="10" t="s">
        <v>63</v>
      </c>
      <c r="D55" s="17" t="s">
        <v>64</v>
      </c>
      <c r="E55" s="62" t="s">
        <v>208</v>
      </c>
      <c r="I55" s="74">
        <f>+Table3[[#This Row],[so_luong_per_thung]]*Table3[[#This Row],[price]]</f>
        <v>0</v>
      </c>
      <c r="J55" s="74" t="e">
        <f>+Table3[[#This Row],[dose_25L]]/O55*Table3[[#This Row],[price]]*1.4</f>
        <v>#VALUE!</v>
      </c>
      <c r="L55" s="74">
        <f>+Table3[[#This Row],[dose_per_l]]*250</f>
        <v>0</v>
      </c>
      <c r="M55" s="74">
        <f>+Table3[[#This Row],[dose_per_l]]*25</f>
        <v>0</v>
      </c>
      <c r="O55" t="str">
        <f t="shared" si="0"/>
        <v/>
      </c>
    </row>
    <row r="56" spans="1:16" ht="15.75" x14ac:dyDescent="0.25">
      <c r="A56" s="56"/>
      <c r="B56" s="52"/>
      <c r="C56" s="46" t="s">
        <v>34</v>
      </c>
      <c r="D56" s="17" t="s">
        <v>35</v>
      </c>
      <c r="E56" s="62" t="s">
        <v>208</v>
      </c>
      <c r="I56" s="74">
        <f>+Table3[[#This Row],[so_luong_per_thung]]*Table3[[#This Row],[price]]</f>
        <v>0</v>
      </c>
      <c r="J56" s="74" t="e">
        <f>+Table3[[#This Row],[dose_25L]]/O56*Table3[[#This Row],[price]]*1.4</f>
        <v>#VALUE!</v>
      </c>
      <c r="L56" s="74">
        <f>+Table3[[#This Row],[dose_per_l]]*250</f>
        <v>0</v>
      </c>
      <c r="M56" s="74">
        <f>+Table3[[#This Row],[dose_per_l]]*25</f>
        <v>0</v>
      </c>
      <c r="O56" t="str">
        <f t="shared" si="0"/>
        <v/>
      </c>
    </row>
    <row r="57" spans="1:16" ht="15.75" x14ac:dyDescent="0.25">
      <c r="A57" s="57"/>
      <c r="B57" s="10"/>
      <c r="C57" s="10" t="s">
        <v>69</v>
      </c>
      <c r="D57" s="17" t="s">
        <v>67</v>
      </c>
      <c r="E57" s="62" t="s">
        <v>208</v>
      </c>
      <c r="I57" s="74">
        <f>+Table3[[#This Row],[so_luong_per_thung]]*Table3[[#This Row],[price]]</f>
        <v>0</v>
      </c>
      <c r="J57" s="74" t="e">
        <f>+Table3[[#This Row],[dose_25L]]/O57*Table3[[#This Row],[price]]*1.4</f>
        <v>#VALUE!</v>
      </c>
      <c r="L57" s="74">
        <f>+Table3[[#This Row],[dose_per_l]]*250</f>
        <v>0</v>
      </c>
      <c r="M57" s="74">
        <f>+Table3[[#This Row],[dose_per_l]]*25</f>
        <v>0</v>
      </c>
      <c r="O57" t="str">
        <f t="shared" si="0"/>
        <v/>
      </c>
    </row>
    <row r="58" spans="1:16" ht="15.75" x14ac:dyDescent="0.25">
      <c r="A58" s="56"/>
      <c r="B58" s="52"/>
      <c r="C58" s="46" t="s">
        <v>40</v>
      </c>
      <c r="D58" s="17" t="s">
        <v>41</v>
      </c>
      <c r="E58" s="62" t="s">
        <v>208</v>
      </c>
      <c r="I58" s="74">
        <f>+Table3[[#This Row],[so_luong_per_thung]]*Table3[[#This Row],[price]]</f>
        <v>0</v>
      </c>
      <c r="J58" s="74" t="e">
        <f>+Table3[[#This Row],[dose_25L]]/O58*Table3[[#This Row],[price]]*1.4</f>
        <v>#VALUE!</v>
      </c>
      <c r="L58" s="74">
        <f>+Table3[[#This Row],[dose_per_l]]*250</f>
        <v>0</v>
      </c>
      <c r="M58" s="74">
        <f>+Table3[[#This Row],[dose_per_l]]*25</f>
        <v>0</v>
      </c>
      <c r="O58" t="str">
        <f>IF(ISNUMBER(SEARCH("ml", F58)), VALUE(LEFT(F58, FIND("ml", F58)-1)), IF(ISNUMBER(SEARCH("gr", F58)), VALUE(LEFT(F58, FIND("gr", F58)-1)), ""))</f>
        <v/>
      </c>
    </row>
    <row r="59" spans="1:16" ht="15.75" x14ac:dyDescent="0.25">
      <c r="A59" s="56"/>
      <c r="B59" s="52"/>
      <c r="C59" s="44" t="s">
        <v>50</v>
      </c>
      <c r="D59" s="17" t="s">
        <v>51</v>
      </c>
      <c r="E59" s="62" t="s">
        <v>208</v>
      </c>
      <c r="I59" s="74">
        <f>+Table3[[#This Row],[so_luong_per_thung]]*Table3[[#This Row],[price]]</f>
        <v>0</v>
      </c>
      <c r="J59" s="74" t="e">
        <f>+Table3[[#This Row],[dose_25L]]/O59*Table3[[#This Row],[price]]*1.4</f>
        <v>#VALUE!</v>
      </c>
      <c r="L59" s="74">
        <f>+Table3[[#This Row],[dose_per_l]]*250</f>
        <v>0</v>
      </c>
      <c r="M59" s="74">
        <f>+Table3[[#This Row],[dose_per_l]]*25</f>
        <v>0</v>
      </c>
      <c r="O59" t="str">
        <f t="shared" si="0"/>
        <v/>
      </c>
    </row>
    <row r="60" spans="1:16" ht="15.75" x14ac:dyDescent="0.25">
      <c r="A60" s="56"/>
      <c r="B60" s="52"/>
      <c r="C60" s="44" t="s">
        <v>48</v>
      </c>
      <c r="D60" s="17" t="s">
        <v>46</v>
      </c>
      <c r="E60" s="62" t="s">
        <v>208</v>
      </c>
      <c r="I60" s="74">
        <f>+Table3[[#This Row],[so_luong_per_thung]]*Table3[[#This Row],[price]]</f>
        <v>0</v>
      </c>
      <c r="J60" s="74" t="e">
        <f>+Table3[[#This Row],[dose_25L]]/O60*Table3[[#This Row],[price]]*1.4</f>
        <v>#VALUE!</v>
      </c>
      <c r="L60" s="74">
        <f>+Table3[[#This Row],[dose_per_l]]*250</f>
        <v>0</v>
      </c>
      <c r="M60" s="74">
        <f>+Table3[[#This Row],[dose_per_l]]*25</f>
        <v>0</v>
      </c>
      <c r="O60" t="str">
        <f t="shared" si="0"/>
        <v/>
      </c>
    </row>
    <row r="61" spans="1:16" ht="15.75" x14ac:dyDescent="0.25">
      <c r="A61" s="56"/>
      <c r="B61" s="52"/>
      <c r="C61" s="44" t="s">
        <v>45</v>
      </c>
      <c r="D61" s="17" t="s">
        <v>46</v>
      </c>
      <c r="E61" s="62" t="s">
        <v>208</v>
      </c>
      <c r="I61" s="74">
        <f>+Table3[[#This Row],[so_luong_per_thung]]*Table3[[#This Row],[price]]</f>
        <v>0</v>
      </c>
      <c r="J61" s="74" t="e">
        <f>+Table3[[#This Row],[dose_25L]]/O61*Table3[[#This Row],[price]]*1.4</f>
        <v>#VALUE!</v>
      </c>
      <c r="L61" s="74">
        <f>+Table3[[#This Row],[dose_per_l]]*250</f>
        <v>0</v>
      </c>
      <c r="M61" s="74">
        <f>+Table3[[#This Row],[dose_per_l]]*25</f>
        <v>0</v>
      </c>
      <c r="O61" t="str">
        <f t="shared" si="0"/>
        <v/>
      </c>
    </row>
    <row r="62" spans="1:16" ht="31.5" x14ac:dyDescent="0.25">
      <c r="A62" s="60"/>
      <c r="B62" s="54"/>
      <c r="C62" s="47" t="s">
        <v>15</v>
      </c>
      <c r="D62" s="48" t="s">
        <v>16</v>
      </c>
      <c r="E62" s="62" t="s">
        <v>208</v>
      </c>
      <c r="I62" s="74">
        <f>+Table3[[#This Row],[so_luong_per_thung]]*Table3[[#This Row],[price]]</f>
        <v>0</v>
      </c>
      <c r="J62" s="74" t="e">
        <f>+Table3[[#This Row],[dose_25L]]/O62*Table3[[#This Row],[price]]*1.4</f>
        <v>#VALUE!</v>
      </c>
      <c r="L62" s="74">
        <f>+Table3[[#This Row],[dose_per_l]]*250</f>
        <v>0</v>
      </c>
      <c r="M62" s="74">
        <f>+Table3[[#This Row],[dose_per_l]]*25</f>
        <v>0</v>
      </c>
      <c r="O62" t="str">
        <f t="shared" si="0"/>
        <v/>
      </c>
    </row>
    <row r="63" spans="1:16" ht="15.75" x14ac:dyDescent="0.25">
      <c r="A63" s="56"/>
      <c r="B63" s="52"/>
      <c r="C63" s="46" t="s">
        <v>85</v>
      </c>
      <c r="D63" s="10" t="s">
        <v>86</v>
      </c>
      <c r="E63" s="62" t="s">
        <v>208</v>
      </c>
      <c r="I63" s="74">
        <f>+Table3[[#This Row],[so_luong_per_thung]]*Table3[[#This Row],[price]]</f>
        <v>0</v>
      </c>
      <c r="J63" s="74" t="e">
        <f>+Table3[[#This Row],[dose_25L]]/O63*Table3[[#This Row],[price]]*1.4</f>
        <v>#VALUE!</v>
      </c>
      <c r="L63" s="74">
        <f>+Table3[[#This Row],[dose_per_l]]*250</f>
        <v>0</v>
      </c>
      <c r="M63" s="74">
        <f>+Table3[[#This Row],[dose_per_l]]*25</f>
        <v>0</v>
      </c>
      <c r="O63" t="str">
        <f t="shared" si="0"/>
        <v/>
      </c>
    </row>
    <row r="64" spans="1:16" ht="15.75" x14ac:dyDescent="0.25">
      <c r="A64" s="57"/>
      <c r="B64" s="10"/>
      <c r="C64" s="10" t="s">
        <v>66</v>
      </c>
      <c r="D64" s="17" t="s">
        <v>67</v>
      </c>
      <c r="E64" s="62" t="s">
        <v>208</v>
      </c>
      <c r="I64" s="74">
        <f>+Table3[[#This Row],[so_luong_per_thung]]*Table3[[#This Row],[price]]</f>
        <v>0</v>
      </c>
      <c r="J64" s="74" t="e">
        <f>+Table3[[#This Row],[dose_25L]]/O64*Table3[[#This Row],[price]]*1.4</f>
        <v>#VALUE!</v>
      </c>
      <c r="L64" s="74">
        <f>+Table3[[#This Row],[dose_per_l]]*250</f>
        <v>0</v>
      </c>
      <c r="M64" s="74">
        <f>+Table3[[#This Row],[dose_per_l]]*25</f>
        <v>0</v>
      </c>
      <c r="O64" t="str">
        <f t="shared" si="0"/>
        <v/>
      </c>
    </row>
    <row r="65" spans="1:15" ht="15.75" x14ac:dyDescent="0.25">
      <c r="A65" s="56"/>
      <c r="B65" s="52"/>
      <c r="C65" s="46" t="s">
        <v>28</v>
      </c>
      <c r="D65" s="17" t="s">
        <v>29</v>
      </c>
      <c r="E65" s="62" t="s">
        <v>208</v>
      </c>
      <c r="I65" s="74">
        <f>+Table3[[#This Row],[so_luong_per_thung]]*Table3[[#This Row],[price]]</f>
        <v>0</v>
      </c>
      <c r="J65" s="74" t="e">
        <f>+Table3[[#This Row],[dose_25L]]/O65*Table3[[#This Row],[price]]*1.4</f>
        <v>#VALUE!</v>
      </c>
      <c r="L65" s="74">
        <f>+Table3[[#This Row],[dose_per_l]]*250</f>
        <v>0</v>
      </c>
      <c r="M65" s="74">
        <f>+Table3[[#This Row],[dose_per_l]]*25</f>
        <v>0</v>
      </c>
      <c r="O65" t="str">
        <f>IF(ISNUMBER(SEARCH("ml", F65)), VALUE(LEFT(F65, FIND("ml", F65)-1)), IF(ISNUMBER(SEARCH("gr", F65)), VALUE(LEFT(F65, FIND("gr", F65)-1)), ""))</f>
        <v/>
      </c>
    </row>
    <row r="66" spans="1:15" ht="15.75" x14ac:dyDescent="0.25">
      <c r="A66" s="56"/>
      <c r="B66" s="52"/>
      <c r="C66" s="44" t="s">
        <v>10</v>
      </c>
      <c r="D66" s="49" t="s">
        <v>5</v>
      </c>
      <c r="E66" s="62" t="s">
        <v>208</v>
      </c>
      <c r="I66" s="74">
        <f>+Table3[[#This Row],[so_luong_per_thung]]*Table3[[#This Row],[price]]</f>
        <v>0</v>
      </c>
      <c r="J66" s="74" t="e">
        <f>+Table3[[#This Row],[dose_25L]]/O66*Table3[[#This Row],[price]]*1.4</f>
        <v>#VALUE!</v>
      </c>
      <c r="L66" s="74">
        <f>+Table3[[#This Row],[dose_per_l]]*250</f>
        <v>0</v>
      </c>
      <c r="M66" s="74">
        <f>+Table3[[#This Row],[dose_per_l]]*25</f>
        <v>0</v>
      </c>
      <c r="O66" t="str">
        <f t="shared" si="0"/>
        <v/>
      </c>
    </row>
    <row r="67" spans="1:15" ht="63" x14ac:dyDescent="0.25">
      <c r="A67" s="56"/>
      <c r="B67" s="52"/>
      <c r="C67" s="46" t="s">
        <v>22</v>
      </c>
      <c r="D67" s="50" t="s">
        <v>23</v>
      </c>
      <c r="E67" s="62" t="s">
        <v>208</v>
      </c>
      <c r="I67" s="74">
        <f>+Table3[[#This Row],[so_luong_per_thung]]*Table3[[#This Row],[price]]</f>
        <v>0</v>
      </c>
      <c r="J67" s="74" t="e">
        <f>+Table3[[#This Row],[dose_25L]]/O67*Table3[[#This Row],[price]]*1.4</f>
        <v>#VALUE!</v>
      </c>
      <c r="L67" s="74">
        <f>+Table3[[#This Row],[dose_per_l]]*250</f>
        <v>0</v>
      </c>
      <c r="M67" s="74">
        <f>+Table3[[#This Row],[dose_per_l]]*25</f>
        <v>0</v>
      </c>
      <c r="O67" t="str">
        <f t="shared" ref="O67:O72" si="1">IF(ISNUMBER(SEARCH("ml", F67)), VALUE(LEFT(F67, FIND("ml", F67)-1)), IF(ISNUMBER(SEARCH("gr", F67)), VALUE(LEFT(F67, FIND("gr", F67)-1)), ""))</f>
        <v/>
      </c>
    </row>
    <row r="68" spans="1:15" ht="110.25" x14ac:dyDescent="0.25">
      <c r="A68" s="56"/>
      <c r="B68" s="52"/>
      <c r="C68" s="44" t="s">
        <v>31</v>
      </c>
      <c r="D68" s="51" t="s">
        <v>32</v>
      </c>
      <c r="E68" s="62" t="s">
        <v>208</v>
      </c>
      <c r="I68" s="74">
        <f>+Table3[[#This Row],[so_luong_per_thung]]*Table3[[#This Row],[price]]</f>
        <v>0</v>
      </c>
      <c r="J68" s="74" t="e">
        <f>+Table3[[#This Row],[dose_25L]]/O68*Table3[[#This Row],[price]]*1.4</f>
        <v>#VALUE!</v>
      </c>
      <c r="L68" s="74">
        <f>+Table3[[#This Row],[dose_per_l]]*250</f>
        <v>0</v>
      </c>
      <c r="M68" s="74">
        <f>+Table3[[#This Row],[dose_per_l]]*25</f>
        <v>0</v>
      </c>
      <c r="O68" t="str">
        <f t="shared" si="1"/>
        <v/>
      </c>
    </row>
    <row r="69" spans="1:15" ht="15.75" x14ac:dyDescent="0.25">
      <c r="A69" s="56"/>
      <c r="B69" s="52"/>
      <c r="C69" s="44" t="s">
        <v>12</v>
      </c>
      <c r="D69" s="49" t="s">
        <v>13</v>
      </c>
      <c r="E69" s="62" t="s">
        <v>208</v>
      </c>
      <c r="I69" s="74">
        <f>+Table3[[#This Row],[so_luong_per_thung]]*Table3[[#This Row],[price]]</f>
        <v>0</v>
      </c>
      <c r="J69" s="74" t="e">
        <f>+Table3[[#This Row],[dose_25L]]/O69*Table3[[#This Row],[price]]*1.4</f>
        <v>#VALUE!</v>
      </c>
      <c r="L69" s="74">
        <f>+Table3[[#This Row],[dose_per_l]]*250</f>
        <v>0</v>
      </c>
      <c r="M69" s="74">
        <f>+Table3[[#This Row],[dose_per_l]]*25</f>
        <v>0</v>
      </c>
      <c r="O69" t="str">
        <f t="shared" si="1"/>
        <v/>
      </c>
    </row>
    <row r="70" spans="1:15" ht="15.75" x14ac:dyDescent="0.25">
      <c r="A70" s="82"/>
      <c r="B70" s="83"/>
      <c r="C70" s="85" t="s">
        <v>79</v>
      </c>
      <c r="D70" s="68" t="s">
        <v>80</v>
      </c>
      <c r="E70" s="23" t="s">
        <v>208</v>
      </c>
      <c r="I70" s="74">
        <f>+Table3[[#This Row],[so_luong_per_thung]]*Table3[[#This Row],[price]]</f>
        <v>0</v>
      </c>
      <c r="J70" s="74" t="e">
        <f>+Table3[[#This Row],[dose_25L]]/O70*Table3[[#This Row],[price]]*1.4</f>
        <v>#VALUE!</v>
      </c>
      <c r="L70" s="74">
        <f>+Table3[[#This Row],[dose_per_l]]*250</f>
        <v>0</v>
      </c>
      <c r="M70" s="74">
        <f>+Table3[[#This Row],[dose_per_l]]*25</f>
        <v>0</v>
      </c>
      <c r="O70" t="str">
        <f t="shared" si="1"/>
        <v/>
      </c>
    </row>
    <row r="71" spans="1:15" ht="15.75" x14ac:dyDescent="0.25">
      <c r="A71" s="67"/>
      <c r="B71" s="68"/>
      <c r="C71" s="68" t="s">
        <v>82</v>
      </c>
      <c r="D71" s="68" t="s">
        <v>83</v>
      </c>
      <c r="E71" s="23" t="s">
        <v>208</v>
      </c>
      <c r="F71" s="70"/>
      <c r="I71" s="74">
        <f>+Table3[[#This Row],[so_luong_per_thung]]*Table3[[#This Row],[price]]</f>
        <v>0</v>
      </c>
      <c r="J71" s="74" t="e">
        <f>+Table3[[#This Row],[dose_25L]]/O71*Table3[[#This Row],[price]]*1.4</f>
        <v>#VALUE!</v>
      </c>
      <c r="L71" s="74">
        <f>+Table3[[#This Row],[dose_per_l]]*250</f>
        <v>0</v>
      </c>
      <c r="M71" s="74">
        <f>+Table3[[#This Row],[dose_per_l]]*25</f>
        <v>0</v>
      </c>
      <c r="O71" t="str">
        <f t="shared" si="1"/>
        <v/>
      </c>
    </row>
    <row r="72" spans="1:15" ht="15.75" x14ac:dyDescent="0.25">
      <c r="A72" s="82"/>
      <c r="B72" s="83"/>
      <c r="C72" s="84"/>
      <c r="D72" s="84"/>
      <c r="E72" s="23"/>
      <c r="I72" s="74">
        <f>+Table3[[#This Row],[so_luong_per_thung]]*Table3[[#This Row],[price]]</f>
        <v>0</v>
      </c>
      <c r="J72" s="74" t="e">
        <f>+Table3[[#This Row],[dose_25L]]/O72*Table3[[#This Row],[price]]*1.4</f>
        <v>#VALUE!</v>
      </c>
      <c r="L72" s="74">
        <f>+Table3[[#This Row],[dose_per_l]]*250</f>
        <v>0</v>
      </c>
      <c r="M72" s="74">
        <f>+Table3[[#This Row],[dose_per_l]]*25</f>
        <v>0</v>
      </c>
      <c r="O72" t="str">
        <f t="shared" si="1"/>
        <v/>
      </c>
    </row>
  </sheetData>
  <sortState xmlns:xlrd2="http://schemas.microsoft.com/office/spreadsheetml/2017/richdata2" ref="A2:E71">
    <sortCondition ref="A1:A7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B004-AFC8-4F76-A177-7963A4A5A073}">
  <dimension ref="A1:N14"/>
  <sheetViews>
    <sheetView tabSelected="1" workbookViewId="0">
      <pane xSplit="3" ySplit="1" topLeftCell="D2" activePane="bottomRight" state="frozen"/>
      <selection pane="topRight" activeCell="D1" sqref="D1"/>
      <selection pane="bottomLeft" activeCell="A2" sqref="A2"/>
      <selection pane="bottomRight" activeCell="A2" sqref="A2:N13"/>
    </sheetView>
  </sheetViews>
  <sheetFormatPr defaultRowHeight="15" x14ac:dyDescent="0.25"/>
  <cols>
    <col min="1" max="1" width="14.140625" bestFit="1" customWidth="1"/>
    <col min="2" max="2" width="6" bestFit="1" customWidth="1"/>
    <col min="3" max="3" width="47.7109375" customWidth="1"/>
    <col min="4" max="4" width="13.85546875" bestFit="1" customWidth="1"/>
    <col min="5" max="5" width="8.28515625" bestFit="1" customWidth="1"/>
    <col min="6" max="6" width="8.28515625" customWidth="1"/>
    <col min="7" max="7" width="26.140625" bestFit="1" customWidth="1"/>
    <col min="8" max="8" width="9.42578125" bestFit="1" customWidth="1"/>
    <col min="9" max="9" width="29" bestFit="1" customWidth="1"/>
    <col min="10" max="10" width="16.140625" bestFit="1" customWidth="1"/>
    <col min="11" max="11" width="26.42578125" bestFit="1" customWidth="1"/>
    <col min="12" max="12" width="17" bestFit="1" customWidth="1"/>
    <col min="13" max="13" width="17.28515625" bestFit="1" customWidth="1"/>
    <col min="14" max="14" width="13" bestFit="1" customWidth="1"/>
  </cols>
  <sheetData>
    <row r="1" spans="1:14" ht="21" x14ac:dyDescent="0.35">
      <c r="A1" s="87" t="s">
        <v>211</v>
      </c>
      <c r="B1" s="87" t="s">
        <v>214</v>
      </c>
      <c r="C1" s="88" t="s">
        <v>212</v>
      </c>
      <c r="D1" s="88" t="s">
        <v>213</v>
      </c>
      <c r="E1" s="89" t="s">
        <v>290</v>
      </c>
      <c r="F1" s="89" t="s">
        <v>350</v>
      </c>
      <c r="G1" s="88" t="s">
        <v>252</v>
      </c>
      <c r="H1" s="90" t="s">
        <v>251</v>
      </c>
      <c r="I1" s="90" t="s">
        <v>254</v>
      </c>
      <c r="J1" s="88" t="s">
        <v>253</v>
      </c>
      <c r="K1" s="88" t="s">
        <v>250</v>
      </c>
      <c r="L1" s="91" t="s">
        <v>285</v>
      </c>
      <c r="M1" s="88" t="s">
        <v>284</v>
      </c>
      <c r="N1" s="88" t="s">
        <v>286</v>
      </c>
    </row>
    <row r="2" spans="1:14" x14ac:dyDescent="0.25">
      <c r="A2" t="s">
        <v>291</v>
      </c>
      <c r="B2" t="s">
        <v>340</v>
      </c>
      <c r="C2" t="s">
        <v>303</v>
      </c>
      <c r="D2" t="s">
        <v>320</v>
      </c>
      <c r="E2" t="s">
        <v>325</v>
      </c>
      <c r="F2" t="s">
        <v>351</v>
      </c>
      <c r="G2" t="s">
        <v>321</v>
      </c>
      <c r="H2">
        <v>35000</v>
      </c>
      <c r="I2">
        <v>40</v>
      </c>
      <c r="J2">
        <f>+H2*I2</f>
        <v>1400000</v>
      </c>
    </row>
    <row r="3" spans="1:14" x14ac:dyDescent="0.25">
      <c r="A3" t="s">
        <v>292</v>
      </c>
      <c r="B3" t="s">
        <v>339</v>
      </c>
      <c r="C3" t="s">
        <v>305</v>
      </c>
      <c r="D3" t="s">
        <v>320</v>
      </c>
      <c r="E3" t="s">
        <v>325</v>
      </c>
      <c r="F3" t="s">
        <v>351</v>
      </c>
      <c r="G3" t="s">
        <v>258</v>
      </c>
      <c r="H3">
        <v>50000</v>
      </c>
      <c r="I3">
        <v>40</v>
      </c>
      <c r="J3">
        <f t="shared" ref="J3:J13" si="0">+H3*I3</f>
        <v>2000000</v>
      </c>
    </row>
    <row r="4" spans="1:14" x14ac:dyDescent="0.25">
      <c r="A4" t="s">
        <v>293</v>
      </c>
      <c r="B4" t="s">
        <v>344</v>
      </c>
      <c r="C4" t="s">
        <v>304</v>
      </c>
      <c r="D4" t="s">
        <v>320</v>
      </c>
      <c r="E4" t="s">
        <v>325</v>
      </c>
      <c r="F4" t="s">
        <v>351</v>
      </c>
      <c r="G4" t="s">
        <v>259</v>
      </c>
      <c r="H4">
        <v>21000</v>
      </c>
      <c r="I4">
        <v>100</v>
      </c>
      <c r="J4">
        <f t="shared" si="0"/>
        <v>2100000</v>
      </c>
      <c r="M4" t="s">
        <v>332</v>
      </c>
    </row>
    <row r="5" spans="1:14" x14ac:dyDescent="0.25">
      <c r="A5" t="s">
        <v>294</v>
      </c>
      <c r="B5" t="s">
        <v>347</v>
      </c>
      <c r="C5" t="s">
        <v>306</v>
      </c>
      <c r="D5" t="s">
        <v>320</v>
      </c>
      <c r="E5" t="s">
        <v>325</v>
      </c>
      <c r="F5" t="s">
        <v>351</v>
      </c>
      <c r="G5" t="s">
        <v>258</v>
      </c>
      <c r="H5">
        <v>55000</v>
      </c>
      <c r="I5">
        <v>40</v>
      </c>
      <c r="J5">
        <f t="shared" si="0"/>
        <v>2200000</v>
      </c>
      <c r="M5" t="s">
        <v>335</v>
      </c>
    </row>
    <row r="6" spans="1:14" x14ac:dyDescent="0.25">
      <c r="A6" t="s">
        <v>295</v>
      </c>
      <c r="B6" t="s">
        <v>348</v>
      </c>
      <c r="C6" t="s">
        <v>307</v>
      </c>
      <c r="D6" t="s">
        <v>319</v>
      </c>
      <c r="E6" t="s">
        <v>327</v>
      </c>
      <c r="F6" t="s">
        <v>353</v>
      </c>
      <c r="G6" t="s">
        <v>264</v>
      </c>
      <c r="H6">
        <v>90000</v>
      </c>
      <c r="I6">
        <v>40</v>
      </c>
      <c r="J6">
        <f t="shared" si="0"/>
        <v>3600000</v>
      </c>
      <c r="M6" t="s">
        <v>336</v>
      </c>
      <c r="N6" t="s">
        <v>337</v>
      </c>
    </row>
    <row r="7" spans="1:14" x14ac:dyDescent="0.25">
      <c r="A7" t="s">
        <v>296</v>
      </c>
      <c r="C7" t="s">
        <v>308</v>
      </c>
      <c r="D7" t="s">
        <v>318</v>
      </c>
      <c r="E7" t="s">
        <v>328</v>
      </c>
      <c r="F7" t="s">
        <v>352</v>
      </c>
      <c r="G7" t="s">
        <v>259</v>
      </c>
      <c r="H7">
        <v>9000</v>
      </c>
      <c r="I7">
        <v>100</v>
      </c>
      <c r="J7">
        <f t="shared" si="0"/>
        <v>900000</v>
      </c>
    </row>
    <row r="8" spans="1:14" x14ac:dyDescent="0.25">
      <c r="A8" t="s">
        <v>297</v>
      </c>
      <c r="B8" t="s">
        <v>349</v>
      </c>
      <c r="C8" t="s">
        <v>309</v>
      </c>
      <c r="D8" t="s">
        <v>317</v>
      </c>
      <c r="E8" t="s">
        <v>329</v>
      </c>
      <c r="F8" t="s">
        <v>353</v>
      </c>
      <c r="G8" t="s">
        <v>322</v>
      </c>
      <c r="H8">
        <v>65000</v>
      </c>
      <c r="I8">
        <v>20</v>
      </c>
      <c r="J8">
        <f t="shared" si="0"/>
        <v>1300000</v>
      </c>
      <c r="M8" t="s">
        <v>334</v>
      </c>
    </row>
    <row r="9" spans="1:14" x14ac:dyDescent="0.25">
      <c r="A9" t="s">
        <v>298</v>
      </c>
      <c r="B9" t="s">
        <v>343</v>
      </c>
      <c r="C9" t="s">
        <v>55</v>
      </c>
      <c r="D9" t="s">
        <v>316</v>
      </c>
      <c r="E9" t="s">
        <v>328</v>
      </c>
      <c r="F9" t="s">
        <v>352</v>
      </c>
      <c r="G9" t="s">
        <v>259</v>
      </c>
      <c r="H9" t="s">
        <v>331</v>
      </c>
      <c r="I9">
        <v>100</v>
      </c>
      <c r="J9" t="e">
        <f t="shared" si="0"/>
        <v>#VALUE!</v>
      </c>
      <c r="M9" t="s">
        <v>333</v>
      </c>
    </row>
    <row r="10" spans="1:14" x14ac:dyDescent="0.25">
      <c r="A10" t="s">
        <v>299</v>
      </c>
      <c r="B10" t="s">
        <v>346</v>
      </c>
      <c r="C10" t="s">
        <v>310</v>
      </c>
      <c r="D10" t="s">
        <v>315</v>
      </c>
      <c r="E10" t="s">
        <v>326</v>
      </c>
      <c r="F10" t="s">
        <v>354</v>
      </c>
      <c r="G10" t="s">
        <v>323</v>
      </c>
      <c r="H10">
        <v>45000</v>
      </c>
      <c r="I10">
        <v>20</v>
      </c>
      <c r="J10">
        <f t="shared" si="0"/>
        <v>900000</v>
      </c>
    </row>
    <row r="11" spans="1:14" x14ac:dyDescent="0.25">
      <c r="A11" t="s">
        <v>300</v>
      </c>
      <c r="B11" t="s">
        <v>345</v>
      </c>
      <c r="C11" t="s">
        <v>311</v>
      </c>
      <c r="D11" t="s">
        <v>314</v>
      </c>
      <c r="E11" t="s">
        <v>326</v>
      </c>
      <c r="F11" t="s">
        <v>354</v>
      </c>
      <c r="G11" t="s">
        <v>324</v>
      </c>
      <c r="H11">
        <v>100000</v>
      </c>
      <c r="I11">
        <v>20</v>
      </c>
      <c r="J11">
        <f t="shared" si="0"/>
        <v>2000000</v>
      </c>
    </row>
    <row r="12" spans="1:14" x14ac:dyDescent="0.25">
      <c r="A12" t="s">
        <v>301</v>
      </c>
      <c r="B12" t="s">
        <v>338</v>
      </c>
      <c r="C12" t="s">
        <v>311</v>
      </c>
      <c r="D12" t="s">
        <v>314</v>
      </c>
      <c r="E12" t="s">
        <v>326</v>
      </c>
      <c r="F12" t="s">
        <v>354</v>
      </c>
      <c r="G12" t="s">
        <v>324</v>
      </c>
      <c r="H12">
        <v>95000</v>
      </c>
      <c r="I12">
        <v>20</v>
      </c>
      <c r="J12">
        <f t="shared" si="0"/>
        <v>1900000</v>
      </c>
    </row>
    <row r="13" spans="1:14" x14ac:dyDescent="0.25">
      <c r="A13" t="s">
        <v>302</v>
      </c>
      <c r="B13" t="s">
        <v>341</v>
      </c>
      <c r="C13" t="s">
        <v>312</v>
      </c>
      <c r="D13" t="s">
        <v>313</v>
      </c>
      <c r="E13" t="s">
        <v>330</v>
      </c>
      <c r="F13" t="s">
        <v>277</v>
      </c>
      <c r="G13" t="s">
        <v>324</v>
      </c>
      <c r="H13">
        <v>75000</v>
      </c>
      <c r="I13">
        <v>20</v>
      </c>
      <c r="J13">
        <f t="shared" si="0"/>
        <v>1500000</v>
      </c>
      <c r="M13" t="s">
        <v>334</v>
      </c>
    </row>
    <row r="14" spans="1:14" x14ac:dyDescent="0.25">
      <c r="B14" t="s">
        <v>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Sâu rầy</vt:lpstr>
      <vt:lpstr>Nấm khuẩn</vt:lpstr>
      <vt:lpstr>PBL</vt:lpstr>
      <vt:lpstr>tổng hợp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PC-Name</dc:creator>
  <cp:lastModifiedBy>Lê Khôi</cp:lastModifiedBy>
  <dcterms:created xsi:type="dcterms:W3CDTF">2015-06-05T18:17:20Z</dcterms:created>
  <dcterms:modified xsi:type="dcterms:W3CDTF">2025-02-26T14:07:48Z</dcterms:modified>
</cp:coreProperties>
</file>