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BRT\pbrt-v3-master\scenes\TEST_CASES\Proyecto\Compilacion de Datos\"/>
    </mc:Choice>
  </mc:AlternateContent>
  <xr:revisionPtr revIDLastSave="0" documentId="13_ncr:1_{9D8D11A6-1DAC-4C85-AEFE-F18C1D4CF1E2}" xr6:coauthVersionLast="47" xr6:coauthVersionMax="47" xr10:uidLastSave="{00000000-0000-0000-0000-000000000000}"/>
  <bookViews>
    <workbookView xWindow="-120" yWindow="-120" windowWidth="29040" windowHeight="15840" activeTab="1" xr2:uid="{B3BA7F8A-7F1D-4D85-B6D6-D5A1456A0455}"/>
  </bookViews>
  <sheets>
    <sheet name="Generador Aleatorio" sheetId="1" r:id="rId1"/>
    <sheet name="Primer Barrido" sheetId="2" r:id="rId2"/>
    <sheet name="Segundo Barrido" sheetId="3" r:id="rId3"/>
    <sheet name="Back 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9" i="2" l="1"/>
  <c r="AG40" i="3"/>
  <c r="X38" i="2"/>
  <c r="AQ40" i="3"/>
  <c r="Z40" i="3"/>
  <c r="I40" i="3"/>
  <c r="AH42" i="2"/>
  <c r="AP42" i="2"/>
  <c r="I42" i="2"/>
  <c r="Y42" i="2"/>
  <c r="P42" i="2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AR7" i="3"/>
  <c r="AR6" i="3"/>
  <c r="AR5" i="3"/>
  <c r="AR4" i="3"/>
  <c r="Q38" i="4"/>
  <c r="Q13" i="4"/>
  <c r="Q12" i="4"/>
  <c r="Q11" i="4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J74" i="4"/>
  <c r="J72" i="4"/>
  <c r="J70" i="4"/>
  <c r="J68" i="4"/>
  <c r="J66" i="4"/>
  <c r="J64" i="4"/>
  <c r="J62" i="4"/>
  <c r="J60" i="4"/>
  <c r="J58" i="4"/>
  <c r="J56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J4" i="4"/>
  <c r="J2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0" i="4"/>
  <c r="Q9" i="4"/>
  <c r="Q8" i="4"/>
  <c r="Q7" i="4"/>
  <c r="Q6" i="4"/>
  <c r="Q5" i="4"/>
  <c r="Q4" i="4"/>
  <c r="Q3" i="4"/>
  <c r="Q2" i="4"/>
  <c r="Y40" i="3" l="1"/>
  <c r="H40" i="3"/>
  <c r="AR40" i="3"/>
  <c r="AQ6" i="2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AI31" i="2"/>
  <c r="AI30" i="2"/>
  <c r="AI22" i="2"/>
  <c r="AI16" i="2"/>
  <c r="AI15" i="2"/>
  <c r="AI14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6" i="2"/>
  <c r="AI7" i="2"/>
  <c r="AI8" i="2"/>
  <c r="AI9" i="2"/>
  <c r="AI10" i="2"/>
  <c r="AI12" i="2"/>
  <c r="AI13" i="2"/>
  <c r="AI17" i="2"/>
  <c r="AI18" i="2"/>
  <c r="AI19" i="2"/>
  <c r="AI20" i="2"/>
  <c r="AI23" i="2"/>
  <c r="AI24" i="2"/>
  <c r="AI25" i="2"/>
  <c r="AI26" i="2"/>
  <c r="AI27" i="2"/>
  <c r="AI28" i="2"/>
  <c r="AI32" i="2"/>
  <c r="AI33" i="2"/>
  <c r="AI34" i="2"/>
  <c r="AI35" i="2"/>
  <c r="AI36" i="2"/>
  <c r="AI37" i="2"/>
  <c r="AI38" i="2"/>
  <c r="AI39" i="2"/>
  <c r="AI40" i="2"/>
  <c r="AI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40" i="2"/>
  <c r="X41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6" i="2"/>
  <c r="N60" i="1"/>
  <c r="N37" i="1"/>
  <c r="N21" i="1"/>
  <c r="N34" i="1"/>
  <c r="N73" i="1"/>
  <c r="N19" i="1"/>
  <c r="N24" i="1"/>
  <c r="N39" i="1"/>
  <c r="N68" i="1"/>
  <c r="N15" i="1"/>
  <c r="N67" i="1"/>
  <c r="N62" i="1"/>
  <c r="N8" i="1"/>
  <c r="N61" i="1"/>
  <c r="N46" i="1"/>
  <c r="N69" i="1"/>
  <c r="N33" i="1"/>
  <c r="N23" i="1"/>
  <c r="N52" i="1"/>
  <c r="N70" i="1"/>
  <c r="N72" i="1"/>
  <c r="N56" i="1"/>
  <c r="N54" i="1"/>
  <c r="N53" i="1"/>
  <c r="N58" i="1"/>
  <c r="N38" i="1"/>
  <c r="N25" i="1"/>
  <c r="N49" i="1"/>
  <c r="N28" i="1"/>
  <c r="N12" i="1"/>
  <c r="N14" i="1"/>
  <c r="N51" i="1"/>
  <c r="N47" i="1"/>
  <c r="N64" i="1"/>
  <c r="N45" i="1"/>
  <c r="N75" i="1"/>
  <c r="N71" i="1"/>
  <c r="N35" i="1"/>
  <c r="N42" i="1"/>
  <c r="N77" i="1"/>
  <c r="N16" i="1"/>
  <c r="N59" i="1"/>
  <c r="N74" i="1"/>
  <c r="N20" i="1"/>
  <c r="N48" i="1"/>
  <c r="N50" i="1"/>
  <c r="N9" i="1"/>
  <c r="N7" i="1"/>
  <c r="N66" i="1"/>
  <c r="N10" i="1"/>
  <c r="N63" i="1"/>
  <c r="N31" i="1"/>
  <c r="N65" i="1"/>
  <c r="N57" i="1"/>
  <c r="N40" i="1"/>
  <c r="N55" i="1"/>
  <c r="N41" i="1"/>
  <c r="N36" i="1"/>
  <c r="N22" i="1"/>
  <c r="N78" i="1"/>
  <c r="N76" i="1"/>
  <c r="N18" i="1"/>
  <c r="N43" i="1"/>
  <c r="N30" i="1"/>
  <c r="N26" i="1"/>
  <c r="N44" i="1"/>
  <c r="N27" i="1"/>
  <c r="N29" i="1"/>
  <c r="N11" i="1"/>
  <c r="N13" i="1"/>
  <c r="N32" i="1"/>
  <c r="N17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C25" i="1"/>
  <c r="C26" i="1" s="1"/>
  <c r="D26" i="1" s="1"/>
  <c r="X42" i="2" l="1"/>
  <c r="H42" i="2"/>
  <c r="AQ42" i="2"/>
  <c r="Q42" i="2"/>
  <c r="AI41" i="2"/>
  <c r="AI29" i="2"/>
  <c r="AI11" i="2"/>
  <c r="AI21" i="2"/>
  <c r="E26" i="1"/>
  <c r="F26" i="1" s="1"/>
  <c r="G26" i="1" s="1"/>
  <c r="H26" i="1" s="1"/>
  <c r="Q6" i="3"/>
  <c r="Q11" i="3"/>
  <c r="Q38" i="3"/>
  <c r="Q36" i="3"/>
  <c r="Q37" i="3"/>
  <c r="Q17" i="3"/>
  <c r="Q31" i="3"/>
  <c r="Q14" i="3"/>
  <c r="Q19" i="3"/>
  <c r="Q9" i="3"/>
  <c r="Q30" i="3"/>
  <c r="Q34" i="3"/>
  <c r="Q26" i="3"/>
  <c r="Q29" i="3"/>
  <c r="Q13" i="3"/>
  <c r="Q33" i="3"/>
  <c r="Q27" i="3"/>
  <c r="Q18" i="3"/>
  <c r="Q12" i="3"/>
  <c r="Q25" i="3"/>
  <c r="Q23" i="3"/>
  <c r="Q8" i="3"/>
  <c r="Q10" i="3"/>
  <c r="Q35" i="3"/>
  <c r="Q39" i="3"/>
  <c r="Q24" i="3"/>
  <c r="Q20" i="3"/>
  <c r="Q21" i="3"/>
  <c r="Q15" i="3"/>
  <c r="P40" i="3"/>
  <c r="Q5" i="3"/>
  <c r="Q22" i="3"/>
  <c r="Q16" i="3"/>
  <c r="Q28" i="3"/>
  <c r="Q32" i="3"/>
  <c r="Q7" i="3"/>
  <c r="Q4" i="3"/>
  <c r="Q40" i="3" l="1"/>
  <c r="AI42" i="2"/>
</calcChain>
</file>

<file path=xl/sharedStrings.xml><?xml version="1.0" encoding="utf-8"?>
<sst xmlns="http://schemas.openxmlformats.org/spreadsheetml/2006/main" count="227" uniqueCount="159">
  <si>
    <t>Parametros</t>
  </si>
  <si>
    <t>Baseline</t>
  </si>
  <si>
    <t xml:space="preserve">Cada sistema operativo corre </t>
  </si>
  <si>
    <t>Entre todos</t>
  </si>
  <si>
    <t>bvh</t>
  </si>
  <si>
    <t>kdtree</t>
  </si>
  <si>
    <t>distant</t>
  </si>
  <si>
    <t>spot</t>
  </si>
  <si>
    <t>windows</t>
  </si>
  <si>
    <t>Linux</t>
  </si>
  <si>
    <t>Escena</t>
  </si>
  <si>
    <t>Columna1</t>
  </si>
  <si>
    <t>ACCELERATOR</t>
  </si>
  <si>
    <t>INTEGRATOR</t>
  </si>
  <si>
    <t>bdpt</t>
  </si>
  <si>
    <t>path</t>
  </si>
  <si>
    <t>Numerador</t>
  </si>
  <si>
    <t>WINDOWS RUNS</t>
  </si>
  <si>
    <t>LINUX RUNS</t>
  </si>
  <si>
    <t>Columna2</t>
  </si>
  <si>
    <t>1 smoke</t>
  </si>
  <si>
    <t>INTEGRATOR = 0</t>
  </si>
  <si>
    <t>INTEGRATOR = 1</t>
  </si>
  <si>
    <t>INTEGRATOR = 2</t>
  </si>
  <si>
    <t>default</t>
  </si>
  <si>
    <t>ACCEL = 0</t>
  </si>
  <si>
    <t>ACCEL = 1</t>
  </si>
  <si>
    <t>ACCEL = 2</t>
  </si>
  <si>
    <t>ESCENA_00</t>
  </si>
  <si>
    <t>2WINDOWS RUNS</t>
  </si>
  <si>
    <t>2LINUX RUNS</t>
  </si>
  <si>
    <t>2Windows Virtual Machine for Linux</t>
  </si>
  <si>
    <t>2Linux Virtual Machine for Windows</t>
  </si>
  <si>
    <t>2Linux Virtual Machine for Linux</t>
  </si>
  <si>
    <t>Windows Virtual Machine for Linux</t>
  </si>
  <si>
    <t>Linux Virtual Machine for Windows</t>
  </si>
  <si>
    <t>Linux Virtual Machine for Linux</t>
  </si>
  <si>
    <t>sys 0.22</t>
  </si>
  <si>
    <t>sys 4.27</t>
  </si>
  <si>
    <t>sys 0.37</t>
  </si>
  <si>
    <t>sys 0.28</t>
  </si>
  <si>
    <t>sys 0.19</t>
  </si>
  <si>
    <t>real 5615.70</t>
  </si>
  <si>
    <t>user 20798.29</t>
  </si>
  <si>
    <t>sys 32.95</t>
  </si>
  <si>
    <t>real 5775.23</t>
  </si>
  <si>
    <t>user 21462.22</t>
  </si>
  <si>
    <t>sys 27.19</t>
  </si>
  <si>
    <t>real 2648.25</t>
  </si>
  <si>
    <t>user 9552.66</t>
  </si>
  <si>
    <t>sys 11.48</t>
  </si>
  <si>
    <t>real 3825.93</t>
  </si>
  <si>
    <t>user 14252.82</t>
  </si>
  <si>
    <t>sys 17.53</t>
  </si>
  <si>
    <t>real 47.38</t>
  </si>
  <si>
    <t>user 174.14</t>
  </si>
  <si>
    <t>real 3232.67</t>
  </si>
  <si>
    <t>user 12048.58</t>
  </si>
  <si>
    <t>sys 13.42</t>
  </si>
  <si>
    <t>real 2612.14</t>
  </si>
  <si>
    <t>user 9733.55</t>
  </si>
  <si>
    <t>sys 11.65</t>
  </si>
  <si>
    <t>real 1016.44</t>
  </si>
  <si>
    <t>user 3786.56</t>
  </si>
  <si>
    <t>sys 4.76</t>
  </si>
  <si>
    <t>real 604.54</t>
  </si>
  <si>
    <t>user 2244.30</t>
  </si>
  <si>
    <t>sys 2.48</t>
  </si>
  <si>
    <t>real 153.21</t>
  </si>
  <si>
    <t>user 567.77</t>
  </si>
  <si>
    <t>sys 0.81</t>
  </si>
  <si>
    <t>real 995.99</t>
  </si>
  <si>
    <t>user 3699.92</t>
  </si>
  <si>
    <t>real 3840.68</t>
  </si>
  <si>
    <t>user 14302.49</t>
  </si>
  <si>
    <t>sys 15.13</t>
  </si>
  <si>
    <t>real 1489.39</t>
  </si>
  <si>
    <t>user 5509.69</t>
  </si>
  <si>
    <t>sys 8.34</t>
  </si>
  <si>
    <t>real 109.98</t>
  </si>
  <si>
    <t>user 406.97</t>
  </si>
  <si>
    <t>sys 0.66</t>
  </si>
  <si>
    <t>real 16400.29</t>
  </si>
  <si>
    <t>user 61007.17</t>
  </si>
  <si>
    <t>sys 76.33</t>
  </si>
  <si>
    <t>real 14779.72</t>
  </si>
  <si>
    <t>user 54662.20</t>
  </si>
  <si>
    <t>sys 98.17</t>
  </si>
  <si>
    <t>real 2026.48</t>
  </si>
  <si>
    <t>user 7068.00</t>
  </si>
  <si>
    <t>sys 15.70</t>
  </si>
  <si>
    <t>real 2163.27</t>
  </si>
  <si>
    <t>user 8021.51</t>
  </si>
  <si>
    <t>sys 14.13</t>
  </si>
  <si>
    <t>real 14600.84</t>
  </si>
  <si>
    <t>user 54370.13</t>
  </si>
  <si>
    <t>sys 85.47</t>
  </si>
  <si>
    <t>real 3920.65</t>
  </si>
  <si>
    <t>user 14596.75</t>
  </si>
  <si>
    <t>sys 20.62</t>
  </si>
  <si>
    <t>real 1975.08</t>
  </si>
  <si>
    <t>user 7351.45</t>
  </si>
  <si>
    <t>sys 10.12</t>
  </si>
  <si>
    <t>real 16595.01</t>
  </si>
  <si>
    <t>user 61818.67</t>
  </si>
  <si>
    <t>sys 91.93</t>
  </si>
  <si>
    <t>real 48.81</t>
  </si>
  <si>
    <t>user 179.57</t>
  </si>
  <si>
    <t>real 113.53</t>
  </si>
  <si>
    <t>user 420.49</t>
  </si>
  <si>
    <t>sys 0.50</t>
  </si>
  <si>
    <t>real 5816.00</t>
  </si>
  <si>
    <t>user 21662.46</t>
  </si>
  <si>
    <t>sys 30.32</t>
  </si>
  <si>
    <t>real 1014.94</t>
  </si>
  <si>
    <t>user 3769.80</t>
  </si>
  <si>
    <t>sys 5.68</t>
  </si>
  <si>
    <t>real 14833.69</t>
  </si>
  <si>
    <t>user 55167.53</t>
  </si>
  <si>
    <t>sys 82.37</t>
  </si>
  <si>
    <t>real 1967.86</t>
  </si>
  <si>
    <t>user 7025.42</t>
  </si>
  <si>
    <t>sys 8.42</t>
  </si>
  <si>
    <t>real 7285.45</t>
  </si>
  <si>
    <t>user 27112.86</t>
  </si>
  <si>
    <t>sys 38.19</t>
  </si>
  <si>
    <t>real 4017.87</t>
  </si>
  <si>
    <t>user 14675.66</t>
  </si>
  <si>
    <t>sys 35.22</t>
  </si>
  <si>
    <t>real 642.94</t>
  </si>
  <si>
    <t>user 2331.75</t>
  </si>
  <si>
    <t>sys 7.72</t>
  </si>
  <si>
    <t>real 14909.54</t>
  </si>
  <si>
    <t>user 55568.84</t>
  </si>
  <si>
    <t>sys 95.13</t>
  </si>
  <si>
    <t>real 3941.72</t>
  </si>
  <si>
    <t>user 14665.35</t>
  </si>
  <si>
    <t>sys 25.87</t>
  </si>
  <si>
    <t>real 69.70</t>
  </si>
  <si>
    <t>user 258.00</t>
  </si>
  <si>
    <t>real 2127.04</t>
  </si>
  <si>
    <t>user 7961.55</t>
  </si>
  <si>
    <t>sys 11.06</t>
  </si>
  <si>
    <t>real 2009.57</t>
  </si>
  <si>
    <t>user 7427.37</t>
  </si>
  <si>
    <t>sys 16.82</t>
  </si>
  <si>
    <t>OS</t>
  </si>
  <si>
    <t>OS =&gt;</t>
  </si>
  <si>
    <t>2 = LinuxOS</t>
  </si>
  <si>
    <t>1 = WindowsOS</t>
  </si>
  <si>
    <t>3 = WindowsVM_Linux</t>
  </si>
  <si>
    <t>4 = LinuxVM_WindowsOS</t>
  </si>
  <si>
    <t>5 = LinuxVM_LinusOS</t>
  </si>
  <si>
    <t>Numerator</t>
  </si>
  <si>
    <t>Scene</t>
  </si>
  <si>
    <t>Accelerator</t>
  </si>
  <si>
    <t>Integrator</t>
  </si>
  <si>
    <t>Seconds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</si>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</sst>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: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0" xfId="0" applyFill="1"/>
    <xf numFmtId="21" fontId="0" fillId="0" borderId="0" xfId="0" applyNumberFormat="1"/>
    <xf numFmtId="21" fontId="0" fillId="3" borderId="0" xfId="0" applyNumberFormat="1" applyFill="1"/>
    <xf numFmtId="21" fontId="0" fillId="4" borderId="0" xfId="0" applyNumberFormat="1" applyFill="1"/>
    <xf numFmtId="1" fontId="0" fillId="0" borderId="0" xfId="0" applyNumberFormat="1"/>
    <xf numFmtId="0" fontId="1" fillId="0" borderId="0" xfId="0" applyFont="1"/>
    <xf numFmtId="0" fontId="3" fillId="5" borderId="3" xfId="0" applyFont="1" applyFill="1" applyBorder="1"/>
    <xf numFmtId="0" fontId="3" fillId="5" borderId="4" xfId="0" applyFont="1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164" fontId="0" fillId="0" borderId="0" xfId="0" applyNumberFormat="1"/>
    <xf numFmtId="21" fontId="0" fillId="0" borderId="4" xfId="0" applyNumberFormat="1" applyBorder="1"/>
    <xf numFmtId="0" fontId="3" fillId="5" borderId="2" xfId="0" applyFont="1" applyFill="1" applyBorder="1"/>
    <xf numFmtId="0" fontId="3" fillId="5" borderId="1" xfId="0" applyFont="1" applyFill="1" applyBorder="1"/>
    <xf numFmtId="0" fontId="0" fillId="2" borderId="3" xfId="0" applyFill="1" applyBorder="1"/>
    <xf numFmtId="21" fontId="1" fillId="0" borderId="9" xfId="0" applyNumberFormat="1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48">
    <dxf>
      <numFmt numFmtId="26" formatCode="hh:mm:ss"/>
    </dxf>
    <dxf>
      <numFmt numFmtId="1" formatCode="0"/>
    </dxf>
    <dxf>
      <numFmt numFmtId="26" formatCode="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dd:hh:mm:ss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6" formatCode="hh:mm:ss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6" formatCode="hh:mm:ss"/>
    </dxf>
    <dxf>
      <numFmt numFmtId="26" formatCode="hh:mm:ss"/>
    </dxf>
    <dxf>
      <numFmt numFmtId="1" formatCode="0"/>
    </dxf>
    <dxf>
      <numFmt numFmtId="26" formatCode="hh:mm:ss"/>
    </dxf>
    <dxf>
      <numFmt numFmtId="1" formatCode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numFmt numFmtId="26" formatCode="hh:mm:ss"/>
    </dxf>
    <dxf>
      <numFmt numFmtId="1" formatCode="0"/>
    </dxf>
    <dxf>
      <numFmt numFmtId="26" formatCode="hh:mm:ss"/>
    </dxf>
    <dxf>
      <numFmt numFmtId="26" formatCode="hh:mm:ss"/>
    </dxf>
    <dxf>
      <numFmt numFmtId="1" formatCode="0"/>
    </dxf>
    <dxf>
      <numFmt numFmtId="26" formatCode="hh:mm:ss"/>
    </dxf>
    <dxf>
      <numFmt numFmtId="1" formatCode="0"/>
    </dxf>
    <dxf>
      <numFmt numFmtId="26" formatCode="hh:mm:ss"/>
    </dxf>
    <dxf>
      <numFmt numFmtId="1" formatCode="0"/>
    </dxf>
    <dxf>
      <numFmt numFmtId="26" formatCode="hh:mm:ss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08B03-AF17-4B93-A65E-A4E5B21DDA67}" name="Tabla1" displayName="Tabla1" ref="M6:T134" totalsRowShown="0">
  <autoFilter ref="M6:T134" xr:uid="{34908B03-AF17-4B93-A65E-A4E5B21DDA67}">
    <filterColumn colId="6">
      <filters blank="1">
        <filter val="1"/>
      </filters>
    </filterColumn>
  </autoFilter>
  <sortState xmlns:xlrd2="http://schemas.microsoft.com/office/spreadsheetml/2017/richdata2" ref="M16:T134">
    <sortCondition ref="N6:N134"/>
  </sortState>
  <tableColumns count="8">
    <tableColumn id="19" xr3:uid="{7472313A-9BF4-49D6-B696-83C0B235FF27}" name="Columna2" dataDxfId="47"/>
    <tableColumn id="9" xr3:uid="{C2B446E3-F852-4806-B169-731CE46BDDAB}" name="Columna1" dataDxfId="46">
      <calculatedColumnFormula>RANDBETWEEN(1,128)</calculatedColumnFormula>
    </tableColumn>
    <tableColumn id="1" xr3:uid="{E2E5AF24-C5E6-473A-A2A5-CB918290AC47}" name="Numerador"/>
    <tableColumn id="2" xr3:uid="{6704210D-18E4-478E-919E-4347BC5D6179}" name="Escena"/>
    <tableColumn id="3" xr3:uid="{C241BB23-BEE1-44F4-8869-375A5DD6F18D}" name="ACCELERATOR"/>
    <tableColumn id="5" xr3:uid="{81DB67DB-0C1B-4EA1-8616-071E29209943}" name="INTEGRATOR"/>
    <tableColumn id="7" xr3:uid="{773F036C-6CA7-49FE-BE3D-77BFE3EB9129}" name="windows"/>
    <tableColumn id="8" xr3:uid="{0DF82C8A-618F-4FE6-BEB8-D9A815C34192}" name="Linu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D76D46-A3D9-4AD4-828E-786089F88204}" name="Tabla5" displayName="Tabla5" ref="C5:I42" totalsRowCount="1" headerRowDxfId="45">
  <autoFilter ref="C5:I41" xr:uid="{03D76D46-A3D9-4AD4-828E-786089F88204}"/>
  <sortState xmlns:xlrd2="http://schemas.microsoft.com/office/spreadsheetml/2017/richdata2" ref="D6:I41">
    <sortCondition ref="D5:D41"/>
  </sortState>
  <tableColumns count="7">
    <tableColumn id="7" xr3:uid="{81681EBD-4D5D-44BD-B88A-298F6D2738EC}" name="OS"/>
    <tableColumn id="1" xr3:uid="{A5F87353-9AB0-449E-9BA5-624A18F57494}" name="Numerator"/>
    <tableColumn id="2" xr3:uid="{5BF0DF0F-2784-4C6A-B9FF-25EDFBB40B85}" name="Scene"/>
    <tableColumn id="3" xr3:uid="{F35C1B0B-EED8-476B-A067-B67FC7C35365}" name="Accelerator"/>
    <tableColumn id="4" xr3:uid="{E4A53AE1-FC1B-42FF-8D65-570980E90B18}" name="Integrator"/>
    <tableColumn id="5" xr3:uid="{5F7E68E5-82EA-4786-91BB-57079C34CF67}" name="Seconds" totalsRowFunction="custom" dataDxfId="44" totalsRowDxfId="22">
      <calculatedColumnFormula>I6*86400</calculatedColumnFormula>
      <totalsRowFormula>SUM(Tabla5[Seconds])</totalsRowFormula>
    </tableColumn>
    <tableColumn id="6" xr3:uid="{E9066611-668A-45DA-A97F-EC458FD535E0}" name="Time" totalsRowFunction="custom" dataDxfId="43" totalsRowDxfId="21">
      <totalsRowFormula>SUM(Tabla5[Time])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342FC7-D9E1-4EF9-A976-891CDA06A718}" name="Tabla6" displayName="Tabla6" ref="K5:Q42" totalsRowCount="1" headerRowDxfId="20">
  <autoFilter ref="K5:Q41" xr:uid="{77342FC7-D9E1-4EF9-A976-891CDA06A718}"/>
  <sortState xmlns:xlrd2="http://schemas.microsoft.com/office/spreadsheetml/2017/richdata2" ref="L6:Q41">
    <sortCondition ref="L5:L41"/>
  </sortState>
  <tableColumns count="7">
    <tableColumn id="9" xr3:uid="{F0E92286-441A-4167-82E9-E9873111DBF4}" name="OS"/>
    <tableColumn id="1" xr3:uid="{A3708278-DD49-4023-8D26-05C03EB3F826}" name="Numerator"/>
    <tableColumn id="2" xr3:uid="{F62D2C1D-AD95-41E1-877D-D98E481C3B62}" name="Scene"/>
    <tableColumn id="3" xr3:uid="{4839ACFD-1EB4-4BBC-BB58-11315EEFEC5D}" name="Accelerator"/>
    <tableColumn id="4" xr3:uid="{9FC52B1A-A702-41CE-9A0F-D33BF8ABB83A}" name="Integrator"/>
    <tableColumn id="5" xr3:uid="{E5D0710C-CBD7-4658-8790-F36FC5E449B3}" name="Seconds" totalsRowFunction="custom" dataDxfId="42" totalsRowDxfId="19">
      <totalsRowFormula>SUM(Tabla6[Seconds])</totalsRowFormula>
    </tableColumn>
    <tableColumn id="6" xr3:uid="{117D9466-C739-402F-B1C6-F408C4D0D9A8}" name="Time" totalsRowFunction="custom" dataDxfId="41" totalsRowDxfId="18">
      <calculatedColumnFormula>P6/86400</calculatedColumnFormula>
      <totalsRowFormula>SUM(Tabla6[Time])</totalsRow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E7A4DC-8D81-4D1A-A3A3-4ECFEF0903F6}" name="Tabla7" displayName="Tabla7" ref="S5:Y42" totalsRowCount="1" headerRowDxfId="17">
  <autoFilter ref="S5:Y41" xr:uid="{69E7A4DC-8D81-4D1A-A3A3-4ECFEF0903F6}"/>
  <sortState xmlns:xlrd2="http://schemas.microsoft.com/office/spreadsheetml/2017/richdata2" ref="T6:Y41">
    <sortCondition ref="T5:T41"/>
  </sortState>
  <tableColumns count="7">
    <tableColumn id="7" xr3:uid="{932FF55B-61AE-48EF-A03D-6079AC433AEC}" name="OS"/>
    <tableColumn id="1" xr3:uid="{D7DE72F4-D088-4281-9899-8A4E5E890CC2}" name="Numerator"/>
    <tableColumn id="2" xr3:uid="{741DA52D-C61B-4F7D-A8E3-F1337F1C9144}" name="Scene"/>
    <tableColumn id="3" xr3:uid="{D2CD62ED-E49F-4445-BCF1-31A51B674E76}" name="Accelerator"/>
    <tableColumn id="4" xr3:uid="{74C30588-C9C5-40C0-9B68-4ADEF2B2B20B}" name="Integrator"/>
    <tableColumn id="5" xr3:uid="{40850987-8A22-4872-9831-77C6193D99E6}" name="Seconds" totalsRowFunction="custom" dataDxfId="40" totalsRowDxfId="1">
      <calculatedColumnFormula>Y6*86400</calculatedColumnFormula>
      <totalsRowFormula>SUM(Tabla7[Seconds])</totalsRowFormula>
    </tableColumn>
    <tableColumn id="6" xr3:uid="{4A96D757-B51E-4386-9085-4636AB538CE7}" name="Time" totalsRowFunction="custom" dataDxfId="39" totalsRowDxfId="0">
      <totalsRowFormula>SUM(Tabla7[Time])</totalsRow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FBD9C4-A034-44DE-A0F2-69B54ECCCB78}" name="Tabla8" displayName="Tabla8" ref="AC5:AI42" totalsRowCount="1" headerRowDxfId="16">
  <autoFilter ref="AC5:AI41" xr:uid="{EBFBD9C4-A034-44DE-A0F2-69B54ECCCB78}"/>
  <tableColumns count="7">
    <tableColumn id="9" xr3:uid="{302CCA40-A317-47DE-88D9-C53FF86958DC}" name="OS"/>
    <tableColumn id="1" xr3:uid="{C0ABFAF2-68D7-40F3-90FA-A078E9D8824B}" name="Numerator"/>
    <tableColumn id="2" xr3:uid="{63A6C36F-3616-4C8A-BF36-9F8A82174DE2}" name="Scene"/>
    <tableColumn id="3" xr3:uid="{C89E7391-31FB-409D-AEA7-064D1A7E23F2}" name="Accelerator"/>
    <tableColumn id="4" xr3:uid="{955C0FDD-82E6-4ECF-868B-ABC995BF0AB8}" name="Integrator"/>
    <tableColumn id="5" xr3:uid="{2FE08842-8E78-41DC-A9DA-1BC64B918AAC}" name="Seconds" totalsRowFunction="custom" dataDxfId="38" totalsRowDxfId="15">
      <totalsRowFormula>SUM(Tabla8[Seconds])</totalsRowFormula>
    </tableColumn>
    <tableColumn id="6" xr3:uid="{59AE2FAC-B06C-49AF-9115-16C9DEB9B6AF}" name="Time" totalsRowFunction="sum" dataDxfId="37" totalsRowDxfId="14">
      <calculatedColumnFormula>AH6/86400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BA3667-6333-4ED5-A88D-32FCEAD36E2E}" name="Tabla9" displayName="Tabla9" ref="AK5:AQ42" totalsRowCount="1" headerRowDxfId="13">
  <autoFilter ref="AK5:AQ41" xr:uid="{24BA3667-6333-4ED5-A88D-32FCEAD36E2E}"/>
  <sortState xmlns:xlrd2="http://schemas.microsoft.com/office/spreadsheetml/2017/richdata2" ref="AL6:AQ41">
    <sortCondition ref="AL5:AL41"/>
  </sortState>
  <tableColumns count="7">
    <tableColumn id="9" xr3:uid="{70CA0851-2177-4500-91FB-448292D6A0C1}" name="OS"/>
    <tableColumn id="1" xr3:uid="{1D496AB5-2A88-4914-98DE-DE00922E6DC7}" name="Numerator"/>
    <tableColumn id="2" xr3:uid="{E3B861E5-E6E9-4EB9-A83A-AC830598AD34}" name="Scene"/>
    <tableColumn id="3" xr3:uid="{52E15B3C-707E-446C-8754-BB3751BDDF8D}" name="Accelerator"/>
    <tableColumn id="4" xr3:uid="{D4FADFC0-C0CD-406F-B686-B969295F4ECB}" name="Integrator"/>
    <tableColumn id="5" xr3:uid="{092CE408-6B14-4B8E-A1D0-D996D58CBDD7}" name="Seconds" totalsRowFunction="custom">
      <totalsRowFormula>SUM(Tabla9[Seconds])</totalsRowFormula>
    </tableColumn>
    <tableColumn id="6" xr3:uid="{5EE171F9-02A1-4775-A84C-4ACAD4431A00}" name="Time" totalsRowFunction="custom" dataDxfId="36" totalsRowDxfId="12">
      <calculatedColumnFormula>AP6/86400</calculatedColumnFormula>
      <totalsRowFormula>SUM(Tabla9[Time])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CC12C6-BFA3-4873-A074-948B062A5B3F}" name="Tabla2" displayName="Tabla2" ref="C3:I40" totalsRowCount="1" headerRowDxfId="11">
  <autoFilter ref="C3:I39" xr:uid="{BFCC12C6-BFA3-4873-A074-948B062A5B3F}"/>
  <tableColumns count="7">
    <tableColumn id="14" xr3:uid="{3C02B295-745B-4ED8-9E31-6F65910DD9FB}" name="OS"/>
    <tableColumn id="1" xr3:uid="{EECAB7D2-2B10-4A11-8D2E-ABA90F247FE9}" name="Numerator"/>
    <tableColumn id="2" xr3:uid="{D845AC00-AB25-4799-ACE4-A9FC4978846F}" name="Scene"/>
    <tableColumn id="3" xr3:uid="{CE7F2ED9-25F3-4107-8878-200F40B1B22E}" name="Accelerator"/>
    <tableColumn id="4" xr3:uid="{C138C0B7-84A6-4E32-A5CA-0631C32A7E66}" name="Integrator"/>
    <tableColumn id="5" xr3:uid="{A408DAA9-EA1E-4600-89EC-9839A7514B8B}" name="Seconds" totalsRowFunction="custom" dataDxfId="35" totalsRowDxfId="10">
      <calculatedColumnFormula>I4*86400</calculatedColumnFormula>
      <totalsRowFormula>SUM(Tabla2[Seconds])</totalsRowFormula>
    </tableColumn>
    <tableColumn id="6" xr3:uid="{41A39BB3-D8B1-41F3-95BE-6A6C1ED8F6EB}" name="Time" totalsRowFunction="sum" dataDxfId="34" totalsRowDxfId="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A6803-5701-4716-86AA-A9A80AE4B096}" name="Tabla3" displayName="Tabla3" ref="K3:Q40" totalsRowCount="1" headerRowDxfId="8">
  <autoFilter ref="K3:Q39" xr:uid="{0ABA6803-5701-4716-86AA-A9A80AE4B096}"/>
  <tableColumns count="7">
    <tableColumn id="9" xr3:uid="{2ACEE56B-525F-4D2A-A9B2-E2E2D0B8D5EB}" name="OS"/>
    <tableColumn id="1" xr3:uid="{59E1127A-C53D-49FF-9707-2252F8570D89}" name="Numerator"/>
    <tableColumn id="2" xr3:uid="{F226093A-4B5B-4C1D-BF6B-03A2CDC70142}" name="Scene"/>
    <tableColumn id="3" xr3:uid="{CED6FA6A-9906-4DCE-98A9-2BB7A95F4C0A}" name="Accelerator"/>
    <tableColumn id="4" xr3:uid="{61929FBA-1EE3-479B-8451-2A3C9B29019C}" name="Integrator"/>
    <tableColumn id="5" xr3:uid="{9D68A48D-15A2-48D2-BF3E-C0E81B01DFB3}" name="Seconds" totalsRowFunction="custom" dataDxfId="33">
      <totalsRowFormula>SUM(Tabla3[Seconds])</totalsRowFormula>
    </tableColumn>
    <tableColumn id="6" xr3:uid="{FB9F5D4B-7564-4D93-AF6D-41F4AA13D727}" name="Time" totalsRowFunction="sum" dataDxfId="32" totalsRowDxfId="7">
      <calculatedColumnFormula>P4/86400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A2443-0DF1-440D-B1E0-D35E2CD91180}" name="Tabla4" displayName="Tabla4" ref="T3:Z40" totalsRowCount="1" headerRowDxfId="6">
  <autoFilter ref="T3:Z39" xr:uid="{BDCA2443-0DF1-440D-B1E0-D35E2CD91180}"/>
  <tableColumns count="7">
    <tableColumn id="13" xr3:uid="{58C1EF08-9E60-4FA3-9767-6AAC094695D6}" name="OS"/>
    <tableColumn id="1" xr3:uid="{22CBC55A-3495-4E37-B36D-0EBE94BBE012}" name="Numerator"/>
    <tableColumn id="2" xr3:uid="{5AD54F55-4072-4FD0-8A5B-3F61BBB7CB49}" name="Scene"/>
    <tableColumn id="3" xr3:uid="{7ACB5F24-3CFB-47BB-9E50-EFEDA14E90B6}" name="Accelerator"/>
    <tableColumn id="4" xr3:uid="{CC1919FE-E0A2-41E9-9EF3-0A58207BE362}" name="Integrator"/>
    <tableColumn id="5" xr3:uid="{2730D68A-07FA-4B51-A423-50CF61781B0D}" name="Seconds" totalsRowFunction="custom" dataDxfId="31" totalsRowDxfId="5">
      <calculatedColumnFormula>Z4*86400</calculatedColumnFormula>
      <totalsRowFormula>SUM(Tabla4[Seconds])</totalsRowFormula>
    </tableColumn>
    <tableColumn id="6" xr3:uid="{0828A0C2-EF01-4707-BF2C-D985F6D4DFD7}" name="Time" totalsRowFunction="sum" dataDxfId="30" totalsRowDxfId="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83AFA5-FD64-4E86-B80D-BCF93BF7E9E5}" name="Tabla10" displayName="Tabla10" ref="AL3:AR40" totalsRowCount="1" headerRowDxfId="3">
  <autoFilter ref="AL3:AR39" xr:uid="{8F83AFA5-FD64-4E86-B80D-BCF93BF7E9E5}"/>
  <tableColumns count="7">
    <tableColumn id="9" xr3:uid="{9289EA3A-3AB7-4398-B127-E5D11577CF6F}" name="OS"/>
    <tableColumn id="1" xr3:uid="{9C7A1641-72CA-4D3D-8AB3-440448D49DBA}" name="Numerator"/>
    <tableColumn id="2" xr3:uid="{E038739F-A913-41B6-8C37-F678233DC991}" name="Scene"/>
    <tableColumn id="3" xr3:uid="{9297E839-0C5A-48CA-819C-8AF2B8758392}" name="Accelerator"/>
    <tableColumn id="4" xr3:uid="{E0EB9173-6745-4FCC-8BD9-68DD3AC79473}" name="Integrator"/>
    <tableColumn id="5" xr3:uid="{94C3319E-1167-4F53-BD80-7B3B170E1A92}" name="Seconds" totalsRowFunction="custom">
      <totalsRowFormula>SUM(Tabla10[Seconds])</totalsRowFormula>
    </tableColumn>
    <tableColumn id="6" xr3:uid="{0671A116-6078-41EB-ADD0-C747D0B38A83}" name="Time" totalsRowFunction="sum" dataDxfId="29" totalsRowDxfId="2">
      <calculatedColumnFormula>AQ4/86400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4E92-F8E0-4D5A-BB0B-AF75BABFC31D}">
  <dimension ref="A2:U134"/>
  <sheetViews>
    <sheetView topLeftCell="A4" zoomScale="85" zoomScaleNormal="85" workbookViewId="0">
      <selection activeCell="W52" sqref="W52"/>
    </sheetView>
  </sheetViews>
  <sheetFormatPr baseColWidth="10" defaultRowHeight="15" x14ac:dyDescent="0.25"/>
  <cols>
    <col min="7" max="8" width="17" customWidth="1"/>
    <col min="13" max="13" width="11.7109375" bestFit="1" customWidth="1"/>
    <col min="17" max="17" width="16.7109375" bestFit="1" customWidth="1"/>
    <col min="18" max="18" width="15" bestFit="1" customWidth="1"/>
  </cols>
  <sheetData>
    <row r="2" spans="4:21" x14ac:dyDescent="0.25">
      <c r="M2" t="s">
        <v>20</v>
      </c>
      <c r="P2" t="s">
        <v>25</v>
      </c>
      <c r="Q2" t="s">
        <v>24</v>
      </c>
      <c r="R2" t="s">
        <v>21</v>
      </c>
      <c r="S2" t="s">
        <v>24</v>
      </c>
      <c r="U2" t="s">
        <v>28</v>
      </c>
    </row>
    <row r="3" spans="4:21" x14ac:dyDescent="0.25">
      <c r="P3" t="s">
        <v>26</v>
      </c>
      <c r="Q3" t="s">
        <v>4</v>
      </c>
      <c r="R3" t="s">
        <v>22</v>
      </c>
      <c r="S3" t="s">
        <v>15</v>
      </c>
    </row>
    <row r="4" spans="4:21" x14ac:dyDescent="0.25">
      <c r="P4" t="s">
        <v>27</v>
      </c>
      <c r="Q4" t="s">
        <v>5</v>
      </c>
      <c r="R4" t="s">
        <v>23</v>
      </c>
      <c r="S4" t="s">
        <v>14</v>
      </c>
    </row>
    <row r="6" spans="4:21" x14ac:dyDescent="0.25">
      <c r="F6" t="s">
        <v>0</v>
      </c>
      <c r="G6" t="s">
        <v>4</v>
      </c>
      <c r="H6" t="s">
        <v>5</v>
      </c>
      <c r="I6" t="s">
        <v>6</v>
      </c>
      <c r="J6" t="s">
        <v>7</v>
      </c>
      <c r="L6">
        <v>0</v>
      </c>
      <c r="M6" t="s">
        <v>19</v>
      </c>
      <c r="N6" t="s">
        <v>11</v>
      </c>
      <c r="O6" t="s">
        <v>16</v>
      </c>
      <c r="P6" t="s">
        <v>10</v>
      </c>
      <c r="Q6" t="s">
        <v>12</v>
      </c>
      <c r="R6" t="s">
        <v>13</v>
      </c>
      <c r="S6" t="s">
        <v>8</v>
      </c>
      <c r="T6" t="s">
        <v>9</v>
      </c>
    </row>
    <row r="7" spans="4:21" hidden="1" x14ac:dyDescent="0.25">
      <c r="D7" t="s">
        <v>1</v>
      </c>
      <c r="E7" t="s">
        <v>1</v>
      </c>
      <c r="F7">
        <v>1</v>
      </c>
      <c r="G7">
        <v>0</v>
      </c>
      <c r="H7">
        <v>0</v>
      </c>
      <c r="I7">
        <v>0</v>
      </c>
      <c r="J7">
        <v>0</v>
      </c>
      <c r="L7">
        <f>1+L6</f>
        <v>1</v>
      </c>
      <c r="N7">
        <f t="shared" ref="N7:N15" ca="1" si="0">RANDBETWEEN(1,1000000)</f>
        <v>108353</v>
      </c>
      <c r="O7">
        <v>49</v>
      </c>
      <c r="P7">
        <v>3</v>
      </c>
      <c r="Q7">
        <v>1</v>
      </c>
      <c r="R7">
        <v>0</v>
      </c>
      <c r="S7">
        <v>0</v>
      </c>
      <c r="T7">
        <v>1</v>
      </c>
    </row>
    <row r="8" spans="4:21" hidden="1" x14ac:dyDescent="0.25">
      <c r="F8">
        <v>2</v>
      </c>
      <c r="G8">
        <v>0</v>
      </c>
      <c r="H8">
        <v>0</v>
      </c>
      <c r="I8">
        <v>0</v>
      </c>
      <c r="J8">
        <v>1</v>
      </c>
      <c r="L8">
        <f t="shared" ref="L8:L71" si="1">1+L7</f>
        <v>2</v>
      </c>
      <c r="N8">
        <f t="shared" ca="1" si="0"/>
        <v>908634</v>
      </c>
      <c r="O8">
        <v>14</v>
      </c>
      <c r="P8">
        <v>1</v>
      </c>
      <c r="Q8">
        <v>1</v>
      </c>
      <c r="R8">
        <v>1</v>
      </c>
      <c r="S8">
        <v>0</v>
      </c>
      <c r="T8">
        <v>1</v>
      </c>
    </row>
    <row r="9" spans="4:21" hidden="1" x14ac:dyDescent="0.25">
      <c r="F9">
        <v>3</v>
      </c>
      <c r="G9">
        <v>0</v>
      </c>
      <c r="H9">
        <v>0</v>
      </c>
      <c r="I9">
        <v>1</v>
      </c>
      <c r="J9">
        <v>0</v>
      </c>
      <c r="L9">
        <f t="shared" si="1"/>
        <v>3</v>
      </c>
      <c r="N9">
        <f t="shared" ca="1" si="0"/>
        <v>188374</v>
      </c>
      <c r="O9">
        <v>48</v>
      </c>
      <c r="P9">
        <v>3</v>
      </c>
      <c r="Q9">
        <v>0</v>
      </c>
      <c r="R9">
        <v>2</v>
      </c>
      <c r="S9">
        <v>0</v>
      </c>
      <c r="T9">
        <v>1</v>
      </c>
    </row>
    <row r="10" spans="4:21" hidden="1" x14ac:dyDescent="0.25">
      <c r="F10">
        <v>4</v>
      </c>
      <c r="G10">
        <v>0</v>
      </c>
      <c r="H10">
        <v>0</v>
      </c>
      <c r="I10">
        <v>1</v>
      </c>
      <c r="J10">
        <v>1</v>
      </c>
      <c r="L10">
        <f t="shared" si="1"/>
        <v>4</v>
      </c>
      <c r="N10">
        <f t="shared" ca="1" si="0"/>
        <v>779337</v>
      </c>
      <c r="O10">
        <v>51</v>
      </c>
      <c r="P10">
        <v>3</v>
      </c>
      <c r="Q10">
        <v>1</v>
      </c>
      <c r="R10">
        <v>2</v>
      </c>
      <c r="S10">
        <v>0</v>
      </c>
      <c r="T10">
        <v>1</v>
      </c>
    </row>
    <row r="11" spans="4:21" hidden="1" x14ac:dyDescent="0.25">
      <c r="F11">
        <v>5</v>
      </c>
      <c r="G11">
        <v>0</v>
      </c>
      <c r="H11">
        <v>1</v>
      </c>
      <c r="I11">
        <v>0</v>
      </c>
      <c r="J11">
        <v>0</v>
      </c>
      <c r="L11">
        <f t="shared" si="1"/>
        <v>5</v>
      </c>
      <c r="N11">
        <f t="shared" ca="1" si="0"/>
        <v>199947</v>
      </c>
      <c r="O11">
        <v>70</v>
      </c>
      <c r="P11">
        <v>4</v>
      </c>
      <c r="Q11">
        <v>2</v>
      </c>
      <c r="R11">
        <v>0</v>
      </c>
      <c r="S11">
        <v>0</v>
      </c>
      <c r="T11">
        <v>1</v>
      </c>
    </row>
    <row r="12" spans="4:21" hidden="1" x14ac:dyDescent="0.25">
      <c r="F12">
        <v>6</v>
      </c>
      <c r="G12">
        <v>0</v>
      </c>
      <c r="H12">
        <v>1</v>
      </c>
      <c r="I12">
        <v>0</v>
      </c>
      <c r="J12">
        <v>1</v>
      </c>
      <c r="L12">
        <f t="shared" si="1"/>
        <v>6</v>
      </c>
      <c r="N12">
        <f t="shared" ca="1" si="0"/>
        <v>584549</v>
      </c>
      <c r="O12">
        <v>31</v>
      </c>
      <c r="P12">
        <v>2</v>
      </c>
      <c r="Q12">
        <v>1</v>
      </c>
      <c r="R12">
        <v>0</v>
      </c>
      <c r="S12">
        <v>0</v>
      </c>
      <c r="T12">
        <v>1</v>
      </c>
    </row>
    <row r="13" spans="4:21" hidden="1" x14ac:dyDescent="0.25">
      <c r="F13">
        <v>7</v>
      </c>
      <c r="G13">
        <v>0</v>
      </c>
      <c r="H13">
        <v>1</v>
      </c>
      <c r="I13">
        <v>1</v>
      </c>
      <c r="J13">
        <v>0</v>
      </c>
      <c r="L13">
        <f t="shared" si="1"/>
        <v>7</v>
      </c>
      <c r="N13">
        <f t="shared" ca="1" si="0"/>
        <v>840161</v>
      </c>
      <c r="O13">
        <v>71</v>
      </c>
      <c r="P13">
        <v>4</v>
      </c>
      <c r="Q13">
        <v>2</v>
      </c>
      <c r="R13">
        <v>1</v>
      </c>
      <c r="S13">
        <v>0</v>
      </c>
      <c r="T13">
        <v>1</v>
      </c>
    </row>
    <row r="14" spans="4:21" hidden="1" x14ac:dyDescent="0.25">
      <c r="F14">
        <v>8</v>
      </c>
      <c r="G14">
        <v>0</v>
      </c>
      <c r="H14">
        <v>1</v>
      </c>
      <c r="I14">
        <v>1</v>
      </c>
      <c r="J14">
        <v>1</v>
      </c>
      <c r="L14">
        <f t="shared" si="1"/>
        <v>8</v>
      </c>
      <c r="N14">
        <f t="shared" ca="1" si="0"/>
        <v>585433</v>
      </c>
      <c r="O14">
        <v>32</v>
      </c>
      <c r="P14">
        <v>2</v>
      </c>
      <c r="Q14">
        <v>1</v>
      </c>
      <c r="R14">
        <v>1</v>
      </c>
      <c r="S14">
        <v>0</v>
      </c>
      <c r="T14">
        <v>1</v>
      </c>
    </row>
    <row r="15" spans="4:21" hidden="1" x14ac:dyDescent="0.25">
      <c r="F15">
        <v>9</v>
      </c>
      <c r="G15">
        <v>1</v>
      </c>
      <c r="H15">
        <v>0</v>
      </c>
      <c r="I15">
        <v>0</v>
      </c>
      <c r="J15">
        <v>0</v>
      </c>
      <c r="L15">
        <f t="shared" si="1"/>
        <v>9</v>
      </c>
      <c r="N15">
        <f t="shared" ca="1" si="0"/>
        <v>952306</v>
      </c>
      <c r="O15">
        <v>11</v>
      </c>
      <c r="P15">
        <v>1</v>
      </c>
      <c r="Q15">
        <v>0</v>
      </c>
      <c r="R15">
        <v>1</v>
      </c>
      <c r="S15">
        <v>0</v>
      </c>
      <c r="T15">
        <v>1</v>
      </c>
    </row>
    <row r="16" spans="4:21" x14ac:dyDescent="0.25">
      <c r="F16">
        <v>10</v>
      </c>
      <c r="G16">
        <v>1</v>
      </c>
      <c r="H16">
        <v>0</v>
      </c>
      <c r="I16">
        <v>0</v>
      </c>
      <c r="J16">
        <v>1</v>
      </c>
      <c r="L16">
        <f t="shared" si="1"/>
        <v>10</v>
      </c>
      <c r="N16">
        <f t="shared" ref="N16:N47" ca="1" si="2">RANDBETWEEN(1,1000000)</f>
        <v>982242</v>
      </c>
      <c r="O16">
        <v>42</v>
      </c>
      <c r="P16">
        <v>3</v>
      </c>
      <c r="Q16">
        <v>1</v>
      </c>
      <c r="R16">
        <v>2</v>
      </c>
      <c r="S16">
        <v>1</v>
      </c>
      <c r="T16">
        <v>0</v>
      </c>
    </row>
    <row r="17" spans="1:20" x14ac:dyDescent="0.25">
      <c r="F17">
        <v>11</v>
      </c>
      <c r="G17">
        <v>1</v>
      </c>
      <c r="H17">
        <v>0</v>
      </c>
      <c r="I17">
        <v>1</v>
      </c>
      <c r="J17">
        <v>0</v>
      </c>
      <c r="L17">
        <f t="shared" si="1"/>
        <v>11</v>
      </c>
      <c r="N17">
        <f t="shared" ca="1" si="2"/>
        <v>677387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 x14ac:dyDescent="0.25">
      <c r="F18">
        <v>12</v>
      </c>
      <c r="G18">
        <v>1</v>
      </c>
      <c r="H18">
        <v>0</v>
      </c>
      <c r="I18">
        <v>1</v>
      </c>
      <c r="J18">
        <v>1</v>
      </c>
      <c r="L18">
        <f t="shared" si="1"/>
        <v>12</v>
      </c>
      <c r="N18">
        <f t="shared" ca="1" si="2"/>
        <v>288946</v>
      </c>
      <c r="O18">
        <v>63</v>
      </c>
      <c r="P18">
        <v>4</v>
      </c>
      <c r="Q18">
        <v>2</v>
      </c>
      <c r="R18">
        <v>2</v>
      </c>
      <c r="S18">
        <v>1</v>
      </c>
      <c r="T18">
        <v>0</v>
      </c>
    </row>
    <row r="19" spans="1:20" x14ac:dyDescent="0.25">
      <c r="F19">
        <v>13</v>
      </c>
      <c r="G19">
        <v>1</v>
      </c>
      <c r="H19">
        <v>1</v>
      </c>
      <c r="I19">
        <v>0</v>
      </c>
      <c r="J19">
        <v>0</v>
      </c>
      <c r="L19">
        <f t="shared" si="1"/>
        <v>13</v>
      </c>
      <c r="N19">
        <f t="shared" ca="1" si="2"/>
        <v>424530</v>
      </c>
      <c r="O19">
        <v>7</v>
      </c>
      <c r="P19">
        <v>1</v>
      </c>
      <c r="Q19">
        <v>2</v>
      </c>
      <c r="R19">
        <v>0</v>
      </c>
      <c r="S19">
        <v>1</v>
      </c>
      <c r="T19">
        <v>0</v>
      </c>
    </row>
    <row r="20" spans="1:20" x14ac:dyDescent="0.25">
      <c r="F20">
        <v>14</v>
      </c>
      <c r="G20">
        <v>1</v>
      </c>
      <c r="H20">
        <v>1</v>
      </c>
      <c r="I20">
        <v>0</v>
      </c>
      <c r="J20">
        <v>1</v>
      </c>
      <c r="L20">
        <f t="shared" si="1"/>
        <v>14</v>
      </c>
      <c r="N20">
        <f t="shared" ca="1" si="2"/>
        <v>510297</v>
      </c>
      <c r="O20">
        <v>45</v>
      </c>
      <c r="P20">
        <v>3</v>
      </c>
      <c r="Q20">
        <v>2</v>
      </c>
      <c r="R20">
        <v>2</v>
      </c>
      <c r="S20">
        <v>1</v>
      </c>
      <c r="T20">
        <v>0</v>
      </c>
    </row>
    <row r="21" spans="1:20" x14ac:dyDescent="0.25">
      <c r="F21">
        <v>15</v>
      </c>
      <c r="G21">
        <v>1</v>
      </c>
      <c r="H21">
        <v>1</v>
      </c>
      <c r="I21">
        <v>1</v>
      </c>
      <c r="J21">
        <v>0</v>
      </c>
      <c r="L21">
        <f t="shared" si="1"/>
        <v>15</v>
      </c>
      <c r="N21">
        <f t="shared" ca="1" si="2"/>
        <v>414582</v>
      </c>
      <c r="O21">
        <v>4</v>
      </c>
      <c r="P21">
        <v>1</v>
      </c>
      <c r="Q21">
        <v>1</v>
      </c>
      <c r="R21">
        <v>0</v>
      </c>
      <c r="S21">
        <v>1</v>
      </c>
      <c r="T21">
        <v>0</v>
      </c>
    </row>
    <row r="22" spans="1:20" x14ac:dyDescent="0.25">
      <c r="F22">
        <v>16</v>
      </c>
      <c r="G22">
        <v>1</v>
      </c>
      <c r="H22">
        <v>1</v>
      </c>
      <c r="I22">
        <v>1</v>
      </c>
      <c r="J22">
        <v>1</v>
      </c>
      <c r="L22">
        <f t="shared" si="1"/>
        <v>16</v>
      </c>
      <c r="N22">
        <f t="shared" ca="1" si="2"/>
        <v>160415</v>
      </c>
      <c r="O22">
        <v>60</v>
      </c>
      <c r="P22">
        <v>4</v>
      </c>
      <c r="Q22">
        <v>1</v>
      </c>
      <c r="R22">
        <v>2</v>
      </c>
      <c r="S22">
        <v>1</v>
      </c>
      <c r="T22">
        <v>0</v>
      </c>
    </row>
    <row r="23" spans="1:20" x14ac:dyDescent="0.25">
      <c r="L23">
        <f t="shared" si="1"/>
        <v>17</v>
      </c>
      <c r="N23">
        <f t="shared" ca="1" si="2"/>
        <v>271168</v>
      </c>
      <c r="O23">
        <v>19</v>
      </c>
      <c r="P23">
        <v>2</v>
      </c>
      <c r="Q23">
        <v>0</v>
      </c>
      <c r="R23">
        <v>0</v>
      </c>
      <c r="S23">
        <v>1</v>
      </c>
      <c r="T23">
        <v>0</v>
      </c>
    </row>
    <row r="24" spans="1:20" x14ac:dyDescent="0.25">
      <c r="L24">
        <f t="shared" si="1"/>
        <v>18</v>
      </c>
      <c r="N24">
        <f t="shared" ca="1" si="2"/>
        <v>986251</v>
      </c>
      <c r="O24">
        <v>8</v>
      </c>
      <c r="P24">
        <v>1</v>
      </c>
      <c r="Q24">
        <v>2</v>
      </c>
      <c r="R24">
        <v>1</v>
      </c>
      <c r="S24">
        <v>1</v>
      </c>
      <c r="T24">
        <v>0</v>
      </c>
    </row>
    <row r="25" spans="1:20" hidden="1" x14ac:dyDescent="0.25">
      <c r="A25" t="s">
        <v>2</v>
      </c>
      <c r="C25">
        <f>F22*4</f>
        <v>64</v>
      </c>
      <c r="L25">
        <f t="shared" si="1"/>
        <v>19</v>
      </c>
      <c r="N25">
        <f t="shared" ca="1" si="2"/>
        <v>910001</v>
      </c>
      <c r="O25">
        <v>28</v>
      </c>
      <c r="P25">
        <v>2</v>
      </c>
      <c r="Q25">
        <v>0</v>
      </c>
      <c r="R25">
        <v>0</v>
      </c>
      <c r="S25">
        <v>0</v>
      </c>
      <c r="T25">
        <v>1</v>
      </c>
    </row>
    <row r="26" spans="1:20" hidden="1" x14ac:dyDescent="0.25">
      <c r="B26" t="s">
        <v>3</v>
      </c>
      <c r="C26">
        <f>2*C25</f>
        <v>128</v>
      </c>
      <c r="D26">
        <f>C26*20</f>
        <v>2560</v>
      </c>
      <c r="E26">
        <f>D26/60</f>
        <v>42.666666666666664</v>
      </c>
      <c r="F26">
        <f>E26/47</f>
        <v>0.90780141843971629</v>
      </c>
      <c r="G26">
        <f>1-F26</f>
        <v>9.219858156028371E-2</v>
      </c>
      <c r="H26">
        <f>G26*47</f>
        <v>4.3333333333333339</v>
      </c>
      <c r="L26">
        <f t="shared" si="1"/>
        <v>20</v>
      </c>
      <c r="N26">
        <f t="shared" ca="1" si="2"/>
        <v>65517</v>
      </c>
      <c r="O26">
        <v>66</v>
      </c>
      <c r="P26">
        <v>4</v>
      </c>
      <c r="Q26">
        <v>0</v>
      </c>
      <c r="R26">
        <v>2</v>
      </c>
      <c r="S26">
        <v>0</v>
      </c>
      <c r="T26">
        <v>1</v>
      </c>
    </row>
    <row r="27" spans="1:20" hidden="1" x14ac:dyDescent="0.25">
      <c r="L27">
        <f t="shared" si="1"/>
        <v>21</v>
      </c>
      <c r="N27">
        <f t="shared" ca="1" si="2"/>
        <v>478640</v>
      </c>
      <c r="O27">
        <v>68</v>
      </c>
      <c r="P27">
        <v>4</v>
      </c>
      <c r="Q27">
        <v>1</v>
      </c>
      <c r="R27">
        <v>1</v>
      </c>
      <c r="S27">
        <v>0</v>
      </c>
      <c r="T27">
        <v>1</v>
      </c>
    </row>
    <row r="28" spans="1:20" hidden="1" x14ac:dyDescent="0.25">
      <c r="L28">
        <f t="shared" si="1"/>
        <v>22</v>
      </c>
      <c r="N28">
        <f t="shared" ca="1" si="2"/>
        <v>362216</v>
      </c>
      <c r="O28">
        <v>30</v>
      </c>
      <c r="P28">
        <v>2</v>
      </c>
      <c r="Q28">
        <v>0</v>
      </c>
      <c r="R28">
        <v>2</v>
      </c>
      <c r="S28">
        <v>0</v>
      </c>
      <c r="T28">
        <v>1</v>
      </c>
    </row>
    <row r="29" spans="1:20" hidden="1" x14ac:dyDescent="0.25">
      <c r="L29">
        <f t="shared" si="1"/>
        <v>23</v>
      </c>
      <c r="N29">
        <f t="shared" ca="1" si="2"/>
        <v>578718</v>
      </c>
      <c r="O29">
        <v>69</v>
      </c>
      <c r="P29">
        <v>4</v>
      </c>
      <c r="Q29">
        <v>1</v>
      </c>
      <c r="R29">
        <v>2</v>
      </c>
      <c r="S29">
        <v>0</v>
      </c>
      <c r="T29">
        <v>1</v>
      </c>
    </row>
    <row r="30" spans="1:20" hidden="1" x14ac:dyDescent="0.25">
      <c r="L30">
        <f t="shared" si="1"/>
        <v>24</v>
      </c>
      <c r="N30">
        <f t="shared" ca="1" si="2"/>
        <v>329056</v>
      </c>
      <c r="O30">
        <v>65</v>
      </c>
      <c r="P30">
        <v>4</v>
      </c>
      <c r="Q30">
        <v>0</v>
      </c>
      <c r="R30">
        <v>1</v>
      </c>
      <c r="S30">
        <v>0</v>
      </c>
      <c r="T30">
        <v>1</v>
      </c>
    </row>
    <row r="31" spans="1:20" hidden="1" x14ac:dyDescent="0.25">
      <c r="L31">
        <f t="shared" si="1"/>
        <v>25</v>
      </c>
      <c r="N31">
        <f t="shared" ca="1" si="2"/>
        <v>568655</v>
      </c>
      <c r="O31">
        <v>53</v>
      </c>
      <c r="P31">
        <v>3</v>
      </c>
      <c r="Q31">
        <v>2</v>
      </c>
      <c r="R31">
        <v>1</v>
      </c>
      <c r="S31">
        <v>0</v>
      </c>
      <c r="T31">
        <v>1</v>
      </c>
    </row>
    <row r="32" spans="1:20" hidden="1" x14ac:dyDescent="0.25">
      <c r="L32">
        <f t="shared" si="1"/>
        <v>26</v>
      </c>
      <c r="N32">
        <f t="shared" ca="1" si="2"/>
        <v>704082</v>
      </c>
      <c r="O32">
        <v>72</v>
      </c>
      <c r="P32">
        <v>4</v>
      </c>
      <c r="Q32">
        <v>2</v>
      </c>
      <c r="R32">
        <v>2</v>
      </c>
      <c r="S32">
        <v>0</v>
      </c>
      <c r="T32">
        <v>1</v>
      </c>
    </row>
    <row r="33" spans="12:20" hidden="1" x14ac:dyDescent="0.25">
      <c r="L33">
        <f t="shared" si="1"/>
        <v>27</v>
      </c>
      <c r="N33">
        <f t="shared" ca="1" si="2"/>
        <v>898851</v>
      </c>
      <c r="O33">
        <v>18</v>
      </c>
      <c r="P33">
        <v>1</v>
      </c>
      <c r="Q33">
        <v>2</v>
      </c>
      <c r="R33">
        <v>2</v>
      </c>
      <c r="S33">
        <v>0</v>
      </c>
      <c r="T33">
        <v>1</v>
      </c>
    </row>
    <row r="34" spans="12:20" x14ac:dyDescent="0.25">
      <c r="L34">
        <f t="shared" si="1"/>
        <v>28</v>
      </c>
      <c r="N34">
        <f t="shared" ca="1" si="2"/>
        <v>117997</v>
      </c>
      <c r="O34">
        <v>5</v>
      </c>
      <c r="P34">
        <v>1</v>
      </c>
      <c r="Q34">
        <v>1</v>
      </c>
      <c r="R34">
        <v>1</v>
      </c>
      <c r="S34">
        <v>1</v>
      </c>
      <c r="T34">
        <v>0</v>
      </c>
    </row>
    <row r="35" spans="12:20" x14ac:dyDescent="0.25">
      <c r="L35">
        <f t="shared" si="1"/>
        <v>29</v>
      </c>
      <c r="N35">
        <f t="shared" ca="1" si="2"/>
        <v>458708</v>
      </c>
      <c r="O35">
        <v>39</v>
      </c>
      <c r="P35">
        <v>3</v>
      </c>
      <c r="Q35">
        <v>0</v>
      </c>
      <c r="R35">
        <v>2</v>
      </c>
      <c r="S35">
        <v>1</v>
      </c>
      <c r="T35">
        <v>0</v>
      </c>
    </row>
    <row r="36" spans="12:20" x14ac:dyDescent="0.25">
      <c r="L36">
        <f t="shared" si="1"/>
        <v>30</v>
      </c>
      <c r="N36">
        <f t="shared" ca="1" si="2"/>
        <v>690116</v>
      </c>
      <c r="O36">
        <v>59</v>
      </c>
      <c r="P36">
        <v>4</v>
      </c>
      <c r="Q36">
        <v>1</v>
      </c>
      <c r="R36">
        <v>1</v>
      </c>
      <c r="S36">
        <v>1</v>
      </c>
      <c r="T36">
        <v>0</v>
      </c>
    </row>
    <row r="37" spans="12:20" x14ac:dyDescent="0.25">
      <c r="L37">
        <f t="shared" si="1"/>
        <v>31</v>
      </c>
      <c r="N37">
        <f t="shared" ca="1" si="2"/>
        <v>811695</v>
      </c>
      <c r="O37">
        <v>3</v>
      </c>
      <c r="P37">
        <v>1</v>
      </c>
      <c r="Q37">
        <v>0</v>
      </c>
      <c r="R37">
        <v>2</v>
      </c>
      <c r="S37">
        <v>1</v>
      </c>
      <c r="T37">
        <v>0</v>
      </c>
    </row>
    <row r="38" spans="12:20" x14ac:dyDescent="0.25">
      <c r="L38">
        <f t="shared" si="1"/>
        <v>32</v>
      </c>
      <c r="N38">
        <f t="shared" ca="1" si="2"/>
        <v>909092</v>
      </c>
      <c r="O38">
        <v>27</v>
      </c>
      <c r="P38">
        <v>2</v>
      </c>
      <c r="Q38">
        <v>2</v>
      </c>
      <c r="R38">
        <v>2</v>
      </c>
      <c r="S38">
        <v>1</v>
      </c>
      <c r="T38">
        <v>0</v>
      </c>
    </row>
    <row r="39" spans="12:20" x14ac:dyDescent="0.25">
      <c r="L39">
        <f t="shared" si="1"/>
        <v>33</v>
      </c>
      <c r="N39">
        <f t="shared" ca="1" si="2"/>
        <v>763905</v>
      </c>
      <c r="O39">
        <v>9</v>
      </c>
      <c r="P39">
        <v>1</v>
      </c>
      <c r="Q39">
        <v>2</v>
      </c>
      <c r="R39">
        <v>2</v>
      </c>
      <c r="S39">
        <v>1</v>
      </c>
      <c r="T39">
        <v>0</v>
      </c>
    </row>
    <row r="40" spans="12:20" x14ac:dyDescent="0.25">
      <c r="L40">
        <f t="shared" si="1"/>
        <v>34</v>
      </c>
      <c r="N40">
        <f t="shared" ca="1" si="2"/>
        <v>386036</v>
      </c>
      <c r="O40">
        <v>56</v>
      </c>
      <c r="P40">
        <v>4</v>
      </c>
      <c r="Q40">
        <v>0</v>
      </c>
      <c r="R40">
        <v>1</v>
      </c>
      <c r="S40">
        <v>1</v>
      </c>
      <c r="T40">
        <v>0</v>
      </c>
    </row>
    <row r="41" spans="12:20" x14ac:dyDescent="0.25">
      <c r="L41">
        <f t="shared" si="1"/>
        <v>35</v>
      </c>
      <c r="N41">
        <f t="shared" ca="1" si="2"/>
        <v>314713</v>
      </c>
      <c r="O41">
        <v>58</v>
      </c>
      <c r="P41">
        <v>4</v>
      </c>
      <c r="Q41">
        <v>1</v>
      </c>
      <c r="R41">
        <v>0</v>
      </c>
      <c r="S41">
        <v>1</v>
      </c>
      <c r="T41">
        <v>0</v>
      </c>
    </row>
    <row r="42" spans="12:20" x14ac:dyDescent="0.25">
      <c r="L42">
        <f t="shared" si="1"/>
        <v>36</v>
      </c>
      <c r="N42">
        <f t="shared" ca="1" si="2"/>
        <v>102352</v>
      </c>
      <c r="O42">
        <v>40</v>
      </c>
      <c r="P42">
        <v>3</v>
      </c>
      <c r="Q42">
        <v>1</v>
      </c>
      <c r="R42">
        <v>0</v>
      </c>
      <c r="S42">
        <v>1</v>
      </c>
      <c r="T42">
        <v>0</v>
      </c>
    </row>
    <row r="43" spans="12:20" hidden="1" x14ac:dyDescent="0.25">
      <c r="L43">
        <f t="shared" si="1"/>
        <v>37</v>
      </c>
      <c r="N43">
        <f t="shared" ca="1" si="2"/>
        <v>133979</v>
      </c>
      <c r="O43">
        <v>64</v>
      </c>
      <c r="P43">
        <v>4</v>
      </c>
      <c r="Q43">
        <v>0</v>
      </c>
      <c r="R43">
        <v>0</v>
      </c>
      <c r="S43">
        <v>0</v>
      </c>
      <c r="T43">
        <v>1</v>
      </c>
    </row>
    <row r="44" spans="12:20" hidden="1" x14ac:dyDescent="0.25">
      <c r="L44">
        <f t="shared" si="1"/>
        <v>38</v>
      </c>
      <c r="N44">
        <f t="shared" ca="1" si="2"/>
        <v>282514</v>
      </c>
      <c r="O44">
        <v>67</v>
      </c>
      <c r="P44">
        <v>4</v>
      </c>
      <c r="Q44">
        <v>1</v>
      </c>
      <c r="R44">
        <v>0</v>
      </c>
      <c r="S44">
        <v>0</v>
      </c>
      <c r="T44">
        <v>1</v>
      </c>
    </row>
    <row r="45" spans="12:20" hidden="1" x14ac:dyDescent="0.25">
      <c r="L45">
        <f t="shared" si="1"/>
        <v>39</v>
      </c>
      <c r="N45">
        <f t="shared" ca="1" si="2"/>
        <v>360629</v>
      </c>
      <c r="O45">
        <v>36</v>
      </c>
      <c r="P45">
        <v>2</v>
      </c>
      <c r="Q45">
        <v>2</v>
      </c>
      <c r="R45">
        <v>2</v>
      </c>
      <c r="S45">
        <v>0</v>
      </c>
      <c r="T45">
        <v>1</v>
      </c>
    </row>
    <row r="46" spans="12:20" hidden="1" x14ac:dyDescent="0.25">
      <c r="L46">
        <f t="shared" si="1"/>
        <v>40</v>
      </c>
      <c r="N46">
        <f t="shared" ca="1" si="2"/>
        <v>378144</v>
      </c>
      <c r="O46">
        <v>16</v>
      </c>
      <c r="P46">
        <v>1</v>
      </c>
      <c r="Q46">
        <v>2</v>
      </c>
      <c r="R46">
        <v>0</v>
      </c>
      <c r="S46">
        <v>0</v>
      </c>
      <c r="T46">
        <v>1</v>
      </c>
    </row>
    <row r="47" spans="12:20" hidden="1" x14ac:dyDescent="0.25">
      <c r="L47">
        <f t="shared" si="1"/>
        <v>41</v>
      </c>
      <c r="N47">
        <f t="shared" ca="1" si="2"/>
        <v>677443</v>
      </c>
      <c r="O47">
        <v>34</v>
      </c>
      <c r="P47">
        <v>2</v>
      </c>
      <c r="Q47">
        <v>2</v>
      </c>
      <c r="R47">
        <v>0</v>
      </c>
      <c r="S47">
        <v>0</v>
      </c>
      <c r="T47">
        <v>1</v>
      </c>
    </row>
    <row r="48" spans="12:20" hidden="1" x14ac:dyDescent="0.25">
      <c r="L48">
        <f t="shared" si="1"/>
        <v>42</v>
      </c>
      <c r="N48">
        <f t="shared" ref="N48:N78" ca="1" si="3">RANDBETWEEN(1,1000000)</f>
        <v>267222</v>
      </c>
      <c r="O48">
        <v>46</v>
      </c>
      <c r="P48">
        <v>3</v>
      </c>
      <c r="Q48">
        <v>0</v>
      </c>
      <c r="R48">
        <v>0</v>
      </c>
      <c r="S48">
        <v>0</v>
      </c>
      <c r="T48">
        <v>1</v>
      </c>
    </row>
    <row r="49" spans="12:20" hidden="1" x14ac:dyDescent="0.25">
      <c r="L49">
        <f t="shared" si="1"/>
        <v>43</v>
      </c>
      <c r="N49">
        <f t="shared" ca="1" si="3"/>
        <v>568352</v>
      </c>
      <c r="O49">
        <v>29</v>
      </c>
      <c r="P49">
        <v>2</v>
      </c>
      <c r="Q49">
        <v>0</v>
      </c>
      <c r="R49">
        <v>1</v>
      </c>
      <c r="S49">
        <v>0</v>
      </c>
      <c r="T49">
        <v>1</v>
      </c>
    </row>
    <row r="50" spans="12:20" hidden="1" x14ac:dyDescent="0.25">
      <c r="L50">
        <f t="shared" si="1"/>
        <v>44</v>
      </c>
      <c r="N50">
        <f t="shared" ca="1" si="3"/>
        <v>366603</v>
      </c>
      <c r="O50">
        <v>47</v>
      </c>
      <c r="P50">
        <v>3</v>
      </c>
      <c r="Q50">
        <v>0</v>
      </c>
      <c r="R50">
        <v>1</v>
      </c>
      <c r="S50">
        <v>0</v>
      </c>
      <c r="T50">
        <v>1</v>
      </c>
    </row>
    <row r="51" spans="12:20" hidden="1" x14ac:dyDescent="0.25">
      <c r="L51">
        <f t="shared" si="1"/>
        <v>45</v>
      </c>
      <c r="N51">
        <f t="shared" ca="1" si="3"/>
        <v>761330</v>
      </c>
      <c r="O51">
        <v>33</v>
      </c>
      <c r="P51">
        <v>2</v>
      </c>
      <c r="Q51">
        <v>1</v>
      </c>
      <c r="R51">
        <v>2</v>
      </c>
      <c r="S51">
        <v>0</v>
      </c>
      <c r="T51">
        <v>1</v>
      </c>
    </row>
    <row r="52" spans="12:20" x14ac:dyDescent="0.25">
      <c r="L52">
        <f t="shared" si="1"/>
        <v>46</v>
      </c>
      <c r="N52">
        <f t="shared" ca="1" si="3"/>
        <v>315532</v>
      </c>
      <c r="O52">
        <v>20</v>
      </c>
      <c r="P52">
        <v>2</v>
      </c>
      <c r="Q52">
        <v>0</v>
      </c>
      <c r="R52">
        <v>1</v>
      </c>
      <c r="S52">
        <v>1</v>
      </c>
      <c r="T52">
        <v>0</v>
      </c>
    </row>
    <row r="53" spans="12:20" x14ac:dyDescent="0.25">
      <c r="L53">
        <f t="shared" si="1"/>
        <v>47</v>
      </c>
      <c r="N53">
        <f t="shared" ca="1" si="3"/>
        <v>553591</v>
      </c>
      <c r="O53">
        <v>25</v>
      </c>
      <c r="P53">
        <v>2</v>
      </c>
      <c r="Q53">
        <v>2</v>
      </c>
      <c r="R53">
        <v>0</v>
      </c>
      <c r="S53">
        <v>1</v>
      </c>
      <c r="T53">
        <v>0</v>
      </c>
    </row>
    <row r="54" spans="12:20" x14ac:dyDescent="0.25">
      <c r="L54">
        <f t="shared" si="1"/>
        <v>48</v>
      </c>
      <c r="N54">
        <f t="shared" ca="1" si="3"/>
        <v>850638</v>
      </c>
      <c r="O54">
        <v>24</v>
      </c>
      <c r="P54">
        <v>2</v>
      </c>
      <c r="Q54">
        <v>1</v>
      </c>
      <c r="R54">
        <v>2</v>
      </c>
      <c r="S54">
        <v>1</v>
      </c>
      <c r="T54">
        <v>0</v>
      </c>
    </row>
    <row r="55" spans="12:20" x14ac:dyDescent="0.25">
      <c r="L55">
        <f t="shared" si="1"/>
        <v>49</v>
      </c>
      <c r="N55">
        <f t="shared" ca="1" si="3"/>
        <v>986812</v>
      </c>
      <c r="O55">
        <v>57</v>
      </c>
      <c r="P55">
        <v>4</v>
      </c>
      <c r="Q55">
        <v>0</v>
      </c>
      <c r="R55">
        <v>2</v>
      </c>
      <c r="S55">
        <v>1</v>
      </c>
      <c r="T55">
        <v>0</v>
      </c>
    </row>
    <row r="56" spans="12:20" x14ac:dyDescent="0.25">
      <c r="L56">
        <f t="shared" si="1"/>
        <v>50</v>
      </c>
      <c r="N56">
        <f t="shared" ca="1" si="3"/>
        <v>43797</v>
      </c>
      <c r="O56">
        <v>23</v>
      </c>
      <c r="P56">
        <v>2</v>
      </c>
      <c r="Q56">
        <v>1</v>
      </c>
      <c r="R56">
        <v>1</v>
      </c>
      <c r="S56">
        <v>1</v>
      </c>
      <c r="T56">
        <v>0</v>
      </c>
    </row>
    <row r="57" spans="12:20" x14ac:dyDescent="0.25">
      <c r="L57">
        <f t="shared" si="1"/>
        <v>51</v>
      </c>
      <c r="N57">
        <f t="shared" ca="1" si="3"/>
        <v>864589</v>
      </c>
      <c r="O57">
        <v>55</v>
      </c>
      <c r="P57">
        <v>4</v>
      </c>
      <c r="Q57">
        <v>0</v>
      </c>
      <c r="R57">
        <v>0</v>
      </c>
      <c r="S57">
        <v>1</v>
      </c>
      <c r="T57">
        <v>0</v>
      </c>
    </row>
    <row r="58" spans="12:20" x14ac:dyDescent="0.25">
      <c r="L58">
        <f t="shared" si="1"/>
        <v>52</v>
      </c>
      <c r="N58">
        <f t="shared" ca="1" si="3"/>
        <v>700728</v>
      </c>
      <c r="O58">
        <v>26</v>
      </c>
      <c r="P58">
        <v>2</v>
      </c>
      <c r="Q58">
        <v>2</v>
      </c>
      <c r="R58">
        <v>1</v>
      </c>
      <c r="S58">
        <v>1</v>
      </c>
      <c r="T58">
        <v>0</v>
      </c>
    </row>
    <row r="59" spans="12:20" x14ac:dyDescent="0.25">
      <c r="L59">
        <f t="shared" si="1"/>
        <v>53</v>
      </c>
      <c r="N59">
        <f t="shared" ca="1" si="3"/>
        <v>633027</v>
      </c>
      <c r="O59">
        <v>43</v>
      </c>
      <c r="P59">
        <v>3</v>
      </c>
      <c r="Q59">
        <v>2</v>
      </c>
      <c r="R59">
        <v>0</v>
      </c>
      <c r="S59">
        <v>1</v>
      </c>
      <c r="T59">
        <v>0</v>
      </c>
    </row>
    <row r="60" spans="12:20" x14ac:dyDescent="0.25">
      <c r="L60">
        <f t="shared" si="1"/>
        <v>54</v>
      </c>
      <c r="N60">
        <f t="shared" ca="1" si="3"/>
        <v>293787</v>
      </c>
      <c r="O60">
        <v>2</v>
      </c>
      <c r="P60">
        <v>1</v>
      </c>
      <c r="Q60">
        <v>0</v>
      </c>
      <c r="R60">
        <v>1</v>
      </c>
      <c r="S60">
        <v>1</v>
      </c>
      <c r="T60">
        <v>0</v>
      </c>
    </row>
    <row r="61" spans="12:20" hidden="1" x14ac:dyDescent="0.25">
      <c r="L61">
        <f t="shared" si="1"/>
        <v>55</v>
      </c>
      <c r="N61">
        <f t="shared" ca="1" si="3"/>
        <v>36223</v>
      </c>
      <c r="O61">
        <v>15</v>
      </c>
      <c r="P61">
        <v>1</v>
      </c>
      <c r="Q61">
        <v>1</v>
      </c>
      <c r="R61">
        <v>2</v>
      </c>
      <c r="S61">
        <v>0</v>
      </c>
      <c r="T61">
        <v>1</v>
      </c>
    </row>
    <row r="62" spans="12:20" hidden="1" x14ac:dyDescent="0.25">
      <c r="L62">
        <f t="shared" si="1"/>
        <v>56</v>
      </c>
      <c r="N62">
        <f t="shared" ca="1" si="3"/>
        <v>898930</v>
      </c>
      <c r="O62">
        <v>13</v>
      </c>
      <c r="P62">
        <v>1</v>
      </c>
      <c r="Q62">
        <v>1</v>
      </c>
      <c r="R62">
        <v>0</v>
      </c>
      <c r="S62">
        <v>0</v>
      </c>
      <c r="T62">
        <v>1</v>
      </c>
    </row>
    <row r="63" spans="12:20" hidden="1" x14ac:dyDescent="0.25">
      <c r="L63">
        <f t="shared" si="1"/>
        <v>57</v>
      </c>
      <c r="N63">
        <f t="shared" ca="1" si="3"/>
        <v>621704</v>
      </c>
      <c r="O63">
        <v>52</v>
      </c>
      <c r="P63">
        <v>3</v>
      </c>
      <c r="Q63">
        <v>2</v>
      </c>
      <c r="R63">
        <v>0</v>
      </c>
      <c r="S63">
        <v>0</v>
      </c>
      <c r="T63">
        <v>1</v>
      </c>
    </row>
    <row r="64" spans="12:20" hidden="1" x14ac:dyDescent="0.25">
      <c r="L64">
        <f t="shared" si="1"/>
        <v>58</v>
      </c>
      <c r="N64">
        <f t="shared" ca="1" si="3"/>
        <v>160875</v>
      </c>
      <c r="O64">
        <v>35</v>
      </c>
      <c r="P64">
        <v>2</v>
      </c>
      <c r="Q64">
        <v>2</v>
      </c>
      <c r="R64">
        <v>1</v>
      </c>
      <c r="S64">
        <v>0</v>
      </c>
      <c r="T64">
        <v>1</v>
      </c>
    </row>
    <row r="65" spans="12:20" hidden="1" x14ac:dyDescent="0.25">
      <c r="L65">
        <f t="shared" si="1"/>
        <v>59</v>
      </c>
      <c r="N65">
        <f t="shared" ca="1" si="3"/>
        <v>974018</v>
      </c>
      <c r="O65">
        <v>54</v>
      </c>
      <c r="P65">
        <v>3</v>
      </c>
      <c r="Q65">
        <v>2</v>
      </c>
      <c r="R65">
        <v>2</v>
      </c>
      <c r="S65">
        <v>0</v>
      </c>
      <c r="T65">
        <v>1</v>
      </c>
    </row>
    <row r="66" spans="12:20" hidden="1" x14ac:dyDescent="0.25">
      <c r="L66">
        <f t="shared" si="1"/>
        <v>60</v>
      </c>
      <c r="N66">
        <f t="shared" ca="1" si="3"/>
        <v>283033</v>
      </c>
      <c r="O66">
        <v>50</v>
      </c>
      <c r="P66">
        <v>3</v>
      </c>
      <c r="Q66">
        <v>1</v>
      </c>
      <c r="R66">
        <v>1</v>
      </c>
      <c r="S66">
        <v>0</v>
      </c>
      <c r="T66">
        <v>1</v>
      </c>
    </row>
    <row r="67" spans="12:20" hidden="1" x14ac:dyDescent="0.25">
      <c r="L67">
        <f t="shared" si="1"/>
        <v>61</v>
      </c>
      <c r="N67">
        <f t="shared" ca="1" si="3"/>
        <v>217367</v>
      </c>
      <c r="O67">
        <v>12</v>
      </c>
      <c r="P67">
        <v>1</v>
      </c>
      <c r="Q67">
        <v>0</v>
      </c>
      <c r="R67">
        <v>2</v>
      </c>
      <c r="S67">
        <v>0</v>
      </c>
      <c r="T67">
        <v>1</v>
      </c>
    </row>
    <row r="68" spans="12:20" hidden="1" x14ac:dyDescent="0.25">
      <c r="L68">
        <f t="shared" si="1"/>
        <v>62</v>
      </c>
      <c r="N68">
        <f t="shared" ca="1" si="3"/>
        <v>380276</v>
      </c>
      <c r="O68">
        <v>10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2:20" hidden="1" x14ac:dyDescent="0.25">
      <c r="L69">
        <f t="shared" si="1"/>
        <v>63</v>
      </c>
      <c r="N69">
        <f t="shared" ca="1" si="3"/>
        <v>1567</v>
      </c>
      <c r="O69">
        <v>17</v>
      </c>
      <c r="P69">
        <v>1</v>
      </c>
      <c r="Q69">
        <v>2</v>
      </c>
      <c r="R69">
        <v>1</v>
      </c>
      <c r="S69">
        <v>0</v>
      </c>
      <c r="T69">
        <v>1</v>
      </c>
    </row>
    <row r="70" spans="12:20" x14ac:dyDescent="0.25">
      <c r="L70">
        <f t="shared" si="1"/>
        <v>64</v>
      </c>
      <c r="N70">
        <f t="shared" ca="1" si="3"/>
        <v>16776</v>
      </c>
      <c r="O70">
        <v>21</v>
      </c>
      <c r="P70">
        <v>2</v>
      </c>
      <c r="Q70">
        <v>0</v>
      </c>
      <c r="R70">
        <v>2</v>
      </c>
      <c r="S70">
        <v>1</v>
      </c>
      <c r="T70">
        <v>0</v>
      </c>
    </row>
    <row r="71" spans="12:20" x14ac:dyDescent="0.25">
      <c r="L71">
        <f t="shared" si="1"/>
        <v>65</v>
      </c>
      <c r="N71">
        <f t="shared" ca="1" si="3"/>
        <v>851263</v>
      </c>
      <c r="O71">
        <v>38</v>
      </c>
      <c r="P71">
        <v>3</v>
      </c>
      <c r="Q71">
        <v>0</v>
      </c>
      <c r="R71">
        <v>1</v>
      </c>
      <c r="S71">
        <v>1</v>
      </c>
      <c r="T71">
        <v>0</v>
      </c>
    </row>
    <row r="72" spans="12:20" x14ac:dyDescent="0.25">
      <c r="L72">
        <f t="shared" ref="L72:L134" si="4">1+L71</f>
        <v>66</v>
      </c>
      <c r="N72">
        <f t="shared" ca="1" si="3"/>
        <v>800322</v>
      </c>
      <c r="O72">
        <v>22</v>
      </c>
      <c r="P72">
        <v>2</v>
      </c>
      <c r="Q72">
        <v>1</v>
      </c>
      <c r="R72">
        <v>0</v>
      </c>
      <c r="S72">
        <v>1</v>
      </c>
      <c r="T72">
        <v>0</v>
      </c>
    </row>
    <row r="73" spans="12:20" x14ac:dyDescent="0.25">
      <c r="L73">
        <f t="shared" si="4"/>
        <v>67</v>
      </c>
      <c r="N73">
        <f t="shared" ca="1" si="3"/>
        <v>700402</v>
      </c>
      <c r="O73">
        <v>6</v>
      </c>
      <c r="P73">
        <v>1</v>
      </c>
      <c r="Q73">
        <v>1</v>
      </c>
      <c r="R73">
        <v>2</v>
      </c>
      <c r="S73">
        <v>1</v>
      </c>
      <c r="T73">
        <v>0</v>
      </c>
    </row>
    <row r="74" spans="12:20" x14ac:dyDescent="0.25">
      <c r="L74">
        <f t="shared" si="4"/>
        <v>68</v>
      </c>
      <c r="N74">
        <f t="shared" ca="1" si="3"/>
        <v>623309</v>
      </c>
      <c r="O74">
        <v>44</v>
      </c>
      <c r="P74">
        <v>3</v>
      </c>
      <c r="Q74">
        <v>2</v>
      </c>
      <c r="R74">
        <v>1</v>
      </c>
      <c r="S74">
        <v>1</v>
      </c>
      <c r="T74">
        <v>0</v>
      </c>
    </row>
    <row r="75" spans="12:20" x14ac:dyDescent="0.25">
      <c r="L75">
        <f t="shared" si="4"/>
        <v>69</v>
      </c>
      <c r="N75">
        <f t="shared" ca="1" si="3"/>
        <v>892277</v>
      </c>
      <c r="O75">
        <v>37</v>
      </c>
      <c r="P75">
        <v>3</v>
      </c>
      <c r="Q75">
        <v>0</v>
      </c>
      <c r="R75">
        <v>0</v>
      </c>
      <c r="S75">
        <v>1</v>
      </c>
      <c r="T75">
        <v>0</v>
      </c>
    </row>
    <row r="76" spans="12:20" x14ac:dyDescent="0.25">
      <c r="L76">
        <f t="shared" si="4"/>
        <v>70</v>
      </c>
      <c r="N76">
        <f t="shared" ca="1" si="3"/>
        <v>61160</v>
      </c>
      <c r="O76">
        <v>62</v>
      </c>
      <c r="P76">
        <v>4</v>
      </c>
      <c r="Q76">
        <v>2</v>
      </c>
      <c r="R76">
        <v>1</v>
      </c>
      <c r="S76">
        <v>1</v>
      </c>
      <c r="T76">
        <v>0</v>
      </c>
    </row>
    <row r="77" spans="12:20" x14ac:dyDescent="0.25">
      <c r="L77">
        <f t="shared" si="4"/>
        <v>71</v>
      </c>
      <c r="N77">
        <f t="shared" ca="1" si="3"/>
        <v>393361</v>
      </c>
      <c r="O77">
        <v>41</v>
      </c>
      <c r="P77">
        <v>3</v>
      </c>
      <c r="Q77">
        <v>1</v>
      </c>
      <c r="R77">
        <v>1</v>
      </c>
      <c r="S77">
        <v>1</v>
      </c>
      <c r="T77">
        <v>0</v>
      </c>
    </row>
    <row r="78" spans="12:20" x14ac:dyDescent="0.25">
      <c r="L78">
        <f t="shared" si="4"/>
        <v>72</v>
      </c>
      <c r="N78">
        <f t="shared" ca="1" si="3"/>
        <v>505889</v>
      </c>
      <c r="O78">
        <v>61</v>
      </c>
      <c r="P78">
        <v>4</v>
      </c>
      <c r="Q78">
        <v>2</v>
      </c>
      <c r="R78">
        <v>0</v>
      </c>
      <c r="S78">
        <v>1</v>
      </c>
      <c r="T78">
        <v>0</v>
      </c>
    </row>
    <row r="79" spans="12:20" x14ac:dyDescent="0.25">
      <c r="L79">
        <f t="shared" si="4"/>
        <v>73</v>
      </c>
    </row>
    <row r="80" spans="12:20" x14ac:dyDescent="0.25">
      <c r="L80">
        <f t="shared" si="4"/>
        <v>74</v>
      </c>
    </row>
    <row r="81" spans="12:12" x14ac:dyDescent="0.25">
      <c r="L81">
        <f t="shared" si="4"/>
        <v>75</v>
      </c>
    </row>
    <row r="82" spans="12:12" x14ac:dyDescent="0.25">
      <c r="L82">
        <f t="shared" si="4"/>
        <v>76</v>
      </c>
    </row>
    <row r="83" spans="12:12" x14ac:dyDescent="0.25">
      <c r="L83">
        <f t="shared" si="4"/>
        <v>77</v>
      </c>
    </row>
    <row r="84" spans="12:12" x14ac:dyDescent="0.25">
      <c r="L84">
        <f t="shared" si="4"/>
        <v>78</v>
      </c>
    </row>
    <row r="85" spans="12:12" x14ac:dyDescent="0.25">
      <c r="L85">
        <f t="shared" si="4"/>
        <v>79</v>
      </c>
    </row>
    <row r="86" spans="12:12" x14ac:dyDescent="0.25">
      <c r="L86">
        <f t="shared" si="4"/>
        <v>80</v>
      </c>
    </row>
    <row r="87" spans="12:12" x14ac:dyDescent="0.25">
      <c r="L87">
        <f t="shared" si="4"/>
        <v>81</v>
      </c>
    </row>
    <row r="88" spans="12:12" x14ac:dyDescent="0.25">
      <c r="L88">
        <f t="shared" si="4"/>
        <v>82</v>
      </c>
    </row>
    <row r="89" spans="12:12" x14ac:dyDescent="0.25">
      <c r="L89">
        <f t="shared" si="4"/>
        <v>83</v>
      </c>
    </row>
    <row r="90" spans="12:12" x14ac:dyDescent="0.25">
      <c r="L90">
        <f t="shared" si="4"/>
        <v>84</v>
      </c>
    </row>
    <row r="91" spans="12:12" x14ac:dyDescent="0.25">
      <c r="L91">
        <f t="shared" si="4"/>
        <v>85</v>
      </c>
    </row>
    <row r="92" spans="12:12" x14ac:dyDescent="0.25">
      <c r="L92">
        <f t="shared" si="4"/>
        <v>86</v>
      </c>
    </row>
    <row r="93" spans="12:12" x14ac:dyDescent="0.25">
      <c r="L93">
        <f t="shared" si="4"/>
        <v>87</v>
      </c>
    </row>
    <row r="94" spans="12:12" x14ac:dyDescent="0.25">
      <c r="L94">
        <f t="shared" si="4"/>
        <v>88</v>
      </c>
    </row>
    <row r="95" spans="12:12" x14ac:dyDescent="0.25">
      <c r="L95">
        <f t="shared" si="4"/>
        <v>89</v>
      </c>
    </row>
    <row r="96" spans="12:12" x14ac:dyDescent="0.25">
      <c r="L96">
        <f t="shared" si="4"/>
        <v>90</v>
      </c>
    </row>
    <row r="97" spans="12:12" x14ac:dyDescent="0.25">
      <c r="L97">
        <f t="shared" si="4"/>
        <v>91</v>
      </c>
    </row>
    <row r="98" spans="12:12" x14ac:dyDescent="0.25">
      <c r="L98">
        <f t="shared" si="4"/>
        <v>92</v>
      </c>
    </row>
    <row r="99" spans="12:12" x14ac:dyDescent="0.25">
      <c r="L99">
        <f t="shared" si="4"/>
        <v>93</v>
      </c>
    </row>
    <row r="100" spans="12:12" x14ac:dyDescent="0.25">
      <c r="L100">
        <f t="shared" si="4"/>
        <v>94</v>
      </c>
    </row>
    <row r="101" spans="12:12" x14ac:dyDescent="0.25">
      <c r="L101">
        <f t="shared" si="4"/>
        <v>95</v>
      </c>
    </row>
    <row r="102" spans="12:12" x14ac:dyDescent="0.25">
      <c r="L102">
        <f t="shared" si="4"/>
        <v>96</v>
      </c>
    </row>
    <row r="103" spans="12:12" x14ac:dyDescent="0.25">
      <c r="L103">
        <f t="shared" si="4"/>
        <v>97</v>
      </c>
    </row>
    <row r="104" spans="12:12" x14ac:dyDescent="0.25">
      <c r="L104">
        <f t="shared" si="4"/>
        <v>98</v>
      </c>
    </row>
    <row r="105" spans="12:12" x14ac:dyDescent="0.25">
      <c r="L105">
        <f t="shared" si="4"/>
        <v>99</v>
      </c>
    </row>
    <row r="106" spans="12:12" x14ac:dyDescent="0.25">
      <c r="L106">
        <f t="shared" si="4"/>
        <v>100</v>
      </c>
    </row>
    <row r="107" spans="12:12" x14ac:dyDescent="0.25">
      <c r="L107">
        <f t="shared" si="4"/>
        <v>101</v>
      </c>
    </row>
    <row r="108" spans="12:12" x14ac:dyDescent="0.25">
      <c r="L108">
        <f t="shared" si="4"/>
        <v>102</v>
      </c>
    </row>
    <row r="109" spans="12:12" x14ac:dyDescent="0.25">
      <c r="L109">
        <f t="shared" si="4"/>
        <v>103</v>
      </c>
    </row>
    <row r="110" spans="12:12" x14ac:dyDescent="0.25">
      <c r="L110">
        <f t="shared" si="4"/>
        <v>104</v>
      </c>
    </row>
    <row r="111" spans="12:12" x14ac:dyDescent="0.25">
      <c r="L111">
        <f t="shared" si="4"/>
        <v>105</v>
      </c>
    </row>
    <row r="112" spans="12:12" x14ac:dyDescent="0.25">
      <c r="L112">
        <f t="shared" si="4"/>
        <v>106</v>
      </c>
    </row>
    <row r="113" spans="12:12" x14ac:dyDescent="0.25">
      <c r="L113">
        <f t="shared" si="4"/>
        <v>107</v>
      </c>
    </row>
    <row r="114" spans="12:12" x14ac:dyDescent="0.25">
      <c r="L114">
        <f t="shared" si="4"/>
        <v>108</v>
      </c>
    </row>
    <row r="115" spans="12:12" x14ac:dyDescent="0.25">
      <c r="L115">
        <f t="shared" si="4"/>
        <v>109</v>
      </c>
    </row>
    <row r="116" spans="12:12" x14ac:dyDescent="0.25">
      <c r="L116">
        <f t="shared" si="4"/>
        <v>110</v>
      </c>
    </row>
    <row r="117" spans="12:12" x14ac:dyDescent="0.25">
      <c r="L117">
        <f t="shared" si="4"/>
        <v>111</v>
      </c>
    </row>
    <row r="118" spans="12:12" x14ac:dyDescent="0.25">
      <c r="L118">
        <f t="shared" si="4"/>
        <v>112</v>
      </c>
    </row>
    <row r="119" spans="12:12" x14ac:dyDescent="0.25">
      <c r="L119">
        <f t="shared" si="4"/>
        <v>113</v>
      </c>
    </row>
    <row r="120" spans="12:12" x14ac:dyDescent="0.25">
      <c r="L120">
        <f t="shared" si="4"/>
        <v>114</v>
      </c>
    </row>
    <row r="121" spans="12:12" x14ac:dyDescent="0.25">
      <c r="L121">
        <f t="shared" si="4"/>
        <v>115</v>
      </c>
    </row>
    <row r="122" spans="12:12" x14ac:dyDescent="0.25">
      <c r="L122">
        <f t="shared" si="4"/>
        <v>116</v>
      </c>
    </row>
    <row r="123" spans="12:12" x14ac:dyDescent="0.25">
      <c r="L123">
        <f t="shared" si="4"/>
        <v>117</v>
      </c>
    </row>
    <row r="124" spans="12:12" x14ac:dyDescent="0.25">
      <c r="L124">
        <f t="shared" si="4"/>
        <v>118</v>
      </c>
    </row>
    <row r="125" spans="12:12" x14ac:dyDescent="0.25">
      <c r="L125">
        <f t="shared" si="4"/>
        <v>119</v>
      </c>
    </row>
    <row r="126" spans="12:12" x14ac:dyDescent="0.25">
      <c r="L126">
        <f t="shared" si="4"/>
        <v>120</v>
      </c>
    </row>
    <row r="127" spans="12:12" x14ac:dyDescent="0.25">
      <c r="L127">
        <f t="shared" si="4"/>
        <v>121</v>
      </c>
    </row>
    <row r="128" spans="12:12" x14ac:dyDescent="0.25">
      <c r="L128">
        <f t="shared" si="4"/>
        <v>122</v>
      </c>
    </row>
    <row r="129" spans="12:12" x14ac:dyDescent="0.25">
      <c r="L129">
        <f t="shared" si="4"/>
        <v>123</v>
      </c>
    </row>
    <row r="130" spans="12:12" x14ac:dyDescent="0.25">
      <c r="L130">
        <f t="shared" si="4"/>
        <v>124</v>
      </c>
    </row>
    <row r="131" spans="12:12" x14ac:dyDescent="0.25">
      <c r="L131">
        <f t="shared" si="4"/>
        <v>125</v>
      </c>
    </row>
    <row r="132" spans="12:12" x14ac:dyDescent="0.25">
      <c r="L132">
        <f t="shared" si="4"/>
        <v>126</v>
      </c>
    </row>
    <row r="133" spans="12:12" x14ac:dyDescent="0.25">
      <c r="L133">
        <f t="shared" si="4"/>
        <v>127</v>
      </c>
    </row>
    <row r="134" spans="12:12" x14ac:dyDescent="0.25">
      <c r="L134">
        <f t="shared" si="4"/>
        <v>128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541-7B51-4032-BA1F-A51CFE0EB05B}">
  <dimension ref="C2:AX58"/>
  <sheetViews>
    <sheetView tabSelected="1" zoomScale="70" zoomScaleNormal="70" workbookViewId="0">
      <selection activeCell="N45" sqref="N45"/>
    </sheetView>
  </sheetViews>
  <sheetFormatPr baseColWidth="10" defaultRowHeight="15" x14ac:dyDescent="0.25"/>
  <cols>
    <col min="3" max="3" width="12.5703125" customWidth="1"/>
    <col min="5" max="5" width="15.85546875" customWidth="1"/>
    <col min="6" max="6" width="14" customWidth="1"/>
    <col min="10" max="10" width="12.5703125" customWidth="1"/>
    <col min="12" max="12" width="15.85546875" customWidth="1"/>
    <col min="13" max="13" width="14" customWidth="1"/>
    <col min="14" max="14" width="12.85546875" customWidth="1"/>
    <col min="15" max="15" width="12" bestFit="1" customWidth="1"/>
    <col min="19" max="19" width="12.5703125" customWidth="1"/>
    <col min="21" max="21" width="15.85546875" customWidth="1"/>
    <col min="22" max="22" width="14" customWidth="1"/>
    <col min="28" max="28" width="12.5703125" customWidth="1"/>
    <col min="30" max="30" width="15.85546875" customWidth="1"/>
    <col min="31" max="31" width="14" customWidth="1"/>
    <col min="33" max="33" width="19.7109375" customWidth="1"/>
    <col min="35" max="35" width="14.85546875" bestFit="1" customWidth="1"/>
    <col min="37" max="37" width="12.5703125" customWidth="1"/>
    <col min="39" max="39" width="15.85546875" customWidth="1"/>
    <col min="40" max="40" width="14" customWidth="1"/>
    <col min="42" max="42" width="11.42578125" customWidth="1"/>
    <col min="46" max="46" width="17.42578125" bestFit="1" customWidth="1"/>
    <col min="49" max="49" width="13" customWidth="1"/>
    <col min="50" max="50" width="12.28515625" customWidth="1"/>
    <col min="51" max="51" width="12" customWidth="1"/>
    <col min="52" max="52" width="19.28515625" customWidth="1"/>
  </cols>
  <sheetData>
    <row r="2" spans="3:43" x14ac:dyDescent="0.25">
      <c r="D2" t="s">
        <v>147</v>
      </c>
      <c r="E2" t="s">
        <v>149</v>
      </c>
      <c r="F2" t="s">
        <v>148</v>
      </c>
      <c r="G2" t="s">
        <v>150</v>
      </c>
      <c r="H2" t="s">
        <v>151</v>
      </c>
      <c r="I2" t="s">
        <v>152</v>
      </c>
    </row>
    <row r="4" spans="3:43" x14ac:dyDescent="0.25">
      <c r="C4" s="22" t="s">
        <v>17</v>
      </c>
      <c r="D4" s="22"/>
      <c r="E4" s="22"/>
      <c r="F4" s="22"/>
      <c r="G4" s="22"/>
      <c r="H4" s="22"/>
      <c r="I4" s="22"/>
      <c r="K4" s="22" t="s">
        <v>18</v>
      </c>
      <c r="L4" s="22"/>
      <c r="M4" s="22"/>
      <c r="N4" s="22"/>
      <c r="O4" s="22"/>
      <c r="P4" s="22"/>
      <c r="Q4" s="22"/>
      <c r="S4" s="22" t="s">
        <v>34</v>
      </c>
      <c r="T4" s="22"/>
      <c r="U4" s="22"/>
      <c r="V4" s="22"/>
      <c r="W4" s="22"/>
      <c r="X4" s="22"/>
      <c r="Y4" s="22"/>
      <c r="AC4" s="22" t="s">
        <v>35</v>
      </c>
      <c r="AD4" s="22"/>
      <c r="AE4" s="22"/>
      <c r="AF4" s="22"/>
      <c r="AG4" s="22"/>
      <c r="AH4" s="22"/>
      <c r="AI4" s="22"/>
      <c r="AK4" s="22" t="s">
        <v>36</v>
      </c>
      <c r="AL4" s="22"/>
      <c r="AM4" s="22"/>
      <c r="AN4" s="22"/>
      <c r="AO4" s="22"/>
      <c r="AP4" s="22"/>
      <c r="AQ4" s="22"/>
    </row>
    <row r="5" spans="3:43" x14ac:dyDescent="0.25">
      <c r="C5" s="1" t="s">
        <v>146</v>
      </c>
      <c r="D5" s="1" t="s">
        <v>153</v>
      </c>
      <c r="E5" s="1" t="s">
        <v>154</v>
      </c>
      <c r="F5" s="1" t="s">
        <v>155</v>
      </c>
      <c r="G5" s="1" t="s">
        <v>156</v>
      </c>
      <c r="H5" s="7" t="s">
        <v>157</v>
      </c>
      <c r="I5" s="7" t="s">
        <v>158</v>
      </c>
      <c r="K5" s="1" t="s">
        <v>146</v>
      </c>
      <c r="L5" s="1" t="s">
        <v>153</v>
      </c>
      <c r="M5" s="1" t="s">
        <v>154</v>
      </c>
      <c r="N5" s="1" t="s">
        <v>155</v>
      </c>
      <c r="O5" s="1" t="s">
        <v>156</v>
      </c>
      <c r="P5" s="7" t="s">
        <v>157</v>
      </c>
      <c r="Q5" s="7" t="s">
        <v>158</v>
      </c>
      <c r="S5" s="1" t="s">
        <v>146</v>
      </c>
      <c r="T5" s="1" t="s">
        <v>153</v>
      </c>
      <c r="U5" s="1" t="s">
        <v>154</v>
      </c>
      <c r="V5" s="1" t="s">
        <v>155</v>
      </c>
      <c r="W5" s="1" t="s">
        <v>156</v>
      </c>
      <c r="X5" s="7" t="s">
        <v>157</v>
      </c>
      <c r="Y5" s="7" t="s">
        <v>158</v>
      </c>
      <c r="Z5" s="7"/>
      <c r="AA5" s="6"/>
      <c r="AB5" s="7"/>
      <c r="AC5" s="1" t="s">
        <v>146</v>
      </c>
      <c r="AD5" s="1" t="s">
        <v>153</v>
      </c>
      <c r="AE5" s="1" t="s">
        <v>154</v>
      </c>
      <c r="AF5" s="1" t="s">
        <v>155</v>
      </c>
      <c r="AG5" s="1" t="s">
        <v>156</v>
      </c>
      <c r="AH5" s="7" t="s">
        <v>157</v>
      </c>
      <c r="AI5" s="7" t="s">
        <v>158</v>
      </c>
      <c r="AJ5" s="7"/>
      <c r="AK5" s="1" t="s">
        <v>146</v>
      </c>
      <c r="AL5" s="1" t="s">
        <v>153</v>
      </c>
      <c r="AM5" s="1" t="s">
        <v>154</v>
      </c>
      <c r="AN5" s="1" t="s">
        <v>155</v>
      </c>
      <c r="AO5" s="1" t="s">
        <v>156</v>
      </c>
      <c r="AP5" s="7" t="s">
        <v>157</v>
      </c>
      <c r="AQ5" s="7" t="s">
        <v>158</v>
      </c>
    </row>
    <row r="6" spans="3:43" x14ac:dyDescent="0.25">
      <c r="C6">
        <v>1</v>
      </c>
      <c r="D6">
        <v>1</v>
      </c>
      <c r="E6" s="2">
        <v>3</v>
      </c>
      <c r="F6" s="2">
        <v>0</v>
      </c>
      <c r="G6" s="2">
        <v>2</v>
      </c>
      <c r="H6" s="6">
        <f t="shared" ref="H6:H41" si="0">I6*86400</f>
        <v>741.99999999999989</v>
      </c>
      <c r="I6" s="3">
        <v>8.5879629629629622E-3</v>
      </c>
      <c r="K6">
        <v>2</v>
      </c>
      <c r="L6">
        <v>1</v>
      </c>
      <c r="M6" s="2">
        <v>3</v>
      </c>
      <c r="N6" s="2">
        <v>1</v>
      </c>
      <c r="O6" s="2">
        <v>0</v>
      </c>
      <c r="P6" s="6">
        <v>277</v>
      </c>
      <c r="Q6" s="3">
        <f t="shared" ref="Q6:Q41" si="1">P6/86400</f>
        <v>3.2060185185185186E-3</v>
      </c>
      <c r="R6" s="6"/>
      <c r="S6">
        <v>3</v>
      </c>
      <c r="T6">
        <v>1</v>
      </c>
      <c r="U6" s="2">
        <v>1</v>
      </c>
      <c r="V6" s="2">
        <v>1</v>
      </c>
      <c r="W6" s="2">
        <v>0</v>
      </c>
      <c r="X6" s="6">
        <f t="shared" ref="X6:X41" si="2">Y6*86400</f>
        <v>2332</v>
      </c>
      <c r="Y6" s="3">
        <v>2.6990740740740742E-2</v>
      </c>
      <c r="Z6" s="3"/>
      <c r="AA6" s="6"/>
      <c r="AC6">
        <v>4</v>
      </c>
      <c r="AD6">
        <v>1</v>
      </c>
      <c r="AE6" s="2">
        <v>3</v>
      </c>
      <c r="AF6" s="2">
        <v>0</v>
      </c>
      <c r="AG6" s="2">
        <v>2</v>
      </c>
      <c r="AH6" s="6">
        <v>5615</v>
      </c>
      <c r="AI6" s="3">
        <f>AH6/86400</f>
        <v>6.4988425925925922E-2</v>
      </c>
      <c r="AJ6" s="6"/>
      <c r="AK6">
        <v>5</v>
      </c>
      <c r="AL6">
        <v>1</v>
      </c>
      <c r="AM6" s="2">
        <v>4</v>
      </c>
      <c r="AN6" s="2">
        <v>0</v>
      </c>
      <c r="AO6" s="2">
        <v>2</v>
      </c>
      <c r="AP6">
        <v>16</v>
      </c>
      <c r="AQ6" s="3">
        <f t="shared" ref="AQ6:AQ41" si="3">AP6/86400</f>
        <v>1.8518518518518518E-4</v>
      </c>
    </row>
    <row r="7" spans="3:43" x14ac:dyDescent="0.25">
      <c r="C7">
        <v>1</v>
      </c>
      <c r="D7">
        <v>2</v>
      </c>
      <c r="E7">
        <v>1</v>
      </c>
      <c r="F7">
        <v>2</v>
      </c>
      <c r="G7">
        <v>2</v>
      </c>
      <c r="H7" s="6">
        <f t="shared" si="0"/>
        <v>1423.0000000000002</v>
      </c>
      <c r="I7" s="3">
        <v>1.6469907407407409E-2</v>
      </c>
      <c r="K7">
        <v>2</v>
      </c>
      <c r="L7">
        <v>2</v>
      </c>
      <c r="M7">
        <v>1</v>
      </c>
      <c r="N7">
        <v>1</v>
      </c>
      <c r="O7">
        <v>1</v>
      </c>
      <c r="P7" s="6">
        <v>143</v>
      </c>
      <c r="Q7" s="3">
        <f t="shared" si="1"/>
        <v>1.6550925925925926E-3</v>
      </c>
      <c r="R7" s="6"/>
      <c r="S7">
        <v>3</v>
      </c>
      <c r="T7">
        <v>2</v>
      </c>
      <c r="U7">
        <v>4</v>
      </c>
      <c r="V7">
        <v>0</v>
      </c>
      <c r="W7">
        <v>1</v>
      </c>
      <c r="X7" s="6">
        <f t="shared" si="2"/>
        <v>13.000000000000002</v>
      </c>
      <c r="Y7" s="3">
        <v>1.5046296296296297E-4</v>
      </c>
      <c r="Z7" s="3"/>
      <c r="AA7" s="6"/>
      <c r="AC7">
        <v>4</v>
      </c>
      <c r="AD7">
        <v>2</v>
      </c>
      <c r="AE7">
        <v>3</v>
      </c>
      <c r="AF7">
        <v>2</v>
      </c>
      <c r="AG7">
        <v>1</v>
      </c>
      <c r="AH7" s="6">
        <v>5775</v>
      </c>
      <c r="AI7" s="3">
        <f t="shared" ref="AI7:AI41" si="4">AH7/86400</f>
        <v>6.6840277777777776E-2</v>
      </c>
      <c r="AJ7" s="6"/>
      <c r="AK7">
        <v>5</v>
      </c>
      <c r="AL7">
        <v>2</v>
      </c>
      <c r="AM7">
        <v>1</v>
      </c>
      <c r="AN7">
        <v>1</v>
      </c>
      <c r="AO7">
        <v>0</v>
      </c>
      <c r="AP7">
        <v>1345</v>
      </c>
      <c r="AQ7" s="3">
        <f t="shared" si="3"/>
        <v>1.556712962962963E-2</v>
      </c>
    </row>
    <row r="8" spans="3:43" x14ac:dyDescent="0.25">
      <c r="C8">
        <v>1</v>
      </c>
      <c r="D8">
        <v>3</v>
      </c>
      <c r="E8" s="2">
        <v>2</v>
      </c>
      <c r="F8" s="2">
        <v>0</v>
      </c>
      <c r="G8" s="2">
        <v>0</v>
      </c>
      <c r="H8" s="6">
        <f t="shared" si="0"/>
        <v>382</v>
      </c>
      <c r="I8" s="3">
        <v>4.4212962962962964E-3</v>
      </c>
      <c r="K8">
        <v>2</v>
      </c>
      <c r="L8">
        <v>3</v>
      </c>
      <c r="M8" s="2">
        <v>3</v>
      </c>
      <c r="N8" s="2">
        <v>0</v>
      </c>
      <c r="O8" s="2">
        <v>2</v>
      </c>
      <c r="P8" s="6">
        <v>404</v>
      </c>
      <c r="Q8" s="3">
        <f t="shared" si="1"/>
        <v>4.6759259259259263E-3</v>
      </c>
      <c r="R8" s="6"/>
      <c r="S8">
        <v>3</v>
      </c>
      <c r="T8">
        <v>3</v>
      </c>
      <c r="U8" s="2">
        <v>4</v>
      </c>
      <c r="V8" s="2">
        <v>2</v>
      </c>
      <c r="W8" s="2">
        <v>0</v>
      </c>
      <c r="X8" s="6">
        <f t="shared" si="2"/>
        <v>588</v>
      </c>
      <c r="Y8" s="3">
        <v>6.8055555555555551E-3</v>
      </c>
      <c r="Z8" s="3"/>
      <c r="AA8" s="6"/>
      <c r="AC8">
        <v>4</v>
      </c>
      <c r="AD8">
        <v>3</v>
      </c>
      <c r="AE8" s="2">
        <v>4</v>
      </c>
      <c r="AF8" s="2">
        <v>2</v>
      </c>
      <c r="AG8" s="2">
        <v>0</v>
      </c>
      <c r="AH8" s="6">
        <v>2648</v>
      </c>
      <c r="AI8" s="3">
        <f t="shared" si="4"/>
        <v>3.0648148148148147E-2</v>
      </c>
      <c r="AJ8" s="6"/>
      <c r="AK8">
        <v>5</v>
      </c>
      <c r="AL8">
        <v>3</v>
      </c>
      <c r="AM8" s="2">
        <v>2</v>
      </c>
      <c r="AN8" s="2">
        <v>0</v>
      </c>
      <c r="AO8" s="2">
        <v>0</v>
      </c>
      <c r="AP8">
        <v>487</v>
      </c>
      <c r="AQ8" s="3">
        <f t="shared" si="3"/>
        <v>5.6365740740740742E-3</v>
      </c>
    </row>
    <row r="9" spans="3:43" x14ac:dyDescent="0.25">
      <c r="C9">
        <v>1</v>
      </c>
      <c r="D9">
        <v>4</v>
      </c>
      <c r="E9">
        <v>4</v>
      </c>
      <c r="F9">
        <v>1</v>
      </c>
      <c r="G9">
        <v>2</v>
      </c>
      <c r="H9" s="6">
        <f t="shared" si="0"/>
        <v>19</v>
      </c>
      <c r="I9" s="3">
        <v>2.199074074074074E-4</v>
      </c>
      <c r="K9">
        <v>2</v>
      </c>
      <c r="L9">
        <v>4</v>
      </c>
      <c r="M9">
        <v>3</v>
      </c>
      <c r="N9">
        <v>1</v>
      </c>
      <c r="O9">
        <v>2</v>
      </c>
      <c r="P9" s="6">
        <v>399</v>
      </c>
      <c r="Q9" s="3">
        <f t="shared" si="1"/>
        <v>4.6180555555555558E-3</v>
      </c>
      <c r="R9" s="6"/>
      <c r="S9">
        <v>3</v>
      </c>
      <c r="T9">
        <v>4</v>
      </c>
      <c r="U9">
        <v>3</v>
      </c>
      <c r="V9">
        <v>2</v>
      </c>
      <c r="W9">
        <v>2</v>
      </c>
      <c r="X9" s="6">
        <f t="shared" si="2"/>
        <v>1366</v>
      </c>
      <c r="Y9" s="3">
        <v>1.5810185185185184E-2</v>
      </c>
      <c r="Z9" s="3"/>
      <c r="AA9" s="6"/>
      <c r="AC9">
        <v>4</v>
      </c>
      <c r="AD9">
        <v>4</v>
      </c>
      <c r="AE9">
        <v>3</v>
      </c>
      <c r="AF9">
        <v>1</v>
      </c>
      <c r="AG9">
        <v>0</v>
      </c>
      <c r="AH9" s="6">
        <v>3825</v>
      </c>
      <c r="AI9" s="3">
        <f t="shared" si="4"/>
        <v>4.4270833333333336E-2</v>
      </c>
      <c r="AJ9" s="6"/>
      <c r="AK9">
        <v>5</v>
      </c>
      <c r="AL9">
        <v>4</v>
      </c>
      <c r="AM9">
        <v>3</v>
      </c>
      <c r="AN9">
        <v>2</v>
      </c>
      <c r="AO9">
        <v>2</v>
      </c>
      <c r="AP9">
        <v>765</v>
      </c>
      <c r="AQ9" s="3">
        <f t="shared" si="3"/>
        <v>8.8541666666666664E-3</v>
      </c>
    </row>
    <row r="10" spans="3:43" x14ac:dyDescent="0.25">
      <c r="C10">
        <v>1</v>
      </c>
      <c r="D10">
        <v>5</v>
      </c>
      <c r="E10" s="2">
        <v>1</v>
      </c>
      <c r="F10" s="2">
        <v>1</v>
      </c>
      <c r="G10" s="2">
        <v>0</v>
      </c>
      <c r="H10" s="6">
        <f t="shared" si="0"/>
        <v>1190</v>
      </c>
      <c r="I10" s="3">
        <v>1.3773148148148149E-2</v>
      </c>
      <c r="K10">
        <v>2</v>
      </c>
      <c r="L10">
        <v>5</v>
      </c>
      <c r="M10" s="2">
        <v>4</v>
      </c>
      <c r="N10" s="2">
        <v>2</v>
      </c>
      <c r="O10" s="2">
        <v>0</v>
      </c>
      <c r="P10" s="6">
        <v>196</v>
      </c>
      <c r="Q10" s="3">
        <f t="shared" si="1"/>
        <v>2.2685185185185187E-3</v>
      </c>
      <c r="R10" s="6"/>
      <c r="S10">
        <v>3</v>
      </c>
      <c r="T10">
        <v>5</v>
      </c>
      <c r="U10" s="2">
        <v>1</v>
      </c>
      <c r="V10" s="2">
        <v>0</v>
      </c>
      <c r="W10" s="2">
        <v>1</v>
      </c>
      <c r="X10" s="6">
        <f t="shared" si="2"/>
        <v>502.00000000000006</v>
      </c>
      <c r="Y10" s="3">
        <v>5.8101851851851856E-3</v>
      </c>
      <c r="Z10" s="3"/>
      <c r="AA10" s="6"/>
      <c r="AC10">
        <v>4</v>
      </c>
      <c r="AD10">
        <v>5</v>
      </c>
      <c r="AE10" s="2">
        <v>4</v>
      </c>
      <c r="AF10" s="2">
        <v>0</v>
      </c>
      <c r="AG10" s="2">
        <v>1</v>
      </c>
      <c r="AH10" s="6">
        <v>47</v>
      </c>
      <c r="AI10" s="3">
        <f t="shared" si="4"/>
        <v>5.4398148148148144E-4</v>
      </c>
      <c r="AJ10" s="6"/>
      <c r="AK10">
        <v>5</v>
      </c>
      <c r="AL10">
        <v>5</v>
      </c>
      <c r="AM10" s="2">
        <v>3</v>
      </c>
      <c r="AN10" s="2">
        <v>0</v>
      </c>
      <c r="AO10" s="2">
        <v>0</v>
      </c>
      <c r="AP10">
        <v>441</v>
      </c>
      <c r="AQ10" s="3">
        <f t="shared" si="3"/>
        <v>5.1041666666666666E-3</v>
      </c>
    </row>
    <row r="11" spans="3:43" x14ac:dyDescent="0.25">
      <c r="C11">
        <v>1</v>
      </c>
      <c r="D11">
        <v>6</v>
      </c>
      <c r="E11">
        <v>2</v>
      </c>
      <c r="F11">
        <v>1</v>
      </c>
      <c r="G11">
        <v>0</v>
      </c>
      <c r="H11" s="6">
        <f t="shared" si="0"/>
        <v>382</v>
      </c>
      <c r="I11" s="3">
        <v>4.4212962962962964E-3</v>
      </c>
      <c r="K11">
        <v>2</v>
      </c>
      <c r="L11">
        <v>6</v>
      </c>
      <c r="M11">
        <v>2</v>
      </c>
      <c r="N11">
        <v>1</v>
      </c>
      <c r="O11">
        <v>0</v>
      </c>
      <c r="P11" s="6">
        <v>310</v>
      </c>
      <c r="Q11" s="3">
        <f t="shared" si="1"/>
        <v>3.5879629629629629E-3</v>
      </c>
      <c r="R11" s="6"/>
      <c r="S11">
        <v>3</v>
      </c>
      <c r="T11">
        <v>6</v>
      </c>
      <c r="U11">
        <v>2</v>
      </c>
      <c r="V11">
        <v>2</v>
      </c>
      <c r="W11">
        <v>2</v>
      </c>
      <c r="X11" s="6">
        <f t="shared" si="2"/>
        <v>306</v>
      </c>
      <c r="Y11" s="3">
        <v>3.5416666666666665E-3</v>
      </c>
      <c r="Z11" s="3"/>
      <c r="AA11" s="6"/>
      <c r="AC11">
        <v>4</v>
      </c>
      <c r="AD11">
        <v>6</v>
      </c>
      <c r="AE11">
        <v>2</v>
      </c>
      <c r="AF11">
        <v>2</v>
      </c>
      <c r="AG11">
        <v>0</v>
      </c>
      <c r="AH11" s="6">
        <v>3232</v>
      </c>
      <c r="AI11" s="3">
        <f t="shared" si="4"/>
        <v>3.740740740740741E-2</v>
      </c>
      <c r="AJ11" s="6"/>
      <c r="AK11">
        <v>5</v>
      </c>
      <c r="AL11">
        <v>6</v>
      </c>
      <c r="AM11">
        <v>3</v>
      </c>
      <c r="AN11">
        <v>1</v>
      </c>
      <c r="AO11">
        <v>0</v>
      </c>
      <c r="AP11">
        <v>443</v>
      </c>
      <c r="AQ11" s="3">
        <f t="shared" si="3"/>
        <v>5.1273148148148146E-3</v>
      </c>
    </row>
    <row r="12" spans="3:43" x14ac:dyDescent="0.25">
      <c r="C12">
        <v>1</v>
      </c>
      <c r="D12">
        <v>7</v>
      </c>
      <c r="E12" s="2">
        <v>2</v>
      </c>
      <c r="F12" s="2">
        <v>2</v>
      </c>
      <c r="G12" s="2">
        <v>0</v>
      </c>
      <c r="H12" s="6">
        <f t="shared" si="0"/>
        <v>473</v>
      </c>
      <c r="I12" s="3">
        <v>5.4745370370370373E-3</v>
      </c>
      <c r="K12">
        <v>2</v>
      </c>
      <c r="L12">
        <v>7</v>
      </c>
      <c r="M12" s="2">
        <v>4</v>
      </c>
      <c r="N12" s="2">
        <v>2</v>
      </c>
      <c r="O12" s="2">
        <v>1</v>
      </c>
      <c r="P12" s="6">
        <v>5</v>
      </c>
      <c r="Q12" s="3">
        <f t="shared" si="1"/>
        <v>5.7870370370370373E-5</v>
      </c>
      <c r="R12" s="6"/>
      <c r="S12">
        <v>3</v>
      </c>
      <c r="T12">
        <v>7</v>
      </c>
      <c r="U12" s="2">
        <v>4</v>
      </c>
      <c r="V12" s="2">
        <v>0</v>
      </c>
      <c r="W12" s="2">
        <v>0</v>
      </c>
      <c r="X12" s="6">
        <f t="shared" si="2"/>
        <v>492</v>
      </c>
      <c r="Y12" s="3">
        <v>5.6944444444444447E-3</v>
      </c>
      <c r="Z12" s="3"/>
      <c r="AA12" s="6"/>
      <c r="AC12">
        <v>4</v>
      </c>
      <c r="AD12">
        <v>7</v>
      </c>
      <c r="AE12" s="2">
        <v>1</v>
      </c>
      <c r="AF12" s="2">
        <v>2</v>
      </c>
      <c r="AG12" s="2">
        <v>1</v>
      </c>
      <c r="AH12" s="6">
        <v>2612</v>
      </c>
      <c r="AI12" s="3">
        <f t="shared" si="4"/>
        <v>3.0231481481481481E-2</v>
      </c>
      <c r="AJ12" s="6"/>
      <c r="AK12">
        <v>5</v>
      </c>
      <c r="AL12">
        <v>7</v>
      </c>
      <c r="AM12" s="2">
        <v>3</v>
      </c>
      <c r="AN12" s="2">
        <v>2</v>
      </c>
      <c r="AO12" s="2">
        <v>0</v>
      </c>
      <c r="AP12">
        <v>621</v>
      </c>
      <c r="AQ12" s="3">
        <f t="shared" si="3"/>
        <v>7.1875000000000003E-3</v>
      </c>
    </row>
    <row r="13" spans="3:43" x14ac:dyDescent="0.25">
      <c r="C13">
        <v>1</v>
      </c>
      <c r="D13">
        <v>8</v>
      </c>
      <c r="E13">
        <v>3</v>
      </c>
      <c r="F13">
        <v>2</v>
      </c>
      <c r="G13">
        <v>2</v>
      </c>
      <c r="H13" s="6">
        <f t="shared" si="0"/>
        <v>869</v>
      </c>
      <c r="I13" s="3">
        <v>1.005787037037037E-2</v>
      </c>
      <c r="K13">
        <v>2</v>
      </c>
      <c r="L13">
        <v>8</v>
      </c>
      <c r="M13">
        <v>2</v>
      </c>
      <c r="N13">
        <v>1</v>
      </c>
      <c r="O13">
        <v>1</v>
      </c>
      <c r="P13" s="6">
        <v>54</v>
      </c>
      <c r="Q13" s="3">
        <f t="shared" si="1"/>
        <v>6.2500000000000001E-4</v>
      </c>
      <c r="R13" s="6"/>
      <c r="S13">
        <v>3</v>
      </c>
      <c r="T13">
        <v>8</v>
      </c>
      <c r="U13">
        <v>2</v>
      </c>
      <c r="V13">
        <v>2</v>
      </c>
      <c r="W13">
        <v>0</v>
      </c>
      <c r="X13" s="6">
        <f t="shared" si="2"/>
        <v>810.99999999999989</v>
      </c>
      <c r="Y13" s="3">
        <v>9.3865740740740732E-3</v>
      </c>
      <c r="Z13" s="3"/>
      <c r="AA13" s="6"/>
      <c r="AC13">
        <v>4</v>
      </c>
      <c r="AD13">
        <v>8</v>
      </c>
      <c r="AE13">
        <v>2</v>
      </c>
      <c r="AF13">
        <v>2</v>
      </c>
      <c r="AG13">
        <v>1</v>
      </c>
      <c r="AH13" s="6">
        <v>1016</v>
      </c>
      <c r="AI13" s="3">
        <f t="shared" si="4"/>
        <v>1.1759259259259259E-2</v>
      </c>
      <c r="AJ13" s="6"/>
      <c r="AK13">
        <v>5</v>
      </c>
      <c r="AL13">
        <v>8</v>
      </c>
      <c r="AM13">
        <v>4</v>
      </c>
      <c r="AN13">
        <v>2</v>
      </c>
      <c r="AO13">
        <v>0</v>
      </c>
      <c r="AP13">
        <v>341</v>
      </c>
      <c r="AQ13" s="3">
        <f t="shared" si="3"/>
        <v>3.9467592592592592E-3</v>
      </c>
    </row>
    <row r="14" spans="3:43" x14ac:dyDescent="0.25">
      <c r="C14">
        <v>1</v>
      </c>
      <c r="D14">
        <v>9</v>
      </c>
      <c r="E14" s="2">
        <v>4</v>
      </c>
      <c r="F14" s="2">
        <v>2</v>
      </c>
      <c r="G14" s="2">
        <v>1</v>
      </c>
      <c r="H14" s="6">
        <f t="shared" si="0"/>
        <v>2</v>
      </c>
      <c r="I14" s="3">
        <v>2.3148148148148147E-5</v>
      </c>
      <c r="K14">
        <v>2</v>
      </c>
      <c r="L14">
        <v>9</v>
      </c>
      <c r="M14" s="2">
        <v>1</v>
      </c>
      <c r="N14" s="2">
        <v>0</v>
      </c>
      <c r="O14" s="2">
        <v>1</v>
      </c>
      <c r="P14" s="6">
        <v>142</v>
      </c>
      <c r="Q14" s="3">
        <f t="shared" si="1"/>
        <v>1.6435185185185185E-3</v>
      </c>
      <c r="R14" s="6"/>
      <c r="S14">
        <v>3</v>
      </c>
      <c r="T14">
        <v>9</v>
      </c>
      <c r="U14" s="2">
        <v>3</v>
      </c>
      <c r="V14" s="2">
        <v>2</v>
      </c>
      <c r="W14" s="2">
        <v>1</v>
      </c>
      <c r="X14" s="6">
        <f t="shared" si="2"/>
        <v>1054</v>
      </c>
      <c r="Y14" s="3">
        <v>1.2199074074074074E-2</v>
      </c>
      <c r="Z14" s="3"/>
      <c r="AA14" s="6"/>
      <c r="AC14">
        <v>4</v>
      </c>
      <c r="AD14">
        <v>9</v>
      </c>
      <c r="AE14" s="2">
        <v>2</v>
      </c>
      <c r="AF14" s="2">
        <v>0</v>
      </c>
      <c r="AG14" s="2">
        <v>1</v>
      </c>
      <c r="AH14" s="6">
        <v>604</v>
      </c>
      <c r="AI14" s="3">
        <f t="shared" si="4"/>
        <v>6.9907407407407409E-3</v>
      </c>
      <c r="AJ14" s="6"/>
      <c r="AK14">
        <v>5</v>
      </c>
      <c r="AL14">
        <v>9</v>
      </c>
      <c r="AM14" s="2">
        <v>4</v>
      </c>
      <c r="AN14" s="2">
        <v>1</v>
      </c>
      <c r="AO14" s="2">
        <v>1</v>
      </c>
      <c r="AP14">
        <v>6</v>
      </c>
      <c r="AQ14" s="3">
        <f t="shared" si="3"/>
        <v>6.9444444444444444E-5</v>
      </c>
    </row>
    <row r="15" spans="3:43" x14ac:dyDescent="0.25">
      <c r="C15">
        <v>1</v>
      </c>
      <c r="D15">
        <v>10</v>
      </c>
      <c r="E15">
        <v>1</v>
      </c>
      <c r="F15">
        <v>0</v>
      </c>
      <c r="G15">
        <v>2</v>
      </c>
      <c r="H15" s="6">
        <f t="shared" si="0"/>
        <v>1268</v>
      </c>
      <c r="I15" s="3">
        <v>1.4675925925925926E-2</v>
      </c>
      <c r="K15">
        <v>2</v>
      </c>
      <c r="L15">
        <v>10</v>
      </c>
      <c r="M15">
        <v>2</v>
      </c>
      <c r="N15">
        <v>0</v>
      </c>
      <c r="O15">
        <v>0</v>
      </c>
      <c r="P15" s="6">
        <v>310</v>
      </c>
      <c r="Q15" s="3">
        <f t="shared" si="1"/>
        <v>3.5879629629629629E-3</v>
      </c>
      <c r="R15" s="6"/>
      <c r="S15">
        <v>3</v>
      </c>
      <c r="T15">
        <v>10</v>
      </c>
      <c r="U15">
        <v>3</v>
      </c>
      <c r="V15">
        <v>1</v>
      </c>
      <c r="W15">
        <v>0</v>
      </c>
      <c r="X15" s="6">
        <f t="shared" si="2"/>
        <v>807</v>
      </c>
      <c r="Y15" s="3">
        <v>9.3402777777777772E-3</v>
      </c>
      <c r="Z15" s="3"/>
      <c r="AA15" s="6"/>
      <c r="AC15">
        <v>4</v>
      </c>
      <c r="AD15">
        <v>10</v>
      </c>
      <c r="AE15">
        <v>4</v>
      </c>
      <c r="AF15">
        <v>2</v>
      </c>
      <c r="AG15">
        <v>2</v>
      </c>
      <c r="AH15" s="6">
        <v>153</v>
      </c>
      <c r="AI15" s="3">
        <f t="shared" si="4"/>
        <v>1.7708333333333332E-3</v>
      </c>
      <c r="AJ15" s="6"/>
      <c r="AK15">
        <v>5</v>
      </c>
      <c r="AL15">
        <v>10</v>
      </c>
      <c r="AM15">
        <v>1</v>
      </c>
      <c r="AN15">
        <v>1</v>
      </c>
      <c r="AO15">
        <v>1</v>
      </c>
      <c r="AP15">
        <v>231</v>
      </c>
      <c r="AQ15" s="3">
        <f t="shared" si="3"/>
        <v>2.673611111111111E-3</v>
      </c>
    </row>
    <row r="16" spans="3:43" x14ac:dyDescent="0.25">
      <c r="C16">
        <v>1</v>
      </c>
      <c r="D16">
        <v>11</v>
      </c>
      <c r="E16" s="2">
        <v>1</v>
      </c>
      <c r="F16" s="2">
        <v>2</v>
      </c>
      <c r="G16" s="2">
        <v>0</v>
      </c>
      <c r="H16" s="6">
        <f t="shared" si="0"/>
        <v>1357</v>
      </c>
      <c r="I16" s="3">
        <v>1.5706018518518518E-2</v>
      </c>
      <c r="K16">
        <v>2</v>
      </c>
      <c r="L16">
        <v>11</v>
      </c>
      <c r="M16" s="2">
        <v>4</v>
      </c>
      <c r="N16" s="2">
        <v>0</v>
      </c>
      <c r="O16" s="2">
        <v>2</v>
      </c>
      <c r="P16" s="6">
        <v>8</v>
      </c>
      <c r="Q16" s="3">
        <f t="shared" si="1"/>
        <v>9.2592592592592588E-5</v>
      </c>
      <c r="R16" s="6"/>
      <c r="S16">
        <v>3</v>
      </c>
      <c r="T16">
        <v>11</v>
      </c>
      <c r="U16" s="2">
        <v>1</v>
      </c>
      <c r="V16" s="2">
        <v>2</v>
      </c>
      <c r="W16" s="2">
        <v>0</v>
      </c>
      <c r="X16" s="6">
        <f t="shared" si="2"/>
        <v>2617</v>
      </c>
      <c r="Y16" s="3">
        <v>3.0289351851851852E-2</v>
      </c>
      <c r="Z16" s="3"/>
      <c r="AA16" s="6"/>
      <c r="AC16">
        <v>4</v>
      </c>
      <c r="AD16">
        <v>11</v>
      </c>
      <c r="AE16" s="2">
        <v>2</v>
      </c>
      <c r="AF16" s="2">
        <v>1</v>
      </c>
      <c r="AG16" s="2">
        <v>2</v>
      </c>
      <c r="AH16" s="6">
        <v>995</v>
      </c>
      <c r="AI16" s="3">
        <f t="shared" si="4"/>
        <v>1.1516203703703704E-2</v>
      </c>
      <c r="AJ16" s="6"/>
      <c r="AK16">
        <v>5</v>
      </c>
      <c r="AL16">
        <v>11</v>
      </c>
      <c r="AM16" s="2">
        <v>1</v>
      </c>
      <c r="AN16" s="2">
        <v>0</v>
      </c>
      <c r="AO16" s="2">
        <v>0</v>
      </c>
      <c r="AP16">
        <v>1275</v>
      </c>
      <c r="AQ16" s="3">
        <f t="shared" si="3"/>
        <v>1.4756944444444444E-2</v>
      </c>
    </row>
    <row r="17" spans="3:43" x14ac:dyDescent="0.25">
      <c r="C17">
        <v>1</v>
      </c>
      <c r="D17">
        <v>12</v>
      </c>
      <c r="E17">
        <v>1</v>
      </c>
      <c r="F17">
        <v>2</v>
      </c>
      <c r="G17">
        <v>1</v>
      </c>
      <c r="H17" s="6">
        <f t="shared" si="0"/>
        <v>392</v>
      </c>
      <c r="I17" s="3">
        <v>4.5370370370370373E-3</v>
      </c>
      <c r="K17">
        <v>2</v>
      </c>
      <c r="L17">
        <v>12</v>
      </c>
      <c r="M17">
        <v>4</v>
      </c>
      <c r="N17">
        <v>1</v>
      </c>
      <c r="O17">
        <v>1</v>
      </c>
      <c r="P17" s="6">
        <v>4</v>
      </c>
      <c r="Q17" s="3">
        <f t="shared" si="1"/>
        <v>4.6296296296296294E-5</v>
      </c>
      <c r="R17" s="6"/>
      <c r="S17">
        <v>3</v>
      </c>
      <c r="T17">
        <v>12</v>
      </c>
      <c r="U17">
        <v>2</v>
      </c>
      <c r="V17">
        <v>0</v>
      </c>
      <c r="W17">
        <v>2</v>
      </c>
      <c r="X17" s="6">
        <f t="shared" si="2"/>
        <v>224</v>
      </c>
      <c r="Y17" s="3">
        <v>2.5925925925925925E-3</v>
      </c>
      <c r="Z17" s="3"/>
      <c r="AA17" s="6"/>
      <c r="AC17">
        <v>4</v>
      </c>
      <c r="AD17">
        <v>12</v>
      </c>
      <c r="AE17">
        <v>3</v>
      </c>
      <c r="AF17">
        <v>0</v>
      </c>
      <c r="AG17">
        <v>0</v>
      </c>
      <c r="AH17" s="6">
        <v>3840</v>
      </c>
      <c r="AI17" s="3">
        <f t="shared" si="4"/>
        <v>4.4444444444444446E-2</v>
      </c>
      <c r="AJ17" s="6"/>
      <c r="AK17">
        <v>5</v>
      </c>
      <c r="AL17">
        <v>12</v>
      </c>
      <c r="AM17">
        <v>1</v>
      </c>
      <c r="AN17">
        <v>0</v>
      </c>
      <c r="AO17">
        <v>2</v>
      </c>
      <c r="AP17">
        <v>1442</v>
      </c>
      <c r="AQ17" s="3">
        <f t="shared" si="3"/>
        <v>1.6689814814814814E-2</v>
      </c>
    </row>
    <row r="18" spans="3:43" x14ac:dyDescent="0.25">
      <c r="C18">
        <v>1</v>
      </c>
      <c r="D18">
        <v>13</v>
      </c>
      <c r="E18" s="2">
        <v>1</v>
      </c>
      <c r="F18" s="2">
        <v>1</v>
      </c>
      <c r="G18" s="2">
        <v>1</v>
      </c>
      <c r="H18" s="6">
        <f t="shared" si="0"/>
        <v>337</v>
      </c>
      <c r="I18" s="3">
        <v>3.9004629629629628E-3</v>
      </c>
      <c r="K18">
        <v>2</v>
      </c>
      <c r="L18">
        <v>13</v>
      </c>
      <c r="M18" s="2">
        <v>2</v>
      </c>
      <c r="N18" s="2">
        <v>0</v>
      </c>
      <c r="O18" s="2">
        <v>2</v>
      </c>
      <c r="P18" s="6">
        <v>86</v>
      </c>
      <c r="Q18" s="3">
        <f t="shared" si="1"/>
        <v>9.9537037037037042E-4</v>
      </c>
      <c r="R18" s="6"/>
      <c r="S18">
        <v>3</v>
      </c>
      <c r="T18">
        <v>13</v>
      </c>
      <c r="U18" s="2">
        <v>4</v>
      </c>
      <c r="V18" s="2">
        <v>1</v>
      </c>
      <c r="W18" s="2">
        <v>2</v>
      </c>
      <c r="X18" s="6">
        <f t="shared" si="2"/>
        <v>27</v>
      </c>
      <c r="Y18" s="3">
        <v>3.1250000000000001E-4</v>
      </c>
      <c r="Z18" s="3"/>
      <c r="AA18" s="6"/>
      <c r="AC18">
        <v>4</v>
      </c>
      <c r="AD18">
        <v>13</v>
      </c>
      <c r="AE18" s="2">
        <v>2</v>
      </c>
      <c r="AF18" s="2">
        <v>2</v>
      </c>
      <c r="AG18" s="2">
        <v>2</v>
      </c>
      <c r="AH18" s="6">
        <v>1489</v>
      </c>
      <c r="AI18" s="3">
        <f t="shared" si="4"/>
        <v>1.7233796296296296E-2</v>
      </c>
      <c r="AJ18" s="6"/>
      <c r="AK18">
        <v>5</v>
      </c>
      <c r="AL18">
        <v>13</v>
      </c>
      <c r="AM18" s="2">
        <v>4</v>
      </c>
      <c r="AN18" s="2">
        <v>1</v>
      </c>
      <c r="AO18" s="2">
        <v>0</v>
      </c>
      <c r="AP18">
        <v>291</v>
      </c>
      <c r="AQ18" s="3">
        <f t="shared" si="3"/>
        <v>3.3680555555555556E-3</v>
      </c>
    </row>
    <row r="19" spans="3:43" x14ac:dyDescent="0.25">
      <c r="C19">
        <v>1</v>
      </c>
      <c r="D19">
        <v>14</v>
      </c>
      <c r="E19">
        <v>3</v>
      </c>
      <c r="F19">
        <v>2</v>
      </c>
      <c r="G19">
        <v>0</v>
      </c>
      <c r="H19" s="6">
        <f t="shared" si="0"/>
        <v>648</v>
      </c>
      <c r="I19" s="3">
        <v>7.4999999999999997E-3</v>
      </c>
      <c r="K19">
        <v>2</v>
      </c>
      <c r="L19">
        <v>14</v>
      </c>
      <c r="M19">
        <v>4</v>
      </c>
      <c r="N19">
        <v>1</v>
      </c>
      <c r="O19">
        <v>2</v>
      </c>
      <c r="P19" s="6">
        <v>9</v>
      </c>
      <c r="Q19" s="3">
        <f t="shared" si="1"/>
        <v>1.0416666666666667E-4</v>
      </c>
      <c r="R19" s="6"/>
      <c r="S19">
        <v>3</v>
      </c>
      <c r="T19">
        <v>14</v>
      </c>
      <c r="U19">
        <v>1</v>
      </c>
      <c r="V19">
        <v>2</v>
      </c>
      <c r="W19">
        <v>1</v>
      </c>
      <c r="X19" s="6">
        <f t="shared" si="2"/>
        <v>618</v>
      </c>
      <c r="Y19" s="3">
        <v>7.1527777777777779E-3</v>
      </c>
      <c r="Z19" s="3"/>
      <c r="AA19" s="6"/>
      <c r="AC19">
        <v>4</v>
      </c>
      <c r="AD19">
        <v>14</v>
      </c>
      <c r="AE19">
        <v>4</v>
      </c>
      <c r="AF19">
        <v>1</v>
      </c>
      <c r="AG19">
        <v>2</v>
      </c>
      <c r="AH19" s="6">
        <v>109</v>
      </c>
      <c r="AI19" s="3">
        <f t="shared" si="4"/>
        <v>1.261574074074074E-3</v>
      </c>
      <c r="AJ19" s="6"/>
      <c r="AK19">
        <v>5</v>
      </c>
      <c r="AL19">
        <v>14</v>
      </c>
      <c r="AM19">
        <v>2</v>
      </c>
      <c r="AN19">
        <v>1</v>
      </c>
      <c r="AO19">
        <v>1</v>
      </c>
      <c r="AP19">
        <v>90</v>
      </c>
      <c r="AQ19" s="3">
        <f t="shared" si="3"/>
        <v>1.0416666666666667E-3</v>
      </c>
    </row>
    <row r="20" spans="3:43" x14ac:dyDescent="0.25">
      <c r="C20">
        <v>1</v>
      </c>
      <c r="D20">
        <v>15</v>
      </c>
      <c r="E20" s="2">
        <v>3</v>
      </c>
      <c r="F20" s="2">
        <v>2</v>
      </c>
      <c r="G20" s="2">
        <v>1</v>
      </c>
      <c r="H20" s="6">
        <f t="shared" si="0"/>
        <v>649</v>
      </c>
      <c r="I20" s="3">
        <v>7.5115740740740742E-3</v>
      </c>
      <c r="K20">
        <v>2</v>
      </c>
      <c r="L20">
        <v>15</v>
      </c>
      <c r="M20" s="2">
        <v>4</v>
      </c>
      <c r="N20" s="2">
        <v>0</v>
      </c>
      <c r="O20" s="2">
        <v>1</v>
      </c>
      <c r="P20" s="6">
        <v>4</v>
      </c>
      <c r="Q20" s="3">
        <f t="shared" si="1"/>
        <v>4.6296296296296294E-5</v>
      </c>
      <c r="R20" s="6"/>
      <c r="S20">
        <v>3</v>
      </c>
      <c r="T20">
        <v>15</v>
      </c>
      <c r="U20" s="2">
        <v>1</v>
      </c>
      <c r="V20" s="2">
        <v>1</v>
      </c>
      <c r="W20" s="2">
        <v>1</v>
      </c>
      <c r="X20" s="6">
        <f t="shared" si="2"/>
        <v>510</v>
      </c>
      <c r="Y20" s="3">
        <v>5.9027777777777776E-3</v>
      </c>
      <c r="Z20" s="3"/>
      <c r="AA20" s="6"/>
      <c r="AC20">
        <v>4</v>
      </c>
      <c r="AD20">
        <v>15</v>
      </c>
      <c r="AE20" s="2">
        <v>1</v>
      </c>
      <c r="AF20" s="2">
        <v>2</v>
      </c>
      <c r="AG20" s="2">
        <v>2</v>
      </c>
      <c r="AH20" s="6">
        <v>16400</v>
      </c>
      <c r="AI20" s="3">
        <f t="shared" si="4"/>
        <v>0.18981481481481483</v>
      </c>
      <c r="AJ20" s="6"/>
      <c r="AK20">
        <v>5</v>
      </c>
      <c r="AL20">
        <v>15</v>
      </c>
      <c r="AM20" s="2">
        <v>3</v>
      </c>
      <c r="AN20" s="2">
        <v>0</v>
      </c>
      <c r="AO20" s="2">
        <v>1</v>
      </c>
      <c r="AP20">
        <v>487</v>
      </c>
      <c r="AQ20" s="3">
        <f t="shared" si="3"/>
        <v>5.6365740740740742E-3</v>
      </c>
    </row>
    <row r="21" spans="3:43" x14ac:dyDescent="0.25">
      <c r="C21">
        <v>1</v>
      </c>
      <c r="D21">
        <v>16</v>
      </c>
      <c r="E21">
        <v>1</v>
      </c>
      <c r="F21">
        <v>0</v>
      </c>
      <c r="G21">
        <v>0</v>
      </c>
      <c r="H21" s="6">
        <f t="shared" si="0"/>
        <v>1192</v>
      </c>
      <c r="I21" s="3">
        <v>1.3796296296296296E-2</v>
      </c>
      <c r="K21">
        <v>2</v>
      </c>
      <c r="L21">
        <v>16</v>
      </c>
      <c r="M21">
        <v>3</v>
      </c>
      <c r="N21">
        <v>2</v>
      </c>
      <c r="O21">
        <v>1</v>
      </c>
      <c r="P21" s="6">
        <v>378</v>
      </c>
      <c r="Q21" s="3">
        <f t="shared" si="1"/>
        <v>4.3750000000000004E-3</v>
      </c>
      <c r="R21" s="6"/>
      <c r="S21">
        <v>3</v>
      </c>
      <c r="T21">
        <v>16</v>
      </c>
      <c r="U21">
        <v>3</v>
      </c>
      <c r="V21">
        <v>0</v>
      </c>
      <c r="W21">
        <v>2</v>
      </c>
      <c r="X21" s="6">
        <f t="shared" si="2"/>
        <v>1172</v>
      </c>
      <c r="Y21" s="3">
        <v>1.3564814814814814E-2</v>
      </c>
      <c r="Z21" s="3"/>
      <c r="AA21" s="6"/>
      <c r="AC21">
        <v>4</v>
      </c>
      <c r="AD21">
        <v>16</v>
      </c>
      <c r="AE21">
        <v>1</v>
      </c>
      <c r="AF21">
        <v>0</v>
      </c>
      <c r="AG21">
        <v>2</v>
      </c>
      <c r="AH21" s="6">
        <v>14779</v>
      </c>
      <c r="AI21" s="3">
        <f t="shared" si="4"/>
        <v>0.17105324074074074</v>
      </c>
      <c r="AJ21" s="6"/>
      <c r="AK21">
        <v>5</v>
      </c>
      <c r="AL21">
        <v>16</v>
      </c>
      <c r="AM21">
        <v>2</v>
      </c>
      <c r="AN21">
        <v>0</v>
      </c>
      <c r="AO21">
        <v>2</v>
      </c>
      <c r="AP21">
        <v>150</v>
      </c>
      <c r="AQ21" s="3">
        <f t="shared" si="3"/>
        <v>1.736111111111111E-3</v>
      </c>
    </row>
    <row r="22" spans="3:43" x14ac:dyDescent="0.25">
      <c r="C22">
        <v>1</v>
      </c>
      <c r="D22">
        <v>17</v>
      </c>
      <c r="E22" s="2">
        <v>1</v>
      </c>
      <c r="F22" s="2">
        <v>1</v>
      </c>
      <c r="G22" s="2">
        <v>2</v>
      </c>
      <c r="H22" s="6">
        <f t="shared" si="0"/>
        <v>1265</v>
      </c>
      <c r="I22" s="3">
        <v>1.4641203703703703E-2</v>
      </c>
      <c r="K22">
        <v>2</v>
      </c>
      <c r="L22">
        <v>17</v>
      </c>
      <c r="M22" s="2">
        <v>4</v>
      </c>
      <c r="N22" s="2">
        <v>2</v>
      </c>
      <c r="O22" s="2">
        <v>2</v>
      </c>
      <c r="P22" s="6">
        <v>12</v>
      </c>
      <c r="Q22" s="3">
        <f t="shared" si="1"/>
        <v>1.3888888888888889E-4</v>
      </c>
      <c r="R22" s="6"/>
      <c r="S22">
        <v>3</v>
      </c>
      <c r="T22">
        <v>17</v>
      </c>
      <c r="U22" s="2">
        <v>4</v>
      </c>
      <c r="V22" s="2">
        <v>1</v>
      </c>
      <c r="W22" s="2">
        <v>1</v>
      </c>
      <c r="X22" s="6">
        <f t="shared" si="2"/>
        <v>12</v>
      </c>
      <c r="Y22" s="3">
        <v>1.3888888888888889E-4</v>
      </c>
      <c r="Z22" s="3"/>
      <c r="AA22" s="6"/>
      <c r="AC22">
        <v>4</v>
      </c>
      <c r="AD22">
        <v>17</v>
      </c>
      <c r="AE22" s="2">
        <v>4</v>
      </c>
      <c r="AF22" s="2">
        <v>0</v>
      </c>
      <c r="AG22" s="2">
        <v>0</v>
      </c>
      <c r="AH22" s="6">
        <v>2026</v>
      </c>
      <c r="AI22" s="3">
        <f t="shared" si="4"/>
        <v>2.3449074074074074E-2</v>
      </c>
      <c r="AJ22" s="6"/>
      <c r="AK22">
        <v>5</v>
      </c>
      <c r="AL22">
        <v>17</v>
      </c>
      <c r="AM22" s="2">
        <v>1</v>
      </c>
      <c r="AN22" s="2">
        <v>1</v>
      </c>
      <c r="AO22" s="2">
        <v>2</v>
      </c>
      <c r="AP22">
        <v>1441</v>
      </c>
      <c r="AQ22" s="3">
        <f t="shared" si="3"/>
        <v>1.667824074074074E-2</v>
      </c>
    </row>
    <row r="23" spans="3:43" x14ac:dyDescent="0.25">
      <c r="C23">
        <v>1</v>
      </c>
      <c r="D23">
        <v>18</v>
      </c>
      <c r="E23">
        <v>4</v>
      </c>
      <c r="F23">
        <v>0</v>
      </c>
      <c r="G23">
        <v>1</v>
      </c>
      <c r="H23" s="6">
        <f t="shared" si="0"/>
        <v>10</v>
      </c>
      <c r="I23" s="3">
        <v>1.1574074074074075E-4</v>
      </c>
      <c r="K23">
        <v>2</v>
      </c>
      <c r="L23">
        <v>18</v>
      </c>
      <c r="M23">
        <v>1</v>
      </c>
      <c r="N23">
        <v>2</v>
      </c>
      <c r="O23">
        <v>2</v>
      </c>
      <c r="P23" s="6">
        <v>835</v>
      </c>
      <c r="Q23" s="3">
        <f t="shared" si="1"/>
        <v>9.6643518518518511E-3</v>
      </c>
      <c r="R23" s="6"/>
      <c r="S23">
        <v>3</v>
      </c>
      <c r="T23">
        <v>18</v>
      </c>
      <c r="U23">
        <v>2</v>
      </c>
      <c r="V23">
        <v>0</v>
      </c>
      <c r="W23">
        <v>0</v>
      </c>
      <c r="X23" s="6">
        <f t="shared" si="2"/>
        <v>634</v>
      </c>
      <c r="Y23" s="3">
        <v>7.3379629629629628E-3</v>
      </c>
      <c r="Z23" s="3"/>
      <c r="AA23" s="6"/>
      <c r="AC23">
        <v>4</v>
      </c>
      <c r="AD23">
        <v>18</v>
      </c>
      <c r="AE23">
        <v>2</v>
      </c>
      <c r="AF23">
        <v>1</v>
      </c>
      <c r="AG23">
        <v>0</v>
      </c>
      <c r="AH23" s="6">
        <v>2163</v>
      </c>
      <c r="AI23" s="3">
        <f t="shared" si="4"/>
        <v>2.5034722222222222E-2</v>
      </c>
      <c r="AJ23" s="6"/>
      <c r="AK23">
        <v>5</v>
      </c>
      <c r="AL23">
        <v>18</v>
      </c>
      <c r="AM23">
        <v>1</v>
      </c>
      <c r="AN23">
        <v>2</v>
      </c>
      <c r="AO23">
        <v>1</v>
      </c>
      <c r="AP23">
        <v>333</v>
      </c>
      <c r="AQ23" s="3">
        <f t="shared" si="3"/>
        <v>3.8541666666666668E-3</v>
      </c>
    </row>
    <row r="24" spans="3:43" x14ac:dyDescent="0.25">
      <c r="C24">
        <v>1</v>
      </c>
      <c r="D24">
        <v>19</v>
      </c>
      <c r="E24" s="2">
        <v>2</v>
      </c>
      <c r="F24" s="2">
        <v>0</v>
      </c>
      <c r="G24" s="2">
        <v>2</v>
      </c>
      <c r="H24" s="6">
        <f t="shared" si="0"/>
        <v>142</v>
      </c>
      <c r="I24" s="3">
        <v>1.6435185185185185E-3</v>
      </c>
      <c r="K24">
        <v>2</v>
      </c>
      <c r="L24">
        <v>19</v>
      </c>
      <c r="M24" s="2">
        <v>4</v>
      </c>
      <c r="N24" s="2">
        <v>0</v>
      </c>
      <c r="O24" s="2">
        <v>0</v>
      </c>
      <c r="P24" s="6">
        <v>159</v>
      </c>
      <c r="Q24" s="3">
        <f t="shared" si="1"/>
        <v>1.8402777777777777E-3</v>
      </c>
      <c r="R24" s="6"/>
      <c r="S24">
        <v>3</v>
      </c>
      <c r="T24">
        <v>19</v>
      </c>
      <c r="U24" s="2">
        <v>4</v>
      </c>
      <c r="V24" s="2">
        <v>2</v>
      </c>
      <c r="W24" s="2">
        <v>1</v>
      </c>
      <c r="X24" s="6">
        <f t="shared" si="2"/>
        <v>16</v>
      </c>
      <c r="Y24" s="3">
        <v>1.8518518518518518E-4</v>
      </c>
      <c r="Z24" s="3"/>
      <c r="AA24" s="6"/>
      <c r="AC24">
        <v>4</v>
      </c>
      <c r="AD24">
        <v>19</v>
      </c>
      <c r="AE24" s="2">
        <v>1</v>
      </c>
      <c r="AF24" s="2">
        <v>1</v>
      </c>
      <c r="AG24" s="2">
        <v>0</v>
      </c>
      <c r="AH24" s="6">
        <v>14600</v>
      </c>
      <c r="AI24" s="3">
        <f t="shared" si="4"/>
        <v>0.16898148148148148</v>
      </c>
      <c r="AJ24" s="6"/>
      <c r="AK24">
        <v>5</v>
      </c>
      <c r="AL24">
        <v>19</v>
      </c>
      <c r="AM24" s="2">
        <v>3</v>
      </c>
      <c r="AN24" s="2">
        <v>0</v>
      </c>
      <c r="AO24" s="2">
        <v>2</v>
      </c>
      <c r="AP24">
        <v>688</v>
      </c>
      <c r="AQ24" s="3">
        <f t="shared" si="3"/>
        <v>7.9629629629629634E-3</v>
      </c>
    </row>
    <row r="25" spans="3:43" x14ac:dyDescent="0.25">
      <c r="C25">
        <v>1</v>
      </c>
      <c r="D25">
        <v>20</v>
      </c>
      <c r="E25">
        <v>4</v>
      </c>
      <c r="F25">
        <v>1</v>
      </c>
      <c r="G25">
        <v>1</v>
      </c>
      <c r="H25" s="6">
        <f t="shared" si="0"/>
        <v>9</v>
      </c>
      <c r="I25" s="3">
        <v>1.0416666666666667E-4</v>
      </c>
      <c r="K25">
        <v>2</v>
      </c>
      <c r="L25">
        <v>20</v>
      </c>
      <c r="M25">
        <v>4</v>
      </c>
      <c r="N25">
        <v>1</v>
      </c>
      <c r="O25">
        <v>0</v>
      </c>
      <c r="P25" s="6">
        <v>159</v>
      </c>
      <c r="Q25" s="3">
        <f t="shared" si="1"/>
        <v>1.8402777777777777E-3</v>
      </c>
      <c r="R25" s="6"/>
      <c r="S25">
        <v>3</v>
      </c>
      <c r="T25">
        <v>20</v>
      </c>
      <c r="U25">
        <v>2</v>
      </c>
      <c r="V25">
        <v>1</v>
      </c>
      <c r="W25">
        <v>0</v>
      </c>
      <c r="X25" s="6">
        <f t="shared" si="2"/>
        <v>633</v>
      </c>
      <c r="Y25" s="3">
        <v>7.3263888888888892E-3</v>
      </c>
      <c r="Z25" s="3"/>
      <c r="AA25" s="6"/>
      <c r="AC25">
        <v>4</v>
      </c>
      <c r="AD25">
        <v>20</v>
      </c>
      <c r="AE25">
        <v>3</v>
      </c>
      <c r="AF25">
        <v>0</v>
      </c>
      <c r="AG25">
        <v>1</v>
      </c>
      <c r="AH25" s="6">
        <v>3920</v>
      </c>
      <c r="AI25" s="3">
        <f t="shared" si="4"/>
        <v>4.5370370370370373E-2</v>
      </c>
      <c r="AJ25" s="6"/>
      <c r="AK25">
        <v>5</v>
      </c>
      <c r="AL25">
        <v>20</v>
      </c>
      <c r="AM25">
        <v>2</v>
      </c>
      <c r="AN25">
        <v>2</v>
      </c>
      <c r="AO25">
        <v>0</v>
      </c>
      <c r="AP25">
        <v>675</v>
      </c>
      <c r="AQ25" s="3">
        <f t="shared" si="3"/>
        <v>7.8125E-3</v>
      </c>
    </row>
    <row r="26" spans="3:43" x14ac:dyDescent="0.25">
      <c r="C26">
        <v>1</v>
      </c>
      <c r="D26">
        <v>21</v>
      </c>
      <c r="E26" s="2">
        <v>2</v>
      </c>
      <c r="F26" s="2">
        <v>2</v>
      </c>
      <c r="G26" s="2">
        <v>2</v>
      </c>
      <c r="H26" s="6">
        <f t="shared" si="0"/>
        <v>186</v>
      </c>
      <c r="I26" s="3">
        <v>2.1527777777777778E-3</v>
      </c>
      <c r="K26">
        <v>2</v>
      </c>
      <c r="L26">
        <v>21</v>
      </c>
      <c r="M26" s="2">
        <v>2</v>
      </c>
      <c r="N26" s="2">
        <v>2</v>
      </c>
      <c r="O26" s="2">
        <v>2</v>
      </c>
      <c r="P26" s="6">
        <v>120</v>
      </c>
      <c r="Q26" s="3">
        <f t="shared" si="1"/>
        <v>1.3888888888888889E-3</v>
      </c>
      <c r="R26" s="6"/>
      <c r="S26">
        <v>3</v>
      </c>
      <c r="T26">
        <v>21</v>
      </c>
      <c r="U26" s="2">
        <v>4</v>
      </c>
      <c r="V26" s="2">
        <v>0</v>
      </c>
      <c r="W26" s="2">
        <v>2</v>
      </c>
      <c r="X26" s="6">
        <f t="shared" si="2"/>
        <v>27</v>
      </c>
      <c r="Y26" s="3">
        <v>3.1250000000000001E-4</v>
      </c>
      <c r="Z26" s="3"/>
      <c r="AA26" s="6"/>
      <c r="AC26">
        <v>4</v>
      </c>
      <c r="AD26">
        <v>21</v>
      </c>
      <c r="AE26" s="2">
        <v>1</v>
      </c>
      <c r="AF26" s="2">
        <v>1</v>
      </c>
      <c r="AG26" s="2">
        <v>1</v>
      </c>
      <c r="AH26" s="6">
        <v>1975</v>
      </c>
      <c r="AI26" s="3">
        <f t="shared" si="4"/>
        <v>2.2858796296296297E-2</v>
      </c>
      <c r="AJ26" s="6"/>
      <c r="AK26">
        <v>5</v>
      </c>
      <c r="AL26">
        <v>21</v>
      </c>
      <c r="AM26" s="2">
        <v>4</v>
      </c>
      <c r="AN26" s="2">
        <v>1</v>
      </c>
      <c r="AO26" s="2">
        <v>2</v>
      </c>
      <c r="AP26">
        <v>15</v>
      </c>
      <c r="AQ26" s="3">
        <f t="shared" si="3"/>
        <v>1.7361111111111112E-4</v>
      </c>
    </row>
    <row r="27" spans="3:43" x14ac:dyDescent="0.25">
      <c r="C27">
        <v>1</v>
      </c>
      <c r="D27">
        <v>22</v>
      </c>
      <c r="E27">
        <v>4</v>
      </c>
      <c r="F27">
        <v>1</v>
      </c>
      <c r="G27">
        <v>0</v>
      </c>
      <c r="H27" s="6">
        <f t="shared" si="0"/>
        <v>306</v>
      </c>
      <c r="I27" s="3">
        <v>3.5416666666666665E-3</v>
      </c>
      <c r="K27">
        <v>2</v>
      </c>
      <c r="L27">
        <v>22</v>
      </c>
      <c r="M27">
        <v>1</v>
      </c>
      <c r="N27">
        <v>2</v>
      </c>
      <c r="O27">
        <v>0</v>
      </c>
      <c r="P27" s="6">
        <v>810</v>
      </c>
      <c r="Q27" s="3">
        <f t="shared" si="1"/>
        <v>9.3749999999999997E-3</v>
      </c>
      <c r="R27" s="6"/>
      <c r="S27">
        <v>3</v>
      </c>
      <c r="T27">
        <v>22</v>
      </c>
      <c r="U27">
        <v>4</v>
      </c>
      <c r="V27">
        <v>1</v>
      </c>
      <c r="W27">
        <v>0</v>
      </c>
      <c r="X27" s="6">
        <f t="shared" si="2"/>
        <v>492</v>
      </c>
      <c r="Y27" s="3">
        <v>5.6944444444444447E-3</v>
      </c>
      <c r="Z27" s="3"/>
      <c r="AA27" s="6"/>
      <c r="AC27">
        <v>4</v>
      </c>
      <c r="AD27">
        <v>22</v>
      </c>
      <c r="AE27">
        <v>1</v>
      </c>
      <c r="AF27">
        <v>2</v>
      </c>
      <c r="AG27">
        <v>0</v>
      </c>
      <c r="AH27" s="6">
        <v>16595</v>
      </c>
      <c r="AI27" s="3">
        <f t="shared" si="4"/>
        <v>0.19207175925925926</v>
      </c>
      <c r="AJ27" s="6"/>
      <c r="AK27">
        <v>5</v>
      </c>
      <c r="AL27">
        <v>22</v>
      </c>
      <c r="AM27">
        <v>1</v>
      </c>
      <c r="AN27">
        <v>2</v>
      </c>
      <c r="AO27">
        <v>0</v>
      </c>
      <c r="AP27">
        <v>1595</v>
      </c>
      <c r="AQ27" s="3">
        <f t="shared" si="3"/>
        <v>1.846064814814815E-2</v>
      </c>
    </row>
    <row r="28" spans="3:43" x14ac:dyDescent="0.25">
      <c r="C28">
        <v>1</v>
      </c>
      <c r="D28">
        <v>23</v>
      </c>
      <c r="E28" s="2">
        <v>2</v>
      </c>
      <c r="F28" s="2">
        <v>1</v>
      </c>
      <c r="G28" s="2">
        <v>2</v>
      </c>
      <c r="H28" s="6">
        <f t="shared" si="0"/>
        <v>141</v>
      </c>
      <c r="I28" s="3">
        <v>1.6319444444444445E-3</v>
      </c>
      <c r="K28">
        <v>2</v>
      </c>
      <c r="L28">
        <v>23</v>
      </c>
      <c r="M28" s="2">
        <v>2</v>
      </c>
      <c r="N28" s="2">
        <v>2</v>
      </c>
      <c r="O28" s="2">
        <v>0</v>
      </c>
      <c r="P28" s="6">
        <v>373</v>
      </c>
      <c r="Q28" s="3">
        <f t="shared" si="1"/>
        <v>4.31712962962963E-3</v>
      </c>
      <c r="R28" s="6"/>
      <c r="S28">
        <v>3</v>
      </c>
      <c r="T28">
        <v>23</v>
      </c>
      <c r="U28" s="2">
        <v>2</v>
      </c>
      <c r="V28" s="2">
        <v>1</v>
      </c>
      <c r="W28" s="2">
        <v>1</v>
      </c>
      <c r="X28" s="6">
        <f t="shared" si="2"/>
        <v>141</v>
      </c>
      <c r="Y28" s="3">
        <v>1.6319444444444445E-3</v>
      </c>
      <c r="Z28" s="3"/>
      <c r="AA28" s="6"/>
      <c r="AC28">
        <v>4</v>
      </c>
      <c r="AD28">
        <v>23</v>
      </c>
      <c r="AE28" s="2">
        <v>4</v>
      </c>
      <c r="AF28" s="2">
        <v>1</v>
      </c>
      <c r="AG28" s="2">
        <v>1</v>
      </c>
      <c r="AH28" s="6">
        <v>48</v>
      </c>
      <c r="AI28" s="3">
        <f t="shared" si="4"/>
        <v>5.5555555555555556E-4</v>
      </c>
      <c r="AJ28" s="6"/>
      <c r="AK28">
        <v>5</v>
      </c>
      <c r="AL28">
        <v>23</v>
      </c>
      <c r="AM28" s="2">
        <v>1</v>
      </c>
      <c r="AN28" s="2">
        <v>0</v>
      </c>
      <c r="AO28" s="2">
        <v>1</v>
      </c>
      <c r="AP28">
        <v>250</v>
      </c>
      <c r="AQ28" s="3">
        <f t="shared" si="3"/>
        <v>2.8935185185185184E-3</v>
      </c>
    </row>
    <row r="29" spans="3:43" x14ac:dyDescent="0.25">
      <c r="C29">
        <v>1</v>
      </c>
      <c r="D29">
        <v>24</v>
      </c>
      <c r="E29">
        <v>3</v>
      </c>
      <c r="F29">
        <v>1</v>
      </c>
      <c r="G29">
        <v>1</v>
      </c>
      <c r="H29" s="6">
        <f t="shared" si="0"/>
        <v>510</v>
      </c>
      <c r="I29" s="3">
        <v>5.9027777777777776E-3</v>
      </c>
      <c r="K29">
        <v>2</v>
      </c>
      <c r="L29">
        <v>24</v>
      </c>
      <c r="M29">
        <v>3</v>
      </c>
      <c r="N29">
        <v>0</v>
      </c>
      <c r="O29">
        <v>0</v>
      </c>
      <c r="P29" s="6">
        <v>275</v>
      </c>
      <c r="Q29" s="3">
        <f t="shared" si="1"/>
        <v>3.1828703703703702E-3</v>
      </c>
      <c r="R29" s="6"/>
      <c r="S29">
        <v>3</v>
      </c>
      <c r="T29">
        <v>24</v>
      </c>
      <c r="U29">
        <v>1</v>
      </c>
      <c r="V29">
        <v>2</v>
      </c>
      <c r="W29">
        <v>2</v>
      </c>
      <c r="X29" s="6">
        <f t="shared" si="2"/>
        <v>2678</v>
      </c>
      <c r="Y29" s="3">
        <v>3.0995370370370371E-2</v>
      </c>
      <c r="Z29" s="3"/>
      <c r="AA29" s="6"/>
      <c r="AC29">
        <v>4</v>
      </c>
      <c r="AD29">
        <v>24</v>
      </c>
      <c r="AE29">
        <v>4</v>
      </c>
      <c r="AF29">
        <v>0</v>
      </c>
      <c r="AG29">
        <v>2</v>
      </c>
      <c r="AH29" s="6">
        <v>113</v>
      </c>
      <c r="AI29" s="3">
        <f t="shared" si="4"/>
        <v>1.3078703703703703E-3</v>
      </c>
      <c r="AJ29" s="6"/>
      <c r="AK29">
        <v>5</v>
      </c>
      <c r="AL29">
        <v>24</v>
      </c>
      <c r="AM29">
        <v>4</v>
      </c>
      <c r="AN29">
        <v>0</v>
      </c>
      <c r="AO29">
        <v>0</v>
      </c>
      <c r="AP29">
        <v>292</v>
      </c>
      <c r="AQ29" s="3">
        <f t="shared" si="3"/>
        <v>3.3796296296296296E-3</v>
      </c>
    </row>
    <row r="30" spans="3:43" x14ac:dyDescent="0.25">
      <c r="C30">
        <v>1</v>
      </c>
      <c r="D30">
        <v>25</v>
      </c>
      <c r="E30" s="2">
        <v>3</v>
      </c>
      <c r="F30" s="2">
        <v>0</v>
      </c>
      <c r="G30" s="2">
        <v>1</v>
      </c>
      <c r="H30" s="6">
        <f t="shared" si="0"/>
        <v>506.99999999999994</v>
      </c>
      <c r="I30" s="3">
        <v>5.8680555555555552E-3</v>
      </c>
      <c r="K30">
        <v>2</v>
      </c>
      <c r="L30">
        <v>25</v>
      </c>
      <c r="M30" s="2">
        <v>2</v>
      </c>
      <c r="N30" s="2">
        <v>0</v>
      </c>
      <c r="O30" s="2">
        <v>1</v>
      </c>
      <c r="P30" s="6">
        <v>54</v>
      </c>
      <c r="Q30" s="3">
        <f t="shared" si="1"/>
        <v>6.2500000000000001E-4</v>
      </c>
      <c r="R30" s="6"/>
      <c r="S30">
        <v>3</v>
      </c>
      <c r="T30">
        <v>25</v>
      </c>
      <c r="U30" s="2">
        <v>4</v>
      </c>
      <c r="V30" s="2">
        <v>2</v>
      </c>
      <c r="W30" s="2">
        <v>2</v>
      </c>
      <c r="X30" s="6">
        <f t="shared" si="2"/>
        <v>36</v>
      </c>
      <c r="Y30" s="3">
        <v>4.1666666666666669E-4</v>
      </c>
      <c r="Z30" s="3"/>
      <c r="AA30" s="6"/>
      <c r="AC30">
        <v>4</v>
      </c>
      <c r="AD30">
        <v>25</v>
      </c>
      <c r="AE30" s="2">
        <v>3</v>
      </c>
      <c r="AF30" s="2">
        <v>2</v>
      </c>
      <c r="AG30" s="2">
        <v>0</v>
      </c>
      <c r="AH30" s="6">
        <v>5816</v>
      </c>
      <c r="AI30" s="3">
        <f t="shared" si="4"/>
        <v>6.7314814814814813E-2</v>
      </c>
      <c r="AJ30" s="6"/>
      <c r="AK30">
        <v>5</v>
      </c>
      <c r="AL30">
        <v>25</v>
      </c>
      <c r="AM30" s="2">
        <v>4</v>
      </c>
      <c r="AN30" s="2">
        <v>0</v>
      </c>
      <c r="AO30" s="2">
        <v>1</v>
      </c>
      <c r="AP30">
        <v>7</v>
      </c>
      <c r="AQ30" s="3">
        <f t="shared" si="3"/>
        <v>8.1018518518518516E-5</v>
      </c>
    </row>
    <row r="31" spans="3:43" x14ac:dyDescent="0.25">
      <c r="C31">
        <v>1</v>
      </c>
      <c r="D31">
        <v>26</v>
      </c>
      <c r="E31">
        <v>3</v>
      </c>
      <c r="F31">
        <v>0</v>
      </c>
      <c r="G31">
        <v>0</v>
      </c>
      <c r="H31" s="6">
        <f t="shared" si="0"/>
        <v>506.99999999999994</v>
      </c>
      <c r="I31" s="3">
        <v>5.8680555555555552E-3</v>
      </c>
      <c r="K31">
        <v>2</v>
      </c>
      <c r="L31">
        <v>26</v>
      </c>
      <c r="M31">
        <v>3</v>
      </c>
      <c r="N31">
        <v>0</v>
      </c>
      <c r="O31">
        <v>1</v>
      </c>
      <c r="P31" s="6">
        <v>275</v>
      </c>
      <c r="Q31" s="3">
        <f t="shared" si="1"/>
        <v>3.1828703703703702E-3</v>
      </c>
      <c r="R31" s="6"/>
      <c r="S31">
        <v>3</v>
      </c>
      <c r="T31">
        <v>26</v>
      </c>
      <c r="U31">
        <v>3</v>
      </c>
      <c r="V31">
        <v>1</v>
      </c>
      <c r="W31">
        <v>1</v>
      </c>
      <c r="X31" s="6">
        <f t="shared" si="2"/>
        <v>808.00000000000011</v>
      </c>
      <c r="Y31" s="3">
        <v>9.3518518518518525E-3</v>
      </c>
      <c r="Z31" s="3"/>
      <c r="AA31" s="6"/>
      <c r="AC31">
        <v>4</v>
      </c>
      <c r="AD31">
        <v>26</v>
      </c>
      <c r="AE31">
        <v>2</v>
      </c>
      <c r="AF31">
        <v>0</v>
      </c>
      <c r="AG31">
        <v>2</v>
      </c>
      <c r="AH31" s="6">
        <v>1014</v>
      </c>
      <c r="AI31" s="3">
        <f t="shared" si="4"/>
        <v>1.173611111111111E-2</v>
      </c>
      <c r="AJ31" s="6"/>
      <c r="AK31">
        <v>5</v>
      </c>
      <c r="AL31">
        <v>26</v>
      </c>
      <c r="AM31">
        <v>2</v>
      </c>
      <c r="AN31">
        <v>2</v>
      </c>
      <c r="AO31">
        <v>1</v>
      </c>
      <c r="AP31">
        <v>161</v>
      </c>
      <c r="AQ31" s="3">
        <f t="shared" si="3"/>
        <v>1.8634259259259259E-3</v>
      </c>
    </row>
    <row r="32" spans="3:43" x14ac:dyDescent="0.25">
      <c r="C32">
        <v>1</v>
      </c>
      <c r="D32">
        <v>27</v>
      </c>
      <c r="E32" s="2">
        <v>3</v>
      </c>
      <c r="F32" s="2">
        <v>1</v>
      </c>
      <c r="G32" s="2">
        <v>2</v>
      </c>
      <c r="H32" s="6">
        <f t="shared" si="0"/>
        <v>755</v>
      </c>
      <c r="I32" s="3">
        <v>8.7384259259259255E-3</v>
      </c>
      <c r="K32">
        <v>2</v>
      </c>
      <c r="L32">
        <v>27</v>
      </c>
      <c r="M32" s="2">
        <v>2</v>
      </c>
      <c r="N32" s="2">
        <v>1</v>
      </c>
      <c r="O32" s="2">
        <v>2</v>
      </c>
      <c r="P32" s="6">
        <v>86</v>
      </c>
      <c r="Q32" s="3">
        <f t="shared" si="1"/>
        <v>9.9537037037037042E-4</v>
      </c>
      <c r="R32" s="6"/>
      <c r="S32">
        <v>3</v>
      </c>
      <c r="T32">
        <v>27</v>
      </c>
      <c r="U32" s="2">
        <v>1</v>
      </c>
      <c r="V32" s="2">
        <v>0</v>
      </c>
      <c r="W32" s="2">
        <v>2</v>
      </c>
      <c r="X32" s="6">
        <f t="shared" si="2"/>
        <v>2344</v>
      </c>
      <c r="Y32" s="3">
        <v>2.7129629629629629E-2</v>
      </c>
      <c r="Z32" s="3"/>
      <c r="AA32" s="6"/>
      <c r="AC32">
        <v>4</v>
      </c>
      <c r="AD32">
        <v>27</v>
      </c>
      <c r="AE32" s="2">
        <v>1</v>
      </c>
      <c r="AF32" s="2">
        <v>1</v>
      </c>
      <c r="AG32" s="2">
        <v>2</v>
      </c>
      <c r="AH32" s="6">
        <v>14833</v>
      </c>
      <c r="AI32" s="3">
        <f t="shared" si="4"/>
        <v>0.17167824074074073</v>
      </c>
      <c r="AJ32" s="6"/>
      <c r="AK32">
        <v>5</v>
      </c>
      <c r="AL32">
        <v>27</v>
      </c>
      <c r="AM32" s="2">
        <v>2</v>
      </c>
      <c r="AN32" s="2">
        <v>2</v>
      </c>
      <c r="AO32" s="2">
        <v>2</v>
      </c>
      <c r="AP32">
        <v>222</v>
      </c>
      <c r="AQ32" s="3">
        <f t="shared" si="3"/>
        <v>2.5694444444444445E-3</v>
      </c>
    </row>
    <row r="33" spans="3:50" x14ac:dyDescent="0.25">
      <c r="C33">
        <v>1</v>
      </c>
      <c r="D33">
        <v>28</v>
      </c>
      <c r="E33">
        <v>2</v>
      </c>
      <c r="F33">
        <v>1</v>
      </c>
      <c r="G33">
        <v>1</v>
      </c>
      <c r="H33" s="6">
        <f t="shared" si="0"/>
        <v>87</v>
      </c>
      <c r="I33" s="3">
        <v>1.0069444444444444E-3</v>
      </c>
      <c r="K33">
        <v>2</v>
      </c>
      <c r="L33">
        <v>28</v>
      </c>
      <c r="M33">
        <v>1</v>
      </c>
      <c r="N33">
        <v>1</v>
      </c>
      <c r="O33">
        <v>2</v>
      </c>
      <c r="P33" s="6">
        <v>749</v>
      </c>
      <c r="Q33" s="3">
        <f t="shared" si="1"/>
        <v>8.6689814814814806E-3</v>
      </c>
      <c r="R33" s="6"/>
      <c r="S33">
        <v>3</v>
      </c>
      <c r="T33">
        <v>28</v>
      </c>
      <c r="U33">
        <v>2</v>
      </c>
      <c r="V33">
        <v>1</v>
      </c>
      <c r="W33">
        <v>2</v>
      </c>
      <c r="X33" s="6">
        <f t="shared" si="2"/>
        <v>224</v>
      </c>
      <c r="Y33" s="3">
        <v>2.5925925925925925E-3</v>
      </c>
      <c r="Z33" s="3"/>
      <c r="AA33" s="6"/>
      <c r="AC33">
        <v>4</v>
      </c>
      <c r="AD33">
        <v>28</v>
      </c>
      <c r="AE33">
        <v>4</v>
      </c>
      <c r="AF33">
        <v>1</v>
      </c>
      <c r="AG33">
        <v>0</v>
      </c>
      <c r="AH33" s="6">
        <v>1967</v>
      </c>
      <c r="AI33" s="3">
        <f t="shared" si="4"/>
        <v>2.2766203703703705E-2</v>
      </c>
      <c r="AJ33" s="6"/>
      <c r="AK33">
        <v>5</v>
      </c>
      <c r="AL33">
        <v>28</v>
      </c>
      <c r="AM33">
        <v>2</v>
      </c>
      <c r="AN33">
        <v>1</v>
      </c>
      <c r="AO33">
        <v>2</v>
      </c>
      <c r="AP33">
        <v>142</v>
      </c>
      <c r="AQ33" s="3">
        <f t="shared" si="3"/>
        <v>1.6435185185185185E-3</v>
      </c>
    </row>
    <row r="34" spans="3:50" x14ac:dyDescent="0.25">
      <c r="C34">
        <v>1</v>
      </c>
      <c r="D34">
        <v>29</v>
      </c>
      <c r="E34" s="2">
        <v>1</v>
      </c>
      <c r="F34" s="2">
        <v>0</v>
      </c>
      <c r="G34" s="2">
        <v>1</v>
      </c>
      <c r="H34" s="6">
        <f t="shared" si="0"/>
        <v>337</v>
      </c>
      <c r="I34" s="3">
        <v>3.9004629629629628E-3</v>
      </c>
      <c r="K34">
        <v>2</v>
      </c>
      <c r="L34">
        <v>29</v>
      </c>
      <c r="M34" s="2">
        <v>1</v>
      </c>
      <c r="N34" s="2">
        <v>1</v>
      </c>
      <c r="O34" s="2">
        <v>0</v>
      </c>
      <c r="P34" s="6">
        <v>721</v>
      </c>
      <c r="Q34" s="3">
        <f t="shared" si="1"/>
        <v>8.3449074074074068E-3</v>
      </c>
      <c r="R34" s="6"/>
      <c r="S34">
        <v>3</v>
      </c>
      <c r="T34">
        <v>29</v>
      </c>
      <c r="U34" s="2">
        <v>3</v>
      </c>
      <c r="V34" s="2">
        <v>2</v>
      </c>
      <c r="W34" s="2">
        <v>0</v>
      </c>
      <c r="X34" s="6">
        <f t="shared" si="2"/>
        <v>1047</v>
      </c>
      <c r="Y34" s="3">
        <v>1.2118055555555556E-2</v>
      </c>
      <c r="Z34" s="3"/>
      <c r="AA34" s="6"/>
      <c r="AC34">
        <v>4</v>
      </c>
      <c r="AD34">
        <v>29</v>
      </c>
      <c r="AE34" s="2">
        <v>3</v>
      </c>
      <c r="AF34" s="2">
        <v>2</v>
      </c>
      <c r="AG34" s="2">
        <v>2</v>
      </c>
      <c r="AH34" s="6">
        <v>7285</v>
      </c>
      <c r="AI34" s="3">
        <f t="shared" si="4"/>
        <v>8.4317129629629631E-2</v>
      </c>
      <c r="AJ34" s="6"/>
      <c r="AK34">
        <v>5</v>
      </c>
      <c r="AL34">
        <v>29</v>
      </c>
      <c r="AM34" s="2">
        <v>2</v>
      </c>
      <c r="AN34" s="2">
        <v>0</v>
      </c>
      <c r="AO34" s="2">
        <v>1</v>
      </c>
      <c r="AP34">
        <v>89</v>
      </c>
      <c r="AQ34" s="3">
        <f t="shared" si="3"/>
        <v>1.0300925925925926E-3</v>
      </c>
    </row>
    <row r="35" spans="3:50" x14ac:dyDescent="0.25">
      <c r="C35">
        <v>1</v>
      </c>
      <c r="D35">
        <v>30</v>
      </c>
      <c r="E35">
        <v>4</v>
      </c>
      <c r="F35">
        <v>0</v>
      </c>
      <c r="G35">
        <v>2</v>
      </c>
      <c r="H35" s="6">
        <f t="shared" si="0"/>
        <v>18</v>
      </c>
      <c r="I35" s="3">
        <v>2.0833333333333335E-4</v>
      </c>
      <c r="K35">
        <v>2</v>
      </c>
      <c r="L35">
        <v>30</v>
      </c>
      <c r="M35">
        <v>3</v>
      </c>
      <c r="N35">
        <v>2</v>
      </c>
      <c r="O35">
        <v>0</v>
      </c>
      <c r="P35" s="6">
        <v>379</v>
      </c>
      <c r="Q35" s="3">
        <f t="shared" si="1"/>
        <v>4.386574074074074E-3</v>
      </c>
      <c r="R35" s="6"/>
      <c r="S35">
        <v>3</v>
      </c>
      <c r="T35">
        <v>30</v>
      </c>
      <c r="U35">
        <v>3</v>
      </c>
      <c r="V35">
        <v>0</v>
      </c>
      <c r="W35">
        <v>0</v>
      </c>
      <c r="X35" s="6">
        <f t="shared" si="2"/>
        <v>807</v>
      </c>
      <c r="Y35" s="3">
        <v>9.3402777777777772E-3</v>
      </c>
      <c r="Z35" s="3"/>
      <c r="AA35" s="6"/>
      <c r="AC35">
        <v>4</v>
      </c>
      <c r="AD35">
        <v>30</v>
      </c>
      <c r="AE35">
        <v>3</v>
      </c>
      <c r="AF35">
        <v>1</v>
      </c>
      <c r="AG35">
        <v>1</v>
      </c>
      <c r="AH35" s="6">
        <v>4017</v>
      </c>
      <c r="AI35" s="3">
        <f t="shared" si="4"/>
        <v>4.6493055555555558E-2</v>
      </c>
      <c r="AJ35" s="6"/>
      <c r="AK35">
        <v>5</v>
      </c>
      <c r="AL35">
        <v>30</v>
      </c>
      <c r="AM35">
        <v>4</v>
      </c>
      <c r="AN35">
        <v>2</v>
      </c>
      <c r="AO35">
        <v>1</v>
      </c>
      <c r="AP35">
        <v>10</v>
      </c>
      <c r="AQ35" s="3">
        <f t="shared" si="3"/>
        <v>1.1574074074074075E-4</v>
      </c>
    </row>
    <row r="36" spans="3:50" x14ac:dyDescent="0.25">
      <c r="C36">
        <v>1</v>
      </c>
      <c r="D36">
        <v>31</v>
      </c>
      <c r="E36" s="2">
        <v>2</v>
      </c>
      <c r="F36" s="2">
        <v>2</v>
      </c>
      <c r="G36" s="2">
        <v>1</v>
      </c>
      <c r="H36" s="6">
        <f t="shared" si="0"/>
        <v>1</v>
      </c>
      <c r="I36" s="3">
        <v>1.1574074074074073E-5</v>
      </c>
      <c r="K36">
        <v>2</v>
      </c>
      <c r="L36">
        <v>31</v>
      </c>
      <c r="M36" s="2">
        <v>2</v>
      </c>
      <c r="N36" s="2">
        <v>2</v>
      </c>
      <c r="O36" s="2">
        <v>1</v>
      </c>
      <c r="P36" s="6">
        <v>82</v>
      </c>
      <c r="Q36" s="3">
        <f t="shared" si="1"/>
        <v>9.4907407407407408E-4</v>
      </c>
      <c r="R36" s="6"/>
      <c r="S36">
        <v>3</v>
      </c>
      <c r="T36">
        <v>31</v>
      </c>
      <c r="U36" s="2">
        <v>2</v>
      </c>
      <c r="V36" s="2">
        <v>2</v>
      </c>
      <c r="W36" s="2">
        <v>1</v>
      </c>
      <c r="X36" s="6">
        <f t="shared" si="2"/>
        <v>208.00000000000003</v>
      </c>
      <c r="Y36" s="3">
        <v>2.4074074074074076E-3</v>
      </c>
      <c r="Z36" s="3"/>
      <c r="AA36" s="6"/>
      <c r="AC36">
        <v>4</v>
      </c>
      <c r="AD36">
        <v>31</v>
      </c>
      <c r="AE36" s="2">
        <v>2</v>
      </c>
      <c r="AF36" s="2">
        <v>1</v>
      </c>
      <c r="AG36" s="2">
        <v>1</v>
      </c>
      <c r="AH36" s="6">
        <v>642</v>
      </c>
      <c r="AI36" s="3">
        <f t="shared" si="4"/>
        <v>7.4305555555555557E-3</v>
      </c>
      <c r="AJ36" s="6"/>
      <c r="AK36">
        <v>5</v>
      </c>
      <c r="AL36">
        <v>31</v>
      </c>
      <c r="AM36" s="2">
        <v>1</v>
      </c>
      <c r="AN36" s="2">
        <v>2</v>
      </c>
      <c r="AO36" s="2">
        <v>2</v>
      </c>
      <c r="AP36">
        <v>1621</v>
      </c>
      <c r="AQ36" s="3">
        <f t="shared" si="3"/>
        <v>1.8761574074074073E-2</v>
      </c>
    </row>
    <row r="37" spans="3:50" x14ac:dyDescent="0.25">
      <c r="C37">
        <v>1</v>
      </c>
      <c r="D37">
        <v>32</v>
      </c>
      <c r="E37">
        <v>2</v>
      </c>
      <c r="F37">
        <v>0</v>
      </c>
      <c r="G37">
        <v>1</v>
      </c>
      <c r="H37" s="6">
        <f t="shared" si="0"/>
        <v>86</v>
      </c>
      <c r="I37" s="3">
        <v>9.9537037037037042E-4</v>
      </c>
      <c r="K37">
        <v>2</v>
      </c>
      <c r="L37">
        <v>32</v>
      </c>
      <c r="M37">
        <v>3</v>
      </c>
      <c r="N37">
        <v>2</v>
      </c>
      <c r="O37">
        <v>2</v>
      </c>
      <c r="P37" s="6">
        <v>476</v>
      </c>
      <c r="Q37" s="3">
        <f t="shared" si="1"/>
        <v>5.5092592592592589E-3</v>
      </c>
      <c r="R37" s="6"/>
      <c r="S37">
        <v>3</v>
      </c>
      <c r="T37">
        <v>32</v>
      </c>
      <c r="U37">
        <v>2</v>
      </c>
      <c r="V37">
        <v>0</v>
      </c>
      <c r="W37">
        <v>1</v>
      </c>
      <c r="X37" s="6">
        <f t="shared" si="2"/>
        <v>140</v>
      </c>
      <c r="Y37" s="3">
        <v>1.6203703703703703E-3</v>
      </c>
      <c r="Z37" s="3"/>
      <c r="AA37" s="6"/>
      <c r="AC37">
        <v>4</v>
      </c>
      <c r="AD37">
        <v>32</v>
      </c>
      <c r="AE37">
        <v>1</v>
      </c>
      <c r="AF37">
        <v>0</v>
      </c>
      <c r="AG37">
        <v>0</v>
      </c>
      <c r="AH37" s="6">
        <v>14909</v>
      </c>
      <c r="AI37" s="3">
        <f t="shared" si="4"/>
        <v>0.17255787037037038</v>
      </c>
      <c r="AJ37" s="6"/>
      <c r="AK37">
        <v>5</v>
      </c>
      <c r="AL37">
        <v>32</v>
      </c>
      <c r="AM37">
        <v>3</v>
      </c>
      <c r="AN37">
        <v>1</v>
      </c>
      <c r="AO37">
        <v>1</v>
      </c>
      <c r="AP37">
        <v>480</v>
      </c>
      <c r="AQ37" s="3">
        <f t="shared" si="3"/>
        <v>5.5555555555555558E-3</v>
      </c>
    </row>
    <row r="38" spans="3:50" x14ac:dyDescent="0.25">
      <c r="C38">
        <v>1</v>
      </c>
      <c r="D38">
        <v>33</v>
      </c>
      <c r="E38" s="2">
        <v>4</v>
      </c>
      <c r="F38" s="2">
        <v>2</v>
      </c>
      <c r="G38" s="2">
        <v>2</v>
      </c>
      <c r="H38" s="6">
        <f t="shared" si="0"/>
        <v>23</v>
      </c>
      <c r="I38" s="3">
        <v>2.6620370370370372E-4</v>
      </c>
      <c r="K38">
        <v>2</v>
      </c>
      <c r="L38">
        <v>33</v>
      </c>
      <c r="M38" s="2">
        <v>3</v>
      </c>
      <c r="N38" s="2">
        <v>1</v>
      </c>
      <c r="O38" s="2">
        <v>1</v>
      </c>
      <c r="P38" s="6">
        <v>276</v>
      </c>
      <c r="Q38" s="3">
        <f t="shared" si="1"/>
        <v>3.1944444444444446E-3</v>
      </c>
      <c r="R38" s="6"/>
      <c r="S38">
        <v>3</v>
      </c>
      <c r="T38">
        <v>33</v>
      </c>
      <c r="U38" s="2">
        <v>1</v>
      </c>
      <c r="V38" s="2">
        <v>1</v>
      </c>
      <c r="W38" s="2">
        <v>2</v>
      </c>
      <c r="X38" s="6">
        <f t="shared" si="2"/>
        <v>2434</v>
      </c>
      <c r="Y38" s="17">
        <v>2.8171296296296295E-2</v>
      </c>
      <c r="Z38" s="3"/>
      <c r="AA38" s="6"/>
      <c r="AC38">
        <v>4</v>
      </c>
      <c r="AD38">
        <v>33</v>
      </c>
      <c r="AE38" s="2">
        <v>3</v>
      </c>
      <c r="AF38" s="2">
        <v>1</v>
      </c>
      <c r="AG38" s="2">
        <v>2</v>
      </c>
      <c r="AH38" s="6">
        <v>3941</v>
      </c>
      <c r="AI38" s="3">
        <f t="shared" si="4"/>
        <v>4.5613425925925925E-2</v>
      </c>
      <c r="AJ38" s="6"/>
      <c r="AK38">
        <v>5</v>
      </c>
      <c r="AL38">
        <v>33</v>
      </c>
      <c r="AM38" s="2">
        <v>4</v>
      </c>
      <c r="AN38" s="2">
        <v>2</v>
      </c>
      <c r="AO38" s="2">
        <v>2</v>
      </c>
      <c r="AP38">
        <v>23</v>
      </c>
      <c r="AQ38" s="3">
        <f t="shared" si="3"/>
        <v>2.6620370370370372E-4</v>
      </c>
    </row>
    <row r="39" spans="3:50" x14ac:dyDescent="0.25">
      <c r="C39">
        <v>1</v>
      </c>
      <c r="D39">
        <v>34</v>
      </c>
      <c r="E39">
        <v>4</v>
      </c>
      <c r="F39">
        <v>0</v>
      </c>
      <c r="G39">
        <v>0</v>
      </c>
      <c r="H39" s="6">
        <f t="shared" si="0"/>
        <v>306</v>
      </c>
      <c r="I39" s="3">
        <v>3.5416666666666665E-3</v>
      </c>
      <c r="K39">
        <v>2</v>
      </c>
      <c r="L39">
        <v>34</v>
      </c>
      <c r="M39">
        <v>1</v>
      </c>
      <c r="N39">
        <v>0</v>
      </c>
      <c r="O39">
        <v>2</v>
      </c>
      <c r="P39" s="6">
        <v>753</v>
      </c>
      <c r="Q39" s="3">
        <f t="shared" si="1"/>
        <v>8.7152777777777784E-3</v>
      </c>
      <c r="R39" s="6"/>
      <c r="S39">
        <v>3</v>
      </c>
      <c r="T39">
        <v>34</v>
      </c>
      <c r="U39">
        <v>1</v>
      </c>
      <c r="V39">
        <v>0</v>
      </c>
      <c r="W39">
        <v>0</v>
      </c>
      <c r="X39" s="6">
        <f t="shared" si="2"/>
        <v>2320</v>
      </c>
      <c r="Y39" s="17">
        <v>2.6851851851851852E-2</v>
      </c>
      <c r="Z39" s="3"/>
      <c r="AA39" s="6"/>
      <c r="AC39">
        <v>4</v>
      </c>
      <c r="AD39">
        <v>34</v>
      </c>
      <c r="AE39">
        <v>4</v>
      </c>
      <c r="AF39">
        <v>2</v>
      </c>
      <c r="AG39">
        <v>1</v>
      </c>
      <c r="AH39" s="6">
        <v>69</v>
      </c>
      <c r="AI39" s="3">
        <f t="shared" si="4"/>
        <v>7.9861111111111116E-4</v>
      </c>
      <c r="AJ39" s="6"/>
      <c r="AK39">
        <v>5</v>
      </c>
      <c r="AL39">
        <v>34</v>
      </c>
      <c r="AM39">
        <v>3</v>
      </c>
      <c r="AN39">
        <v>1</v>
      </c>
      <c r="AO39">
        <v>2</v>
      </c>
      <c r="AP39">
        <v>669</v>
      </c>
      <c r="AQ39" s="3">
        <f t="shared" si="3"/>
        <v>7.743055555555556E-3</v>
      </c>
    </row>
    <row r="40" spans="3:50" x14ac:dyDescent="0.25">
      <c r="C40">
        <v>1</v>
      </c>
      <c r="D40">
        <v>35</v>
      </c>
      <c r="E40" s="2">
        <v>4</v>
      </c>
      <c r="F40" s="2">
        <v>2</v>
      </c>
      <c r="G40" s="2">
        <v>0</v>
      </c>
      <c r="H40" s="6">
        <f t="shared" si="0"/>
        <v>358</v>
      </c>
      <c r="I40" s="3">
        <v>4.1435185185185186E-3</v>
      </c>
      <c r="K40">
        <v>2</v>
      </c>
      <c r="L40">
        <v>35</v>
      </c>
      <c r="M40" s="2">
        <v>1</v>
      </c>
      <c r="N40" s="2">
        <v>0</v>
      </c>
      <c r="O40" s="2">
        <v>0</v>
      </c>
      <c r="P40" s="6">
        <v>721</v>
      </c>
      <c r="Q40" s="3">
        <f t="shared" si="1"/>
        <v>8.3449074074074068E-3</v>
      </c>
      <c r="R40" s="6"/>
      <c r="S40">
        <v>3</v>
      </c>
      <c r="T40">
        <v>35</v>
      </c>
      <c r="U40" s="2">
        <v>3</v>
      </c>
      <c r="V40" s="2">
        <v>0</v>
      </c>
      <c r="W40" s="2">
        <v>1</v>
      </c>
      <c r="X40" s="6">
        <f t="shared" si="2"/>
        <v>810.99999999999989</v>
      </c>
      <c r="Y40" s="3">
        <v>9.3865740740740732E-3</v>
      </c>
      <c r="Z40" s="3"/>
      <c r="AA40" s="6"/>
      <c r="AC40">
        <v>4</v>
      </c>
      <c r="AD40">
        <v>35</v>
      </c>
      <c r="AE40" s="2">
        <v>2</v>
      </c>
      <c r="AF40" s="2">
        <v>0</v>
      </c>
      <c r="AG40" s="2">
        <v>0</v>
      </c>
      <c r="AH40" s="6">
        <v>2127</v>
      </c>
      <c r="AI40" s="3">
        <f t="shared" si="4"/>
        <v>2.4618055555555556E-2</v>
      </c>
      <c r="AJ40" s="6"/>
      <c r="AK40">
        <v>5</v>
      </c>
      <c r="AL40">
        <v>35</v>
      </c>
      <c r="AM40" s="2">
        <v>2</v>
      </c>
      <c r="AN40" s="2">
        <v>1</v>
      </c>
      <c r="AO40" s="2">
        <v>0</v>
      </c>
      <c r="AP40">
        <v>529</v>
      </c>
      <c r="AQ40" s="3">
        <f t="shared" si="3"/>
        <v>6.122685185185185E-3</v>
      </c>
    </row>
    <row r="41" spans="3:50" x14ac:dyDescent="0.25">
      <c r="C41">
        <v>1</v>
      </c>
      <c r="D41">
        <v>36</v>
      </c>
      <c r="E41">
        <v>3</v>
      </c>
      <c r="F41">
        <v>1</v>
      </c>
      <c r="G41">
        <v>0</v>
      </c>
      <c r="H41" s="6">
        <f t="shared" si="0"/>
        <v>501</v>
      </c>
      <c r="I41" s="3">
        <v>5.7986111111111112E-3</v>
      </c>
      <c r="K41">
        <v>2</v>
      </c>
      <c r="L41">
        <v>36</v>
      </c>
      <c r="M41">
        <v>1</v>
      </c>
      <c r="N41">
        <v>2</v>
      </c>
      <c r="O41">
        <v>1</v>
      </c>
      <c r="P41" s="6">
        <v>174</v>
      </c>
      <c r="Q41" s="3">
        <f t="shared" si="1"/>
        <v>2.0138888888888888E-3</v>
      </c>
      <c r="R41" s="6"/>
      <c r="S41">
        <v>3</v>
      </c>
      <c r="T41">
        <v>36</v>
      </c>
      <c r="U41">
        <v>3</v>
      </c>
      <c r="V41">
        <v>1</v>
      </c>
      <c r="W41">
        <v>2</v>
      </c>
      <c r="X41" s="6">
        <f t="shared" si="2"/>
        <v>1168</v>
      </c>
      <c r="Y41" s="3">
        <v>1.3518518518518518E-2</v>
      </c>
      <c r="Z41" s="3"/>
      <c r="AA41" s="6"/>
      <c r="AC41">
        <v>4</v>
      </c>
      <c r="AD41">
        <v>36</v>
      </c>
      <c r="AE41">
        <v>1</v>
      </c>
      <c r="AF41">
        <v>0</v>
      </c>
      <c r="AG41">
        <v>1</v>
      </c>
      <c r="AH41" s="6">
        <v>2009</v>
      </c>
      <c r="AI41" s="3">
        <f t="shared" si="4"/>
        <v>2.3252314814814816E-2</v>
      </c>
      <c r="AJ41" s="6"/>
      <c r="AK41">
        <v>5</v>
      </c>
      <c r="AL41">
        <v>36</v>
      </c>
      <c r="AM41">
        <v>3</v>
      </c>
      <c r="AN41">
        <v>2</v>
      </c>
      <c r="AO41">
        <v>1</v>
      </c>
      <c r="AP41">
        <v>676</v>
      </c>
      <c r="AQ41" s="3">
        <f t="shared" si="3"/>
        <v>7.8240740740740736E-3</v>
      </c>
    </row>
    <row r="42" spans="3:50" x14ac:dyDescent="0.25">
      <c r="H42" s="6">
        <f>SUM(Tabla5[Seconds])</f>
        <v>17380</v>
      </c>
      <c r="I42" s="3">
        <f>SUM(Tabla5[Time])</f>
        <v>0.20115740740740737</v>
      </c>
      <c r="P42" s="6">
        <f>SUM(Tabla6[Seconds])</f>
        <v>10218</v>
      </c>
      <c r="Q42" s="3">
        <f>SUM(Tabla6[Time])</f>
        <v>0.11826388888888889</v>
      </c>
      <c r="X42" s="6">
        <f>SUM(Tabla7[Seconds])</f>
        <v>30419</v>
      </c>
      <c r="Y42" s="3">
        <f>SUM(Tabla7[Time])</f>
        <v>0.35207175925925932</v>
      </c>
      <c r="Z42" s="3"/>
      <c r="AA42" s="6"/>
      <c r="AH42" s="6">
        <f>SUM(Tabla8[Seconds])</f>
        <v>163208</v>
      </c>
      <c r="AI42" s="16">
        <f>SUBTOTAL(109,Tabla8[Time])</f>
        <v>1.8889814814814818</v>
      </c>
      <c r="AP42">
        <f>SUM(Tabla9[Seconds])</f>
        <v>18349</v>
      </c>
      <c r="AQ42" s="3">
        <f>SUM(Tabla9[Time])</f>
        <v>0.21237268518518521</v>
      </c>
    </row>
    <row r="43" spans="3:50" x14ac:dyDescent="0.25">
      <c r="Z43" s="6"/>
    </row>
    <row r="44" spans="3:50" x14ac:dyDescent="0.25">
      <c r="Z44" s="6"/>
    </row>
    <row r="45" spans="3:50" x14ac:dyDescent="0.25">
      <c r="Z45" s="6"/>
      <c r="AG45" s="3"/>
      <c r="AH45" s="3"/>
      <c r="AI45" s="3"/>
    </row>
    <row r="46" spans="3:50" x14ac:dyDescent="0.25">
      <c r="Z46" s="6"/>
      <c r="AG46" s="3"/>
      <c r="AH46" s="3"/>
      <c r="AI46" s="3"/>
    </row>
    <row r="47" spans="3:50" x14ac:dyDescent="0.25">
      <c r="Z47" s="6"/>
    </row>
    <row r="48" spans="3:50" x14ac:dyDescent="0.25">
      <c r="Z48" s="6"/>
      <c r="AX48" s="6"/>
    </row>
    <row r="49" spans="26:50" x14ac:dyDescent="0.25">
      <c r="Z49" s="6"/>
    </row>
    <row r="50" spans="26:50" x14ac:dyDescent="0.25">
      <c r="Z50" s="6"/>
      <c r="AX50" s="6"/>
    </row>
    <row r="51" spans="26:50" x14ac:dyDescent="0.25">
      <c r="Z51" s="6"/>
      <c r="AX51" s="6"/>
    </row>
    <row r="52" spans="26:50" x14ac:dyDescent="0.25">
      <c r="Z52" s="6"/>
      <c r="AX52" s="6"/>
    </row>
    <row r="53" spans="26:50" x14ac:dyDescent="0.25">
      <c r="Z53" s="6"/>
    </row>
    <row r="54" spans="26:50" x14ac:dyDescent="0.25">
      <c r="AX54" s="6"/>
    </row>
    <row r="56" spans="26:50" x14ac:dyDescent="0.25">
      <c r="AX56" s="6"/>
    </row>
    <row r="57" spans="26:50" x14ac:dyDescent="0.25">
      <c r="AX57" s="6"/>
    </row>
    <row r="58" spans="26:50" x14ac:dyDescent="0.25">
      <c r="AX58" s="6"/>
    </row>
  </sheetData>
  <mergeCells count="5">
    <mergeCell ref="AK4:AQ4"/>
    <mergeCell ref="C4:I4"/>
    <mergeCell ref="K4:Q4"/>
    <mergeCell ref="S4:Y4"/>
    <mergeCell ref="AC4:AI4"/>
  </mergeCells>
  <conditionalFormatting sqref="I6:I4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8" priority="23" operator="lessThan">
      <formula>0.00300925925925926</formula>
    </cfRule>
  </conditionalFormatting>
  <conditionalFormatting sqref="Q6:Q4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:Y37 Y40:Y4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:Y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:Z37 Y40:Z41 Z38:Z3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4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6:AQ4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9">
    <cfRule type="cellIs" dxfId="27" priority="20" operator="lessThan">
      <formula>0.00300925925925926</formula>
    </cfRule>
  </conditionalFormatting>
  <conditionalFormatting sqref="AX25">
    <cfRule type="cellIs" dxfId="26" priority="21" operator="lessThan">
      <formula>0.00300925925925926</formula>
    </cfRule>
  </conditionalFormatting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498-2511-4C4F-9015-AFD6245EDE92}">
  <dimension ref="B2:AS78"/>
  <sheetViews>
    <sheetView zoomScale="70" zoomScaleNormal="70" workbookViewId="0">
      <selection activeCell="N37" sqref="N37"/>
    </sheetView>
  </sheetViews>
  <sheetFormatPr baseColWidth="10" defaultRowHeight="15" x14ac:dyDescent="0.25"/>
  <cols>
    <col min="3" max="3" width="15.7109375" customWidth="1"/>
    <col min="4" max="4" width="11.85546875" customWidth="1"/>
    <col min="5" max="5" width="20.85546875" customWidth="1"/>
    <col min="6" max="6" width="18.5703125" customWidth="1"/>
    <col min="7" max="7" width="12.42578125" customWidth="1"/>
    <col min="8" max="8" width="12.85546875" customWidth="1"/>
    <col min="10" max="10" width="15.7109375" customWidth="1"/>
    <col min="11" max="11" width="11.85546875" customWidth="1"/>
    <col min="12" max="12" width="20.85546875" customWidth="1"/>
    <col min="13" max="13" width="18.5703125" customWidth="1"/>
    <col min="20" max="20" width="15.7109375" customWidth="1"/>
    <col min="21" max="21" width="11.85546875" customWidth="1"/>
    <col min="22" max="22" width="20.85546875" customWidth="1"/>
    <col min="23" max="23" width="18.5703125" customWidth="1"/>
    <col min="24" max="24" width="12.42578125" customWidth="1"/>
    <col min="25" max="25" width="12.85546875" customWidth="1"/>
    <col min="37" max="37" width="12.5703125" customWidth="1"/>
    <col min="39" max="39" width="15.85546875" customWidth="1"/>
    <col min="40" max="40" width="14" customWidth="1"/>
  </cols>
  <sheetData>
    <row r="2" spans="2:45" x14ac:dyDescent="0.25">
      <c r="C2" s="22" t="s">
        <v>29</v>
      </c>
      <c r="D2" s="22"/>
      <c r="E2" s="22"/>
      <c r="F2" s="22"/>
      <c r="G2" s="22"/>
      <c r="H2" s="22"/>
      <c r="I2" s="22"/>
      <c r="K2" s="22" t="s">
        <v>30</v>
      </c>
      <c r="L2" s="22"/>
      <c r="M2" s="22"/>
      <c r="N2" s="22"/>
      <c r="O2" s="22"/>
      <c r="P2" s="22"/>
      <c r="Q2" s="22"/>
      <c r="T2" s="22" t="s">
        <v>31</v>
      </c>
      <c r="U2" s="22"/>
      <c r="V2" s="22"/>
      <c r="W2" s="22"/>
      <c r="X2" s="22"/>
      <c r="Y2" s="22"/>
      <c r="Z2" s="22"/>
      <c r="AB2" s="23" t="s">
        <v>32</v>
      </c>
      <c r="AC2" s="23"/>
      <c r="AD2" s="23"/>
      <c r="AE2" s="23"/>
      <c r="AF2" s="23"/>
      <c r="AG2" s="23"/>
      <c r="AH2" s="23"/>
      <c r="AL2" s="22" t="s">
        <v>33</v>
      </c>
      <c r="AM2" s="22"/>
      <c r="AN2" s="22"/>
      <c r="AO2" s="22"/>
      <c r="AP2" s="22"/>
      <c r="AQ2" s="22"/>
      <c r="AR2" s="22"/>
    </row>
    <row r="3" spans="2:45" x14ac:dyDescent="0.25">
      <c r="B3" s="1"/>
      <c r="C3" s="1" t="s">
        <v>146</v>
      </c>
      <c r="D3" s="1" t="s">
        <v>153</v>
      </c>
      <c r="E3" s="1" t="s">
        <v>154</v>
      </c>
      <c r="F3" s="1" t="s">
        <v>155</v>
      </c>
      <c r="G3" s="1" t="s">
        <v>156</v>
      </c>
      <c r="H3" s="7" t="s">
        <v>157</v>
      </c>
      <c r="I3" s="7" t="s">
        <v>158</v>
      </c>
      <c r="J3" s="1"/>
      <c r="K3" s="1" t="s">
        <v>146</v>
      </c>
      <c r="L3" s="1" t="s">
        <v>153</v>
      </c>
      <c r="M3" s="1" t="s">
        <v>154</v>
      </c>
      <c r="N3" s="1" t="s">
        <v>155</v>
      </c>
      <c r="O3" s="1" t="s">
        <v>156</v>
      </c>
      <c r="P3" s="7" t="s">
        <v>157</v>
      </c>
      <c r="Q3" s="7" t="s">
        <v>158</v>
      </c>
      <c r="R3" s="7"/>
      <c r="S3" s="1"/>
      <c r="T3" s="1" t="s">
        <v>146</v>
      </c>
      <c r="U3" s="1" t="s">
        <v>153</v>
      </c>
      <c r="V3" s="1" t="s">
        <v>154</v>
      </c>
      <c r="W3" s="1" t="s">
        <v>155</v>
      </c>
      <c r="X3" s="1" t="s">
        <v>156</v>
      </c>
      <c r="Y3" s="7" t="s">
        <v>157</v>
      </c>
      <c r="Z3" s="7" t="s">
        <v>158</v>
      </c>
      <c r="AA3" s="1"/>
      <c r="AB3" s="18" t="s">
        <v>146</v>
      </c>
      <c r="AC3" s="19" t="s">
        <v>153</v>
      </c>
      <c r="AD3" s="19" t="s">
        <v>154</v>
      </c>
      <c r="AE3" s="19" t="s">
        <v>155</v>
      </c>
      <c r="AF3" s="19" t="s">
        <v>156</v>
      </c>
      <c r="AG3" s="8" t="s">
        <v>157</v>
      </c>
      <c r="AH3" s="9" t="s">
        <v>158</v>
      </c>
      <c r="AK3" s="1"/>
      <c r="AL3" s="1" t="s">
        <v>146</v>
      </c>
      <c r="AM3" s="1" t="s">
        <v>153</v>
      </c>
      <c r="AN3" s="1" t="s">
        <v>154</v>
      </c>
      <c r="AO3" s="1" t="s">
        <v>155</v>
      </c>
      <c r="AP3" s="1" t="s">
        <v>156</v>
      </c>
      <c r="AQ3" s="7" t="s">
        <v>157</v>
      </c>
      <c r="AR3" s="7" t="s">
        <v>158</v>
      </c>
      <c r="AS3" s="7"/>
    </row>
    <row r="4" spans="2:45" x14ac:dyDescent="0.25">
      <c r="C4">
        <v>1</v>
      </c>
      <c r="D4">
        <v>1</v>
      </c>
      <c r="E4" s="2">
        <v>2</v>
      </c>
      <c r="F4" s="2">
        <v>1</v>
      </c>
      <c r="G4" s="2">
        <v>1</v>
      </c>
      <c r="H4" s="6">
        <f t="shared" ref="H4:H39" si="0">I4*86400</f>
        <v>86</v>
      </c>
      <c r="I4" s="3">
        <v>9.9537037037037042E-4</v>
      </c>
      <c r="K4">
        <v>2</v>
      </c>
      <c r="L4">
        <v>1</v>
      </c>
      <c r="M4" s="2">
        <v>1</v>
      </c>
      <c r="N4" s="2">
        <v>1</v>
      </c>
      <c r="O4" s="2">
        <v>0</v>
      </c>
      <c r="P4" s="12">
        <v>714</v>
      </c>
      <c r="Q4" s="3">
        <f>P4/86400</f>
        <v>8.2638888888888883E-3</v>
      </c>
      <c r="R4" s="6"/>
      <c r="T4">
        <v>3</v>
      </c>
      <c r="U4">
        <v>1</v>
      </c>
      <c r="V4" s="2">
        <v>4</v>
      </c>
      <c r="W4" s="2">
        <v>0</v>
      </c>
      <c r="X4" s="2">
        <v>2</v>
      </c>
      <c r="Y4" s="6">
        <f t="shared" ref="Y4:Y39" si="1">Z4*86400</f>
        <v>28.999999999999996</v>
      </c>
      <c r="Z4" s="3">
        <v>3.3564814814814812E-4</v>
      </c>
      <c r="AB4" s="10">
        <v>4</v>
      </c>
      <c r="AC4" s="10">
        <v>1</v>
      </c>
      <c r="AD4" s="20">
        <v>1</v>
      </c>
      <c r="AE4" s="20">
        <v>2</v>
      </c>
      <c r="AF4" s="20">
        <v>1</v>
      </c>
      <c r="AG4" s="11"/>
      <c r="AH4" s="17"/>
      <c r="AL4">
        <v>5</v>
      </c>
      <c r="AM4">
        <v>1</v>
      </c>
      <c r="AN4" s="2">
        <v>3</v>
      </c>
      <c r="AO4" s="2">
        <v>1</v>
      </c>
      <c r="AP4" s="2">
        <v>2</v>
      </c>
      <c r="AQ4">
        <v>615</v>
      </c>
      <c r="AR4" s="3">
        <f>AQ4/86400</f>
        <v>7.1180555555555554E-3</v>
      </c>
    </row>
    <row r="5" spans="2:45" x14ac:dyDescent="0.25">
      <c r="C5">
        <v>1</v>
      </c>
      <c r="D5">
        <v>2</v>
      </c>
      <c r="E5">
        <v>2</v>
      </c>
      <c r="F5">
        <v>2</v>
      </c>
      <c r="G5">
        <v>2</v>
      </c>
      <c r="H5" s="6">
        <f t="shared" si="0"/>
        <v>187</v>
      </c>
      <c r="I5" s="3">
        <v>2.1643518518518518E-3</v>
      </c>
      <c r="K5">
        <v>2</v>
      </c>
      <c r="L5">
        <v>2</v>
      </c>
      <c r="M5">
        <v>4</v>
      </c>
      <c r="N5">
        <v>1</v>
      </c>
      <c r="O5">
        <v>1</v>
      </c>
      <c r="P5" s="12">
        <v>4</v>
      </c>
      <c r="Q5" s="3">
        <f t="shared" ref="Q5:Q39" si="2">P5/86400</f>
        <v>4.6296296296296294E-5</v>
      </c>
      <c r="R5" s="6"/>
      <c r="T5">
        <v>3</v>
      </c>
      <c r="U5">
        <v>2</v>
      </c>
      <c r="V5">
        <v>1</v>
      </c>
      <c r="W5">
        <v>1</v>
      </c>
      <c r="X5">
        <v>1</v>
      </c>
      <c r="Y5" s="6">
        <f t="shared" si="1"/>
        <v>538</v>
      </c>
      <c r="Z5" s="3">
        <v>6.2268518518518515E-3</v>
      </c>
      <c r="AB5" s="10">
        <v>4</v>
      </c>
      <c r="AC5" s="10">
        <v>2</v>
      </c>
      <c r="AD5" s="11">
        <v>3</v>
      </c>
      <c r="AE5" s="11">
        <v>0</v>
      </c>
      <c r="AF5" s="11">
        <v>0</v>
      </c>
      <c r="AG5" s="11"/>
      <c r="AH5" s="17"/>
      <c r="AL5">
        <v>5</v>
      </c>
      <c r="AM5">
        <v>2</v>
      </c>
      <c r="AN5">
        <v>1</v>
      </c>
      <c r="AO5">
        <v>0</v>
      </c>
      <c r="AP5">
        <v>0</v>
      </c>
      <c r="AQ5">
        <v>1248</v>
      </c>
      <c r="AR5" s="3">
        <f t="shared" ref="AR5:AR39" si="3">AQ5/86400</f>
        <v>1.4444444444444444E-2</v>
      </c>
    </row>
    <row r="6" spans="2:45" x14ac:dyDescent="0.25">
      <c r="C6">
        <v>1</v>
      </c>
      <c r="D6">
        <v>3</v>
      </c>
      <c r="E6" s="2">
        <v>4</v>
      </c>
      <c r="F6" s="2">
        <v>0</v>
      </c>
      <c r="G6" s="2">
        <v>2</v>
      </c>
      <c r="H6" s="6">
        <f t="shared" si="0"/>
        <v>17</v>
      </c>
      <c r="I6" s="4">
        <v>1.9675925925925926E-4</v>
      </c>
      <c r="K6">
        <v>2</v>
      </c>
      <c r="L6">
        <v>3</v>
      </c>
      <c r="M6" s="2">
        <v>2</v>
      </c>
      <c r="N6" s="2">
        <v>2</v>
      </c>
      <c r="O6" s="2">
        <v>2</v>
      </c>
      <c r="P6" s="12">
        <v>119</v>
      </c>
      <c r="Q6" s="3">
        <f t="shared" si="2"/>
        <v>1.3773148148148147E-3</v>
      </c>
      <c r="R6" s="6"/>
      <c r="T6">
        <v>3</v>
      </c>
      <c r="U6">
        <v>3</v>
      </c>
      <c r="V6" s="2">
        <v>4</v>
      </c>
      <c r="W6" s="2">
        <v>2</v>
      </c>
      <c r="X6" s="2">
        <v>0</v>
      </c>
      <c r="Y6" s="6">
        <f t="shared" si="1"/>
        <v>598</v>
      </c>
      <c r="Z6" s="3">
        <v>6.9212962962962961E-3</v>
      </c>
      <c r="AB6" s="10">
        <v>4</v>
      </c>
      <c r="AC6" s="10">
        <v>3</v>
      </c>
      <c r="AD6" s="20">
        <v>3</v>
      </c>
      <c r="AE6" s="20">
        <v>2</v>
      </c>
      <c r="AF6" s="20">
        <v>2</v>
      </c>
      <c r="AG6" s="11"/>
      <c r="AH6" s="17"/>
      <c r="AL6">
        <v>5</v>
      </c>
      <c r="AM6">
        <v>3</v>
      </c>
      <c r="AN6" s="2">
        <v>4</v>
      </c>
      <c r="AO6" s="2">
        <v>2</v>
      </c>
      <c r="AP6" s="2">
        <v>2</v>
      </c>
      <c r="AQ6">
        <v>21</v>
      </c>
      <c r="AR6" s="3">
        <f t="shared" si="3"/>
        <v>2.4305555555555555E-4</v>
      </c>
    </row>
    <row r="7" spans="2:45" x14ac:dyDescent="0.25">
      <c r="C7">
        <v>1</v>
      </c>
      <c r="D7">
        <v>4</v>
      </c>
      <c r="E7">
        <v>1</v>
      </c>
      <c r="F7">
        <v>1</v>
      </c>
      <c r="G7">
        <v>0</v>
      </c>
      <c r="H7" s="6">
        <f t="shared" si="0"/>
        <v>1191</v>
      </c>
      <c r="I7" s="3">
        <v>1.3784722222222223E-2</v>
      </c>
      <c r="K7">
        <v>2</v>
      </c>
      <c r="L7">
        <v>4</v>
      </c>
      <c r="M7">
        <v>1</v>
      </c>
      <c r="N7">
        <v>0</v>
      </c>
      <c r="O7">
        <v>1</v>
      </c>
      <c r="P7" s="12">
        <v>140</v>
      </c>
      <c r="Q7" s="3">
        <f t="shared" si="2"/>
        <v>1.6203703703703703E-3</v>
      </c>
      <c r="R7" s="6"/>
      <c r="T7">
        <v>3</v>
      </c>
      <c r="U7">
        <v>4</v>
      </c>
      <c r="V7">
        <v>4</v>
      </c>
      <c r="W7">
        <v>1</v>
      </c>
      <c r="X7">
        <v>2</v>
      </c>
      <c r="Y7" s="6">
        <f t="shared" si="1"/>
        <v>27</v>
      </c>
      <c r="Z7" s="3">
        <v>3.1250000000000001E-4</v>
      </c>
      <c r="AB7" s="10">
        <v>4</v>
      </c>
      <c r="AC7" s="10">
        <v>4</v>
      </c>
      <c r="AD7" s="11">
        <v>3</v>
      </c>
      <c r="AE7" s="11">
        <v>1</v>
      </c>
      <c r="AF7" s="11">
        <v>0</v>
      </c>
      <c r="AG7" s="11"/>
      <c r="AH7" s="17"/>
      <c r="AL7">
        <v>5</v>
      </c>
      <c r="AM7">
        <v>4</v>
      </c>
      <c r="AN7">
        <v>1</v>
      </c>
      <c r="AO7">
        <v>2</v>
      </c>
      <c r="AP7">
        <v>0</v>
      </c>
      <c r="AQ7">
        <v>1447</v>
      </c>
      <c r="AR7" s="3">
        <f t="shared" si="3"/>
        <v>1.6747685185185185E-2</v>
      </c>
    </row>
    <row r="8" spans="2:45" x14ac:dyDescent="0.25">
      <c r="C8">
        <v>1</v>
      </c>
      <c r="D8">
        <v>5</v>
      </c>
      <c r="E8" s="2">
        <v>3</v>
      </c>
      <c r="F8" s="2">
        <v>0</v>
      </c>
      <c r="G8" s="2">
        <v>1</v>
      </c>
      <c r="H8" s="6">
        <f t="shared" si="0"/>
        <v>506.99999999999994</v>
      </c>
      <c r="I8" s="3">
        <v>5.8680555555555552E-3</v>
      </c>
      <c r="K8">
        <v>2</v>
      </c>
      <c r="L8">
        <v>5</v>
      </c>
      <c r="M8" s="2">
        <v>4</v>
      </c>
      <c r="N8" s="2">
        <v>2</v>
      </c>
      <c r="O8" s="2">
        <v>1</v>
      </c>
      <c r="P8" s="12">
        <v>5</v>
      </c>
      <c r="Q8" s="3">
        <f t="shared" si="2"/>
        <v>5.7870370370370373E-5</v>
      </c>
      <c r="R8" s="6"/>
      <c r="T8">
        <v>3</v>
      </c>
      <c r="U8">
        <v>5</v>
      </c>
      <c r="V8" s="2">
        <v>2</v>
      </c>
      <c r="W8" s="2">
        <v>2</v>
      </c>
      <c r="X8" s="2">
        <v>2</v>
      </c>
      <c r="Y8" s="6">
        <f t="shared" si="1"/>
        <v>314</v>
      </c>
      <c r="Z8" s="3">
        <v>3.6342592592592594E-3</v>
      </c>
      <c r="AB8" s="10">
        <v>4</v>
      </c>
      <c r="AC8" s="10">
        <v>5</v>
      </c>
      <c r="AD8" s="20">
        <v>2</v>
      </c>
      <c r="AE8" s="20">
        <v>2</v>
      </c>
      <c r="AF8" s="20">
        <v>1</v>
      </c>
      <c r="AG8" s="11"/>
      <c r="AH8" s="17"/>
      <c r="AL8">
        <v>5</v>
      </c>
      <c r="AM8">
        <v>5</v>
      </c>
      <c r="AN8" s="2">
        <v>3</v>
      </c>
      <c r="AO8" s="2">
        <v>2</v>
      </c>
      <c r="AP8" s="2">
        <v>2</v>
      </c>
      <c r="AQ8">
        <v>751</v>
      </c>
      <c r="AR8" s="3">
        <f t="shared" si="3"/>
        <v>8.6921296296296295E-3</v>
      </c>
    </row>
    <row r="9" spans="2:45" x14ac:dyDescent="0.25">
      <c r="C9">
        <v>1</v>
      </c>
      <c r="D9">
        <v>6</v>
      </c>
      <c r="E9">
        <v>1</v>
      </c>
      <c r="F9">
        <v>1</v>
      </c>
      <c r="G9">
        <v>2</v>
      </c>
      <c r="H9" s="6">
        <f t="shared" si="0"/>
        <v>1259</v>
      </c>
      <c r="I9" s="3">
        <v>1.457175925925926E-2</v>
      </c>
      <c r="K9">
        <v>2</v>
      </c>
      <c r="L9">
        <v>6</v>
      </c>
      <c r="M9">
        <v>2</v>
      </c>
      <c r="N9">
        <v>0</v>
      </c>
      <c r="O9">
        <v>1</v>
      </c>
      <c r="P9" s="12">
        <v>54</v>
      </c>
      <c r="Q9" s="3">
        <f t="shared" si="2"/>
        <v>6.2500000000000001E-4</v>
      </c>
      <c r="R9" s="6"/>
      <c r="T9">
        <v>3</v>
      </c>
      <c r="U9">
        <v>6</v>
      </c>
      <c r="V9">
        <v>2</v>
      </c>
      <c r="W9">
        <v>0</v>
      </c>
      <c r="X9">
        <v>0</v>
      </c>
      <c r="Y9" s="6">
        <f t="shared" si="1"/>
        <v>648</v>
      </c>
      <c r="Z9" s="3">
        <v>7.4999999999999997E-3</v>
      </c>
      <c r="AB9" s="10">
        <v>4</v>
      </c>
      <c r="AC9" s="10">
        <v>6</v>
      </c>
      <c r="AD9" s="11">
        <v>2</v>
      </c>
      <c r="AE9" s="11">
        <v>1</v>
      </c>
      <c r="AF9" s="11">
        <v>1</v>
      </c>
      <c r="AG9" s="11"/>
      <c r="AH9" s="17"/>
      <c r="AL9">
        <v>5</v>
      </c>
      <c r="AM9">
        <v>6</v>
      </c>
      <c r="AN9">
        <v>1</v>
      </c>
      <c r="AO9">
        <v>1</v>
      </c>
      <c r="AP9">
        <v>0</v>
      </c>
      <c r="AQ9">
        <v>1243</v>
      </c>
      <c r="AR9" s="3">
        <f t="shared" si="3"/>
        <v>1.4386574074074074E-2</v>
      </c>
    </row>
    <row r="10" spans="2:45" x14ac:dyDescent="0.25">
      <c r="C10">
        <v>1</v>
      </c>
      <c r="D10">
        <v>7</v>
      </c>
      <c r="E10" s="2">
        <v>2</v>
      </c>
      <c r="F10" s="2">
        <v>1</v>
      </c>
      <c r="G10" s="2">
        <v>2</v>
      </c>
      <c r="H10" s="6">
        <f t="shared" si="0"/>
        <v>141</v>
      </c>
      <c r="I10" s="3">
        <v>1.6319444444444445E-3</v>
      </c>
      <c r="K10">
        <v>2</v>
      </c>
      <c r="L10">
        <v>7</v>
      </c>
      <c r="M10" s="2">
        <v>4</v>
      </c>
      <c r="N10" s="2">
        <v>2</v>
      </c>
      <c r="O10" s="2">
        <v>0</v>
      </c>
      <c r="P10" s="12">
        <v>193</v>
      </c>
      <c r="Q10" s="3">
        <f t="shared" si="2"/>
        <v>2.2337962962962962E-3</v>
      </c>
      <c r="R10" s="6"/>
      <c r="T10">
        <v>3</v>
      </c>
      <c r="U10">
        <v>7</v>
      </c>
      <c r="V10" s="2">
        <v>3</v>
      </c>
      <c r="W10" s="2">
        <v>0</v>
      </c>
      <c r="X10" s="2">
        <v>2</v>
      </c>
      <c r="Y10" s="6">
        <f t="shared" si="1"/>
        <v>1197</v>
      </c>
      <c r="Z10" s="3">
        <v>1.3854166666666667E-2</v>
      </c>
      <c r="AB10" s="10">
        <v>4</v>
      </c>
      <c r="AC10" s="10">
        <v>7</v>
      </c>
      <c r="AD10" s="20">
        <v>4</v>
      </c>
      <c r="AE10" s="20">
        <v>0</v>
      </c>
      <c r="AF10" s="20">
        <v>2</v>
      </c>
      <c r="AG10" s="11"/>
      <c r="AH10" s="17"/>
      <c r="AL10">
        <v>5</v>
      </c>
      <c r="AM10">
        <v>7</v>
      </c>
      <c r="AN10" s="2">
        <v>4</v>
      </c>
      <c r="AO10" s="2">
        <v>1</v>
      </c>
      <c r="AP10" s="2">
        <v>2</v>
      </c>
      <c r="AQ10">
        <v>14</v>
      </c>
      <c r="AR10" s="3">
        <f t="shared" si="3"/>
        <v>1.6203703703703703E-4</v>
      </c>
    </row>
    <row r="11" spans="2:45" x14ac:dyDescent="0.25">
      <c r="C11">
        <v>1</v>
      </c>
      <c r="D11">
        <v>8</v>
      </c>
      <c r="E11">
        <v>1</v>
      </c>
      <c r="F11">
        <v>0</v>
      </c>
      <c r="G11">
        <v>0</v>
      </c>
      <c r="H11" s="6">
        <f t="shared" si="0"/>
        <v>1185</v>
      </c>
      <c r="I11" s="3">
        <v>1.3715277777777778E-2</v>
      </c>
      <c r="K11">
        <v>2</v>
      </c>
      <c r="L11">
        <v>8</v>
      </c>
      <c r="M11">
        <v>4</v>
      </c>
      <c r="N11">
        <v>0</v>
      </c>
      <c r="O11">
        <v>2</v>
      </c>
      <c r="P11" s="12">
        <v>8</v>
      </c>
      <c r="Q11" s="3">
        <f t="shared" si="2"/>
        <v>9.2592592592592588E-5</v>
      </c>
      <c r="R11" s="6"/>
      <c r="T11">
        <v>3</v>
      </c>
      <c r="U11">
        <v>8</v>
      </c>
      <c r="V11">
        <v>3</v>
      </c>
      <c r="W11">
        <v>1</v>
      </c>
      <c r="X11">
        <v>0</v>
      </c>
      <c r="Y11" s="6">
        <f t="shared" si="1"/>
        <v>891</v>
      </c>
      <c r="Z11" s="3">
        <v>1.03125E-2</v>
      </c>
      <c r="AB11" s="10">
        <v>4</v>
      </c>
      <c r="AC11" s="10">
        <v>8</v>
      </c>
      <c r="AD11" s="11">
        <v>2</v>
      </c>
      <c r="AE11" s="11">
        <v>1</v>
      </c>
      <c r="AF11" s="11">
        <v>2</v>
      </c>
      <c r="AG11" s="11"/>
      <c r="AH11" s="17"/>
      <c r="AL11">
        <v>5</v>
      </c>
      <c r="AM11">
        <v>8</v>
      </c>
      <c r="AN11">
        <v>2</v>
      </c>
      <c r="AO11">
        <v>0</v>
      </c>
      <c r="AP11">
        <v>0</v>
      </c>
      <c r="AQ11">
        <v>479</v>
      </c>
      <c r="AR11" s="3">
        <f t="shared" si="3"/>
        <v>5.5439814814814813E-3</v>
      </c>
    </row>
    <row r="12" spans="2:45" x14ac:dyDescent="0.25">
      <c r="C12">
        <v>1</v>
      </c>
      <c r="D12">
        <v>9</v>
      </c>
      <c r="E12" s="2">
        <v>3</v>
      </c>
      <c r="F12" s="2">
        <v>0</v>
      </c>
      <c r="G12" s="2">
        <v>2</v>
      </c>
      <c r="H12" s="6">
        <f t="shared" si="0"/>
        <v>752</v>
      </c>
      <c r="I12" s="3">
        <v>8.7037037037037031E-3</v>
      </c>
      <c r="K12">
        <v>2</v>
      </c>
      <c r="L12">
        <v>9</v>
      </c>
      <c r="M12" s="2">
        <v>2</v>
      </c>
      <c r="N12" s="2">
        <v>2</v>
      </c>
      <c r="O12" s="2">
        <v>1</v>
      </c>
      <c r="P12" s="12">
        <v>81</v>
      </c>
      <c r="Q12" s="3">
        <f t="shared" si="2"/>
        <v>9.3749999999999997E-4</v>
      </c>
      <c r="R12" s="6"/>
      <c r="T12">
        <v>3</v>
      </c>
      <c r="U12">
        <v>9</v>
      </c>
      <c r="V12" s="2">
        <v>1</v>
      </c>
      <c r="W12" s="2">
        <v>2</v>
      </c>
      <c r="X12" s="2">
        <v>2</v>
      </c>
      <c r="Y12" s="6">
        <f t="shared" si="1"/>
        <v>3214.9999999999995</v>
      </c>
      <c r="Z12" s="3">
        <v>3.7210648148148145E-2</v>
      </c>
      <c r="AB12" s="10">
        <v>4</v>
      </c>
      <c r="AC12" s="10">
        <v>9</v>
      </c>
      <c r="AD12" s="20">
        <v>1</v>
      </c>
      <c r="AE12" s="20">
        <v>1</v>
      </c>
      <c r="AF12" s="20">
        <v>0</v>
      </c>
      <c r="AG12" s="11"/>
      <c r="AH12" s="17"/>
      <c r="AL12">
        <v>5</v>
      </c>
      <c r="AM12">
        <v>9</v>
      </c>
      <c r="AN12" s="2">
        <v>1</v>
      </c>
      <c r="AO12" s="2">
        <v>2</v>
      </c>
      <c r="AP12" s="2">
        <v>1</v>
      </c>
      <c r="AQ12">
        <v>293</v>
      </c>
      <c r="AR12" s="3">
        <f t="shared" si="3"/>
        <v>3.3912037037037036E-3</v>
      </c>
    </row>
    <row r="13" spans="2:45" x14ac:dyDescent="0.25">
      <c r="C13">
        <v>1</v>
      </c>
      <c r="D13">
        <v>10</v>
      </c>
      <c r="E13">
        <v>2</v>
      </c>
      <c r="F13">
        <v>0</v>
      </c>
      <c r="G13">
        <v>1</v>
      </c>
      <c r="H13" s="6">
        <f t="shared" si="0"/>
        <v>87</v>
      </c>
      <c r="I13" s="3">
        <v>1.0069444444444444E-3</v>
      </c>
      <c r="K13">
        <v>2</v>
      </c>
      <c r="L13">
        <v>10</v>
      </c>
      <c r="M13">
        <v>3</v>
      </c>
      <c r="N13">
        <v>2</v>
      </c>
      <c r="O13">
        <v>2</v>
      </c>
      <c r="P13" s="12">
        <v>466</v>
      </c>
      <c r="Q13" s="3">
        <f t="shared" si="2"/>
        <v>5.3935185185185188E-3</v>
      </c>
      <c r="R13" s="6"/>
      <c r="T13">
        <v>3</v>
      </c>
      <c r="U13">
        <v>10</v>
      </c>
      <c r="V13">
        <v>4</v>
      </c>
      <c r="W13">
        <v>2</v>
      </c>
      <c r="X13">
        <v>2</v>
      </c>
      <c r="Y13" s="6">
        <f t="shared" si="1"/>
        <v>35</v>
      </c>
      <c r="Z13" s="3">
        <v>4.0509259259259258E-4</v>
      </c>
      <c r="AB13" s="10">
        <v>4</v>
      </c>
      <c r="AC13" s="10">
        <v>10</v>
      </c>
      <c r="AD13" s="11">
        <v>4</v>
      </c>
      <c r="AE13" s="11">
        <v>0</v>
      </c>
      <c r="AF13" s="11">
        <v>0</v>
      </c>
      <c r="AG13" s="11"/>
      <c r="AH13" s="17"/>
      <c r="AL13">
        <v>5</v>
      </c>
      <c r="AM13">
        <v>10</v>
      </c>
      <c r="AN13">
        <v>1</v>
      </c>
      <c r="AO13">
        <v>1</v>
      </c>
      <c r="AP13">
        <v>1</v>
      </c>
      <c r="AQ13">
        <v>227</v>
      </c>
      <c r="AR13" s="3">
        <f t="shared" si="3"/>
        <v>2.627314814814815E-3</v>
      </c>
    </row>
    <row r="14" spans="2:45" x14ac:dyDescent="0.25">
      <c r="C14">
        <v>1</v>
      </c>
      <c r="D14">
        <v>11</v>
      </c>
      <c r="E14" s="2">
        <v>2</v>
      </c>
      <c r="F14" s="2">
        <v>1</v>
      </c>
      <c r="G14" s="2">
        <v>0</v>
      </c>
      <c r="H14" s="6">
        <f t="shared" si="0"/>
        <v>380</v>
      </c>
      <c r="I14" s="3">
        <v>4.3981481481481484E-3</v>
      </c>
      <c r="K14">
        <v>2</v>
      </c>
      <c r="L14">
        <v>11</v>
      </c>
      <c r="M14" s="2">
        <v>3</v>
      </c>
      <c r="N14" s="2">
        <v>0</v>
      </c>
      <c r="O14" s="2">
        <v>0</v>
      </c>
      <c r="P14" s="12">
        <v>270</v>
      </c>
      <c r="Q14" s="3">
        <f t="shared" si="2"/>
        <v>3.1250000000000002E-3</v>
      </c>
      <c r="R14" s="6"/>
      <c r="T14">
        <v>3</v>
      </c>
      <c r="U14">
        <v>11</v>
      </c>
      <c r="V14" s="2">
        <v>4</v>
      </c>
      <c r="W14" s="2">
        <v>0</v>
      </c>
      <c r="X14" s="2">
        <v>0</v>
      </c>
      <c r="Y14" s="6">
        <f t="shared" si="1"/>
        <v>493</v>
      </c>
      <c r="Z14" s="3">
        <v>5.7060185185185183E-3</v>
      </c>
      <c r="AB14" s="10">
        <v>4</v>
      </c>
      <c r="AC14" s="10">
        <v>11</v>
      </c>
      <c r="AD14" s="20">
        <v>2</v>
      </c>
      <c r="AE14" s="20">
        <v>0</v>
      </c>
      <c r="AF14" s="20">
        <v>2</v>
      </c>
      <c r="AG14" s="11"/>
      <c r="AH14" s="17"/>
      <c r="AL14">
        <v>5</v>
      </c>
      <c r="AM14">
        <v>11</v>
      </c>
      <c r="AN14" s="2">
        <v>3</v>
      </c>
      <c r="AO14" s="2">
        <v>0</v>
      </c>
      <c r="AP14" s="2">
        <v>2</v>
      </c>
      <c r="AQ14">
        <v>620</v>
      </c>
      <c r="AR14" s="3">
        <f t="shared" si="3"/>
        <v>7.1759259259259259E-3</v>
      </c>
    </row>
    <row r="15" spans="2:45" x14ac:dyDescent="0.25">
      <c r="C15">
        <v>1</v>
      </c>
      <c r="D15">
        <v>12</v>
      </c>
      <c r="E15">
        <v>3</v>
      </c>
      <c r="F15">
        <v>2</v>
      </c>
      <c r="G15">
        <v>1</v>
      </c>
      <c r="H15" s="6">
        <f t="shared" si="0"/>
        <v>645</v>
      </c>
      <c r="I15" s="3">
        <v>7.4652777777777781E-3</v>
      </c>
      <c r="K15">
        <v>2</v>
      </c>
      <c r="L15">
        <v>12</v>
      </c>
      <c r="M15">
        <v>2</v>
      </c>
      <c r="N15">
        <v>1</v>
      </c>
      <c r="O15">
        <v>0</v>
      </c>
      <c r="P15" s="12">
        <v>307</v>
      </c>
      <c r="Q15" s="3">
        <f t="shared" si="2"/>
        <v>3.5532407407407409E-3</v>
      </c>
      <c r="R15" s="6"/>
      <c r="T15">
        <v>3</v>
      </c>
      <c r="U15">
        <v>12</v>
      </c>
      <c r="V15">
        <v>1</v>
      </c>
      <c r="W15">
        <v>2</v>
      </c>
      <c r="X15">
        <v>1</v>
      </c>
      <c r="Y15" s="6">
        <f t="shared" si="1"/>
        <v>620</v>
      </c>
      <c r="Z15" s="3">
        <v>7.1759259259259259E-3</v>
      </c>
      <c r="AB15" s="10">
        <v>4</v>
      </c>
      <c r="AC15" s="10">
        <v>12</v>
      </c>
      <c r="AD15" s="11">
        <v>1</v>
      </c>
      <c r="AE15" s="11">
        <v>0</v>
      </c>
      <c r="AF15" s="11">
        <v>2</v>
      </c>
      <c r="AG15" s="11"/>
      <c r="AH15" s="17"/>
      <c r="AL15">
        <v>5</v>
      </c>
      <c r="AM15">
        <v>12</v>
      </c>
      <c r="AN15">
        <v>4</v>
      </c>
      <c r="AO15">
        <v>1</v>
      </c>
      <c r="AP15">
        <v>1</v>
      </c>
      <c r="AQ15">
        <v>7</v>
      </c>
      <c r="AR15" s="3">
        <f t="shared" si="3"/>
        <v>8.1018518518518516E-5</v>
      </c>
    </row>
    <row r="16" spans="2:45" x14ac:dyDescent="0.25">
      <c r="C16">
        <v>1</v>
      </c>
      <c r="D16">
        <v>13</v>
      </c>
      <c r="E16" s="2">
        <v>1</v>
      </c>
      <c r="F16" s="2">
        <v>2</v>
      </c>
      <c r="G16" s="2">
        <v>0</v>
      </c>
      <c r="H16" s="6">
        <f t="shared" si="0"/>
        <v>1347</v>
      </c>
      <c r="I16" s="3">
        <v>1.5590277777777778E-2</v>
      </c>
      <c r="K16">
        <v>2</v>
      </c>
      <c r="L16">
        <v>13</v>
      </c>
      <c r="M16" s="2">
        <v>3</v>
      </c>
      <c r="N16" s="2">
        <v>1</v>
      </c>
      <c r="O16" s="2">
        <v>2</v>
      </c>
      <c r="P16" s="12">
        <v>393</v>
      </c>
      <c r="Q16" s="3">
        <f t="shared" si="2"/>
        <v>4.5486111111111109E-3</v>
      </c>
      <c r="R16" s="6"/>
      <c r="T16">
        <v>3</v>
      </c>
      <c r="U16">
        <v>13</v>
      </c>
      <c r="V16" s="2">
        <v>1</v>
      </c>
      <c r="W16" s="2">
        <v>2</v>
      </c>
      <c r="X16" s="2">
        <v>0</v>
      </c>
      <c r="Y16" s="6">
        <f t="shared" si="1"/>
        <v>2620</v>
      </c>
      <c r="Z16" s="3">
        <v>3.0324074074074073E-2</v>
      </c>
      <c r="AB16" s="10">
        <v>4</v>
      </c>
      <c r="AC16" s="10">
        <v>13</v>
      </c>
      <c r="AD16" s="20">
        <v>4</v>
      </c>
      <c r="AE16" s="20">
        <v>1</v>
      </c>
      <c r="AF16" s="20">
        <v>1</v>
      </c>
      <c r="AG16" s="11"/>
      <c r="AH16" s="17"/>
      <c r="AL16">
        <v>5</v>
      </c>
      <c r="AM16">
        <v>13</v>
      </c>
      <c r="AN16" s="2">
        <v>1</v>
      </c>
      <c r="AO16" s="2">
        <v>0</v>
      </c>
      <c r="AP16" s="2">
        <v>2</v>
      </c>
      <c r="AQ16">
        <v>1278</v>
      </c>
      <c r="AR16" s="3">
        <f t="shared" si="3"/>
        <v>1.4791666666666667E-2</v>
      </c>
    </row>
    <row r="17" spans="3:44" x14ac:dyDescent="0.25">
      <c r="C17">
        <v>1</v>
      </c>
      <c r="D17">
        <v>14</v>
      </c>
      <c r="E17">
        <v>4</v>
      </c>
      <c r="F17">
        <v>1</v>
      </c>
      <c r="G17">
        <v>1</v>
      </c>
      <c r="H17" s="6">
        <f t="shared" si="0"/>
        <v>8</v>
      </c>
      <c r="I17" s="3">
        <v>9.2592592592592588E-5</v>
      </c>
      <c r="K17">
        <v>2</v>
      </c>
      <c r="L17">
        <v>14</v>
      </c>
      <c r="M17">
        <v>4</v>
      </c>
      <c r="N17">
        <v>2</v>
      </c>
      <c r="O17">
        <v>2</v>
      </c>
      <c r="P17" s="12">
        <v>13</v>
      </c>
      <c r="Q17" s="3">
        <f t="shared" si="2"/>
        <v>1.5046296296296297E-4</v>
      </c>
      <c r="R17" s="6"/>
      <c r="T17">
        <v>3</v>
      </c>
      <c r="U17">
        <v>14</v>
      </c>
      <c r="V17">
        <v>4</v>
      </c>
      <c r="W17">
        <v>2</v>
      </c>
      <c r="X17">
        <v>1</v>
      </c>
      <c r="Y17" s="6">
        <f t="shared" si="1"/>
        <v>16</v>
      </c>
      <c r="Z17" s="3">
        <v>1.8518518518518518E-4</v>
      </c>
      <c r="AB17" s="10">
        <v>4</v>
      </c>
      <c r="AC17" s="10">
        <v>14</v>
      </c>
      <c r="AD17" s="11">
        <v>4</v>
      </c>
      <c r="AE17" s="11">
        <v>2</v>
      </c>
      <c r="AF17" s="11">
        <v>1</v>
      </c>
      <c r="AG17" s="11"/>
      <c r="AH17" s="17"/>
      <c r="AL17">
        <v>5</v>
      </c>
      <c r="AM17">
        <v>14</v>
      </c>
      <c r="AN17">
        <v>2</v>
      </c>
      <c r="AO17">
        <v>2</v>
      </c>
      <c r="AP17">
        <v>2</v>
      </c>
      <c r="AQ17">
        <v>194</v>
      </c>
      <c r="AR17" s="3">
        <f t="shared" si="3"/>
        <v>2.2453703703703702E-3</v>
      </c>
    </row>
    <row r="18" spans="3:44" x14ac:dyDescent="0.25">
      <c r="C18">
        <v>1</v>
      </c>
      <c r="D18">
        <v>15</v>
      </c>
      <c r="E18" s="2">
        <v>4</v>
      </c>
      <c r="F18" s="2">
        <v>1</v>
      </c>
      <c r="G18" s="2">
        <v>0</v>
      </c>
      <c r="H18" s="6">
        <f t="shared" si="0"/>
        <v>303</v>
      </c>
      <c r="I18" s="3">
        <v>3.5069444444444445E-3</v>
      </c>
      <c r="K18">
        <v>2</v>
      </c>
      <c r="L18">
        <v>15</v>
      </c>
      <c r="M18" s="2">
        <v>1</v>
      </c>
      <c r="N18" s="2">
        <v>2</v>
      </c>
      <c r="O18" s="2">
        <v>1</v>
      </c>
      <c r="P18" s="12">
        <v>172</v>
      </c>
      <c r="Q18" s="3">
        <f t="shared" si="2"/>
        <v>1.9907407407407408E-3</v>
      </c>
      <c r="R18" s="6"/>
      <c r="T18">
        <v>3</v>
      </c>
      <c r="U18">
        <v>15</v>
      </c>
      <c r="V18" s="2">
        <v>1</v>
      </c>
      <c r="W18" s="2">
        <v>0</v>
      </c>
      <c r="X18" s="2">
        <v>2</v>
      </c>
      <c r="Y18" s="6">
        <f t="shared" si="1"/>
        <v>2384</v>
      </c>
      <c r="Z18" s="3">
        <v>2.7592592592592592E-2</v>
      </c>
      <c r="AB18" s="10">
        <v>4</v>
      </c>
      <c r="AC18" s="10">
        <v>15</v>
      </c>
      <c r="AD18" s="20">
        <v>4</v>
      </c>
      <c r="AE18" s="20">
        <v>1</v>
      </c>
      <c r="AF18" s="20">
        <v>0</v>
      </c>
      <c r="AG18" s="11"/>
      <c r="AH18" s="17"/>
      <c r="AL18">
        <v>5</v>
      </c>
      <c r="AM18">
        <v>15</v>
      </c>
      <c r="AN18" s="2">
        <v>1</v>
      </c>
      <c r="AO18" s="2">
        <v>2</v>
      </c>
      <c r="AP18" s="2">
        <v>2</v>
      </c>
      <c r="AQ18">
        <v>1459</v>
      </c>
      <c r="AR18" s="3">
        <f t="shared" si="3"/>
        <v>1.6886574074074075E-2</v>
      </c>
    </row>
    <row r="19" spans="3:44" x14ac:dyDescent="0.25">
      <c r="C19">
        <v>1</v>
      </c>
      <c r="D19">
        <v>16</v>
      </c>
      <c r="E19">
        <v>3</v>
      </c>
      <c r="F19">
        <v>2</v>
      </c>
      <c r="G19">
        <v>0</v>
      </c>
      <c r="H19" s="6">
        <f t="shared" si="0"/>
        <v>646</v>
      </c>
      <c r="I19" s="4">
        <v>7.4768518518518517E-3</v>
      </c>
      <c r="K19">
        <v>2</v>
      </c>
      <c r="L19">
        <v>16</v>
      </c>
      <c r="M19">
        <v>1</v>
      </c>
      <c r="N19">
        <v>2</v>
      </c>
      <c r="O19">
        <v>0</v>
      </c>
      <c r="P19" s="12">
        <v>800</v>
      </c>
      <c r="Q19" s="3">
        <f t="shared" si="2"/>
        <v>9.2592592592592587E-3</v>
      </c>
      <c r="R19" s="6"/>
      <c r="T19">
        <v>3</v>
      </c>
      <c r="U19">
        <v>16</v>
      </c>
      <c r="V19">
        <v>2</v>
      </c>
      <c r="W19">
        <v>2</v>
      </c>
      <c r="X19">
        <v>0</v>
      </c>
      <c r="Y19" s="6">
        <f t="shared" si="1"/>
        <v>810</v>
      </c>
      <c r="Z19" s="3">
        <v>9.3749999999999997E-3</v>
      </c>
      <c r="AB19" s="10">
        <v>4</v>
      </c>
      <c r="AC19" s="10">
        <v>16</v>
      </c>
      <c r="AD19" s="11">
        <v>2</v>
      </c>
      <c r="AE19" s="11">
        <v>0</v>
      </c>
      <c r="AF19" s="11">
        <v>1</v>
      </c>
      <c r="AG19" s="11"/>
      <c r="AH19" s="17"/>
      <c r="AL19">
        <v>5</v>
      </c>
      <c r="AM19">
        <v>16</v>
      </c>
      <c r="AN19">
        <v>4</v>
      </c>
      <c r="AO19">
        <v>0</v>
      </c>
      <c r="AP19">
        <v>1</v>
      </c>
      <c r="AQ19">
        <v>6</v>
      </c>
      <c r="AR19" s="3">
        <f t="shared" si="3"/>
        <v>6.9444444444444444E-5</v>
      </c>
    </row>
    <row r="20" spans="3:44" x14ac:dyDescent="0.25">
      <c r="C20">
        <v>1</v>
      </c>
      <c r="D20">
        <v>17</v>
      </c>
      <c r="E20" s="2">
        <v>3</v>
      </c>
      <c r="F20" s="2">
        <v>1</v>
      </c>
      <c r="G20" s="2">
        <v>0</v>
      </c>
      <c r="H20" s="6">
        <f t="shared" si="0"/>
        <v>506</v>
      </c>
      <c r="I20" s="3">
        <v>5.8564814814814816E-3</v>
      </c>
      <c r="K20">
        <v>2</v>
      </c>
      <c r="L20">
        <v>17</v>
      </c>
      <c r="M20" s="2">
        <v>1</v>
      </c>
      <c r="N20" s="2">
        <v>0</v>
      </c>
      <c r="O20" s="2">
        <v>0</v>
      </c>
      <c r="P20" s="12">
        <v>711</v>
      </c>
      <c r="Q20" s="3">
        <f t="shared" si="2"/>
        <v>8.2291666666666659E-3</v>
      </c>
      <c r="R20" s="6"/>
      <c r="T20">
        <v>3</v>
      </c>
      <c r="U20">
        <v>17</v>
      </c>
      <c r="V20" s="2">
        <v>3</v>
      </c>
      <c r="W20" s="2">
        <v>0</v>
      </c>
      <c r="X20" s="2">
        <v>0</v>
      </c>
      <c r="Y20" s="6">
        <f t="shared" si="1"/>
        <v>800</v>
      </c>
      <c r="Z20" s="3">
        <v>9.2592592592592587E-3</v>
      </c>
      <c r="AB20" s="10">
        <v>4</v>
      </c>
      <c r="AC20" s="10">
        <v>17</v>
      </c>
      <c r="AD20" s="20">
        <v>1</v>
      </c>
      <c r="AE20" s="20">
        <v>1</v>
      </c>
      <c r="AF20" s="20">
        <v>1</v>
      </c>
      <c r="AG20" s="11"/>
      <c r="AH20" s="17"/>
      <c r="AL20">
        <v>5</v>
      </c>
      <c r="AM20">
        <v>17</v>
      </c>
      <c r="AN20" s="2">
        <v>4</v>
      </c>
      <c r="AO20" s="2">
        <v>1</v>
      </c>
      <c r="AP20" s="2">
        <v>0</v>
      </c>
      <c r="AQ20">
        <v>263</v>
      </c>
      <c r="AR20" s="3">
        <f t="shared" si="3"/>
        <v>3.0439814814814813E-3</v>
      </c>
    </row>
    <row r="21" spans="3:44" x14ac:dyDescent="0.25">
      <c r="C21">
        <v>1</v>
      </c>
      <c r="D21">
        <v>18</v>
      </c>
      <c r="E21">
        <v>4</v>
      </c>
      <c r="F21">
        <v>2</v>
      </c>
      <c r="G21">
        <v>0</v>
      </c>
      <c r="H21" s="6">
        <f t="shared" si="0"/>
        <v>354.00000000000006</v>
      </c>
      <c r="I21" s="5">
        <v>4.0972222222222226E-3</v>
      </c>
      <c r="K21">
        <v>2</v>
      </c>
      <c r="L21">
        <v>18</v>
      </c>
      <c r="M21">
        <v>3</v>
      </c>
      <c r="N21">
        <v>1</v>
      </c>
      <c r="O21">
        <v>0</v>
      </c>
      <c r="P21" s="12">
        <v>273</v>
      </c>
      <c r="Q21" s="3">
        <f t="shared" si="2"/>
        <v>3.1597222222222222E-3</v>
      </c>
      <c r="R21" s="6"/>
      <c r="T21">
        <v>3</v>
      </c>
      <c r="U21">
        <v>18</v>
      </c>
      <c r="V21">
        <v>3</v>
      </c>
      <c r="W21">
        <v>1</v>
      </c>
      <c r="X21">
        <v>1</v>
      </c>
      <c r="Y21" s="6">
        <f t="shared" si="1"/>
        <v>808.00000000000011</v>
      </c>
      <c r="Z21" s="3">
        <v>9.3518518518518525E-3</v>
      </c>
      <c r="AB21" s="10">
        <v>4</v>
      </c>
      <c r="AC21" s="10">
        <v>18</v>
      </c>
      <c r="AD21" s="11">
        <v>4</v>
      </c>
      <c r="AE21" s="11">
        <v>2</v>
      </c>
      <c r="AF21" s="11">
        <v>2</v>
      </c>
      <c r="AG21" s="11"/>
      <c r="AH21" s="17"/>
      <c r="AL21">
        <v>5</v>
      </c>
      <c r="AM21">
        <v>18</v>
      </c>
      <c r="AN21">
        <v>3</v>
      </c>
      <c r="AO21">
        <v>1</v>
      </c>
      <c r="AP21">
        <v>0</v>
      </c>
      <c r="AQ21">
        <v>434</v>
      </c>
      <c r="AR21" s="3">
        <f t="shared" si="3"/>
        <v>5.0231481481481481E-3</v>
      </c>
    </row>
    <row r="22" spans="3:44" x14ac:dyDescent="0.25">
      <c r="C22">
        <v>1</v>
      </c>
      <c r="D22">
        <v>19</v>
      </c>
      <c r="E22" s="2">
        <v>3</v>
      </c>
      <c r="F22" s="2">
        <v>1</v>
      </c>
      <c r="G22" s="2">
        <v>2</v>
      </c>
      <c r="H22" s="6">
        <f t="shared" si="0"/>
        <v>750</v>
      </c>
      <c r="I22" s="5">
        <v>8.6805555555555559E-3</v>
      </c>
      <c r="K22">
        <v>2</v>
      </c>
      <c r="L22">
        <v>19</v>
      </c>
      <c r="M22" s="2">
        <v>2</v>
      </c>
      <c r="N22" s="2">
        <v>1</v>
      </c>
      <c r="O22" s="2">
        <v>2</v>
      </c>
      <c r="P22" s="12">
        <v>85</v>
      </c>
      <c r="Q22" s="3">
        <f t="shared" si="2"/>
        <v>9.837962962962962E-4</v>
      </c>
      <c r="R22" s="6"/>
      <c r="T22">
        <v>3</v>
      </c>
      <c r="U22">
        <v>19</v>
      </c>
      <c r="V22" s="2">
        <v>4</v>
      </c>
      <c r="W22" s="2">
        <v>1</v>
      </c>
      <c r="X22" s="2">
        <v>1</v>
      </c>
      <c r="Y22" s="6">
        <f t="shared" si="1"/>
        <v>13.000000000000002</v>
      </c>
      <c r="Z22" s="3">
        <v>1.5046296296296297E-4</v>
      </c>
      <c r="AB22" s="10">
        <v>4</v>
      </c>
      <c r="AC22" s="10">
        <v>19</v>
      </c>
      <c r="AD22" s="20">
        <v>1</v>
      </c>
      <c r="AE22" s="20">
        <v>2</v>
      </c>
      <c r="AF22" s="20">
        <v>0</v>
      </c>
      <c r="AG22" s="11"/>
      <c r="AH22" s="17"/>
      <c r="AL22">
        <v>5</v>
      </c>
      <c r="AM22">
        <v>19</v>
      </c>
      <c r="AN22" s="2">
        <v>2</v>
      </c>
      <c r="AO22" s="2">
        <v>0</v>
      </c>
      <c r="AP22" s="2">
        <v>1</v>
      </c>
      <c r="AQ22">
        <v>81</v>
      </c>
      <c r="AR22" s="3">
        <f t="shared" si="3"/>
        <v>9.3749999999999997E-4</v>
      </c>
    </row>
    <row r="23" spans="3:44" x14ac:dyDescent="0.25">
      <c r="C23">
        <v>1</v>
      </c>
      <c r="D23">
        <v>20</v>
      </c>
      <c r="E23">
        <v>4</v>
      </c>
      <c r="F23">
        <v>1</v>
      </c>
      <c r="G23">
        <v>2</v>
      </c>
      <c r="H23" s="6">
        <f t="shared" si="0"/>
        <v>17</v>
      </c>
      <c r="I23" s="5">
        <v>1.9675925925925926E-4</v>
      </c>
      <c r="K23">
        <v>2</v>
      </c>
      <c r="L23">
        <v>20</v>
      </c>
      <c r="M23">
        <v>4</v>
      </c>
      <c r="N23">
        <v>1</v>
      </c>
      <c r="O23">
        <v>0</v>
      </c>
      <c r="P23" s="12">
        <v>157</v>
      </c>
      <c r="Q23" s="3">
        <f t="shared" si="2"/>
        <v>1.8171296296296297E-3</v>
      </c>
      <c r="R23" s="6"/>
      <c r="T23">
        <v>3</v>
      </c>
      <c r="U23">
        <v>20</v>
      </c>
      <c r="V23">
        <v>4</v>
      </c>
      <c r="W23">
        <v>0</v>
      </c>
      <c r="X23">
        <v>1</v>
      </c>
      <c r="Y23" s="6">
        <f t="shared" si="1"/>
        <v>13.000000000000002</v>
      </c>
      <c r="Z23" s="3">
        <v>1.5046296296296297E-4</v>
      </c>
      <c r="AB23" s="10">
        <v>4</v>
      </c>
      <c r="AC23" s="10">
        <v>20</v>
      </c>
      <c r="AD23" s="11">
        <v>4</v>
      </c>
      <c r="AE23" s="11">
        <v>1</v>
      </c>
      <c r="AF23" s="11">
        <v>2</v>
      </c>
      <c r="AG23" s="11"/>
      <c r="AH23" s="17"/>
      <c r="AL23">
        <v>5</v>
      </c>
      <c r="AM23">
        <v>20</v>
      </c>
      <c r="AN23">
        <v>2</v>
      </c>
      <c r="AO23">
        <v>2</v>
      </c>
      <c r="AP23">
        <v>0</v>
      </c>
      <c r="AQ23">
        <v>615</v>
      </c>
      <c r="AR23" s="3">
        <f t="shared" si="3"/>
        <v>7.1180555555555554E-3</v>
      </c>
    </row>
    <row r="24" spans="3:44" x14ac:dyDescent="0.25">
      <c r="C24">
        <v>1</v>
      </c>
      <c r="D24">
        <v>21</v>
      </c>
      <c r="E24" s="2">
        <v>1</v>
      </c>
      <c r="F24" s="2">
        <v>0</v>
      </c>
      <c r="G24" s="2">
        <v>2</v>
      </c>
      <c r="H24" s="6">
        <f t="shared" si="0"/>
        <v>1257</v>
      </c>
      <c r="I24" s="5">
        <v>1.4548611111111111E-2</v>
      </c>
      <c r="K24">
        <v>2</v>
      </c>
      <c r="L24">
        <v>21</v>
      </c>
      <c r="M24" s="2">
        <v>4</v>
      </c>
      <c r="N24" s="2">
        <v>0</v>
      </c>
      <c r="O24" s="2">
        <v>0</v>
      </c>
      <c r="P24" s="12">
        <v>157</v>
      </c>
      <c r="Q24" s="3">
        <f t="shared" si="2"/>
        <v>1.8171296296296297E-3</v>
      </c>
      <c r="R24" s="6"/>
      <c r="T24">
        <v>3</v>
      </c>
      <c r="U24">
        <v>21</v>
      </c>
      <c r="V24" s="2">
        <v>3</v>
      </c>
      <c r="W24" s="2">
        <v>2</v>
      </c>
      <c r="X24" s="2">
        <v>0</v>
      </c>
      <c r="Y24" s="6">
        <f t="shared" si="1"/>
        <v>1041</v>
      </c>
      <c r="Z24" s="3">
        <v>1.2048611111111111E-2</v>
      </c>
      <c r="AB24" s="10">
        <v>4</v>
      </c>
      <c r="AC24" s="10">
        <v>21</v>
      </c>
      <c r="AD24" s="20">
        <v>1</v>
      </c>
      <c r="AE24" s="20">
        <v>0</v>
      </c>
      <c r="AF24" s="20">
        <v>1</v>
      </c>
      <c r="AG24" s="11"/>
      <c r="AH24" s="17"/>
      <c r="AL24">
        <v>5</v>
      </c>
      <c r="AM24">
        <v>21</v>
      </c>
      <c r="AN24" s="2">
        <v>2</v>
      </c>
      <c r="AO24" s="2">
        <v>1</v>
      </c>
      <c r="AP24" s="2">
        <v>2</v>
      </c>
      <c r="AQ24">
        <v>126</v>
      </c>
      <c r="AR24" s="3">
        <f t="shared" si="3"/>
        <v>1.4583333333333334E-3</v>
      </c>
    </row>
    <row r="25" spans="3:44" x14ac:dyDescent="0.25">
      <c r="C25">
        <v>1</v>
      </c>
      <c r="D25">
        <v>22</v>
      </c>
      <c r="E25">
        <v>2</v>
      </c>
      <c r="F25">
        <v>0</v>
      </c>
      <c r="G25">
        <v>0</v>
      </c>
      <c r="H25" s="6">
        <f t="shared" si="0"/>
        <v>379</v>
      </c>
      <c r="I25" s="3">
        <v>4.386574074074074E-3</v>
      </c>
      <c r="K25">
        <v>2</v>
      </c>
      <c r="L25">
        <v>22</v>
      </c>
      <c r="M25">
        <v>4</v>
      </c>
      <c r="N25">
        <v>0</v>
      </c>
      <c r="O25">
        <v>1</v>
      </c>
      <c r="P25" s="12">
        <v>4</v>
      </c>
      <c r="Q25" s="3">
        <f t="shared" si="2"/>
        <v>4.6296296296296294E-5</v>
      </c>
      <c r="R25" s="6"/>
      <c r="T25">
        <v>3</v>
      </c>
      <c r="U25">
        <v>22</v>
      </c>
      <c r="V25">
        <v>3</v>
      </c>
      <c r="W25">
        <v>2</v>
      </c>
      <c r="X25">
        <v>1</v>
      </c>
      <c r="Y25" s="6">
        <f t="shared" si="1"/>
        <v>1040</v>
      </c>
      <c r="Z25" s="3">
        <v>1.2037037037037037E-2</v>
      </c>
      <c r="AB25" s="10">
        <v>4</v>
      </c>
      <c r="AC25" s="10">
        <v>22</v>
      </c>
      <c r="AD25" s="11">
        <v>3</v>
      </c>
      <c r="AE25" s="11">
        <v>0</v>
      </c>
      <c r="AF25" s="11">
        <v>2</v>
      </c>
      <c r="AG25" s="11"/>
      <c r="AH25" s="17"/>
      <c r="AL25">
        <v>5</v>
      </c>
      <c r="AM25">
        <v>22</v>
      </c>
      <c r="AN25">
        <v>4</v>
      </c>
      <c r="AO25">
        <v>0</v>
      </c>
      <c r="AP25">
        <v>2</v>
      </c>
      <c r="AQ25">
        <v>14</v>
      </c>
      <c r="AR25" s="3">
        <f t="shared" si="3"/>
        <v>1.6203703703703703E-4</v>
      </c>
    </row>
    <row r="26" spans="3:44" x14ac:dyDescent="0.25">
      <c r="C26">
        <v>1</v>
      </c>
      <c r="D26">
        <v>23</v>
      </c>
      <c r="E26" s="2">
        <v>1</v>
      </c>
      <c r="F26" s="2">
        <v>0</v>
      </c>
      <c r="G26" s="2">
        <v>1</v>
      </c>
      <c r="H26" s="6">
        <f t="shared" si="0"/>
        <v>336</v>
      </c>
      <c r="I26" s="3">
        <v>3.8888888888888888E-3</v>
      </c>
      <c r="K26">
        <v>2</v>
      </c>
      <c r="L26">
        <v>23</v>
      </c>
      <c r="M26" s="2">
        <v>3</v>
      </c>
      <c r="N26" s="2">
        <v>0</v>
      </c>
      <c r="O26" s="2">
        <v>2</v>
      </c>
      <c r="P26" s="12">
        <v>392</v>
      </c>
      <c r="Q26" s="3">
        <f t="shared" si="2"/>
        <v>4.5370370370370373E-3</v>
      </c>
      <c r="R26" s="6"/>
      <c r="T26">
        <v>3</v>
      </c>
      <c r="U26">
        <v>23</v>
      </c>
      <c r="V26" s="2">
        <v>2</v>
      </c>
      <c r="W26" s="2">
        <v>0</v>
      </c>
      <c r="X26" s="2">
        <v>1</v>
      </c>
      <c r="Y26" s="6">
        <f t="shared" si="1"/>
        <v>141</v>
      </c>
      <c r="Z26" s="3">
        <v>1.6319444444444445E-3</v>
      </c>
      <c r="AB26" s="10">
        <v>4</v>
      </c>
      <c r="AC26" s="10">
        <v>23</v>
      </c>
      <c r="AD26" s="20">
        <v>2</v>
      </c>
      <c r="AE26" s="20">
        <v>2</v>
      </c>
      <c r="AF26" s="20">
        <v>0</v>
      </c>
      <c r="AG26" s="11"/>
      <c r="AH26" s="17"/>
      <c r="AL26">
        <v>5</v>
      </c>
      <c r="AM26">
        <v>23</v>
      </c>
      <c r="AN26" s="2">
        <v>2</v>
      </c>
      <c r="AO26" s="2">
        <v>1</v>
      </c>
      <c r="AP26" s="2">
        <v>1</v>
      </c>
      <c r="AQ26">
        <v>81</v>
      </c>
      <c r="AR26" s="3">
        <f t="shared" si="3"/>
        <v>9.3749999999999997E-4</v>
      </c>
    </row>
    <row r="27" spans="3:44" x14ac:dyDescent="0.25">
      <c r="C27">
        <v>1</v>
      </c>
      <c r="D27">
        <v>24</v>
      </c>
      <c r="E27">
        <v>2</v>
      </c>
      <c r="F27">
        <v>2</v>
      </c>
      <c r="G27">
        <v>1</v>
      </c>
      <c r="H27" s="6">
        <f t="shared" si="0"/>
        <v>124</v>
      </c>
      <c r="I27" s="3">
        <v>1.4351851851851852E-3</v>
      </c>
      <c r="K27">
        <v>2</v>
      </c>
      <c r="L27">
        <v>24</v>
      </c>
      <c r="M27">
        <v>3</v>
      </c>
      <c r="N27">
        <v>2</v>
      </c>
      <c r="O27">
        <v>0</v>
      </c>
      <c r="P27" s="12">
        <v>374</v>
      </c>
      <c r="Q27" s="3">
        <f t="shared" si="2"/>
        <v>4.3287037037037035E-3</v>
      </c>
      <c r="R27" s="6"/>
      <c r="T27">
        <v>3</v>
      </c>
      <c r="U27">
        <v>24</v>
      </c>
      <c r="V27">
        <v>3</v>
      </c>
      <c r="W27">
        <v>0</v>
      </c>
      <c r="X27">
        <v>1</v>
      </c>
      <c r="Y27" s="6">
        <f t="shared" si="1"/>
        <v>809</v>
      </c>
      <c r="Z27" s="3">
        <v>9.3634259259259261E-3</v>
      </c>
      <c r="AB27" s="10">
        <v>4</v>
      </c>
      <c r="AC27" s="10">
        <v>24</v>
      </c>
      <c r="AD27" s="11">
        <v>4</v>
      </c>
      <c r="AE27" s="11">
        <v>0</v>
      </c>
      <c r="AF27" s="11">
        <v>1</v>
      </c>
      <c r="AG27" s="11"/>
      <c r="AH27" s="17"/>
      <c r="AL27">
        <v>5</v>
      </c>
      <c r="AM27">
        <v>24</v>
      </c>
      <c r="AN27">
        <v>4</v>
      </c>
      <c r="AO27">
        <v>0</v>
      </c>
      <c r="AP27">
        <v>0</v>
      </c>
      <c r="AQ27">
        <v>261</v>
      </c>
      <c r="AR27" s="3">
        <f t="shared" si="3"/>
        <v>3.0208333333333333E-3</v>
      </c>
    </row>
    <row r="28" spans="3:44" x14ac:dyDescent="0.25">
      <c r="C28">
        <v>1</v>
      </c>
      <c r="D28">
        <v>25</v>
      </c>
      <c r="E28" s="2">
        <v>3</v>
      </c>
      <c r="F28" s="2">
        <v>0</v>
      </c>
      <c r="G28" s="2">
        <v>0</v>
      </c>
      <c r="H28" s="6">
        <f t="shared" si="0"/>
        <v>504</v>
      </c>
      <c r="I28" s="3">
        <v>5.8333333333333336E-3</v>
      </c>
      <c r="K28">
        <v>2</v>
      </c>
      <c r="L28">
        <v>25</v>
      </c>
      <c r="M28" s="2">
        <v>1</v>
      </c>
      <c r="N28" s="2">
        <v>2</v>
      </c>
      <c r="O28" s="2">
        <v>2</v>
      </c>
      <c r="P28" s="12">
        <v>822</v>
      </c>
      <c r="Q28" s="3">
        <f t="shared" si="2"/>
        <v>9.5138888888888894E-3</v>
      </c>
      <c r="R28" s="6"/>
      <c r="T28">
        <v>3</v>
      </c>
      <c r="U28">
        <v>25</v>
      </c>
      <c r="V28" s="2">
        <v>1</v>
      </c>
      <c r="W28" s="2">
        <v>0</v>
      </c>
      <c r="X28" s="2">
        <v>1</v>
      </c>
      <c r="Y28" s="6">
        <f t="shared" si="1"/>
        <v>506</v>
      </c>
      <c r="Z28" s="3">
        <v>5.8564814814814816E-3</v>
      </c>
      <c r="AB28" s="10">
        <v>4</v>
      </c>
      <c r="AC28" s="10">
        <v>25</v>
      </c>
      <c r="AD28" s="20">
        <v>3</v>
      </c>
      <c r="AE28" s="20">
        <v>2</v>
      </c>
      <c r="AF28" s="20">
        <v>1</v>
      </c>
      <c r="AG28" s="11"/>
      <c r="AH28" s="17"/>
      <c r="AL28">
        <v>5</v>
      </c>
      <c r="AM28">
        <v>25</v>
      </c>
      <c r="AN28" s="2">
        <v>2</v>
      </c>
      <c r="AO28" s="2">
        <v>2</v>
      </c>
      <c r="AP28" s="2">
        <v>1</v>
      </c>
      <c r="AQ28">
        <v>136</v>
      </c>
      <c r="AR28" s="3">
        <f t="shared" si="3"/>
        <v>1.5740740740740741E-3</v>
      </c>
    </row>
    <row r="29" spans="3:44" x14ac:dyDescent="0.25">
      <c r="C29">
        <v>1</v>
      </c>
      <c r="D29">
        <v>26</v>
      </c>
      <c r="E29">
        <v>4</v>
      </c>
      <c r="F29">
        <v>0</v>
      </c>
      <c r="G29">
        <v>0</v>
      </c>
      <c r="H29" s="6">
        <f t="shared" si="0"/>
        <v>303</v>
      </c>
      <c r="I29" s="4">
        <v>3.5069444444444445E-3</v>
      </c>
      <c r="K29">
        <v>2</v>
      </c>
      <c r="L29">
        <v>26</v>
      </c>
      <c r="M29">
        <v>3</v>
      </c>
      <c r="N29">
        <v>2</v>
      </c>
      <c r="O29">
        <v>1</v>
      </c>
      <c r="P29" s="12">
        <v>374</v>
      </c>
      <c r="Q29" s="3">
        <f t="shared" si="2"/>
        <v>4.3287037037037035E-3</v>
      </c>
      <c r="R29" s="6"/>
      <c r="T29">
        <v>3</v>
      </c>
      <c r="U29">
        <v>26</v>
      </c>
      <c r="V29">
        <v>1</v>
      </c>
      <c r="W29">
        <v>1</v>
      </c>
      <c r="X29">
        <v>0</v>
      </c>
      <c r="Y29" s="6">
        <f t="shared" si="1"/>
        <v>2299</v>
      </c>
      <c r="Z29" s="3">
        <v>2.6608796296296297E-2</v>
      </c>
      <c r="AB29" s="10">
        <v>4</v>
      </c>
      <c r="AC29" s="10">
        <v>26</v>
      </c>
      <c r="AD29" s="11">
        <v>1</v>
      </c>
      <c r="AE29" s="11">
        <v>0</v>
      </c>
      <c r="AF29" s="11">
        <v>0</v>
      </c>
      <c r="AG29" s="11"/>
      <c r="AH29" s="17"/>
      <c r="AL29">
        <v>5</v>
      </c>
      <c r="AM29">
        <v>26</v>
      </c>
      <c r="AN29">
        <v>3</v>
      </c>
      <c r="AO29">
        <v>2</v>
      </c>
      <c r="AP29">
        <v>0</v>
      </c>
      <c r="AQ29">
        <v>611</v>
      </c>
      <c r="AR29" s="3">
        <f t="shared" si="3"/>
        <v>7.0717592592592594E-3</v>
      </c>
    </row>
    <row r="30" spans="3:44" x14ac:dyDescent="0.25">
      <c r="C30">
        <v>1</v>
      </c>
      <c r="D30">
        <v>27</v>
      </c>
      <c r="E30" s="2">
        <v>2</v>
      </c>
      <c r="F30" s="2">
        <v>2</v>
      </c>
      <c r="G30" s="2">
        <v>0</v>
      </c>
      <c r="H30" s="6">
        <f t="shared" si="0"/>
        <v>471.00000000000006</v>
      </c>
      <c r="I30" s="3">
        <v>5.4513888888888893E-3</v>
      </c>
      <c r="K30">
        <v>2</v>
      </c>
      <c r="L30">
        <v>27</v>
      </c>
      <c r="M30" s="2">
        <v>3</v>
      </c>
      <c r="N30" s="2">
        <v>1</v>
      </c>
      <c r="O30" s="2">
        <v>1</v>
      </c>
      <c r="P30" s="12">
        <v>272</v>
      </c>
      <c r="Q30" s="3">
        <f t="shared" si="2"/>
        <v>3.1481481481481482E-3</v>
      </c>
      <c r="R30" s="6"/>
      <c r="T30">
        <v>3</v>
      </c>
      <c r="U30">
        <v>27</v>
      </c>
      <c r="V30" s="2">
        <v>2</v>
      </c>
      <c r="W30" s="2">
        <v>2</v>
      </c>
      <c r="X30" s="2">
        <v>1</v>
      </c>
      <c r="Y30" s="6">
        <f t="shared" si="1"/>
        <v>210</v>
      </c>
      <c r="Z30" s="3">
        <v>2.4305555555555556E-3</v>
      </c>
      <c r="AB30" s="10">
        <v>4</v>
      </c>
      <c r="AC30" s="10">
        <v>27</v>
      </c>
      <c r="AD30" s="20">
        <v>1</v>
      </c>
      <c r="AE30" s="20">
        <v>1</v>
      </c>
      <c r="AF30" s="20">
        <v>2</v>
      </c>
      <c r="AG30" s="11"/>
      <c r="AH30" s="17"/>
      <c r="AL30">
        <v>5</v>
      </c>
      <c r="AM30">
        <v>27</v>
      </c>
      <c r="AN30" s="2">
        <v>1</v>
      </c>
      <c r="AO30" s="2">
        <v>0</v>
      </c>
      <c r="AP30" s="2">
        <v>1</v>
      </c>
      <c r="AQ30">
        <v>227</v>
      </c>
      <c r="AR30" s="3">
        <f t="shared" si="3"/>
        <v>2.627314814814815E-3</v>
      </c>
    </row>
    <row r="31" spans="3:44" x14ac:dyDescent="0.25">
      <c r="C31">
        <v>1</v>
      </c>
      <c r="D31">
        <v>28</v>
      </c>
      <c r="E31">
        <v>1</v>
      </c>
      <c r="F31">
        <v>2</v>
      </c>
      <c r="G31">
        <v>2</v>
      </c>
      <c r="H31" s="6">
        <f t="shared" si="0"/>
        <v>1407.9999999999998</v>
      </c>
      <c r="I31" s="3">
        <v>1.6296296296296295E-2</v>
      </c>
      <c r="K31">
        <v>2</v>
      </c>
      <c r="L31">
        <v>28</v>
      </c>
      <c r="M31">
        <v>1</v>
      </c>
      <c r="N31">
        <v>1</v>
      </c>
      <c r="O31">
        <v>2</v>
      </c>
      <c r="P31" s="12">
        <v>746</v>
      </c>
      <c r="Q31" s="3">
        <f t="shared" si="2"/>
        <v>8.6342592592592599E-3</v>
      </c>
      <c r="R31" s="6"/>
      <c r="T31">
        <v>3</v>
      </c>
      <c r="U31">
        <v>28</v>
      </c>
      <c r="V31">
        <v>1</v>
      </c>
      <c r="W31">
        <v>1</v>
      </c>
      <c r="X31">
        <v>2</v>
      </c>
      <c r="Y31" s="6">
        <f t="shared" si="1"/>
        <v>2356</v>
      </c>
      <c r="Z31" s="3">
        <v>2.7268518518518518E-2</v>
      </c>
      <c r="AB31" s="10">
        <v>4</v>
      </c>
      <c r="AC31" s="10">
        <v>28</v>
      </c>
      <c r="AD31" s="11">
        <v>4</v>
      </c>
      <c r="AE31" s="11">
        <v>2</v>
      </c>
      <c r="AF31" s="11">
        <v>0</v>
      </c>
      <c r="AG31" s="11"/>
      <c r="AH31" s="17"/>
      <c r="AL31">
        <v>5</v>
      </c>
      <c r="AM31">
        <v>28</v>
      </c>
      <c r="AN31">
        <v>2</v>
      </c>
      <c r="AO31">
        <v>0</v>
      </c>
      <c r="AP31">
        <v>2</v>
      </c>
      <c r="AQ31">
        <v>126</v>
      </c>
      <c r="AR31" s="3">
        <f t="shared" si="3"/>
        <v>1.4583333333333334E-3</v>
      </c>
    </row>
    <row r="32" spans="3:44" x14ac:dyDescent="0.25">
      <c r="C32">
        <v>1</v>
      </c>
      <c r="D32">
        <v>29</v>
      </c>
      <c r="E32" s="2">
        <v>3</v>
      </c>
      <c r="F32" s="2">
        <v>2</v>
      </c>
      <c r="G32" s="2">
        <v>2</v>
      </c>
      <c r="H32" s="6">
        <f t="shared" si="0"/>
        <v>865</v>
      </c>
      <c r="I32" s="3">
        <v>1.0011574074074074E-2</v>
      </c>
      <c r="K32">
        <v>2</v>
      </c>
      <c r="L32">
        <v>29</v>
      </c>
      <c r="M32" s="2">
        <v>1</v>
      </c>
      <c r="N32" s="2">
        <v>1</v>
      </c>
      <c r="O32" s="2">
        <v>1</v>
      </c>
      <c r="P32" s="12">
        <v>143</v>
      </c>
      <c r="Q32" s="3">
        <f t="shared" si="2"/>
        <v>1.6550925925925926E-3</v>
      </c>
      <c r="R32" s="6"/>
      <c r="T32">
        <v>3</v>
      </c>
      <c r="U32">
        <v>29</v>
      </c>
      <c r="V32" s="2">
        <v>1</v>
      </c>
      <c r="W32" s="2">
        <v>0</v>
      </c>
      <c r="X32" s="2">
        <v>0</v>
      </c>
      <c r="Y32" s="6">
        <f t="shared" si="1"/>
        <v>2274</v>
      </c>
      <c r="Z32" s="3">
        <v>2.6319444444444444E-2</v>
      </c>
      <c r="AB32" s="10">
        <v>4</v>
      </c>
      <c r="AC32" s="10">
        <v>29</v>
      </c>
      <c r="AD32" s="20">
        <v>3</v>
      </c>
      <c r="AE32" s="20">
        <v>2</v>
      </c>
      <c r="AF32" s="20">
        <v>0</v>
      </c>
      <c r="AG32" s="11"/>
      <c r="AH32" s="17"/>
      <c r="AL32">
        <v>5</v>
      </c>
      <c r="AM32">
        <v>29</v>
      </c>
      <c r="AN32" s="2">
        <v>3</v>
      </c>
      <c r="AO32" s="2">
        <v>0</v>
      </c>
      <c r="AP32" s="2">
        <v>1</v>
      </c>
      <c r="AQ32">
        <v>434</v>
      </c>
      <c r="AR32" s="3">
        <f t="shared" si="3"/>
        <v>5.0231481481481481E-3</v>
      </c>
    </row>
    <row r="33" spans="3:44" x14ac:dyDescent="0.25">
      <c r="C33">
        <v>1</v>
      </c>
      <c r="D33">
        <v>30</v>
      </c>
      <c r="E33">
        <v>2</v>
      </c>
      <c r="F33">
        <v>0</v>
      </c>
      <c r="G33">
        <v>2</v>
      </c>
      <c r="H33" s="6">
        <f t="shared" si="0"/>
        <v>143</v>
      </c>
      <c r="I33" s="3">
        <v>1.6550925925925926E-3</v>
      </c>
      <c r="K33">
        <v>2</v>
      </c>
      <c r="L33">
        <v>30</v>
      </c>
      <c r="M33">
        <v>2</v>
      </c>
      <c r="N33">
        <v>0</v>
      </c>
      <c r="O33">
        <v>0</v>
      </c>
      <c r="P33" s="12">
        <v>308</v>
      </c>
      <c r="Q33" s="3">
        <f t="shared" si="2"/>
        <v>3.5648148148148149E-3</v>
      </c>
      <c r="R33" s="6"/>
      <c r="T33">
        <v>3</v>
      </c>
      <c r="U33">
        <v>30</v>
      </c>
      <c r="V33">
        <v>2</v>
      </c>
      <c r="W33">
        <v>0</v>
      </c>
      <c r="X33">
        <v>2</v>
      </c>
      <c r="Y33" s="6">
        <f t="shared" si="1"/>
        <v>222</v>
      </c>
      <c r="Z33" s="3">
        <v>2.5694444444444445E-3</v>
      </c>
      <c r="AB33" s="10">
        <v>4</v>
      </c>
      <c r="AC33" s="10">
        <v>30</v>
      </c>
      <c r="AD33" s="11">
        <v>3</v>
      </c>
      <c r="AE33" s="11">
        <v>1</v>
      </c>
      <c r="AF33" s="11">
        <v>2</v>
      </c>
      <c r="AG33" s="11"/>
      <c r="AH33" s="17"/>
      <c r="AL33">
        <v>5</v>
      </c>
      <c r="AM33">
        <v>30</v>
      </c>
      <c r="AN33">
        <v>2</v>
      </c>
      <c r="AO33">
        <v>1</v>
      </c>
      <c r="AP33">
        <v>0</v>
      </c>
      <c r="AQ33">
        <v>480</v>
      </c>
      <c r="AR33" s="3">
        <f t="shared" si="3"/>
        <v>5.5555555555555558E-3</v>
      </c>
    </row>
    <row r="34" spans="3:44" x14ac:dyDescent="0.25">
      <c r="C34">
        <v>1</v>
      </c>
      <c r="D34">
        <v>31</v>
      </c>
      <c r="E34" s="2">
        <v>1</v>
      </c>
      <c r="F34" s="2">
        <v>1</v>
      </c>
      <c r="G34" s="2">
        <v>1</v>
      </c>
      <c r="H34" s="6">
        <f t="shared" si="0"/>
        <v>336</v>
      </c>
      <c r="I34" s="3">
        <v>3.8888888888888888E-3</v>
      </c>
      <c r="K34">
        <v>2</v>
      </c>
      <c r="L34">
        <v>31</v>
      </c>
      <c r="M34" s="2">
        <v>2</v>
      </c>
      <c r="N34" s="2">
        <v>1</v>
      </c>
      <c r="O34" s="2">
        <v>1</v>
      </c>
      <c r="P34" s="12">
        <v>54</v>
      </c>
      <c r="Q34" s="3">
        <f t="shared" si="2"/>
        <v>6.2500000000000001E-4</v>
      </c>
      <c r="R34" s="6"/>
      <c r="T34">
        <v>3</v>
      </c>
      <c r="U34">
        <v>31</v>
      </c>
      <c r="V34" s="2">
        <v>3</v>
      </c>
      <c r="W34" s="2">
        <v>1</v>
      </c>
      <c r="X34" s="2">
        <v>2</v>
      </c>
      <c r="Y34" s="6">
        <f t="shared" si="1"/>
        <v>1162</v>
      </c>
      <c r="Z34" s="3">
        <v>1.3449074074074073E-2</v>
      </c>
      <c r="AB34" s="10">
        <v>4</v>
      </c>
      <c r="AC34" s="10">
        <v>31</v>
      </c>
      <c r="AD34" s="20">
        <v>1</v>
      </c>
      <c r="AE34" s="20">
        <v>2</v>
      </c>
      <c r="AF34" s="20">
        <v>2</v>
      </c>
      <c r="AG34" s="11"/>
      <c r="AH34" s="17"/>
      <c r="AL34">
        <v>5</v>
      </c>
      <c r="AM34">
        <v>31</v>
      </c>
      <c r="AN34" s="2">
        <v>1</v>
      </c>
      <c r="AO34" s="2">
        <v>1</v>
      </c>
      <c r="AP34" s="2">
        <v>2</v>
      </c>
      <c r="AQ34">
        <v>1270</v>
      </c>
      <c r="AR34" s="3">
        <f t="shared" si="3"/>
        <v>1.4699074074074074E-2</v>
      </c>
    </row>
    <row r="35" spans="3:44" x14ac:dyDescent="0.25">
      <c r="C35">
        <v>1</v>
      </c>
      <c r="D35">
        <v>32</v>
      </c>
      <c r="E35">
        <v>3</v>
      </c>
      <c r="F35">
        <v>1</v>
      </c>
      <c r="G35">
        <v>1</v>
      </c>
      <c r="H35" s="6">
        <f t="shared" si="0"/>
        <v>509.00000000000006</v>
      </c>
      <c r="I35" s="3">
        <v>5.8912037037037041E-3</v>
      </c>
      <c r="K35">
        <v>2</v>
      </c>
      <c r="L35">
        <v>32</v>
      </c>
      <c r="M35">
        <v>4</v>
      </c>
      <c r="N35">
        <v>1</v>
      </c>
      <c r="O35">
        <v>2</v>
      </c>
      <c r="P35" s="12">
        <v>9</v>
      </c>
      <c r="Q35" s="3">
        <f t="shared" si="2"/>
        <v>1.0416666666666667E-4</v>
      </c>
      <c r="R35" s="6"/>
      <c r="T35">
        <v>3</v>
      </c>
      <c r="U35">
        <v>32</v>
      </c>
      <c r="V35">
        <v>2</v>
      </c>
      <c r="W35">
        <v>1</v>
      </c>
      <c r="X35">
        <v>0</v>
      </c>
      <c r="Y35" s="6">
        <f t="shared" si="1"/>
        <v>637</v>
      </c>
      <c r="Z35" s="3">
        <v>7.3726851851851852E-3</v>
      </c>
      <c r="AB35" s="10">
        <v>4</v>
      </c>
      <c r="AC35" s="10">
        <v>32</v>
      </c>
      <c r="AD35" s="11">
        <v>3</v>
      </c>
      <c r="AE35" s="11">
        <v>0</v>
      </c>
      <c r="AF35" s="11">
        <v>1</v>
      </c>
      <c r="AG35" s="11"/>
      <c r="AH35" s="17"/>
      <c r="AL35">
        <v>5</v>
      </c>
      <c r="AM35">
        <v>32</v>
      </c>
      <c r="AN35">
        <v>3</v>
      </c>
      <c r="AO35">
        <v>2</v>
      </c>
      <c r="AP35">
        <v>1</v>
      </c>
      <c r="AQ35">
        <v>615</v>
      </c>
      <c r="AR35" s="3">
        <f t="shared" si="3"/>
        <v>7.1180555555555554E-3</v>
      </c>
    </row>
    <row r="36" spans="3:44" x14ac:dyDescent="0.25">
      <c r="C36">
        <v>1</v>
      </c>
      <c r="D36">
        <v>33</v>
      </c>
      <c r="E36" s="2">
        <v>4</v>
      </c>
      <c r="F36" s="2">
        <v>2</v>
      </c>
      <c r="G36" s="2">
        <v>2</v>
      </c>
      <c r="H36" s="6">
        <f t="shared" si="0"/>
        <v>21</v>
      </c>
      <c r="I36" s="3">
        <v>2.4305555555555555E-4</v>
      </c>
      <c r="K36">
        <v>2</v>
      </c>
      <c r="L36">
        <v>33</v>
      </c>
      <c r="M36" s="2">
        <v>1</v>
      </c>
      <c r="N36" s="2">
        <v>0</v>
      </c>
      <c r="O36" s="2">
        <v>2</v>
      </c>
      <c r="P36" s="12">
        <v>744</v>
      </c>
      <c r="Q36" s="3">
        <f t="shared" si="2"/>
        <v>8.611111111111111E-3</v>
      </c>
      <c r="R36" s="6"/>
      <c r="T36">
        <v>3</v>
      </c>
      <c r="U36">
        <v>33</v>
      </c>
      <c r="V36" s="2">
        <v>2</v>
      </c>
      <c r="W36" s="2">
        <v>1</v>
      </c>
      <c r="X36" s="2">
        <v>2</v>
      </c>
      <c r="Y36" s="6">
        <f t="shared" si="1"/>
        <v>223</v>
      </c>
      <c r="Z36" s="3">
        <v>2.5810185185185185E-3</v>
      </c>
      <c r="AB36" s="10">
        <v>4</v>
      </c>
      <c r="AC36" s="10">
        <v>33</v>
      </c>
      <c r="AD36" s="20">
        <v>2</v>
      </c>
      <c r="AE36" s="20">
        <v>0</v>
      </c>
      <c r="AF36" s="20">
        <v>0</v>
      </c>
      <c r="AG36" s="11"/>
      <c r="AH36" s="17"/>
      <c r="AL36">
        <v>5</v>
      </c>
      <c r="AM36">
        <v>33</v>
      </c>
      <c r="AN36" s="2">
        <v>3</v>
      </c>
      <c r="AO36" s="2">
        <v>0</v>
      </c>
      <c r="AP36" s="2">
        <v>0</v>
      </c>
      <c r="AQ36">
        <v>433</v>
      </c>
      <c r="AR36" s="3">
        <f t="shared" si="3"/>
        <v>5.0115740740740737E-3</v>
      </c>
    </row>
    <row r="37" spans="3:44" x14ac:dyDescent="0.25">
      <c r="C37">
        <v>1</v>
      </c>
      <c r="D37">
        <v>34</v>
      </c>
      <c r="E37">
        <v>4</v>
      </c>
      <c r="F37">
        <v>0</v>
      </c>
      <c r="G37">
        <v>1</v>
      </c>
      <c r="H37" s="6">
        <f t="shared" si="0"/>
        <v>8</v>
      </c>
      <c r="I37" s="4">
        <v>9.2592592592592588E-5</v>
      </c>
      <c r="K37">
        <v>2</v>
      </c>
      <c r="L37">
        <v>34</v>
      </c>
      <c r="M37">
        <v>2</v>
      </c>
      <c r="N37">
        <v>0</v>
      </c>
      <c r="O37">
        <v>2</v>
      </c>
      <c r="P37" s="12">
        <v>85</v>
      </c>
      <c r="Q37" s="3">
        <f t="shared" si="2"/>
        <v>9.837962962962962E-4</v>
      </c>
      <c r="R37" s="6"/>
      <c r="T37">
        <v>3</v>
      </c>
      <c r="U37">
        <v>34</v>
      </c>
      <c r="V37">
        <v>2</v>
      </c>
      <c r="W37">
        <v>1</v>
      </c>
      <c r="X37">
        <v>1</v>
      </c>
      <c r="Y37" s="6">
        <f t="shared" si="1"/>
        <v>141</v>
      </c>
      <c r="Z37" s="3">
        <v>1.6319444444444445E-3</v>
      </c>
      <c r="AB37" s="10">
        <v>4</v>
      </c>
      <c r="AC37" s="10">
        <v>34</v>
      </c>
      <c r="AD37" s="11">
        <v>2</v>
      </c>
      <c r="AE37" s="11">
        <v>1</v>
      </c>
      <c r="AF37" s="11">
        <v>0</v>
      </c>
      <c r="AG37" s="11"/>
      <c r="AH37" s="17"/>
      <c r="AL37">
        <v>5</v>
      </c>
      <c r="AM37">
        <v>34</v>
      </c>
      <c r="AN37">
        <v>4</v>
      </c>
      <c r="AO37">
        <v>2</v>
      </c>
      <c r="AP37">
        <v>1</v>
      </c>
      <c r="AQ37">
        <v>10</v>
      </c>
      <c r="AR37" s="3">
        <f t="shared" si="3"/>
        <v>1.1574074074074075E-4</v>
      </c>
    </row>
    <row r="38" spans="3:44" x14ac:dyDescent="0.25">
      <c r="C38">
        <v>1</v>
      </c>
      <c r="D38">
        <v>35</v>
      </c>
      <c r="E38" s="2">
        <v>1</v>
      </c>
      <c r="F38" s="2">
        <v>2</v>
      </c>
      <c r="G38" s="2">
        <v>1</v>
      </c>
      <c r="H38" s="6">
        <f t="shared" si="0"/>
        <v>392</v>
      </c>
      <c r="I38" s="3">
        <v>4.5370370370370373E-3</v>
      </c>
      <c r="K38">
        <v>2</v>
      </c>
      <c r="L38">
        <v>35</v>
      </c>
      <c r="M38" s="2">
        <v>3</v>
      </c>
      <c r="N38" s="2">
        <v>0</v>
      </c>
      <c r="O38" s="2">
        <v>1</v>
      </c>
      <c r="P38" s="12">
        <v>272</v>
      </c>
      <c r="Q38" s="3">
        <f t="shared" si="2"/>
        <v>3.1481481481481482E-3</v>
      </c>
      <c r="R38" s="6"/>
      <c r="T38">
        <v>3</v>
      </c>
      <c r="U38">
        <v>35</v>
      </c>
      <c r="V38" s="2">
        <v>4</v>
      </c>
      <c r="W38" s="2">
        <v>1</v>
      </c>
      <c r="X38" s="2">
        <v>0</v>
      </c>
      <c r="Y38" s="6">
        <f t="shared" si="1"/>
        <v>498</v>
      </c>
      <c r="Z38" s="3">
        <v>5.7638888888888887E-3</v>
      </c>
      <c r="AB38" s="10">
        <v>4</v>
      </c>
      <c r="AC38" s="10">
        <v>35</v>
      </c>
      <c r="AD38" s="20">
        <v>3</v>
      </c>
      <c r="AE38" s="20">
        <v>1</v>
      </c>
      <c r="AF38" s="20">
        <v>1</v>
      </c>
      <c r="AG38" s="11"/>
      <c r="AH38" s="17"/>
      <c r="AL38">
        <v>5</v>
      </c>
      <c r="AM38">
        <v>35</v>
      </c>
      <c r="AN38" s="2">
        <v>3</v>
      </c>
      <c r="AO38" s="2">
        <v>1</v>
      </c>
      <c r="AP38" s="2">
        <v>1</v>
      </c>
      <c r="AQ38">
        <v>436</v>
      </c>
      <c r="AR38" s="3">
        <f t="shared" si="3"/>
        <v>5.0462962962962961E-3</v>
      </c>
    </row>
    <row r="39" spans="3:44" ht="15.75" thickBot="1" x14ac:dyDescent="0.3">
      <c r="C39">
        <v>1</v>
      </c>
      <c r="D39">
        <v>36</v>
      </c>
      <c r="E39">
        <v>4</v>
      </c>
      <c r="F39">
        <v>2</v>
      </c>
      <c r="G39">
        <v>1</v>
      </c>
      <c r="H39" s="6">
        <f t="shared" si="0"/>
        <v>10</v>
      </c>
      <c r="I39" s="3">
        <v>1.1574074074074075E-4</v>
      </c>
      <c r="K39">
        <v>2</v>
      </c>
      <c r="L39">
        <v>36</v>
      </c>
      <c r="M39">
        <v>2</v>
      </c>
      <c r="N39">
        <v>2</v>
      </c>
      <c r="O39">
        <v>0</v>
      </c>
      <c r="P39" s="13">
        <v>370</v>
      </c>
      <c r="Q39" s="3">
        <f t="shared" si="2"/>
        <v>4.2824074074074075E-3</v>
      </c>
      <c r="R39" s="6"/>
      <c r="T39">
        <v>3</v>
      </c>
      <c r="U39">
        <v>36</v>
      </c>
      <c r="V39">
        <v>3</v>
      </c>
      <c r="W39">
        <v>2</v>
      </c>
      <c r="X39">
        <v>2</v>
      </c>
      <c r="Y39" s="6">
        <f t="shared" si="1"/>
        <v>1368.0000000000002</v>
      </c>
      <c r="Z39" s="3">
        <v>1.5833333333333335E-2</v>
      </c>
      <c r="AB39" s="10">
        <v>4</v>
      </c>
      <c r="AC39" s="10">
        <v>36</v>
      </c>
      <c r="AD39" s="11">
        <v>2</v>
      </c>
      <c r="AE39" s="11">
        <v>2</v>
      </c>
      <c r="AF39" s="11">
        <v>2</v>
      </c>
      <c r="AG39" s="11"/>
      <c r="AH39" s="17"/>
      <c r="AL39">
        <v>5</v>
      </c>
      <c r="AM39">
        <v>36</v>
      </c>
      <c r="AN39">
        <v>4</v>
      </c>
      <c r="AO39">
        <v>2</v>
      </c>
      <c r="AP39">
        <v>0</v>
      </c>
      <c r="AQ39">
        <v>337</v>
      </c>
      <c r="AR39" s="3">
        <f t="shared" si="3"/>
        <v>3.9004629629629628E-3</v>
      </c>
    </row>
    <row r="40" spans="3:44" ht="15.75" thickTop="1" x14ac:dyDescent="0.25">
      <c r="H40" s="6">
        <f>SUM(Tabla2[Seconds])</f>
        <v>17434</v>
      </c>
      <c r="I40" s="3">
        <f>SUBTOTAL(109,Tabla2[Time])</f>
        <v>0.20178240740740735</v>
      </c>
      <c r="P40">
        <f>SUM(Tabla3[Seconds])</f>
        <v>10091</v>
      </c>
      <c r="Q40" s="3">
        <f>SUBTOTAL(109,Tabla3[Time])</f>
        <v>0.11679398148148148</v>
      </c>
      <c r="Y40" s="6">
        <f>SUM(Tabla4[Seconds])</f>
        <v>30996</v>
      </c>
      <c r="Z40" s="3">
        <f>SUBTOTAL(109,Tabla4[Time])</f>
        <v>0.3587499999999999</v>
      </c>
      <c r="AB40" s="14"/>
      <c r="AC40" s="14"/>
      <c r="AD40" s="15"/>
      <c r="AE40" s="15"/>
      <c r="AF40" s="15"/>
      <c r="AG40" s="15">
        <f>SUM(AG4:AG39)</f>
        <v>0</v>
      </c>
      <c r="AH40" s="21"/>
      <c r="AQ40">
        <f>SUM(Tabla10[Seconds])</f>
        <v>16892</v>
      </c>
      <c r="AR40" s="3">
        <f>SUBTOTAL(109,Tabla10[Time])</f>
        <v>0.1955092592592593</v>
      </c>
    </row>
    <row r="41" spans="3:44" x14ac:dyDescent="0.25">
      <c r="O41" s="3"/>
      <c r="P41" s="3"/>
    </row>
    <row r="42" spans="3:44" x14ac:dyDescent="0.25">
      <c r="Z42" s="3"/>
      <c r="AA42" s="6"/>
      <c r="AB42" s="6"/>
    </row>
    <row r="43" spans="3:44" x14ac:dyDescent="0.25">
      <c r="Z43" s="3"/>
      <c r="AA43" s="6"/>
      <c r="AB43" s="6"/>
    </row>
    <row r="44" spans="3:44" x14ac:dyDescent="0.25">
      <c r="Z44" s="3"/>
      <c r="AA44" s="6"/>
      <c r="AB44" s="6"/>
    </row>
    <row r="45" spans="3:44" x14ac:dyDescent="0.25">
      <c r="Z45" s="3"/>
      <c r="AA45" s="6"/>
      <c r="AB45" s="6"/>
    </row>
    <row r="46" spans="3:44" x14ac:dyDescent="0.25">
      <c r="Z46" s="3"/>
      <c r="AA46" s="6"/>
      <c r="AB46" s="6"/>
    </row>
    <row r="47" spans="3:44" x14ac:dyDescent="0.25">
      <c r="Z47" s="3"/>
      <c r="AA47" s="6"/>
      <c r="AB47" s="6"/>
    </row>
    <row r="48" spans="3:44" x14ac:dyDescent="0.25">
      <c r="Z48" s="3"/>
      <c r="AA48" s="6"/>
      <c r="AB48" s="6"/>
    </row>
    <row r="49" spans="26:28" x14ac:dyDescent="0.25">
      <c r="Z49" s="3"/>
      <c r="AA49" s="6"/>
      <c r="AB49" s="6"/>
    </row>
    <row r="50" spans="26:28" x14ac:dyDescent="0.25">
      <c r="Z50" s="3"/>
      <c r="AA50" s="6"/>
      <c r="AB50" s="6"/>
    </row>
    <row r="51" spans="26:28" x14ac:dyDescent="0.25">
      <c r="Z51" s="3"/>
      <c r="AA51" s="6"/>
      <c r="AB51" s="6"/>
    </row>
    <row r="52" spans="26:28" x14ac:dyDescent="0.25">
      <c r="Z52" s="3"/>
      <c r="AA52" s="6"/>
      <c r="AB52" s="6"/>
    </row>
    <row r="53" spans="26:28" x14ac:dyDescent="0.25">
      <c r="Z53" s="3"/>
      <c r="AA53" s="6"/>
      <c r="AB53" s="6"/>
    </row>
    <row r="54" spans="26:28" x14ac:dyDescent="0.25">
      <c r="Z54" s="3"/>
      <c r="AA54" s="6"/>
      <c r="AB54" s="6"/>
    </row>
    <row r="55" spans="26:28" x14ac:dyDescent="0.25">
      <c r="Z55" s="3"/>
      <c r="AA55" s="6"/>
      <c r="AB55" s="6"/>
    </row>
    <row r="56" spans="26:28" x14ac:dyDescent="0.25">
      <c r="Z56" s="3"/>
      <c r="AA56" s="6"/>
      <c r="AB56" s="6"/>
    </row>
    <row r="57" spans="26:28" x14ac:dyDescent="0.25">
      <c r="Z57" s="3"/>
      <c r="AA57" s="6"/>
      <c r="AB57" s="6"/>
    </row>
    <row r="58" spans="26:28" x14ac:dyDescent="0.25">
      <c r="Z58" s="3"/>
      <c r="AA58" s="6"/>
      <c r="AB58" s="6"/>
    </row>
    <row r="59" spans="26:28" x14ac:dyDescent="0.25">
      <c r="Z59" s="3"/>
      <c r="AA59" s="6"/>
      <c r="AB59" s="6"/>
    </row>
    <row r="60" spans="26:28" x14ac:dyDescent="0.25">
      <c r="Z60" s="3"/>
      <c r="AA60" s="6"/>
      <c r="AB60" s="6"/>
    </row>
    <row r="61" spans="26:28" x14ac:dyDescent="0.25">
      <c r="Z61" s="3"/>
      <c r="AA61" s="6"/>
      <c r="AB61" s="6"/>
    </row>
    <row r="62" spans="26:28" x14ac:dyDescent="0.25">
      <c r="Z62" s="3"/>
      <c r="AA62" s="6"/>
      <c r="AB62" s="6"/>
    </row>
    <row r="63" spans="26:28" x14ac:dyDescent="0.25">
      <c r="Z63" s="3"/>
      <c r="AA63" s="6"/>
      <c r="AB63" s="6"/>
    </row>
    <row r="64" spans="26:28" x14ac:dyDescent="0.25">
      <c r="Z64" s="3"/>
      <c r="AA64" s="6"/>
      <c r="AB64" s="6"/>
    </row>
    <row r="65" spans="26:28" x14ac:dyDescent="0.25">
      <c r="Z65" s="3"/>
      <c r="AA65" s="6"/>
      <c r="AB65" s="6"/>
    </row>
    <row r="66" spans="26:28" x14ac:dyDescent="0.25">
      <c r="Z66" s="3"/>
      <c r="AA66" s="6"/>
      <c r="AB66" s="6"/>
    </row>
    <row r="67" spans="26:28" x14ac:dyDescent="0.25">
      <c r="Z67" s="3"/>
      <c r="AA67" s="6"/>
      <c r="AB67" s="6"/>
    </row>
    <row r="68" spans="26:28" x14ac:dyDescent="0.25">
      <c r="Z68" s="3"/>
      <c r="AA68" s="6"/>
      <c r="AB68" s="6"/>
    </row>
    <row r="69" spans="26:28" x14ac:dyDescent="0.25">
      <c r="Z69" s="3"/>
      <c r="AA69" s="6"/>
      <c r="AB69" s="6"/>
    </row>
    <row r="70" spans="26:28" x14ac:dyDescent="0.25">
      <c r="Z70" s="3"/>
      <c r="AA70" s="6"/>
      <c r="AB70" s="6"/>
    </row>
    <row r="71" spans="26:28" x14ac:dyDescent="0.25">
      <c r="Z71" s="3"/>
      <c r="AA71" s="6"/>
      <c r="AB71" s="6"/>
    </row>
    <row r="72" spans="26:28" x14ac:dyDescent="0.25">
      <c r="Z72" s="3"/>
      <c r="AA72" s="6"/>
      <c r="AB72" s="6"/>
    </row>
    <row r="73" spans="26:28" x14ac:dyDescent="0.25">
      <c r="Z73" s="3"/>
      <c r="AA73" s="6"/>
      <c r="AB73" s="6"/>
    </row>
    <row r="74" spans="26:28" x14ac:dyDescent="0.25">
      <c r="Z74" s="3"/>
      <c r="AA74" s="6"/>
      <c r="AB74" s="6"/>
    </row>
    <row r="75" spans="26:28" x14ac:dyDescent="0.25">
      <c r="Z75" s="3"/>
      <c r="AA75" s="6"/>
      <c r="AB75" s="6"/>
    </row>
    <row r="76" spans="26:28" x14ac:dyDescent="0.25">
      <c r="Z76" s="3"/>
      <c r="AA76" s="6"/>
      <c r="AB76" s="6"/>
    </row>
    <row r="77" spans="26:28" x14ac:dyDescent="0.25">
      <c r="Z77" s="3"/>
      <c r="AA77" s="6"/>
      <c r="AB77" s="6"/>
    </row>
    <row r="78" spans="26:28" x14ac:dyDescent="0.25">
      <c r="Z78" s="3"/>
      <c r="AA78" s="6"/>
      <c r="AB78" s="6"/>
    </row>
  </sheetData>
  <mergeCells count="5">
    <mergeCell ref="C2:I2"/>
    <mergeCell ref="K2:Q2"/>
    <mergeCell ref="T2:Z2"/>
    <mergeCell ref="AL2:AR2"/>
    <mergeCell ref="AB2:AH2"/>
  </mergeCells>
  <phoneticPr fontId="2" type="noConversion"/>
  <conditionalFormatting sqref="I4:I3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5" priority="10" operator="lessThan">
      <formula>0.00300925925925926</formula>
    </cfRule>
  </conditionalFormatting>
  <conditionalFormatting sqref="Q4:Q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:Z3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:AH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4:AR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75D3-48D8-49A1-862F-B23580AA5B67}">
  <dimension ref="C2:Q111"/>
  <sheetViews>
    <sheetView workbookViewId="0">
      <selection activeCell="J4" sqref="J4"/>
    </sheetView>
  </sheetViews>
  <sheetFormatPr baseColWidth="10" defaultRowHeight="15" x14ac:dyDescent="0.25"/>
  <sheetData>
    <row r="2" spans="3:17" x14ac:dyDescent="0.25">
      <c r="C2">
        <v>20798</v>
      </c>
      <c r="E2">
        <v>25</v>
      </c>
      <c r="F2" s="3">
        <f t="shared" ref="F2:F38" si="0">E2/86400</f>
        <v>2.8935185185185184E-4</v>
      </c>
      <c r="I2" s="3">
        <v>0.60530092592592588</v>
      </c>
      <c r="J2" s="3">
        <f>I3-I2</f>
        <v>1.6203703703709937E-4</v>
      </c>
      <c r="O2" t="s">
        <v>42</v>
      </c>
      <c r="Q2" t="str">
        <f>O3</f>
        <v>user 20798.29</v>
      </c>
    </row>
    <row r="3" spans="3:17" x14ac:dyDescent="0.25">
      <c r="C3">
        <v>21462</v>
      </c>
      <c r="E3">
        <v>2500</v>
      </c>
      <c r="F3" s="3">
        <f t="shared" si="0"/>
        <v>2.8935185185185185E-2</v>
      </c>
      <c r="I3" s="3">
        <v>0.60546296296296298</v>
      </c>
      <c r="J3" s="3"/>
      <c r="O3" t="s">
        <v>43</v>
      </c>
      <c r="Q3" t="str">
        <f>O6</f>
        <v>user 21462.22</v>
      </c>
    </row>
    <row r="4" spans="3:17" x14ac:dyDescent="0.25">
      <c r="C4">
        <v>9552</v>
      </c>
      <c r="E4">
        <v>963</v>
      </c>
      <c r="F4" s="3">
        <f t="shared" si="0"/>
        <v>1.1145833333333334E-2</v>
      </c>
      <c r="I4" s="3">
        <v>0.60546296296296298</v>
      </c>
      <c r="J4" s="3">
        <f t="shared" ref="J4:J66" si="1">I5-I4</f>
        <v>2.6851851851851793E-2</v>
      </c>
      <c r="O4" t="s">
        <v>44</v>
      </c>
      <c r="Q4" t="str">
        <f>O9</f>
        <v>user 9552.66</v>
      </c>
    </row>
    <row r="5" spans="3:17" x14ac:dyDescent="0.25">
      <c r="C5">
        <v>14252</v>
      </c>
      <c r="E5">
        <v>1513</v>
      </c>
      <c r="F5" s="3">
        <f t="shared" si="0"/>
        <v>1.7511574074074075E-2</v>
      </c>
      <c r="I5" s="3">
        <v>0.63231481481481477</v>
      </c>
      <c r="J5" s="3"/>
      <c r="O5" t="s">
        <v>45</v>
      </c>
      <c r="Q5" t="str">
        <f>O12</f>
        <v>user 14252.82</v>
      </c>
    </row>
    <row r="6" spans="3:17" x14ac:dyDescent="0.25">
      <c r="C6">
        <v>174</v>
      </c>
      <c r="E6">
        <v>871</v>
      </c>
      <c r="F6" s="3">
        <f t="shared" si="0"/>
        <v>1.0081018518518519E-2</v>
      </c>
      <c r="I6" s="3">
        <v>0.59103009259259254</v>
      </c>
      <c r="J6" s="3">
        <f t="shared" si="1"/>
        <v>1.504629629630605E-4</v>
      </c>
      <c r="O6" t="s">
        <v>46</v>
      </c>
      <c r="Q6" t="str">
        <f>O15</f>
        <v>user 174.14</v>
      </c>
    </row>
    <row r="7" spans="3:17" x14ac:dyDescent="0.25">
      <c r="C7">
        <v>12048</v>
      </c>
      <c r="E7">
        <v>876</v>
      </c>
      <c r="F7" s="3">
        <f t="shared" si="0"/>
        <v>1.0138888888888888E-2</v>
      </c>
      <c r="I7" s="3">
        <v>0.5911805555555556</v>
      </c>
      <c r="J7" s="3"/>
      <c r="O7" t="s">
        <v>47</v>
      </c>
      <c r="Q7" t="str">
        <f>O18</f>
        <v>user 12048.58</v>
      </c>
    </row>
    <row r="8" spans="3:17" x14ac:dyDescent="0.25">
      <c r="C8">
        <v>9733</v>
      </c>
      <c r="E8">
        <v>1228</v>
      </c>
      <c r="F8" s="3">
        <f t="shared" si="0"/>
        <v>1.4212962962962964E-2</v>
      </c>
      <c r="I8" s="3">
        <v>0.5911805555555556</v>
      </c>
      <c r="J8" s="3">
        <f>I9-I8</f>
        <v>6.8055555555555092E-3</v>
      </c>
      <c r="O8" t="s">
        <v>48</v>
      </c>
      <c r="Q8" t="str">
        <f>O21</f>
        <v>user 9733.55</v>
      </c>
    </row>
    <row r="9" spans="3:17" x14ac:dyDescent="0.25">
      <c r="C9">
        <v>3786</v>
      </c>
      <c r="E9">
        <v>667</v>
      </c>
      <c r="F9" s="3">
        <f t="shared" si="0"/>
        <v>7.7199074074074071E-3</v>
      </c>
      <c r="I9" s="3">
        <v>0.59798611111111111</v>
      </c>
      <c r="J9" s="3"/>
      <c r="O9" t="s">
        <v>49</v>
      </c>
      <c r="Q9" t="str">
        <f>O24</f>
        <v>user 3786.56</v>
      </c>
    </row>
    <row r="10" spans="3:17" x14ac:dyDescent="0.25">
      <c r="C10">
        <v>2244</v>
      </c>
      <c r="E10">
        <v>13</v>
      </c>
      <c r="F10" s="3">
        <f t="shared" si="0"/>
        <v>1.5046296296296297E-4</v>
      </c>
      <c r="I10" s="3">
        <v>0.59798611111111111</v>
      </c>
      <c r="J10" s="3">
        <f t="shared" si="1"/>
        <v>1.5810185185185177E-2</v>
      </c>
      <c r="O10" t="s">
        <v>50</v>
      </c>
      <c r="Q10" t="str">
        <f>O27</f>
        <v>user 2244.30</v>
      </c>
    </row>
    <row r="11" spans="3:17" x14ac:dyDescent="0.25">
      <c r="C11">
        <v>2612</v>
      </c>
      <c r="E11">
        <v>621</v>
      </c>
      <c r="F11" s="3">
        <f t="shared" si="0"/>
        <v>7.1875000000000003E-3</v>
      </c>
      <c r="I11" s="3">
        <v>0.61379629629629628</v>
      </c>
      <c r="J11" s="3"/>
      <c r="O11" t="s">
        <v>51</v>
      </c>
      <c r="Q11" t="str">
        <f>O30</f>
        <v>user 567.77</v>
      </c>
    </row>
    <row r="12" spans="3:17" x14ac:dyDescent="0.25">
      <c r="C12">
        <v>567</v>
      </c>
      <c r="E12">
        <v>458</v>
      </c>
      <c r="F12" s="3">
        <f t="shared" si="0"/>
        <v>5.3009259259259259E-3</v>
      </c>
      <c r="I12" s="3">
        <v>0.61379629629629628</v>
      </c>
      <c r="J12" s="3">
        <f t="shared" si="1"/>
        <v>5.8101851851851682E-3</v>
      </c>
      <c r="O12" t="s">
        <v>52</v>
      </c>
      <c r="Q12" t="str">
        <f>O33</f>
        <v>user 3699.92</v>
      </c>
    </row>
    <row r="13" spans="3:17" x14ac:dyDescent="0.25">
      <c r="C13">
        <v>3699</v>
      </c>
      <c r="E13">
        <v>2518</v>
      </c>
      <c r="F13" s="3">
        <f t="shared" si="0"/>
        <v>2.914351851851852E-2</v>
      </c>
      <c r="I13" s="3">
        <v>0.61960648148148145</v>
      </c>
      <c r="J13" s="3"/>
      <c r="O13" t="s">
        <v>53</v>
      </c>
      <c r="Q13" t="str">
        <f>O36</f>
        <v>user 14302.49</v>
      </c>
    </row>
    <row r="14" spans="3:17" x14ac:dyDescent="0.25">
      <c r="C14">
        <v>14302</v>
      </c>
      <c r="E14">
        <v>2551</v>
      </c>
      <c r="F14" s="3">
        <f t="shared" si="0"/>
        <v>2.9525462962962962E-2</v>
      </c>
      <c r="I14" s="3">
        <v>0.61960648148148145</v>
      </c>
      <c r="J14" s="3">
        <f t="shared" si="1"/>
        <v>3.5416666666666652E-3</v>
      </c>
      <c r="O14" t="s">
        <v>54</v>
      </c>
      <c r="Q14" t="str">
        <f>O39</f>
        <v>user 5509.69</v>
      </c>
    </row>
    <row r="15" spans="3:17" x14ac:dyDescent="0.25">
      <c r="C15">
        <v>5509</v>
      </c>
      <c r="E15">
        <v>508</v>
      </c>
      <c r="F15" s="3">
        <f t="shared" si="0"/>
        <v>5.8796296296296296E-3</v>
      </c>
      <c r="I15" s="3">
        <v>0.62314814814814812</v>
      </c>
      <c r="J15" s="3"/>
      <c r="O15" t="s">
        <v>55</v>
      </c>
      <c r="Q15" t="str">
        <f>O42</f>
        <v>user 406.97</v>
      </c>
    </row>
    <row r="16" spans="3:17" x14ac:dyDescent="0.25">
      <c r="C16">
        <v>406</v>
      </c>
      <c r="E16">
        <v>161</v>
      </c>
      <c r="F16" s="3">
        <f t="shared" si="0"/>
        <v>1.8634259259259259E-3</v>
      </c>
      <c r="I16" s="3">
        <v>0.62314814814814812</v>
      </c>
      <c r="J16" s="3">
        <f t="shared" si="1"/>
        <v>5.6944444444444464E-3</v>
      </c>
      <c r="O16" t="s">
        <v>37</v>
      </c>
      <c r="Q16" t="str">
        <f>O45</f>
        <v>user 61007.17</v>
      </c>
    </row>
    <row r="17" spans="3:17" x14ac:dyDescent="0.25">
      <c r="C17">
        <v>61007</v>
      </c>
      <c r="E17">
        <v>866</v>
      </c>
      <c r="F17" s="3">
        <f t="shared" si="0"/>
        <v>1.0023148148148147E-2</v>
      </c>
      <c r="I17" s="3">
        <v>0.62884259259259256</v>
      </c>
      <c r="J17" s="3"/>
      <c r="O17" t="s">
        <v>56</v>
      </c>
      <c r="Q17" t="str">
        <f>O48</f>
        <v>user 54662.20</v>
      </c>
    </row>
    <row r="18" spans="3:17" x14ac:dyDescent="0.25">
      <c r="C18">
        <v>54662</v>
      </c>
      <c r="E18">
        <v>256</v>
      </c>
      <c r="F18" s="3">
        <f t="shared" si="0"/>
        <v>2.9629629629629628E-3</v>
      </c>
      <c r="I18" s="3">
        <v>0.62884259259259256</v>
      </c>
      <c r="J18" s="3">
        <f t="shared" si="1"/>
        <v>9.3865740740740611E-3</v>
      </c>
      <c r="O18" t="s">
        <v>57</v>
      </c>
      <c r="Q18" t="str">
        <f>O51</f>
        <v>user 7068.00</v>
      </c>
    </row>
    <row r="19" spans="3:17" x14ac:dyDescent="0.25">
      <c r="C19">
        <v>7068</v>
      </c>
      <c r="E19">
        <v>2519</v>
      </c>
      <c r="F19" s="3">
        <f t="shared" si="0"/>
        <v>2.9155092592592594E-2</v>
      </c>
      <c r="I19" s="3">
        <v>0.63822916666666663</v>
      </c>
      <c r="J19" s="3"/>
      <c r="O19" t="s">
        <v>58</v>
      </c>
      <c r="Q19" t="str">
        <f>O54</f>
        <v>user 8021.51</v>
      </c>
    </row>
    <row r="20" spans="3:17" x14ac:dyDescent="0.25">
      <c r="C20">
        <v>8021</v>
      </c>
      <c r="E20">
        <v>583</v>
      </c>
      <c r="F20" s="3">
        <f t="shared" si="0"/>
        <v>6.7476851851851856E-3</v>
      </c>
      <c r="I20" s="3">
        <v>0.63822916666666663</v>
      </c>
      <c r="J20" s="3">
        <f t="shared" si="1"/>
        <v>1.2199074074074168E-2</v>
      </c>
      <c r="O20" t="s">
        <v>59</v>
      </c>
      <c r="Q20" t="str">
        <f>O57</f>
        <v>user 54370.13</v>
      </c>
    </row>
    <row r="21" spans="3:17" x14ac:dyDescent="0.25">
      <c r="C21">
        <v>54370</v>
      </c>
      <c r="E21">
        <v>1204</v>
      </c>
      <c r="F21" s="3">
        <f t="shared" si="0"/>
        <v>1.3935185185185186E-2</v>
      </c>
      <c r="I21" s="3">
        <v>0.65042824074074079</v>
      </c>
      <c r="J21" s="3"/>
      <c r="O21" t="s">
        <v>60</v>
      </c>
      <c r="Q21" t="str">
        <f>O60</f>
        <v>user 14596.75</v>
      </c>
    </row>
    <row r="22" spans="3:17" x14ac:dyDescent="0.25">
      <c r="C22">
        <v>14596</v>
      </c>
      <c r="E22">
        <v>1204</v>
      </c>
      <c r="F22" s="3">
        <f t="shared" si="0"/>
        <v>1.3935185185185186E-2</v>
      </c>
      <c r="I22" s="3">
        <v>0.65042824074074079</v>
      </c>
      <c r="J22" s="3">
        <f t="shared" si="1"/>
        <v>9.3402777777776835E-3</v>
      </c>
      <c r="O22" t="s">
        <v>61</v>
      </c>
      <c r="Q22" t="str">
        <f>O63</f>
        <v>user 7351.45</v>
      </c>
    </row>
    <row r="23" spans="3:17" x14ac:dyDescent="0.25">
      <c r="C23">
        <v>7351</v>
      </c>
      <c r="E23">
        <v>27</v>
      </c>
      <c r="F23" s="3">
        <f t="shared" si="0"/>
        <v>3.1250000000000001E-4</v>
      </c>
      <c r="I23" s="3">
        <v>0.65976851851851848</v>
      </c>
      <c r="J23" s="3"/>
      <c r="O23" t="s">
        <v>62</v>
      </c>
      <c r="Q23" t="str">
        <f>O66</f>
        <v>user 61818.67</v>
      </c>
    </row>
    <row r="24" spans="3:17" x14ac:dyDescent="0.25">
      <c r="C24">
        <v>61818</v>
      </c>
      <c r="E24">
        <v>2842</v>
      </c>
      <c r="F24" s="3">
        <f t="shared" si="0"/>
        <v>3.2893518518518516E-2</v>
      </c>
      <c r="I24" s="3">
        <v>0.65976851851851848</v>
      </c>
      <c r="J24" s="3">
        <f t="shared" si="1"/>
        <v>3.0289351851851887E-2</v>
      </c>
      <c r="O24" t="s">
        <v>63</v>
      </c>
      <c r="Q24" t="str">
        <f>O69</f>
        <v>user 179.57</v>
      </c>
    </row>
    <row r="25" spans="3:17" x14ac:dyDescent="0.25">
      <c r="C25">
        <v>179</v>
      </c>
      <c r="E25">
        <v>446</v>
      </c>
      <c r="F25" s="3">
        <f t="shared" si="0"/>
        <v>5.162037037037037E-3</v>
      </c>
      <c r="I25" s="3">
        <v>0.69005787037037036</v>
      </c>
      <c r="J25" s="3"/>
      <c r="O25" t="s">
        <v>64</v>
      </c>
      <c r="Q25" t="str">
        <f>O72</f>
        <v>user 420.49</v>
      </c>
    </row>
    <row r="26" spans="3:17" x14ac:dyDescent="0.25">
      <c r="C26">
        <v>420</v>
      </c>
      <c r="E26">
        <v>503</v>
      </c>
      <c r="F26" s="3">
        <f t="shared" si="0"/>
        <v>5.8217592592592592E-3</v>
      </c>
      <c r="I26" s="3">
        <v>0.69005787037037036</v>
      </c>
      <c r="J26" s="3">
        <f t="shared" si="1"/>
        <v>2.5925925925925908E-3</v>
      </c>
      <c r="O26" t="s">
        <v>65</v>
      </c>
      <c r="Q26" t="str">
        <f>O75</f>
        <v>user 21662.46</v>
      </c>
    </row>
    <row r="27" spans="3:17" x14ac:dyDescent="0.25">
      <c r="C27">
        <v>21662</v>
      </c>
      <c r="E27">
        <v>13</v>
      </c>
      <c r="F27" s="3">
        <f t="shared" si="0"/>
        <v>1.5046296296296297E-4</v>
      </c>
      <c r="I27" s="3">
        <v>0.69265046296296295</v>
      </c>
      <c r="J27" s="3"/>
      <c r="O27" t="s">
        <v>66</v>
      </c>
      <c r="Q27" t="str">
        <f>O78</f>
        <v>user 3769.80</v>
      </c>
    </row>
    <row r="28" spans="3:17" x14ac:dyDescent="0.25">
      <c r="C28">
        <v>3769</v>
      </c>
      <c r="E28">
        <v>266</v>
      </c>
      <c r="F28" s="3">
        <f t="shared" si="0"/>
        <v>3.0787037037037037E-3</v>
      </c>
      <c r="I28" s="3">
        <v>0.69265046296296295</v>
      </c>
      <c r="J28" s="3">
        <f t="shared" si="1"/>
        <v>3.1250000000004885E-4</v>
      </c>
      <c r="O28" t="s">
        <v>67</v>
      </c>
      <c r="Q28" t="str">
        <f>O81</f>
        <v>user 55167.53</v>
      </c>
    </row>
    <row r="29" spans="3:17" x14ac:dyDescent="0.25">
      <c r="C29">
        <v>55167</v>
      </c>
      <c r="E29">
        <v>384</v>
      </c>
      <c r="F29" s="3">
        <f t="shared" si="0"/>
        <v>4.4444444444444444E-3</v>
      </c>
      <c r="I29" s="3">
        <v>0.692962962962963</v>
      </c>
      <c r="J29" s="3"/>
      <c r="O29" t="s">
        <v>68</v>
      </c>
      <c r="Q29" t="str">
        <f>O84</f>
        <v>user 7025.42</v>
      </c>
    </row>
    <row r="30" spans="3:17" x14ac:dyDescent="0.25">
      <c r="C30">
        <v>7025</v>
      </c>
      <c r="E30">
        <v>248</v>
      </c>
      <c r="F30" s="3">
        <f t="shared" si="0"/>
        <v>2.8703703703703703E-3</v>
      </c>
      <c r="I30" s="3">
        <v>0.692962962962963</v>
      </c>
      <c r="J30" s="3">
        <f t="shared" si="1"/>
        <v>7.1527777777777857E-3</v>
      </c>
      <c r="O30" t="s">
        <v>69</v>
      </c>
      <c r="Q30" t="str">
        <f>O87</f>
        <v>user 27112.86</v>
      </c>
    </row>
    <row r="31" spans="3:17" x14ac:dyDescent="0.25">
      <c r="C31">
        <v>27112</v>
      </c>
      <c r="E31">
        <v>159</v>
      </c>
      <c r="F31" s="3">
        <f t="shared" si="0"/>
        <v>1.8402777777777777E-3</v>
      </c>
      <c r="I31" s="3">
        <v>0.70011574074074079</v>
      </c>
      <c r="J31" s="3"/>
      <c r="O31" t="s">
        <v>70</v>
      </c>
      <c r="Q31" t="str">
        <f>O90</f>
        <v>user 14675.66</v>
      </c>
    </row>
    <row r="32" spans="3:17" x14ac:dyDescent="0.25">
      <c r="C32">
        <v>14675</v>
      </c>
      <c r="E32">
        <v>18</v>
      </c>
      <c r="F32" s="3">
        <f t="shared" si="0"/>
        <v>2.0833333333333335E-4</v>
      </c>
      <c r="I32" s="3">
        <v>0.70011574074074079</v>
      </c>
      <c r="J32" s="3">
        <f t="shared" si="1"/>
        <v>5.9027777777777013E-3</v>
      </c>
      <c r="O32" t="s">
        <v>71</v>
      </c>
      <c r="Q32" t="str">
        <f>O93</f>
        <v>user 2331.75</v>
      </c>
    </row>
    <row r="33" spans="3:17" x14ac:dyDescent="0.25">
      <c r="C33">
        <v>2331</v>
      </c>
      <c r="E33">
        <v>2887</v>
      </c>
      <c r="F33" s="3">
        <f t="shared" si="0"/>
        <v>3.3414351851851855E-2</v>
      </c>
      <c r="I33" s="3">
        <v>0.70601851851851849</v>
      </c>
      <c r="J33" s="3"/>
      <c r="O33" t="s">
        <v>72</v>
      </c>
      <c r="Q33" t="str">
        <f>O96</f>
        <v>user 55568.84</v>
      </c>
    </row>
    <row r="34" spans="3:17" x14ac:dyDescent="0.25">
      <c r="C34">
        <v>55568</v>
      </c>
      <c r="E34">
        <v>857</v>
      </c>
      <c r="F34" s="3">
        <f t="shared" si="0"/>
        <v>9.9189814814814817E-3</v>
      </c>
      <c r="I34" s="3">
        <v>0.70601851851851849</v>
      </c>
      <c r="J34" s="3">
        <f t="shared" si="1"/>
        <v>1.3564814814814863E-2</v>
      </c>
      <c r="O34" t="s">
        <v>38</v>
      </c>
      <c r="Q34" t="str">
        <f>O99</f>
        <v>user 14665.35</v>
      </c>
    </row>
    <row r="35" spans="3:17" x14ac:dyDescent="0.25">
      <c r="C35">
        <v>14665</v>
      </c>
      <c r="E35">
        <v>41</v>
      </c>
      <c r="F35" s="3">
        <f t="shared" si="0"/>
        <v>4.7453703703703704E-4</v>
      </c>
      <c r="I35" s="3">
        <v>0.71958333333333335</v>
      </c>
      <c r="J35" s="3"/>
      <c r="O35" t="s">
        <v>73</v>
      </c>
      <c r="Q35" t="str">
        <f>O102</f>
        <v>user 258.00</v>
      </c>
    </row>
    <row r="36" spans="3:17" x14ac:dyDescent="0.25">
      <c r="C36">
        <v>258</v>
      </c>
      <c r="E36">
        <v>1195</v>
      </c>
      <c r="F36" s="3">
        <f t="shared" si="0"/>
        <v>1.3831018518518519E-2</v>
      </c>
      <c r="I36" s="3">
        <v>0.71958333333333335</v>
      </c>
      <c r="J36" s="3">
        <f t="shared" si="1"/>
        <v>1.388888888889106E-4</v>
      </c>
      <c r="O36" t="s">
        <v>74</v>
      </c>
      <c r="Q36" t="str">
        <f>O105</f>
        <v>user 7961.55</v>
      </c>
    </row>
    <row r="37" spans="3:17" x14ac:dyDescent="0.25">
      <c r="C37">
        <v>7961</v>
      </c>
      <c r="E37">
        <v>945</v>
      </c>
      <c r="F37" s="3">
        <f t="shared" si="0"/>
        <v>1.0937499999999999E-2</v>
      </c>
      <c r="I37" s="3">
        <v>0.71972222222222226</v>
      </c>
      <c r="J37" s="3"/>
      <c r="O37" t="s">
        <v>75</v>
      </c>
      <c r="Q37" t="str">
        <f>O108</f>
        <v>user 7427.37</v>
      </c>
    </row>
    <row r="38" spans="3:17" x14ac:dyDescent="0.25">
      <c r="C38">
        <v>7427</v>
      </c>
      <c r="E38">
        <v>1207</v>
      </c>
      <c r="F38" s="3">
        <f t="shared" si="0"/>
        <v>1.3969907407407407E-2</v>
      </c>
      <c r="I38" s="3">
        <v>0.71972222222222226</v>
      </c>
      <c r="J38" s="3">
        <f t="shared" si="1"/>
        <v>7.3379629629629628E-3</v>
      </c>
      <c r="O38" t="s">
        <v>76</v>
      </c>
      <c r="Q38" t="str">
        <f>O111</f>
        <v>sys 0.19</v>
      </c>
    </row>
    <row r="39" spans="3:17" x14ac:dyDescent="0.25">
      <c r="I39" s="3">
        <v>0.72706018518518523</v>
      </c>
      <c r="J39" s="3"/>
      <c r="O39" t="s">
        <v>77</v>
      </c>
    </row>
    <row r="40" spans="3:17" x14ac:dyDescent="0.25">
      <c r="I40" s="3">
        <v>0.72706018518518523</v>
      </c>
      <c r="J40" s="3">
        <f t="shared" si="1"/>
        <v>1.8518518518517713E-4</v>
      </c>
      <c r="O40" t="s">
        <v>78</v>
      </c>
    </row>
    <row r="41" spans="3:17" x14ac:dyDescent="0.25">
      <c r="I41" s="3">
        <v>0.7272453703703704</v>
      </c>
      <c r="J41" s="3"/>
      <c r="O41" t="s">
        <v>79</v>
      </c>
    </row>
    <row r="42" spans="3:17" x14ac:dyDescent="0.25">
      <c r="I42" s="3">
        <v>0.7272453703703704</v>
      </c>
      <c r="J42" s="3">
        <f t="shared" si="1"/>
        <v>7.3263888888888129E-3</v>
      </c>
      <c r="O42" t="s">
        <v>80</v>
      </c>
    </row>
    <row r="43" spans="3:17" x14ac:dyDescent="0.25">
      <c r="I43" s="3">
        <v>0.73457175925925922</v>
      </c>
      <c r="J43" s="3"/>
      <c r="O43" t="s">
        <v>81</v>
      </c>
    </row>
    <row r="44" spans="3:17" x14ac:dyDescent="0.25">
      <c r="I44" s="3">
        <v>0.73457175925925922</v>
      </c>
      <c r="J44" s="3">
        <f t="shared" si="1"/>
        <v>3.1250000000004885E-4</v>
      </c>
      <c r="O44" t="s">
        <v>82</v>
      </c>
    </row>
    <row r="45" spans="3:17" x14ac:dyDescent="0.25">
      <c r="I45" s="3">
        <v>0.73488425925925926</v>
      </c>
      <c r="J45" s="3"/>
      <c r="O45" t="s">
        <v>83</v>
      </c>
    </row>
    <row r="46" spans="3:17" x14ac:dyDescent="0.25">
      <c r="I46" s="3">
        <v>0.73488425925925926</v>
      </c>
      <c r="J46" s="3">
        <f t="shared" si="1"/>
        <v>5.6944444444444464E-3</v>
      </c>
      <c r="O46" t="s">
        <v>84</v>
      </c>
    </row>
    <row r="47" spans="3:17" x14ac:dyDescent="0.25">
      <c r="I47" s="3">
        <v>0.74057870370370371</v>
      </c>
      <c r="J47" s="3"/>
      <c r="O47" t="s">
        <v>85</v>
      </c>
    </row>
    <row r="48" spans="3:17" x14ac:dyDescent="0.25">
      <c r="I48" s="3">
        <v>0.74057870370370371</v>
      </c>
      <c r="J48" s="3">
        <f t="shared" si="1"/>
        <v>1.6319444444444775E-3</v>
      </c>
      <c r="O48" t="s">
        <v>86</v>
      </c>
    </row>
    <row r="49" spans="9:15" x14ac:dyDescent="0.25">
      <c r="I49" s="3">
        <v>0.74221064814814819</v>
      </c>
      <c r="J49" s="3"/>
      <c r="O49" t="s">
        <v>87</v>
      </c>
    </row>
    <row r="50" spans="9:15" x14ac:dyDescent="0.25">
      <c r="I50" s="3">
        <v>0.74221064814814819</v>
      </c>
      <c r="J50" s="3">
        <f t="shared" si="1"/>
        <v>3.0995370370370368E-2</v>
      </c>
      <c r="O50" t="s">
        <v>88</v>
      </c>
    </row>
    <row r="51" spans="9:15" x14ac:dyDescent="0.25">
      <c r="I51" s="3">
        <v>0.77320601851851856</v>
      </c>
      <c r="J51" s="3"/>
      <c r="O51" t="s">
        <v>89</v>
      </c>
    </row>
    <row r="52" spans="9:15" x14ac:dyDescent="0.25">
      <c r="I52" s="3">
        <v>0.77320601851851856</v>
      </c>
      <c r="J52" s="3">
        <f t="shared" si="1"/>
        <v>4.1666666666662078E-4</v>
      </c>
      <c r="O52" t="s">
        <v>90</v>
      </c>
    </row>
    <row r="53" spans="9:15" x14ac:dyDescent="0.25">
      <c r="I53" s="3">
        <v>0.77362268518518518</v>
      </c>
      <c r="J53" s="3"/>
      <c r="O53" t="s">
        <v>91</v>
      </c>
    </row>
    <row r="54" spans="9:15" x14ac:dyDescent="0.25">
      <c r="I54" s="3">
        <v>0.77362268518518518</v>
      </c>
      <c r="J54" s="3">
        <f t="shared" si="1"/>
        <v>9.3518518518518334E-3</v>
      </c>
      <c r="O54" t="s">
        <v>92</v>
      </c>
    </row>
    <row r="55" spans="9:15" x14ac:dyDescent="0.25">
      <c r="I55" s="3">
        <v>0.78297453703703701</v>
      </c>
      <c r="J55" s="3"/>
      <c r="O55" t="s">
        <v>93</v>
      </c>
    </row>
    <row r="56" spans="9:15" x14ac:dyDescent="0.25">
      <c r="I56" s="3">
        <v>0.78297453703703701</v>
      </c>
      <c r="J56" s="3">
        <f t="shared" si="1"/>
        <v>2.7129629629629615E-2</v>
      </c>
      <c r="O56" t="s">
        <v>94</v>
      </c>
    </row>
    <row r="57" spans="9:15" x14ac:dyDescent="0.25">
      <c r="I57" s="3">
        <v>0.81010416666666663</v>
      </c>
      <c r="J57" s="3"/>
      <c r="O57" t="s">
        <v>95</v>
      </c>
    </row>
    <row r="58" spans="9:15" x14ac:dyDescent="0.25">
      <c r="I58" s="3">
        <v>0.81010416666666663</v>
      </c>
      <c r="J58" s="3">
        <f t="shared" si="1"/>
        <v>2.5925925925925908E-3</v>
      </c>
      <c r="O58" t="s">
        <v>96</v>
      </c>
    </row>
    <row r="59" spans="9:15" x14ac:dyDescent="0.25">
      <c r="I59" s="3">
        <v>0.81269675925925922</v>
      </c>
      <c r="J59" s="3"/>
      <c r="O59" t="s">
        <v>97</v>
      </c>
    </row>
    <row r="60" spans="9:15" x14ac:dyDescent="0.25">
      <c r="I60" s="3">
        <v>0.81269675925925922</v>
      </c>
      <c r="J60" s="3">
        <f t="shared" si="1"/>
        <v>1.2118055555555562E-2</v>
      </c>
      <c r="O60" t="s">
        <v>98</v>
      </c>
    </row>
    <row r="61" spans="9:15" x14ac:dyDescent="0.25">
      <c r="I61" s="3">
        <v>0.82481481481481478</v>
      </c>
      <c r="J61" s="3"/>
      <c r="O61" t="s">
        <v>99</v>
      </c>
    </row>
    <row r="62" spans="9:15" x14ac:dyDescent="0.25">
      <c r="I62" s="3">
        <v>0.82481481481481478</v>
      </c>
      <c r="J62" s="3">
        <f t="shared" si="1"/>
        <v>9.3402777777777946E-3</v>
      </c>
      <c r="O62" t="s">
        <v>100</v>
      </c>
    </row>
    <row r="63" spans="9:15" x14ac:dyDescent="0.25">
      <c r="I63" s="3">
        <v>0.83415509259259257</v>
      </c>
      <c r="J63" s="3"/>
      <c r="O63" t="s">
        <v>101</v>
      </c>
    </row>
    <row r="64" spans="9:15" x14ac:dyDescent="0.25">
      <c r="I64" s="3">
        <v>0.83415509259259257</v>
      </c>
      <c r="J64" s="3">
        <f t="shared" si="1"/>
        <v>2.4074074074074137E-3</v>
      </c>
      <c r="O64" t="s">
        <v>102</v>
      </c>
    </row>
    <row r="65" spans="9:15" x14ac:dyDescent="0.25">
      <c r="I65" s="3">
        <v>0.83656249999999999</v>
      </c>
      <c r="J65" s="3"/>
      <c r="O65" t="s">
        <v>103</v>
      </c>
    </row>
    <row r="66" spans="9:15" x14ac:dyDescent="0.25">
      <c r="I66" s="3">
        <v>0.83656249999999999</v>
      </c>
      <c r="J66" s="3">
        <f t="shared" si="1"/>
        <v>1.6203703703704386E-3</v>
      </c>
      <c r="O66" t="s">
        <v>104</v>
      </c>
    </row>
    <row r="67" spans="9:15" x14ac:dyDescent="0.25">
      <c r="I67" s="3">
        <v>0.83818287037037043</v>
      </c>
      <c r="J67" s="3"/>
      <c r="O67" t="s">
        <v>105</v>
      </c>
    </row>
    <row r="68" spans="9:15" x14ac:dyDescent="0.25">
      <c r="I68" s="3">
        <v>0.83818287037037043</v>
      </c>
      <c r="J68" s="3">
        <f t="shared" ref="J68:J74" si="2">I69-I68</f>
        <v>2.8171296296296222E-2</v>
      </c>
      <c r="O68" t="s">
        <v>106</v>
      </c>
    </row>
    <row r="69" spans="9:15" x14ac:dyDescent="0.25">
      <c r="I69" s="3">
        <v>0.86635416666666665</v>
      </c>
      <c r="J69" s="3"/>
      <c r="O69" t="s">
        <v>107</v>
      </c>
    </row>
    <row r="70" spans="9:15" x14ac:dyDescent="0.25">
      <c r="I70" s="3">
        <v>0.86635416666666665</v>
      </c>
      <c r="J70" s="3">
        <f t="shared" si="2"/>
        <v>5.6597222222222188E-3</v>
      </c>
      <c r="O70" t="s">
        <v>40</v>
      </c>
    </row>
    <row r="71" spans="9:15" x14ac:dyDescent="0.25">
      <c r="I71" s="3">
        <v>0.87201388888888887</v>
      </c>
      <c r="J71" s="3"/>
      <c r="O71" t="s">
        <v>108</v>
      </c>
    </row>
    <row r="72" spans="9:15" x14ac:dyDescent="0.25">
      <c r="I72" s="3">
        <v>0.87201388888888887</v>
      </c>
      <c r="J72" s="3">
        <f t="shared" si="2"/>
        <v>9.3865740740740611E-3</v>
      </c>
      <c r="O72" t="s">
        <v>109</v>
      </c>
    </row>
    <row r="73" spans="9:15" x14ac:dyDescent="0.25">
      <c r="I73" s="3">
        <v>0.88140046296296293</v>
      </c>
      <c r="J73" s="3"/>
      <c r="O73" t="s">
        <v>110</v>
      </c>
    </row>
    <row r="74" spans="9:15" x14ac:dyDescent="0.25">
      <c r="I74" s="3">
        <v>0.88140046296296293</v>
      </c>
      <c r="J74" s="3">
        <f t="shared" si="2"/>
        <v>1.3518518518518596E-2</v>
      </c>
      <c r="O74" t="s">
        <v>111</v>
      </c>
    </row>
    <row r="75" spans="9:15" x14ac:dyDescent="0.25">
      <c r="I75" s="3">
        <v>0.89491898148148152</v>
      </c>
      <c r="J75" s="3"/>
      <c r="O75" t="s">
        <v>112</v>
      </c>
    </row>
    <row r="76" spans="9:15" x14ac:dyDescent="0.25">
      <c r="O76" t="s">
        <v>113</v>
      </c>
    </row>
    <row r="77" spans="9:15" x14ac:dyDescent="0.25">
      <c r="O77" t="s">
        <v>114</v>
      </c>
    </row>
    <row r="78" spans="9:15" x14ac:dyDescent="0.25">
      <c r="O78" t="s">
        <v>115</v>
      </c>
    </row>
    <row r="79" spans="9:15" x14ac:dyDescent="0.25">
      <c r="O79" t="s">
        <v>116</v>
      </c>
    </row>
    <row r="80" spans="9:15" x14ac:dyDescent="0.25">
      <c r="O80" t="s">
        <v>117</v>
      </c>
    </row>
    <row r="81" spans="15:15" x14ac:dyDescent="0.25">
      <c r="O81" t="s">
        <v>118</v>
      </c>
    </row>
    <row r="82" spans="15:15" x14ac:dyDescent="0.25">
      <c r="O82" t="s">
        <v>119</v>
      </c>
    </row>
    <row r="83" spans="15:15" x14ac:dyDescent="0.25">
      <c r="O83" t="s">
        <v>120</v>
      </c>
    </row>
    <row r="84" spans="15:15" x14ac:dyDescent="0.25">
      <c r="O84" t="s">
        <v>121</v>
      </c>
    </row>
    <row r="85" spans="15:15" x14ac:dyDescent="0.25">
      <c r="O85" t="s">
        <v>122</v>
      </c>
    </row>
    <row r="86" spans="15:15" x14ac:dyDescent="0.25">
      <c r="O86" t="s">
        <v>123</v>
      </c>
    </row>
    <row r="87" spans="15:15" x14ac:dyDescent="0.25">
      <c r="O87" t="s">
        <v>124</v>
      </c>
    </row>
    <row r="88" spans="15:15" x14ac:dyDescent="0.25">
      <c r="O88" t="s">
        <v>125</v>
      </c>
    </row>
    <row r="89" spans="15:15" x14ac:dyDescent="0.25">
      <c r="O89" t="s">
        <v>126</v>
      </c>
    </row>
    <row r="90" spans="15:15" x14ac:dyDescent="0.25">
      <c r="O90" t="s">
        <v>127</v>
      </c>
    </row>
    <row r="91" spans="15:15" x14ac:dyDescent="0.25">
      <c r="O91" t="s">
        <v>128</v>
      </c>
    </row>
    <row r="92" spans="15:15" x14ac:dyDescent="0.25">
      <c r="O92" t="s">
        <v>129</v>
      </c>
    </row>
    <row r="93" spans="15:15" x14ac:dyDescent="0.25">
      <c r="O93" t="s">
        <v>130</v>
      </c>
    </row>
    <row r="94" spans="15:15" x14ac:dyDescent="0.25">
      <c r="O94" t="s">
        <v>131</v>
      </c>
    </row>
    <row r="95" spans="15:15" x14ac:dyDescent="0.25">
      <c r="O95" t="s">
        <v>132</v>
      </c>
    </row>
    <row r="96" spans="15:15" x14ac:dyDescent="0.25">
      <c r="O96" t="s">
        <v>133</v>
      </c>
    </row>
    <row r="97" spans="15:15" x14ac:dyDescent="0.25">
      <c r="O97" t="s">
        <v>134</v>
      </c>
    </row>
    <row r="98" spans="15:15" x14ac:dyDescent="0.25">
      <c r="O98" t="s">
        <v>135</v>
      </c>
    </row>
    <row r="99" spans="15:15" x14ac:dyDescent="0.25">
      <c r="O99" t="s">
        <v>136</v>
      </c>
    </row>
    <row r="100" spans="15:15" x14ac:dyDescent="0.25">
      <c r="O100" t="s">
        <v>137</v>
      </c>
    </row>
    <row r="101" spans="15:15" x14ac:dyDescent="0.25">
      <c r="O101" t="s">
        <v>138</v>
      </c>
    </row>
    <row r="102" spans="15:15" x14ac:dyDescent="0.25">
      <c r="O102" t="s">
        <v>139</v>
      </c>
    </row>
    <row r="103" spans="15:15" x14ac:dyDescent="0.25">
      <c r="O103" t="s">
        <v>39</v>
      </c>
    </row>
    <row r="104" spans="15:15" x14ac:dyDescent="0.25">
      <c r="O104" t="s">
        <v>140</v>
      </c>
    </row>
    <row r="105" spans="15:15" x14ac:dyDescent="0.25">
      <c r="O105" t="s">
        <v>141</v>
      </c>
    </row>
    <row r="106" spans="15:15" x14ac:dyDescent="0.25">
      <c r="O106" t="s">
        <v>142</v>
      </c>
    </row>
    <row r="107" spans="15:15" x14ac:dyDescent="0.25">
      <c r="O107" t="s">
        <v>143</v>
      </c>
    </row>
    <row r="108" spans="15:15" x14ac:dyDescent="0.25">
      <c r="O108" t="s">
        <v>144</v>
      </c>
    </row>
    <row r="109" spans="15:15" x14ac:dyDescent="0.25">
      <c r="O109" t="s">
        <v>145</v>
      </c>
    </row>
    <row r="110" spans="15:15" x14ac:dyDescent="0.25">
      <c r="O110" t="s">
        <v>41</v>
      </c>
    </row>
    <row r="111" spans="15:15" x14ac:dyDescent="0.25">
      <c r="O111" t="s">
        <v>41</v>
      </c>
    </row>
  </sheetData>
  <conditionalFormatting sqref="J2:J75">
    <cfRule type="cellIs" dxfId="24" priority="1" operator="lessThan">
      <formula>0.00306712962962963</formula>
    </cfRule>
    <cfRule type="cellIs" dxfId="23" priority="2" operator="lessThan">
      <formula>0.000810185185185185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 Aleatorio</vt:lpstr>
      <vt:lpstr>Primer Barrido</vt:lpstr>
      <vt:lpstr>Segundo Barrido</vt:lpstr>
      <vt:lpstr>Back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Valdivia Aguero</dc:creator>
  <cp:lastModifiedBy>Jose Ignacio Valdivia Aguero</cp:lastModifiedBy>
  <dcterms:created xsi:type="dcterms:W3CDTF">2024-05-25T05:09:30Z</dcterms:created>
  <dcterms:modified xsi:type="dcterms:W3CDTF">2024-06-02T21:40:56Z</dcterms:modified>
</cp:coreProperties>
</file>