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u" sheetId="1" r:id="rId4"/>
    <sheet state="visible" name="Simulacions" sheetId="2" r:id="rId5"/>
    <sheet state="visible" name="Validació del model" sheetId="3" r:id="rId6"/>
  </sheets>
  <definedNames/>
  <calcPr/>
</workbook>
</file>

<file path=xl/sharedStrings.xml><?xml version="1.0" encoding="utf-8"?>
<sst xmlns="http://schemas.openxmlformats.org/spreadsheetml/2006/main" count="50" uniqueCount="30">
  <si>
    <t>Class 0: Yearling: active</t>
  </si>
  <si>
    <t>Class 1: Juvenile 1: active</t>
  </si>
  <si>
    <t>Class 2: Juvenile 2: active</t>
  </si>
  <si>
    <t>Class 3: Immature 1: active</t>
  </si>
  <si>
    <t>Class 4: Immature 2: active</t>
  </si>
  <si>
    <t>Class 5: Subadult: active</t>
  </si>
  <si>
    <t>Class 6: Adult 1: active</t>
  </si>
  <si>
    <t>Class 7: Adult 2: active</t>
  </si>
  <si>
    <t xml:space="preserve">Femelles matriu </t>
  </si>
  <si>
    <t>Femelles article població inicial</t>
  </si>
  <si>
    <t>Vector de població inicial</t>
  </si>
  <si>
    <t>Total</t>
  </si>
  <si>
    <t>Mascles</t>
  </si>
  <si>
    <t>Femelles</t>
  </si>
  <si>
    <t>Sex-ratio</t>
  </si>
  <si>
    <t>Individus amb sexe indeterminat</t>
  </si>
  <si>
    <t>Lambda</t>
  </si>
  <si>
    <t>¡</t>
  </si>
  <si>
    <t xml:space="preserve">Amb els individus només del Western Mojave de l'article recent. </t>
  </si>
  <si>
    <t>Any</t>
  </si>
  <si>
    <t>Població adults</t>
  </si>
  <si>
    <t>Població adults femelles</t>
  </si>
  <si>
    <t xml:space="preserve">Càlcul de les femelles adultes del article recent a partir de la sex-ratio.  </t>
  </si>
  <si>
    <t>2004 del model</t>
  </si>
  <si>
    <t>Nombre obtingut de les simulacions fetes, només es consideren les classes d'edat adultes (5, 6 i 7).</t>
  </si>
  <si>
    <t>2014 del model</t>
  </si>
  <si>
    <t xml:space="preserve">Mascles </t>
  </si>
  <si>
    <t xml:space="preserve">Femelles </t>
  </si>
  <si>
    <t>Error absolut</t>
  </si>
  <si>
    <t xml:space="preserve">Error relatiu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</si>
</sst>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00"/>
    <numFmt numFmtId="166" formatCode="0.0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5F5F5"/>
        <bgColor rgb="FFF5F5F5"/>
      </patternFill>
    </fill>
    <fill>
      <patternFill patternType="solid">
        <fgColor rgb="FFF6B26B"/>
        <bgColor rgb="FFF6B26B"/>
      </patternFill>
    </fill>
  </fills>
  <borders count="3">
    <border/>
    <border>
      <bottom style="medium">
        <color rgb="FFDDDDDD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164" xfId="0" applyAlignment="1" applyBorder="1" applyFill="1" applyFont="1" applyNumberFormat="1">
      <alignment horizontal="center" readingOrder="0" vertical="bottom"/>
    </xf>
    <xf borderId="2" fillId="0" fontId="3" numFmtId="3" xfId="0" applyAlignment="1" applyBorder="1" applyFont="1" applyNumberFormat="1">
      <alignment horizontal="center" readingOrder="0" vertical="top"/>
    </xf>
    <xf borderId="2" fillId="2" fontId="3" numFmtId="164" xfId="0" applyAlignment="1" applyBorder="1" applyFont="1" applyNumberFormat="1">
      <alignment horizontal="center" readingOrder="0" vertical="top"/>
    </xf>
    <xf borderId="2" fillId="3" fontId="3" numFmtId="164" xfId="0" applyAlignment="1" applyBorder="1" applyFill="1" applyFont="1" applyNumberFormat="1">
      <alignment horizontal="center" readingOrder="0" vertical="top"/>
    </xf>
    <xf borderId="2" fillId="0" fontId="3" numFmtId="0" xfId="0" applyAlignment="1" applyBorder="1" applyFont="1">
      <alignment horizontal="center" readingOrder="0" vertical="top"/>
    </xf>
    <xf borderId="2" fillId="4" fontId="3" numFmtId="164" xfId="0" applyAlignment="1" applyBorder="1" applyFill="1" applyFont="1" applyNumberFormat="1">
      <alignment horizontal="center" readingOrder="0" vertical="top"/>
    </xf>
    <xf borderId="2" fillId="5" fontId="3" numFmtId="164" xfId="0" applyAlignment="1" applyBorder="1" applyFill="1" applyFont="1" applyNumberFormat="1">
      <alignment horizontal="center" readingOrder="0" vertical="top"/>
    </xf>
    <xf borderId="2" fillId="6" fontId="3" numFmtId="164" xfId="0" applyAlignment="1" applyBorder="1" applyFill="1" applyFont="1" applyNumberFormat="1">
      <alignment horizontal="center" readingOrder="0" vertical="top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1" fillId="2" fontId="2" numFmtId="0" xfId="0" applyAlignment="1" applyBorder="1" applyFont="1">
      <alignment horizontal="center" readingOrder="0" vertical="bottom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center" readingOrder="0"/>
    </xf>
    <xf borderId="0" fillId="7" fontId="4" numFmtId="0" xfId="0" applyAlignment="1" applyFill="1" applyFont="1">
      <alignment horizontal="center" readingOrder="0"/>
    </xf>
    <xf borderId="2" fillId="0" fontId="3" numFmtId="164" xfId="0" applyAlignment="1" applyBorder="1" applyFont="1" applyNumberFormat="1">
      <alignment horizontal="center" readingOrder="0" vertical="top"/>
    </xf>
    <xf borderId="0" fillId="0" fontId="4" numFmtId="0" xfId="0" applyAlignment="1" applyFont="1">
      <alignment horizontal="center"/>
    </xf>
    <xf borderId="0" fillId="0" fontId="5" numFmtId="1" xfId="0" applyAlignment="1" applyFont="1" applyNumberFormat="1">
      <alignment readingOrder="0"/>
    </xf>
    <xf borderId="0" fillId="0" fontId="5" numFmtId="1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Variació de la població entre 1986 i 2035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Simulacions!$A$12:$DL$12</c:f>
              <c:numCache/>
            </c:numRef>
          </c:val>
          <c:smooth val="0"/>
        </c:ser>
        <c:ser>
          <c:idx val="1"/>
          <c:order val="1"/>
          <c:tx>
            <c:v>1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Simulacions!$A$13:$DL$13</c:f>
              <c:numCache/>
            </c:numRef>
          </c:val>
          <c:smooth val="0"/>
        </c:ser>
        <c:ser>
          <c:idx val="2"/>
          <c:order val="2"/>
          <c:tx>
            <c:v>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Simulacions!$A$14:$DL$14</c:f>
              <c:numCache/>
            </c:numRef>
          </c:val>
          <c:smooth val="0"/>
        </c:ser>
        <c:ser>
          <c:idx val="3"/>
          <c:order val="3"/>
          <c:tx>
            <c:v>3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Simulacions!$A$15:$DL$15</c:f>
              <c:numCache/>
            </c:numRef>
          </c:val>
          <c:smooth val="0"/>
        </c:ser>
        <c:ser>
          <c:idx val="4"/>
          <c:order val="4"/>
          <c:tx>
            <c:v>4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Simulacions!$A$16:$DL$16</c:f>
              <c:numCache/>
            </c:numRef>
          </c:val>
          <c:smooth val="0"/>
        </c:ser>
        <c:ser>
          <c:idx val="5"/>
          <c:order val="5"/>
          <c:tx>
            <c:v>5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Simulacions!$A$17:$DL$17</c:f>
              <c:numCache/>
            </c:numRef>
          </c:val>
          <c:smooth val="0"/>
        </c:ser>
        <c:ser>
          <c:idx val="6"/>
          <c:order val="6"/>
          <c:tx>
            <c:v>6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Simulacions!$A$18:$DL$18</c:f>
              <c:numCache/>
            </c:numRef>
          </c:val>
          <c:smooth val="0"/>
        </c:ser>
        <c:ser>
          <c:idx val="7"/>
          <c:order val="7"/>
          <c:tx>
            <c:v>7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Simulacions!$A$11:$DL$11</c:f>
            </c:strRef>
          </c:cat>
          <c:val>
            <c:numRef>
              <c:f>Simulacions!$A$19:$DL$19</c:f>
              <c:numCache/>
            </c:numRef>
          </c:val>
          <c:smooth val="0"/>
        </c:ser>
        <c:axId val="1916544789"/>
        <c:axId val="596651496"/>
      </c:lineChart>
      <c:catAx>
        <c:axId val="1916544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651496"/>
      </c:catAx>
      <c:valAx>
        <c:axId val="596651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Individus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544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Variació de lambda entre 1986 i 2035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Simulacions!$A$21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Simulacions!$B$11:$AY$11</c:f>
            </c:strRef>
          </c:cat>
          <c:val>
            <c:numRef>
              <c:f>Simulacions!$B$21:$AY$21</c:f>
              <c:numCache/>
            </c:numRef>
          </c:val>
          <c:smooth val="0"/>
        </c:ser>
        <c:axId val="1102197364"/>
        <c:axId val="1980878309"/>
      </c:lineChart>
      <c:catAx>
        <c:axId val="1102197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878309"/>
      </c:catAx>
      <c:valAx>
        <c:axId val="1980878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197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Variació de la proporció d'individus de cada classe d'edat entre 1986 i 2035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Simulacions!$A$24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Simulacions!$B$24:$AY$24</c:f>
              <c:numCache/>
            </c:numRef>
          </c:val>
          <c:smooth val="0"/>
        </c:ser>
        <c:ser>
          <c:idx val="1"/>
          <c:order val="1"/>
          <c:tx>
            <c:strRef>
              <c:f>Simulacions!$A$25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Simulacions!$B$25:$AY$25</c:f>
              <c:numCache/>
            </c:numRef>
          </c:val>
          <c:smooth val="0"/>
        </c:ser>
        <c:ser>
          <c:idx val="2"/>
          <c:order val="2"/>
          <c:tx>
            <c:strRef>
              <c:f>Simulacions!$A$26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Simulacions!$B$26:$AY$26</c:f>
              <c:numCache/>
            </c:numRef>
          </c:val>
          <c:smooth val="0"/>
        </c:ser>
        <c:ser>
          <c:idx val="3"/>
          <c:order val="3"/>
          <c:tx>
            <c:strRef>
              <c:f>Simulacions!$A$27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Simulacions!$B$27:$AY$27</c:f>
              <c:numCache/>
            </c:numRef>
          </c:val>
          <c:smooth val="0"/>
        </c:ser>
        <c:ser>
          <c:idx val="4"/>
          <c:order val="4"/>
          <c:tx>
            <c:strRef>
              <c:f>Simulacions!$A$28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Simulacions!$B$28:$AY$28</c:f>
              <c:numCache/>
            </c:numRef>
          </c:val>
          <c:smooth val="0"/>
        </c:ser>
        <c:ser>
          <c:idx val="5"/>
          <c:order val="5"/>
          <c:tx>
            <c:strRef>
              <c:f>Simulacions!$A$29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Simulacions!$B$29:$AY$29</c:f>
              <c:numCache/>
            </c:numRef>
          </c:val>
          <c:smooth val="0"/>
        </c:ser>
        <c:ser>
          <c:idx val="6"/>
          <c:order val="6"/>
          <c:tx>
            <c:strRef>
              <c:f>Simulacions!$A$30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Simulacions!$B$30:$AY$30</c:f>
              <c:numCache/>
            </c:numRef>
          </c:val>
          <c:smooth val="0"/>
        </c:ser>
        <c:ser>
          <c:idx val="7"/>
          <c:order val="7"/>
          <c:tx>
            <c:strRef>
              <c:f>Simulacions!$A$31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Simulacions!$B$23:$AY$23</c:f>
            </c:strRef>
          </c:cat>
          <c:val>
            <c:numRef>
              <c:f>Simulacions!$B$31:$AY$31</c:f>
              <c:numCache/>
            </c:numRef>
          </c:val>
          <c:smooth val="0"/>
        </c:ser>
        <c:axId val="569569830"/>
        <c:axId val="835100809"/>
      </c:lineChart>
      <c:catAx>
        <c:axId val="569569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100809"/>
      </c:catAx>
      <c:valAx>
        <c:axId val="835100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Proporció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569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34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533400</xdr:colOff>
      <xdr:row>34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30.25"/>
    <col customWidth="1" min="3" max="3" width="31.38"/>
    <col customWidth="1" min="4" max="4" width="25.38"/>
    <col customWidth="1" min="5" max="5" width="26.5"/>
    <col customWidth="1" min="6" max="6" width="22.5"/>
    <col customWidth="1" min="7" max="7" width="24.75"/>
    <col customWidth="1" min="8" max="8" width="22.38"/>
    <col customWidth="1" min="9" max="9" width="19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5">
        <v>0.042</v>
      </c>
      <c r="H2" s="5">
        <v>0.069</v>
      </c>
      <c r="I2" s="5">
        <v>0.069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6"/>
      <c r="B3" s="7">
        <v>0.716</v>
      </c>
      <c r="C3" s="8">
        <v>0.567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6"/>
      <c r="B4" s="4">
        <v>0.0</v>
      </c>
      <c r="C4" s="7">
        <v>0.149</v>
      </c>
      <c r="D4" s="8">
        <v>0.567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6"/>
      <c r="B5" s="4">
        <v>0.0</v>
      </c>
      <c r="C5" s="4">
        <v>0.0</v>
      </c>
      <c r="D5" s="7">
        <v>0.149</v>
      </c>
      <c r="E5" s="8">
        <v>0.604</v>
      </c>
      <c r="F5" s="4">
        <v>0.0</v>
      </c>
      <c r="G5" s="4">
        <v>0.0</v>
      </c>
      <c r="H5" s="4">
        <v>0.0</v>
      </c>
      <c r="I5" s="4">
        <v>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6"/>
      <c r="B6" s="4">
        <v>0.0</v>
      </c>
      <c r="C6" s="4">
        <v>0.0</v>
      </c>
      <c r="D6" s="4">
        <v>0.0</v>
      </c>
      <c r="E6" s="7">
        <v>0.235</v>
      </c>
      <c r="F6" s="8">
        <v>0.56</v>
      </c>
      <c r="G6" s="4">
        <v>0.0</v>
      </c>
      <c r="H6" s="4">
        <v>0.0</v>
      </c>
      <c r="I6" s="4">
        <v>0.0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6"/>
      <c r="B7" s="4">
        <v>0.0</v>
      </c>
      <c r="C7" s="4">
        <v>0.0</v>
      </c>
      <c r="D7" s="4">
        <v>0.0</v>
      </c>
      <c r="E7" s="4">
        <v>0.0</v>
      </c>
      <c r="F7" s="7">
        <v>0.225</v>
      </c>
      <c r="G7" s="8">
        <v>0.678</v>
      </c>
      <c r="H7" s="4">
        <v>0.0</v>
      </c>
      <c r="I7" s="4">
        <v>0.0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6"/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7">
        <v>0.249</v>
      </c>
      <c r="H8" s="8">
        <v>0.851</v>
      </c>
      <c r="I8" s="4">
        <v>0.0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7">
        <v>0.016</v>
      </c>
      <c r="I9" s="8">
        <v>0.86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2">
      <c r="A12" s="10" t="s">
        <v>8</v>
      </c>
      <c r="B12" s="11">
        <v>444842.0</v>
      </c>
      <c r="C12" s="12"/>
      <c r="D12" s="12"/>
    </row>
    <row r="13">
      <c r="A13" s="12"/>
      <c r="B13" s="12"/>
      <c r="C13" s="12"/>
      <c r="D13" s="12"/>
    </row>
    <row r="14">
      <c r="A14" s="12"/>
      <c r="B14" s="10" t="s">
        <v>9</v>
      </c>
      <c r="C14" s="12"/>
      <c r="D14" s="10" t="s">
        <v>10</v>
      </c>
    </row>
    <row r="15">
      <c r="A15" s="13" t="s">
        <v>0</v>
      </c>
      <c r="B15" s="11">
        <v>0.0</v>
      </c>
      <c r="C15" s="12">
        <f t="shared" ref="C15:C23" si="1">B15/$B$23</f>
        <v>0</v>
      </c>
      <c r="D15" s="14">
        <f t="shared" ref="D15:D22" si="2">$B$12*C15</f>
        <v>0</v>
      </c>
    </row>
    <row r="16">
      <c r="A16" s="13" t="s">
        <v>1</v>
      </c>
      <c r="B16" s="11">
        <v>4.0</v>
      </c>
      <c r="C16" s="12">
        <f t="shared" si="1"/>
        <v>0.01860465116</v>
      </c>
      <c r="D16" s="14">
        <f t="shared" si="2"/>
        <v>8276.130233</v>
      </c>
    </row>
    <row r="17">
      <c r="A17" s="13" t="s">
        <v>2</v>
      </c>
      <c r="B17" s="11">
        <v>11.0</v>
      </c>
      <c r="C17" s="12">
        <f t="shared" si="1"/>
        <v>0.0511627907</v>
      </c>
      <c r="D17" s="14">
        <f t="shared" si="2"/>
        <v>22759.35814</v>
      </c>
    </row>
    <row r="18">
      <c r="A18" s="13" t="s">
        <v>3</v>
      </c>
      <c r="B18" s="11">
        <v>14.0</v>
      </c>
      <c r="C18" s="12">
        <f t="shared" si="1"/>
        <v>0.06511627907</v>
      </c>
      <c r="D18" s="14">
        <f t="shared" si="2"/>
        <v>28966.45581</v>
      </c>
    </row>
    <row r="19">
      <c r="A19" s="13" t="s">
        <v>4</v>
      </c>
      <c r="B19" s="11">
        <v>13.0</v>
      </c>
      <c r="C19" s="12">
        <f t="shared" si="1"/>
        <v>0.06046511628</v>
      </c>
      <c r="D19" s="14">
        <f t="shared" si="2"/>
        <v>26897.42326</v>
      </c>
    </row>
    <row r="20">
      <c r="A20" s="13" t="s">
        <v>5</v>
      </c>
      <c r="B20" s="11">
        <v>32.0</v>
      </c>
      <c r="C20" s="12">
        <f t="shared" si="1"/>
        <v>0.1488372093</v>
      </c>
      <c r="D20" s="14">
        <f t="shared" si="2"/>
        <v>66209.04186</v>
      </c>
    </row>
    <row r="21">
      <c r="A21" s="13" t="s">
        <v>6</v>
      </c>
      <c r="B21" s="11">
        <v>81.0</v>
      </c>
      <c r="C21" s="12">
        <f t="shared" si="1"/>
        <v>0.376744186</v>
      </c>
      <c r="D21" s="14">
        <f t="shared" si="2"/>
        <v>167591.6372</v>
      </c>
    </row>
    <row r="22">
      <c r="A22" s="13" t="s">
        <v>7</v>
      </c>
      <c r="B22" s="11">
        <v>60.0</v>
      </c>
      <c r="C22" s="12">
        <f t="shared" si="1"/>
        <v>0.2790697674</v>
      </c>
      <c r="D22" s="14">
        <f t="shared" si="2"/>
        <v>124141.9535</v>
      </c>
    </row>
    <row r="23">
      <c r="A23" s="10" t="s">
        <v>11</v>
      </c>
      <c r="B23" s="11">
        <f>SUM(B16:B22)</f>
        <v>215</v>
      </c>
      <c r="C23" s="12">
        <f t="shared" si="1"/>
        <v>1</v>
      </c>
      <c r="D23" s="14">
        <f>SUM(D15:D22)</f>
        <v>444842</v>
      </c>
    </row>
    <row r="24">
      <c r="A24" s="12"/>
      <c r="B24" s="12"/>
      <c r="C24" s="12"/>
      <c r="D24" s="12"/>
    </row>
    <row r="25">
      <c r="A25" s="12"/>
      <c r="B25" s="10" t="s">
        <v>12</v>
      </c>
      <c r="C25" s="10" t="s">
        <v>13</v>
      </c>
      <c r="D25" s="12"/>
    </row>
    <row r="26">
      <c r="A26" s="10" t="s">
        <v>14</v>
      </c>
      <c r="B26" s="11">
        <f>80*100/173</f>
        <v>46.24277457</v>
      </c>
      <c r="C26" s="12">
        <f>93*100/173</f>
        <v>53.75722543</v>
      </c>
      <c r="D26" s="12"/>
    </row>
    <row r="27">
      <c r="A27" s="12"/>
      <c r="B27" s="12"/>
      <c r="C27" s="12"/>
      <c r="D27" s="12"/>
    </row>
    <row r="28">
      <c r="A28" s="12"/>
      <c r="B28" s="10" t="s">
        <v>15</v>
      </c>
      <c r="D28" s="10" t="s">
        <v>13</v>
      </c>
    </row>
    <row r="29">
      <c r="A29" s="13" t="s">
        <v>1</v>
      </c>
      <c r="B29" s="11">
        <v>7.0</v>
      </c>
      <c r="C29" s="12">
        <f t="shared" ref="C29:C32" si="3">B29*$C$26/100</f>
        <v>3.76300578</v>
      </c>
      <c r="D29" s="15">
        <v>4.0</v>
      </c>
    </row>
    <row r="30">
      <c r="A30" s="13" t="s">
        <v>2</v>
      </c>
      <c r="B30" s="11">
        <v>21.0</v>
      </c>
      <c r="C30" s="12">
        <f t="shared" si="3"/>
        <v>11.28901734</v>
      </c>
      <c r="D30" s="15">
        <v>11.0</v>
      </c>
    </row>
    <row r="31">
      <c r="A31" s="13" t="s">
        <v>3</v>
      </c>
      <c r="B31" s="11">
        <v>26.0</v>
      </c>
      <c r="C31" s="12">
        <f t="shared" si="3"/>
        <v>13.97687861</v>
      </c>
      <c r="D31" s="15">
        <v>14.0</v>
      </c>
    </row>
    <row r="32">
      <c r="A32" s="13" t="s">
        <v>4</v>
      </c>
      <c r="B32" s="11">
        <v>24.0</v>
      </c>
      <c r="C32" s="12">
        <f t="shared" si="3"/>
        <v>12.9017341</v>
      </c>
      <c r="D32" s="15">
        <v>13.0</v>
      </c>
    </row>
    <row r="33">
      <c r="A33" s="12"/>
      <c r="B33" s="12"/>
      <c r="C33" s="12"/>
      <c r="D3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6">
        <v>0.0</v>
      </c>
      <c r="C1" s="16">
        <v>1.0</v>
      </c>
      <c r="D1" s="16">
        <v>2.0</v>
      </c>
      <c r="E1" s="16">
        <v>3.0</v>
      </c>
      <c r="F1" s="16">
        <v>4.0</v>
      </c>
      <c r="G1" s="16">
        <v>5.0</v>
      </c>
      <c r="H1" s="16">
        <v>6.0</v>
      </c>
      <c r="I1" s="16">
        <v>7.0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</row>
    <row r="2">
      <c r="A2" s="16">
        <v>0.0</v>
      </c>
      <c r="B2" s="17">
        <v>0.0</v>
      </c>
      <c r="C2" s="17">
        <v>0.0</v>
      </c>
      <c r="D2" s="17">
        <v>0.0</v>
      </c>
      <c r="E2" s="17">
        <v>0.0</v>
      </c>
      <c r="F2" s="17">
        <v>0.0</v>
      </c>
      <c r="G2" s="17">
        <v>0.042</v>
      </c>
      <c r="H2" s="17">
        <v>0.069</v>
      </c>
      <c r="I2" s="17">
        <v>0.069</v>
      </c>
    </row>
    <row r="3">
      <c r="A3" s="16">
        <v>1.0</v>
      </c>
      <c r="B3" s="17">
        <v>0.716</v>
      </c>
      <c r="C3" s="17">
        <v>0.567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</row>
    <row r="4">
      <c r="A4" s="16">
        <v>2.0</v>
      </c>
      <c r="B4" s="17">
        <v>0.0</v>
      </c>
      <c r="C4" s="17">
        <v>0.149</v>
      </c>
      <c r="D4" s="17">
        <v>0.567</v>
      </c>
      <c r="E4" s="17">
        <v>0.0</v>
      </c>
      <c r="F4" s="17">
        <v>0.0</v>
      </c>
      <c r="G4" s="17">
        <v>0.0</v>
      </c>
      <c r="H4" s="17">
        <v>0.0</v>
      </c>
      <c r="I4" s="17">
        <v>0.0</v>
      </c>
    </row>
    <row r="5">
      <c r="A5" s="16">
        <v>3.0</v>
      </c>
      <c r="B5" s="17">
        <v>0.0</v>
      </c>
      <c r="C5" s="17">
        <v>0.0</v>
      </c>
      <c r="D5" s="17">
        <v>0.149</v>
      </c>
      <c r="E5" s="17">
        <v>0.604</v>
      </c>
      <c r="F5" s="17">
        <v>0.0</v>
      </c>
      <c r="G5" s="17">
        <v>0.0</v>
      </c>
      <c r="H5" s="17">
        <v>0.0</v>
      </c>
      <c r="I5" s="17">
        <v>0.0</v>
      </c>
    </row>
    <row r="6">
      <c r="A6" s="16">
        <v>4.0</v>
      </c>
      <c r="B6" s="17">
        <v>0.0</v>
      </c>
      <c r="C6" s="17">
        <v>0.0</v>
      </c>
      <c r="D6" s="17">
        <v>0.0</v>
      </c>
      <c r="E6" s="17">
        <v>0.235</v>
      </c>
      <c r="F6" s="17">
        <v>0.56</v>
      </c>
      <c r="G6" s="17">
        <v>0.0</v>
      </c>
      <c r="H6" s="17">
        <v>0.0</v>
      </c>
      <c r="I6" s="17">
        <v>0.0</v>
      </c>
    </row>
    <row r="7">
      <c r="A7" s="16">
        <v>5.0</v>
      </c>
      <c r="B7" s="17">
        <v>0.0</v>
      </c>
      <c r="C7" s="17">
        <v>0.0</v>
      </c>
      <c r="D7" s="17">
        <v>0.0</v>
      </c>
      <c r="E7" s="17">
        <v>0.0</v>
      </c>
      <c r="F7" s="17">
        <v>0.225</v>
      </c>
      <c r="G7" s="17">
        <v>0.678</v>
      </c>
      <c r="H7" s="17">
        <v>0.0</v>
      </c>
      <c r="I7" s="17">
        <v>0.0</v>
      </c>
    </row>
    <row r="8">
      <c r="A8" s="16">
        <v>6.0</v>
      </c>
      <c r="B8" s="17">
        <v>0.0</v>
      </c>
      <c r="C8" s="17">
        <v>0.0</v>
      </c>
      <c r="D8" s="17">
        <v>0.0</v>
      </c>
      <c r="E8" s="17">
        <v>0.0</v>
      </c>
      <c r="F8" s="17">
        <v>0.0</v>
      </c>
      <c r="G8" s="17">
        <v>0.249</v>
      </c>
      <c r="H8" s="17">
        <v>0.851</v>
      </c>
      <c r="I8" s="17">
        <v>0.0</v>
      </c>
    </row>
    <row r="9">
      <c r="A9" s="16">
        <v>7.0</v>
      </c>
      <c r="B9" s="17">
        <v>0.0</v>
      </c>
      <c r="C9" s="17">
        <v>0.0</v>
      </c>
      <c r="D9" s="17">
        <v>0.0</v>
      </c>
      <c r="E9" s="17">
        <v>0.0</v>
      </c>
      <c r="F9" s="17">
        <v>0.0</v>
      </c>
      <c r="G9" s="17">
        <v>0.0</v>
      </c>
      <c r="H9" s="17">
        <v>0.016</v>
      </c>
      <c r="I9" s="17">
        <v>0.86</v>
      </c>
    </row>
    <row r="10">
      <c r="A10" s="12"/>
    </row>
    <row r="11">
      <c r="A11" s="18"/>
      <c r="B11" s="16">
        <v>1986.0</v>
      </c>
      <c r="C11" s="16">
        <v>1987.0</v>
      </c>
      <c r="D11" s="16">
        <v>1988.0</v>
      </c>
      <c r="E11" s="16">
        <v>1989.0</v>
      </c>
      <c r="F11" s="16">
        <v>1990.0</v>
      </c>
      <c r="G11" s="16">
        <v>1991.0</v>
      </c>
      <c r="H11" s="16">
        <v>1992.0</v>
      </c>
      <c r="I11" s="16">
        <v>1993.0</v>
      </c>
      <c r="J11" s="16">
        <v>1994.0</v>
      </c>
      <c r="K11" s="16">
        <v>1995.0</v>
      </c>
      <c r="L11" s="16">
        <v>1996.0</v>
      </c>
      <c r="M11" s="16">
        <v>1997.0</v>
      </c>
      <c r="N11" s="16">
        <v>1998.0</v>
      </c>
      <c r="O11" s="16">
        <v>1999.0</v>
      </c>
      <c r="P11" s="16">
        <v>2000.0</v>
      </c>
      <c r="Q11" s="16">
        <v>2001.0</v>
      </c>
      <c r="R11" s="16">
        <v>2002.0</v>
      </c>
      <c r="S11" s="16">
        <v>2003.0</v>
      </c>
      <c r="T11" s="16">
        <v>2004.0</v>
      </c>
      <c r="U11" s="16">
        <v>2005.0</v>
      </c>
      <c r="V11" s="16">
        <v>2006.0</v>
      </c>
      <c r="W11" s="16">
        <v>2007.0</v>
      </c>
      <c r="X11" s="16">
        <v>2008.0</v>
      </c>
      <c r="Y11" s="16">
        <v>2009.0</v>
      </c>
      <c r="Z11" s="16">
        <v>2010.0</v>
      </c>
      <c r="AA11" s="16">
        <v>2011.0</v>
      </c>
      <c r="AB11" s="16">
        <v>2012.0</v>
      </c>
      <c r="AC11" s="16">
        <v>2013.0</v>
      </c>
      <c r="AD11" s="16">
        <v>2014.0</v>
      </c>
      <c r="AE11" s="16">
        <v>2015.0</v>
      </c>
      <c r="AF11" s="16">
        <v>2016.0</v>
      </c>
      <c r="AG11" s="16">
        <v>2017.0</v>
      </c>
      <c r="AH11" s="16">
        <v>2018.0</v>
      </c>
      <c r="AI11" s="16">
        <v>2019.0</v>
      </c>
      <c r="AJ11" s="16">
        <v>2020.0</v>
      </c>
      <c r="AK11" s="16">
        <v>2021.0</v>
      </c>
      <c r="AL11" s="16">
        <v>2022.0</v>
      </c>
      <c r="AM11" s="16">
        <v>2023.0</v>
      </c>
      <c r="AN11" s="16">
        <v>2024.0</v>
      </c>
      <c r="AO11" s="16">
        <v>2025.0</v>
      </c>
      <c r="AP11" s="16">
        <v>2026.0</v>
      </c>
      <c r="AQ11" s="16">
        <v>2027.0</v>
      </c>
      <c r="AR11" s="16">
        <v>2028.0</v>
      </c>
      <c r="AS11" s="16">
        <v>2029.0</v>
      </c>
      <c r="AT11" s="16">
        <v>2030.0</v>
      </c>
      <c r="AU11" s="16">
        <v>2031.0</v>
      </c>
      <c r="AV11" s="16">
        <v>2032.0</v>
      </c>
      <c r="AW11" s="16">
        <v>2033.0</v>
      </c>
      <c r="AX11" s="16">
        <v>2034.0</v>
      </c>
      <c r="AY11" s="16">
        <v>2035.0</v>
      </c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</row>
    <row r="12">
      <c r="A12" s="16">
        <v>0.0</v>
      </c>
      <c r="B12" s="19">
        <v>0.0</v>
      </c>
      <c r="C12" s="20">
        <f t="shared" ref="C12:AY12" si="1">MMULT($B$2:$I$9,B12:B19)</f>
        <v>22910.39752</v>
      </c>
      <c r="D12" s="20">
        <f t="shared" si="1"/>
        <v>20669.50491</v>
      </c>
      <c r="E12" s="20">
        <f t="shared" si="1"/>
        <v>18545.12162</v>
      </c>
      <c r="F12" s="20">
        <f t="shared" si="1"/>
        <v>16558.76968</v>
      </c>
      <c r="G12" s="20">
        <f t="shared" si="1"/>
        <v>14721.59449</v>
      </c>
      <c r="H12" s="20">
        <f t="shared" si="1"/>
        <v>13037.85715</v>
      </c>
      <c r="I12" s="20">
        <f t="shared" si="1"/>
        <v>11507.75841</v>
      </c>
      <c r="J12" s="20">
        <f t="shared" si="1"/>
        <v>10128.18114</v>
      </c>
      <c r="K12" s="20">
        <f t="shared" si="1"/>
        <v>8893.120501</v>
      </c>
      <c r="L12" s="20">
        <f t="shared" si="1"/>
        <v>7794.25094</v>
      </c>
      <c r="M12" s="20">
        <f t="shared" si="1"/>
        <v>6821.618664</v>
      </c>
      <c r="N12" s="20">
        <f t="shared" si="1"/>
        <v>5964.34485</v>
      </c>
      <c r="O12" s="20">
        <f t="shared" si="1"/>
        <v>5211.244941</v>
      </c>
      <c r="P12" s="20">
        <f t="shared" si="1"/>
        <v>4551.315828</v>
      </c>
      <c r="Q12" s="20">
        <f t="shared" si="1"/>
        <v>3974.081353</v>
      </c>
      <c r="R12" s="20">
        <f t="shared" si="1"/>
        <v>3469.810071</v>
      </c>
      <c r="S12" s="20">
        <f t="shared" si="1"/>
        <v>3029.629772</v>
      </c>
      <c r="T12" s="20">
        <f t="shared" si="1"/>
        <v>2645.565296</v>
      </c>
      <c r="U12" s="20">
        <f t="shared" si="1"/>
        <v>2310.523598</v>
      </c>
      <c r="V12" s="20">
        <f t="shared" si="1"/>
        <v>2018.245552</v>
      </c>
      <c r="W12" s="20">
        <f t="shared" si="1"/>
        <v>1763.239167</v>
      </c>
      <c r="X12" s="20">
        <f t="shared" si="1"/>
        <v>1540.704628</v>
      </c>
      <c r="Y12" s="20">
        <f t="shared" si="1"/>
        <v>1346.458065</v>
      </c>
      <c r="Z12" s="20">
        <f t="shared" si="1"/>
        <v>1176.858357</v>
      </c>
      <c r="AA12" s="20">
        <f t="shared" si="1"/>
        <v>1028.739358</v>
      </c>
      <c r="AB12" s="20">
        <f t="shared" si="1"/>
        <v>899.3486809</v>
      </c>
      <c r="AC12" s="20">
        <f t="shared" si="1"/>
        <v>786.2933287</v>
      </c>
      <c r="AD12" s="20">
        <f t="shared" si="1"/>
        <v>687.4919647</v>
      </c>
      <c r="AE12" s="20">
        <f t="shared" si="1"/>
        <v>601.1333406</v>
      </c>
      <c r="AF12" s="20">
        <f t="shared" si="1"/>
        <v>525.64027</v>
      </c>
      <c r="AG12" s="20">
        <f t="shared" si="1"/>
        <v>459.6385001</v>
      </c>
      <c r="AH12" s="20">
        <f t="shared" si="1"/>
        <v>401.929856</v>
      </c>
      <c r="AI12" s="20">
        <f t="shared" si="1"/>
        <v>351.4690773</v>
      </c>
      <c r="AJ12" s="20">
        <f t="shared" si="1"/>
        <v>307.343831</v>
      </c>
      <c r="AK12" s="20">
        <f t="shared" si="1"/>
        <v>268.7574493</v>
      </c>
      <c r="AL12" s="20">
        <f t="shared" si="1"/>
        <v>235.014</v>
      </c>
      <c r="AM12" s="20">
        <f t="shared" si="1"/>
        <v>205.505357</v>
      </c>
      <c r="AN12" s="20">
        <f t="shared" si="1"/>
        <v>179.6999866</v>
      </c>
      <c r="AO12" s="20">
        <f t="shared" si="1"/>
        <v>157.1332071</v>
      </c>
      <c r="AP12" s="20">
        <f t="shared" si="1"/>
        <v>137.3987185</v>
      </c>
      <c r="AQ12" s="20">
        <f t="shared" si="1"/>
        <v>120.1412266</v>
      </c>
      <c r="AR12" s="20">
        <f t="shared" si="1"/>
        <v>105.0500147</v>
      </c>
      <c r="AS12" s="20">
        <f t="shared" si="1"/>
        <v>91.85333593</v>
      </c>
      <c r="AT12" s="20">
        <f t="shared" si="1"/>
        <v>80.31351745</v>
      </c>
      <c r="AU12" s="20">
        <f t="shared" si="1"/>
        <v>70.22268467</v>
      </c>
      <c r="AV12" s="20">
        <f t="shared" si="1"/>
        <v>61.39902444</v>
      </c>
      <c r="AW12" s="20">
        <f t="shared" si="1"/>
        <v>53.6835185</v>
      </c>
      <c r="AX12" s="20">
        <f t="shared" si="1"/>
        <v>46.93708717</v>
      </c>
      <c r="AY12" s="20">
        <f t="shared" si="1"/>
        <v>41.03809132</v>
      </c>
    </row>
    <row r="13">
      <c r="A13" s="16">
        <v>1.0</v>
      </c>
      <c r="B13" s="20">
        <v>8276.13023255814</v>
      </c>
      <c r="C13" s="20">
        <v>4692.565841860465</v>
      </c>
      <c r="D13" s="20">
        <v>19064.529453990697</v>
      </c>
      <c r="E13" s="20">
        <v>25608.953713654882</v>
      </c>
      <c r="F13" s="20">
        <v>27798.58383455588</v>
      </c>
      <c r="G13" s="20">
        <v>27617.876123345282</v>
      </c>
      <c r="H13" s="20">
        <v>26199.997418646595</v>
      </c>
      <c r="I13" s="20">
        <v>24190.50425392337</v>
      </c>
      <c r="J13" s="20">
        <v>21955.57093707355</v>
      </c>
      <c r="K13" s="20">
        <v>19700.586419623527</v>
      </c>
      <c r="L13" s="20">
        <v>17537.706778752734</v>
      </c>
      <c r="M13" s="20">
        <v>15524.563416521862</v>
      </c>
      <c r="N13" s="20">
        <v>13686.706420841398</v>
      </c>
      <c r="O13" s="20">
        <v>12030.833453149156</v>
      </c>
      <c r="P13" s="20">
        <v>10552.7339456077</v>
      </c>
      <c r="Q13" s="20">
        <v>9242.142280278204</v>
      </c>
      <c r="R13" s="20">
        <v>8085.736921776908</v>
      </c>
      <c r="S13" s="20">
        <v>7068.996845191694</v>
      </c>
      <c r="T13" s="20">
        <v>6177.336127703182</v>
      </c>
      <c r="U13" s="20">
        <v>5396.774336093374</v>
      </c>
      <c r="V13" s="20">
        <v>4714.3059449567945</v>
      </c>
      <c r="W13" s="20">
        <v>4118.075286192525</v>
      </c>
      <c r="X13" s="20">
        <v>3597.4279311233086</v>
      </c>
      <c r="Y13" s="20">
        <v>3142.886150494379</v>
      </c>
      <c r="Z13" s="20">
        <v>2746.0804219811525</v>
      </c>
      <c r="AA13" s="20">
        <v>2399.6581830110485</v>
      </c>
      <c r="AB13" s="20">
        <v>2097.1835701227733</v>
      </c>
      <c r="AC13" s="20">
        <v>1833.036739803399</v>
      </c>
      <c r="AD13" s="20">
        <v>1602.3178548174265</v>
      </c>
      <c r="AE13" s="20">
        <v>1400.7584704041742</v>
      </c>
      <c r="AF13" s="20">
        <v>1224.6415246171564</v>
      </c>
      <c r="AG13" s="20">
        <v>1070.7301777761159</v>
      </c>
      <c r="AH13" s="20">
        <v>936.2051768935003</v>
      </c>
      <c r="AI13" s="20">
        <v>818.6101122270626</v>
      </c>
      <c r="AJ13" s="20">
        <v>715.8037929526248</v>
      </c>
      <c r="AK13" s="20">
        <v>625.918933595632</v>
      </c>
      <c r="AL13" s="20">
        <v>547.3263690559493</v>
      </c>
      <c r="AM13" s="20">
        <v>478.604075246039</v>
      </c>
      <c r="AN13" s="20">
        <v>418.5103462916841</v>
      </c>
      <c r="AO13" s="20">
        <v>365.9605567525101</v>
      </c>
      <c r="AP13" s="20">
        <v>320.0070119843564</v>
      </c>
      <c r="AQ13" s="20">
        <v>279.8214582480153</v>
      </c>
      <c r="AR13" s="20">
        <v>244.67988506395767</v>
      </c>
      <c r="AS13" s="20">
        <v>213.94930537181796</v>
      </c>
      <c r="AT13" s="20">
        <v>187.0762446724935</v>
      </c>
      <c r="AU13" s="20">
        <v>163.57670922344317</v>
      </c>
      <c r="AV13" s="20">
        <v>143.02743635552758</v>
      </c>
      <c r="AW13" s="20">
        <v>125.0582579154844</v>
      </c>
      <c r="AX13" s="20">
        <v>109.34543148467225</v>
      </c>
      <c r="AY13" s="20">
        <v>95.60581406675834</v>
      </c>
    </row>
    <row r="14">
      <c r="A14" s="16">
        <v>2.0</v>
      </c>
      <c r="B14" s="20">
        <v>22759.358139534885</v>
      </c>
      <c r="C14" s="20">
        <v>14137.69946976744</v>
      </c>
      <c r="D14" s="20">
        <v>8715.267909795348</v>
      </c>
      <c r="E14" s="20">
        <v>7782.171793498575</v>
      </c>
      <c r="F14" s="20">
        <v>8228.22551024827</v>
      </c>
      <c r="G14" s="20">
        <v>8807.392855659595</v>
      </c>
      <c r="H14" s="20">
        <v>9108.855291537437</v>
      </c>
      <c r="I14" s="20">
        <v>9068.520565680068</v>
      </c>
      <c r="J14" s="20">
        <v>8746.23629457518</v>
      </c>
      <c r="K14" s="20">
        <v>8230.496048648085</v>
      </c>
      <c r="L14" s="20">
        <v>7602.07863610737</v>
      </c>
      <c r="M14" s="20">
        <v>6923.496896707036</v>
      </c>
      <c r="N14" s="20">
        <v>6238.782689494647</v>
      </c>
      <c r="O14" s="20">
        <v>5576.709041648833</v>
      </c>
      <c r="P14" s="20">
        <v>4954.5882111341125</v>
      </c>
      <c r="Q14" s="20">
        <v>4381.6088736085885</v>
      </c>
      <c r="R14" s="20">
        <v>3861.451431097522</v>
      </c>
      <c r="S14" s="20">
        <v>3394.2177627770543</v>
      </c>
      <c r="T14" s="20">
        <v>2977.802001428152</v>
      </c>
      <c r="U14" s="20">
        <v>2608.836817837536</v>
      </c>
      <c r="V14" s="20">
        <v>2283.3298517917956</v>
      </c>
      <c r="W14" s="20">
        <v>1997.0796117645102</v>
      </c>
      <c r="X14" s="20">
        <v>1745.9373575131633</v>
      </c>
      <c r="Y14" s="20">
        <v>1525.9632434473365</v>
      </c>
      <c r="Z14" s="20">
        <v>1333.5111954583022</v>
      </c>
      <c r="AA14" s="20">
        <v>1165.266830700049</v>
      </c>
      <c r="AB14" s="20">
        <v>1018.2553622755739</v>
      </c>
      <c r="AC14" s="20">
        <v>889.8311423585436</v>
      </c>
      <c r="AD14" s="20">
        <v>777.6567319480007</v>
      </c>
      <c r="AE14" s="20">
        <v>679.676727382313</v>
      </c>
      <c r="AF14" s="20">
        <v>594.0897165159934</v>
      </c>
      <c r="AG14" s="20">
        <v>519.3204564325245</v>
      </c>
      <c r="AH14" s="20">
        <v>453.9934952858826</v>
      </c>
      <c r="AI14" s="20">
        <v>396.9088831842269</v>
      </c>
      <c r="AJ14" s="20">
        <v>347.02024348728895</v>
      </c>
      <c r="AK14" s="20">
        <v>303.4152432072339</v>
      </c>
      <c r="AL14" s="20">
        <v>265.29836400425074</v>
      </c>
      <c r="AM14" s="20">
        <v>231.9758013797466</v>
      </c>
      <c r="AN14" s="20">
        <v>202.8422865939761</v>
      </c>
      <c r="AO14" s="20">
        <v>177.36961809624535</v>
      </c>
      <c r="AP14" s="20">
        <v>155.09669641669512</v>
      </c>
      <c r="AQ14" s="20">
        <v>135.62087165393524</v>
      </c>
      <c r="AR14" s="20">
        <v>118.59043150673556</v>
      </c>
      <c r="AS14" s="20">
        <v>103.69807753884874</v>
      </c>
      <c r="AT14" s="20">
        <v>90.6752564649281</v>
      </c>
      <c r="AU14" s="20">
        <v>79.28723087181575</v>
      </c>
      <c r="AV14" s="20">
        <v>69.32878957861256</v>
      </c>
      <c r="AW14" s="20">
        <v>60.62051170804692</v>
      </c>
      <c r="AX14" s="20">
        <v>53.00551056786978</v>
      </c>
      <c r="AY14" s="20">
        <v>46.34659378319833</v>
      </c>
    </row>
    <row r="15">
      <c r="A15" s="16">
        <v>3.0</v>
      </c>
      <c r="B15" s="20">
        <v>28966.45581395349</v>
      </c>
      <c r="C15" s="20">
        <v>20886.883674418605</v>
      </c>
      <c r="D15" s="20">
        <v>14722.194960344186</v>
      </c>
      <c r="E15" s="20">
        <v>10190.780674607395</v>
      </c>
      <c r="F15" s="20">
        <v>7314.775124694154</v>
      </c>
      <c r="G15" s="20">
        <v>5644.129776342261</v>
      </c>
      <c r="H15" s="20">
        <v>4721.355920404005</v>
      </c>
      <c r="I15" s="20">
        <v>4208.918414363096</v>
      </c>
      <c r="J15" s="20">
        <v>3893.3962865616404</v>
      </c>
      <c r="K15" s="20">
        <v>3654.8005649749325</v>
      </c>
      <c r="L15" s="20">
        <v>3433.8434524934237</v>
      </c>
      <c r="M15" s="20">
        <v>3206.751162086026</v>
      </c>
      <c r="N15" s="20">
        <v>2968.478739509308</v>
      </c>
      <c r="O15" s="20">
        <v>2722.5397793983243</v>
      </c>
      <c r="P15" s="20">
        <v>2475.343673962264</v>
      </c>
      <c r="Q15" s="20">
        <v>2233.34122253219</v>
      </c>
      <c r="R15" s="20">
        <v>2001.7978205771224</v>
      </c>
      <c r="S15" s="20">
        <v>1784.4421468621126</v>
      </c>
      <c r="T15" s="20">
        <v>1583.541503358497</v>
      </c>
      <c r="U15" s="20">
        <v>1400.1515662413267</v>
      </c>
      <c r="V15" s="20">
        <v>1234.4082318675542</v>
      </c>
      <c r="W15" s="20">
        <v>1085.7987199649801</v>
      </c>
      <c r="X15" s="20">
        <v>953.38728901176</v>
      </c>
      <c r="Y15" s="20">
        <v>835.9905888325643</v>
      </c>
      <c r="Z15" s="20">
        <v>732.306838928522</v>
      </c>
      <c r="AA15" s="20">
        <v>641.0064988361144</v>
      </c>
      <c r="AB15" s="20">
        <v>560.7926830713204</v>
      </c>
      <c r="AC15" s="20">
        <v>490.438829554138</v>
      </c>
      <c r="AD15" s="20">
        <v>428.80989326212233</v>
      </c>
      <c r="AE15" s="20">
        <v>374.87202859057396</v>
      </c>
      <c r="AF15" s="20">
        <v>327.69453764867126</v>
      </c>
      <c r="AG15" s="20">
        <v>286.44686850068047</v>
      </c>
      <c r="AH15" s="20">
        <v>250.39265658285714</v>
      </c>
      <c r="AI15" s="20">
        <v>218.88219537364222</v>
      </c>
      <c r="AJ15" s="20">
        <v>191.34426960012968</v>
      </c>
      <c r="AK15" s="20">
        <v>167.27795511808438</v>
      </c>
      <c r="AL15" s="20">
        <v>146.24475612920082</v>
      </c>
      <c r="AM15" s="20">
        <v>127.86128893867064</v>
      </c>
      <c r="AN15" s="20">
        <v>111.7926129245393</v>
      </c>
      <c r="AO15" s="20">
        <v>97.74623890892417</v>
      </c>
      <c r="AP15" s="20">
        <v>85.46680139733076</v>
      </c>
      <c r="AQ15" s="20">
        <v>74.73135581007534</v>
      </c>
      <c r="AR15" s="20">
        <v>65.34524878572185</v>
      </c>
      <c r="AS15" s="20">
        <v>57.13850456107959</v>
      </c>
      <c r="AT15" s="20">
        <v>49.962670308180535</v>
      </c>
      <c r="AU15" s="20">
        <v>43.68806607941533</v>
      </c>
      <c r="AV15" s="20">
        <v>38.2013893118674</v>
      </c>
      <c r="AW15" s="20">
        <v>33.403628791581184</v>
      </c>
      <c r="AX15" s="20">
        <v>29.208248034614023</v>
      </c>
      <c r="AY15" s="20">
        <v>25.539602887519468</v>
      </c>
    </row>
    <row r="16">
      <c r="A16" s="16">
        <v>4.0</v>
      </c>
      <c r="B16" s="20">
        <v>26897.423255813952</v>
      </c>
      <c r="C16" s="20">
        <v>21869.674139534884</v>
      </c>
      <c r="D16" s="20">
        <v>17155.43518162791</v>
      </c>
      <c r="E16" s="20">
        <v>13066.759517392513</v>
      </c>
      <c r="F16" s="20">
        <v>9712.218788272545</v>
      </c>
      <c r="G16" s="20">
        <v>7157.814675735752</v>
      </c>
      <c r="H16" s="20">
        <v>5334.746715852452</v>
      </c>
      <c r="I16" s="20">
        <v>4096.976802172315</v>
      </c>
      <c r="J16" s="20">
        <v>3283.4028365918243</v>
      </c>
      <c r="K16" s="20">
        <v>2753.653715833407</v>
      </c>
      <c r="L16" s="20">
        <v>2400.9242136358175</v>
      </c>
      <c r="M16" s="20">
        <v>2151.4707709720124</v>
      </c>
      <c r="N16" s="20">
        <v>1958.410154834543</v>
      </c>
      <c r="O16" s="20">
        <v>1794.3021904920315</v>
      </c>
      <c r="P16" s="20">
        <v>1644.6060748341438</v>
      </c>
      <c r="Q16" s="20">
        <v>1502.6851652882526</v>
      </c>
      <c r="R16" s="20">
        <v>1366.338879856486</v>
      </c>
      <c r="S16" s="20">
        <v>1235.572260555256</v>
      </c>
      <c r="T16" s="20">
        <v>1111.26437042354</v>
      </c>
      <c r="U16" s="20">
        <v>994.4403007264291</v>
      </c>
      <c r="V16" s="20">
        <v>885.9221864735122</v>
      </c>
      <c r="W16" s="20">
        <v>786.2023589140421</v>
      </c>
      <c r="X16" s="20">
        <v>695.4360201836339</v>
      </c>
      <c r="Y16" s="20">
        <v>613.4901842205986</v>
      </c>
      <c r="Z16" s="20">
        <v>540.0122915391879</v>
      </c>
      <c r="AA16" s="20">
        <v>474.49899041014794</v>
      </c>
      <c r="AB16" s="20">
        <v>416.35596185616976</v>
      </c>
      <c r="AC16" s="20">
        <v>364.9456191612154</v>
      </c>
      <c r="AD16" s="20">
        <v>319.62267167550306</v>
      </c>
      <c r="AE16" s="20">
        <v>279.75902105488046</v>
      </c>
      <c r="AF16" s="20">
        <v>244.75997850951796</v>
      </c>
      <c r="AG16" s="20">
        <v>214.07380431276783</v>
      </c>
      <c r="AH16" s="20">
        <v>187.1963445128099</v>
      </c>
      <c r="AI16" s="20">
        <v>163.672227224145</v>
      </c>
      <c r="AJ16" s="20">
        <v>143.09376315832714</v>
      </c>
      <c r="AK16" s="20">
        <v>125.09841072469368</v>
      </c>
      <c r="AL16" s="20">
        <v>109.36542945857829</v>
      </c>
      <c r="AM16" s="20">
        <v>95.61215818716605</v>
      </c>
      <c r="AN16" s="20">
        <v>83.59021148540059</v>
      </c>
      <c r="AO16" s="20">
        <v>73.08178246909107</v>
      </c>
      <c r="AP16" s="20">
        <v>63.896164326288186</v>
      </c>
      <c r="AQ16" s="20">
        <v>55.86655035109412</v>
      </c>
      <c r="AR16" s="20">
        <v>48.84713681198041</v>
      </c>
      <c r="AS16" s="20">
        <v>42.71053007935367</v>
      </c>
      <c r="AT16" s="20">
        <v>37.34544541629176</v>
      </c>
      <c r="AU16" s="20">
        <v>32.65467695554581</v>
      </c>
      <c r="AV16" s="20">
        <v>28.55331462376826</v>
      </c>
      <c r="AW16" s="20">
        <v>24.967182677599062</v>
      </c>
      <c r="AX16" s="20">
        <v>21.831475065477054</v>
      </c>
      <c r="AY16" s="20">
        <v>19.089564324801447</v>
      </c>
    </row>
    <row r="17">
      <c r="A17" s="16">
        <v>5.0</v>
      </c>
      <c r="B17" s="20">
        <v>66209.04186046512</v>
      </c>
      <c r="C17" s="20">
        <v>50941.65061395349</v>
      </c>
      <c r="D17" s="20">
        <v>39459.11579765582</v>
      </c>
      <c r="E17" s="20">
        <v>30613.25342667692</v>
      </c>
      <c r="F17" s="20">
        <v>23695.80671470027</v>
      </c>
      <c r="G17" s="20">
        <v>18251.006179928107</v>
      </c>
      <c r="H17" s="20">
        <v>13984.690492031801</v>
      </c>
      <c r="I17" s="20">
        <v>10681.938164664363</v>
      </c>
      <c r="J17" s="20">
        <v>8164.17385613121</v>
      </c>
      <c r="K17" s="20">
        <v>6274.075512690121</v>
      </c>
      <c r="L17" s="20">
        <v>4873.395283666419</v>
      </c>
      <c r="M17" s="20">
        <v>3844.3699503938915</v>
      </c>
      <c r="N17" s="20">
        <v>3090.5637498357614</v>
      </c>
      <c r="O17" s="20">
        <v>2536.0445072264183</v>
      </c>
      <c r="P17" s="20">
        <v>2123.156168760219</v>
      </c>
      <c r="Q17" s="20">
        <v>1809.536249257111</v>
      </c>
      <c r="R17" s="20">
        <v>1564.9697391861782</v>
      </c>
      <c r="S17" s="20">
        <v>1368.4757311359385</v>
      </c>
      <c r="T17" s="20">
        <v>1205.830304335099</v>
      </c>
      <c r="U17" s="20">
        <v>1067.5874296844936</v>
      </c>
      <c r="V17" s="20">
        <v>947.5733449895333</v>
      </c>
      <c r="W17" s="20">
        <v>841.7872198594439</v>
      </c>
      <c r="X17" s="20">
        <v>747.6272658203625</v>
      </c>
      <c r="Y17" s="20">
        <v>663.3643907675234</v>
      </c>
      <c r="Z17" s="20">
        <v>587.7963483900156</v>
      </c>
      <c r="AA17" s="20">
        <v>520.028689804748</v>
      </c>
      <c r="AB17" s="20">
        <v>459.3417245299024</v>
      </c>
      <c r="AC17" s="20">
        <v>405.1137806489121</v>
      </c>
      <c r="AD17" s="20">
        <v>356.7799075912359</v>
      </c>
      <c r="AE17" s="20">
        <v>313.81187847384615</v>
      </c>
      <c r="AF17" s="20">
        <v>275.7102333426158</v>
      </c>
      <c r="AG17" s="20">
        <v>242.00253337093508</v>
      </c>
      <c r="AH17" s="20">
        <v>212.24432359586675</v>
      </c>
      <c r="AI17" s="20">
        <v>186.0208289133799</v>
      </c>
      <c r="AJ17" s="20">
        <v>162.9483731287042</v>
      </c>
      <c r="AK17" s="20">
        <v>142.67509369188505</v>
      </c>
      <c r="AL17" s="20">
        <v>124.88085593615415</v>
      </c>
      <c r="AM17" s="20">
        <v>109.27644195289263</v>
      </c>
      <c r="AN17" s="20">
        <v>95.60216323617357</v>
      </c>
      <c r="AO17" s="20">
        <v>83.62606425834082</v>
      </c>
      <c r="AP17" s="20">
        <v>73.14187262270057</v>
      </c>
      <c r="AQ17" s="20">
        <v>63.96682661160583</v>
      </c>
      <c r="AR17" s="20">
        <v>55.939482271664936</v>
      </c>
      <c r="AS17" s="20">
        <v>48.91757476288443</v>
      </c>
      <c r="AT17" s="20">
        <v>42.77598495709022</v>
      </c>
      <c r="AU17" s="20">
        <v>37.404843019572816</v>
      </c>
      <c r="AV17" s="20">
        <v>32.707785882268176</v>
      </c>
      <c r="AW17" s="20">
        <v>28.600374618525684</v>
      </c>
      <c r="AX17" s="20">
        <v>25.008670093820204</v>
      </c>
      <c r="AY17" s="20">
        <v>21.86796021334244</v>
      </c>
    </row>
    <row r="18">
      <c r="A18" s="16">
        <v>6.0</v>
      </c>
      <c r="B18" s="20">
        <v>167591.6372093023</v>
      </c>
      <c r="C18" s="20">
        <v>159106.53468837208</v>
      </c>
      <c r="D18" s="20">
        <v>148084.13202267906</v>
      </c>
      <c r="E18" s="20">
        <v>135844.91618491616</v>
      </c>
      <c r="F18" s="20">
        <v>123226.7237766062</v>
      </c>
      <c r="G18" s="20">
        <v>110766.19780585225</v>
      </c>
      <c r="H18" s="20">
        <v>98806.53487158236</v>
      </c>
      <c r="I18" s="20">
        <v>87566.54910823252</v>
      </c>
      <c r="J18" s="20">
        <v>77178.9358941073</v>
      </c>
      <c r="K18" s="20">
        <v>67712.15373606198</v>
      </c>
      <c r="L18" s="20">
        <v>59185.28763204859</v>
      </c>
      <c r="M18" s="20">
        <v>51580.155200506284</v>
      </c>
      <c r="N18" s="20">
        <v>44851.96019327892</v>
      </c>
      <c r="O18" s="20">
        <v>38938.56849818947</v>
      </c>
      <c r="P18" s="20">
        <v>33768.19687425862</v>
      </c>
      <c r="Q18" s="20">
        <v>29265.401426015378</v>
      </c>
      <c r="R18" s="20">
        <v>25355.43113960411</v>
      </c>
      <c r="S18" s="20">
        <v>21967.149364860452</v>
      </c>
      <c r="T18" s="20">
        <v>19034.79456654909</v>
      </c>
      <c r="U18" s="20">
        <v>16498.861921912714</v>
      </c>
      <c r="V18" s="20">
        <v>14306.360765539157</v>
      </c>
      <c r="W18" s="20">
        <v>12410.658774376217</v>
      </c>
      <c r="X18" s="20">
        <v>10771.075634739162</v>
      </c>
      <c r="Y18" s="20">
        <v>9352.344554352296</v>
      </c>
      <c r="Z18" s="20">
        <v>8124.022949054916</v>
      </c>
      <c r="AA18" s="20">
        <v>7059.904820394848</v>
      </c>
      <c r="AB18" s="20">
        <v>6137.466145917398</v>
      </c>
      <c r="AC18" s="20">
        <v>5337.359779583651</v>
      </c>
      <c r="AD18" s="20">
        <v>4642.966503807266</v>
      </c>
      <c r="AE18" s="20">
        <v>4040.002691730201</v>
      </c>
      <c r="AF18" s="20">
        <v>3516.181448402389</v>
      </c>
      <c r="AG18" s="20">
        <v>3060.922260692744</v>
      </c>
      <c r="AH18" s="20">
        <v>2665.103474658888</v>
      </c>
      <c r="AI18" s="20">
        <v>2320.8518935100847</v>
      </c>
      <c r="AJ18" s="20">
        <v>2021.3641477765136</v>
      </c>
      <c r="AK18" s="20">
        <v>1760.7550346668604</v>
      </c>
      <c r="AL18" s="20">
        <v>1533.9286328307776</v>
      </c>
      <c r="AM18" s="20">
        <v>1336.468599667094</v>
      </c>
      <c r="AN18" s="20">
        <v>1164.5446123629672</v>
      </c>
      <c r="AO18" s="20">
        <v>1014.8324037666922</v>
      </c>
      <c r="AP18" s="20">
        <v>884.445265605782</v>
      </c>
      <c r="AQ18" s="20">
        <v>770.8752473135729</v>
      </c>
      <c r="AR18" s="20">
        <v>671.9425752901404</v>
      </c>
      <c r="AS18" s="20">
        <v>585.752062657554</v>
      </c>
      <c r="AT18" s="20">
        <v>510.6554814375367</v>
      </c>
      <c r="AU18" s="20">
        <v>445.21903495765923</v>
      </c>
      <c r="AV18" s="20">
        <v>388.1952046608417</v>
      </c>
      <c r="AW18" s="20">
        <v>338.49835785106103</v>
      </c>
      <c r="AX18" s="20">
        <v>295.18359581126583</v>
      </c>
      <c r="AY18" s="20">
        <v>257.42839888874846</v>
      </c>
    </row>
    <row r="19">
      <c r="A19" s="16">
        <v>7.0</v>
      </c>
      <c r="B19" s="20">
        <v>124141.95348837209</v>
      </c>
      <c r="C19" s="20">
        <v>109443.54619534884</v>
      </c>
      <c r="D19" s="20">
        <v>96667.15428301397</v>
      </c>
      <c r="E19" s="20">
        <v>85503.09879575488</v>
      </c>
      <c r="F19" s="20">
        <v>75706.18362330785</v>
      </c>
      <c r="G19" s="20">
        <v>67078.94549647045</v>
      </c>
      <c r="H19" s="20">
        <v>59460.15229185822</v>
      </c>
      <c r="I19" s="20">
        <v>52716.635528943385</v>
      </c>
      <c r="J19" s="20">
        <v>46737.37134062303</v>
      </c>
      <c r="K19" s="20">
        <v>41429.00232724152</v>
      </c>
      <c r="L19" s="20">
        <v>36712.3364612047</v>
      </c>
      <c r="M19" s="20">
        <v>32519.57395874882</v>
      </c>
      <c r="N19" s="20">
        <v>28792.116087732087</v>
      </c>
      <c r="O19" s="20">
        <v>25478.85119854206</v>
      </c>
      <c r="P19" s="20">
        <v>22534.829126717203</v>
      </c>
      <c r="Q19" s="20">
        <v>19920.24419896493</v>
      </c>
      <c r="R19" s="20">
        <v>17599.656433926088</v>
      </c>
      <c r="S19" s="20">
        <v>15541.3914314101</v>
      </c>
      <c r="T19" s="20">
        <v>13717.071020850453</v>
      </c>
      <c r="U19" s="20">
        <v>12101.237790996174</v>
      </c>
      <c r="V19" s="20">
        <v>10671.046291007313</v>
      </c>
      <c r="W19" s="20">
        <v>9406.001582514915</v>
      </c>
      <c r="X19" s="20">
        <v>8287.731901352847</v>
      </c>
      <c r="Y19" s="20">
        <v>7299.786645319275</v>
      </c>
      <c r="Z19" s="20">
        <v>6427.454027844213</v>
      </c>
      <c r="AA19" s="20">
        <v>5657.594831130901</v>
      </c>
      <c r="AB19" s="20">
        <v>4978.490031898892</v>
      </c>
      <c r="AC19" s="20">
        <v>4379.700885767726</v>
      </c>
      <c r="AD19" s="20">
        <v>3851.9405182335827</v>
      </c>
      <c r="AE19" s="20">
        <v>3386.956309741797</v>
      </c>
      <c r="AF19" s="20">
        <v>2977.422469445629</v>
      </c>
      <c r="AG19" s="20">
        <v>2616.842226897679</v>
      </c>
      <c r="AH19" s="20">
        <v>2299.459071303088</v>
      </c>
      <c r="AI19" s="20">
        <v>2020.1764569151978</v>
      </c>
      <c r="AJ19" s="20">
        <v>1774.4853832432314</v>
      </c>
      <c r="AK19" s="20">
        <v>1558.3992559536032</v>
      </c>
      <c r="AL19" s="20">
        <v>1368.3954406747685</v>
      </c>
      <c r="AM19" s="20">
        <v>1201.3629371055933</v>
      </c>
      <c r="AN19" s="20">
        <v>1054.555623505484</v>
      </c>
      <c r="AO19" s="20">
        <v>925.5505500125237</v>
      </c>
      <c r="AP19" s="20">
        <v>812.2107914710374</v>
      </c>
      <c r="AQ19" s="20">
        <v>712.6524049147847</v>
      </c>
      <c r="AR19" s="20">
        <v>625.2150721837321</v>
      </c>
      <c r="AS19" s="20">
        <v>548.4360432826518</v>
      </c>
      <c r="AT19" s="20">
        <v>481.0270302256014</v>
      </c>
      <c r="AU19" s="20">
        <v>421.85373369701773</v>
      </c>
      <c r="AV19" s="20">
        <v>369.9177155387578</v>
      </c>
      <c r="AW19" s="20">
        <v>324.3403586379052</v>
      </c>
      <c r="AX19" s="20">
        <v>284.34868215421545</v>
      </c>
      <c r="AY19" s="20">
        <v>249.26280418560555</v>
      </c>
    </row>
    <row r="20">
      <c r="A20" s="16" t="s">
        <v>11</v>
      </c>
      <c r="B20" s="20">
        <f t="shared" ref="B20:AY20" si="2">SUM(B12:B19)</f>
        <v>444842</v>
      </c>
      <c r="C20" s="20">
        <f t="shared" si="2"/>
        <v>403988.9521</v>
      </c>
      <c r="D20" s="20">
        <f t="shared" si="2"/>
        <v>364537.3345</v>
      </c>
      <c r="E20" s="20">
        <f t="shared" si="2"/>
        <v>327155.0557</v>
      </c>
      <c r="F20" s="20">
        <f t="shared" si="2"/>
        <v>292241.287</v>
      </c>
      <c r="G20" s="20">
        <f t="shared" si="2"/>
        <v>260044.9574</v>
      </c>
      <c r="H20" s="20">
        <f t="shared" si="2"/>
        <v>230654.1901</v>
      </c>
      <c r="I20" s="20">
        <f t="shared" si="2"/>
        <v>204037.8013</v>
      </c>
      <c r="J20" s="20">
        <f t="shared" si="2"/>
        <v>180087.2686</v>
      </c>
      <c r="K20" s="20">
        <f t="shared" si="2"/>
        <v>158647.8888</v>
      </c>
      <c r="L20" s="20">
        <f t="shared" si="2"/>
        <v>139539.8234</v>
      </c>
      <c r="M20" s="20">
        <f t="shared" si="2"/>
        <v>122572</v>
      </c>
      <c r="N20" s="20">
        <f t="shared" si="2"/>
        <v>107551.3629</v>
      </c>
      <c r="O20" s="20">
        <f t="shared" si="2"/>
        <v>94289.09361</v>
      </c>
      <c r="P20" s="20">
        <f t="shared" si="2"/>
        <v>82604.7699</v>
      </c>
      <c r="Q20" s="20">
        <f t="shared" si="2"/>
        <v>72329.04077</v>
      </c>
      <c r="R20" s="20">
        <f t="shared" si="2"/>
        <v>63305.19244</v>
      </c>
      <c r="S20" s="20">
        <f t="shared" si="2"/>
        <v>55389.87531</v>
      </c>
      <c r="T20" s="20">
        <f t="shared" si="2"/>
        <v>48453.20519</v>
      </c>
      <c r="U20" s="20">
        <f t="shared" si="2"/>
        <v>42378.41376</v>
      </c>
      <c r="V20" s="20">
        <f t="shared" si="2"/>
        <v>37061.19217</v>
      </c>
      <c r="W20" s="20">
        <f t="shared" si="2"/>
        <v>32408.84272</v>
      </c>
      <c r="X20" s="20">
        <f t="shared" si="2"/>
        <v>28339.32803</v>
      </c>
      <c r="Y20" s="20">
        <f t="shared" si="2"/>
        <v>24780.28382</v>
      </c>
      <c r="Z20" s="20">
        <f t="shared" si="2"/>
        <v>21668.04243</v>
      </c>
      <c r="AA20" s="20">
        <f t="shared" si="2"/>
        <v>18946.6982</v>
      </c>
      <c r="AB20" s="20">
        <f t="shared" si="2"/>
        <v>16567.23416</v>
      </c>
      <c r="AC20" s="20">
        <f t="shared" si="2"/>
        <v>14486.72011</v>
      </c>
      <c r="AD20" s="20">
        <f t="shared" si="2"/>
        <v>12667.58605</v>
      </c>
      <c r="AE20" s="20">
        <f t="shared" si="2"/>
        <v>11076.97047</v>
      </c>
      <c r="AF20" s="20">
        <f t="shared" si="2"/>
        <v>9686.140178</v>
      </c>
      <c r="AG20" s="20">
        <f t="shared" si="2"/>
        <v>8469.976828</v>
      </c>
      <c r="AH20" s="20">
        <f t="shared" si="2"/>
        <v>7406.524399</v>
      </c>
      <c r="AI20" s="20">
        <f t="shared" si="2"/>
        <v>6476.591675</v>
      </c>
      <c r="AJ20" s="20">
        <f t="shared" si="2"/>
        <v>5663.403804</v>
      </c>
      <c r="AK20" s="20">
        <f t="shared" si="2"/>
        <v>4952.297376</v>
      </c>
      <c r="AL20" s="20">
        <f t="shared" si="2"/>
        <v>4330.453848</v>
      </c>
      <c r="AM20" s="20">
        <f t="shared" si="2"/>
        <v>3786.666659</v>
      </c>
      <c r="AN20" s="20">
        <f t="shared" si="2"/>
        <v>3311.137843</v>
      </c>
      <c r="AO20" s="20">
        <f t="shared" si="2"/>
        <v>2895.300421</v>
      </c>
      <c r="AP20" s="20">
        <f t="shared" si="2"/>
        <v>2531.663322</v>
      </c>
      <c r="AQ20" s="20">
        <f t="shared" si="2"/>
        <v>2213.675941</v>
      </c>
      <c r="AR20" s="20">
        <f t="shared" si="2"/>
        <v>1935.609847</v>
      </c>
      <c r="AS20" s="20">
        <f t="shared" si="2"/>
        <v>1692.455434</v>
      </c>
      <c r="AT20" s="20">
        <f t="shared" si="2"/>
        <v>1479.831631</v>
      </c>
      <c r="AU20" s="20">
        <f t="shared" si="2"/>
        <v>1293.906979</v>
      </c>
      <c r="AV20" s="20">
        <f t="shared" si="2"/>
        <v>1131.33066</v>
      </c>
      <c r="AW20" s="20">
        <f t="shared" si="2"/>
        <v>989.1721907</v>
      </c>
      <c r="AX20" s="20">
        <f t="shared" si="2"/>
        <v>864.8687004</v>
      </c>
      <c r="AY20" s="20">
        <f t="shared" si="2"/>
        <v>756.1788297</v>
      </c>
    </row>
    <row r="21">
      <c r="A21" s="16" t="s">
        <v>16</v>
      </c>
      <c r="C21" s="21">
        <f t="shared" ref="C21:AY21" si="3">C20/B20</f>
        <v>0.9081627907</v>
      </c>
      <c r="D21" s="21">
        <f t="shared" si="3"/>
        <v>0.9023448106</v>
      </c>
      <c r="E21" s="21">
        <f t="shared" si="3"/>
        <v>0.8974528114</v>
      </c>
      <c r="F21" s="21">
        <f t="shared" si="3"/>
        <v>0.893280669</v>
      </c>
      <c r="G21" s="21">
        <f t="shared" si="3"/>
        <v>0.8898296337</v>
      </c>
      <c r="H21" s="21">
        <f t="shared" si="3"/>
        <v>0.8869781304</v>
      </c>
      <c r="I21" s="21">
        <f t="shared" si="3"/>
        <v>0.8846047892</v>
      </c>
      <c r="J21" s="21">
        <f t="shared" si="3"/>
        <v>0.8826171792</v>
      </c>
      <c r="K21" s="21">
        <f t="shared" si="3"/>
        <v>0.8809500531</v>
      </c>
      <c r="L21" s="21">
        <f t="shared" si="3"/>
        <v>0.879556762</v>
      </c>
      <c r="M21" s="21">
        <f t="shared" si="3"/>
        <v>0.8784015705</v>
      </c>
      <c r="N21" s="21">
        <f t="shared" si="3"/>
        <v>0.8774545807</v>
      </c>
      <c r="O21" s="21">
        <f t="shared" si="3"/>
        <v>0.8766889706</v>
      </c>
      <c r="P21" s="21">
        <f t="shared" si="3"/>
        <v>0.8760797961</v>
      </c>
      <c r="Q21" s="21">
        <f t="shared" si="3"/>
        <v>0.8756036831</v>
      </c>
      <c r="R21" s="21">
        <f t="shared" si="3"/>
        <v>0.8752389326</v>
      </c>
      <c r="S21" s="21">
        <f t="shared" si="3"/>
        <v>0.8749657521</v>
      </c>
      <c r="T21" s="21">
        <f t="shared" si="3"/>
        <v>0.8747664608</v>
      </c>
      <c r="U21" s="21">
        <f t="shared" si="3"/>
        <v>0.8746256021</v>
      </c>
      <c r="V21" s="21">
        <f t="shared" si="3"/>
        <v>0.8745299524</v>
      </c>
      <c r="W21" s="21">
        <f t="shared" si="3"/>
        <v>0.8744684352</v>
      </c>
      <c r="X21" s="21">
        <f t="shared" si="3"/>
        <v>0.8744319651</v>
      </c>
      <c r="Y21" s="21">
        <f t="shared" si="3"/>
        <v>0.8744132464</v>
      </c>
      <c r="Z21" s="21">
        <f t="shared" si="3"/>
        <v>0.8744065478</v>
      </c>
      <c r="AA21" s="21">
        <f t="shared" si="3"/>
        <v>0.8744074719</v>
      </c>
      <c r="AB21" s="21">
        <f t="shared" si="3"/>
        <v>0.8744127332</v>
      </c>
      <c r="AC21" s="21">
        <f t="shared" si="3"/>
        <v>0.8744199524</v>
      </c>
      <c r="AD21" s="21">
        <f t="shared" si="3"/>
        <v>0.8744274725</v>
      </c>
      <c r="AE21" s="21">
        <f t="shared" si="3"/>
        <v>0.8744341998</v>
      </c>
      <c r="AF21" s="21">
        <f t="shared" si="3"/>
        <v>0.8744394694</v>
      </c>
      <c r="AG21" s="21">
        <f t="shared" si="3"/>
        <v>0.8744429331</v>
      </c>
      <c r="AH21" s="21">
        <f t="shared" si="3"/>
        <v>0.8744444701</v>
      </c>
      <c r="AI21" s="21">
        <f t="shared" si="3"/>
        <v>0.8744441152</v>
      </c>
      <c r="AJ21" s="21">
        <f t="shared" si="3"/>
        <v>0.8744420042</v>
      </c>
      <c r="AK21" s="21">
        <f t="shared" si="3"/>
        <v>0.874438332</v>
      </c>
      <c r="AL21" s="21">
        <f t="shared" si="3"/>
        <v>0.8744333224</v>
      </c>
      <c r="AM21" s="21">
        <f t="shared" si="3"/>
        <v>0.8744272061</v>
      </c>
      <c r="AN21" s="21">
        <f t="shared" si="3"/>
        <v>0.8744202067</v>
      </c>
      <c r="AO21" s="21">
        <f t="shared" si="3"/>
        <v>0.8744125309</v>
      </c>
      <c r="AP21" s="21">
        <f t="shared" si="3"/>
        <v>0.8744043636</v>
      </c>
      <c r="AQ21" s="21">
        <f t="shared" si="3"/>
        <v>0.8743958653</v>
      </c>
      <c r="AR21" s="21">
        <f t="shared" si="3"/>
        <v>0.8743871722</v>
      </c>
      <c r="AS21" s="21">
        <f t="shared" si="3"/>
        <v>0.8743783966</v>
      </c>
      <c r="AT21" s="21">
        <f t="shared" si="3"/>
        <v>0.8743696295</v>
      </c>
      <c r="AU21" s="21">
        <f t="shared" si="3"/>
        <v>0.8743609424</v>
      </c>
      <c r="AV21" s="21">
        <f t="shared" si="3"/>
        <v>0.8743523903</v>
      </c>
      <c r="AW21" s="21">
        <f t="shared" si="3"/>
        <v>0.8743440139</v>
      </c>
      <c r="AX21" s="21">
        <f t="shared" si="3"/>
        <v>0.8743358421</v>
      </c>
      <c r="AY21" s="21">
        <f t="shared" si="3"/>
        <v>0.8743278943</v>
      </c>
      <c r="AZ21" s="21"/>
    </row>
    <row r="22">
      <c r="A22" s="1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</row>
    <row r="23">
      <c r="A23" s="18"/>
      <c r="B23" s="16">
        <v>1986.0</v>
      </c>
      <c r="C23" s="16">
        <v>1987.0</v>
      </c>
      <c r="D23" s="16">
        <v>1988.0</v>
      </c>
      <c r="E23" s="16">
        <v>1989.0</v>
      </c>
      <c r="F23" s="16">
        <v>1990.0</v>
      </c>
      <c r="G23" s="16">
        <v>1991.0</v>
      </c>
      <c r="H23" s="16">
        <v>1992.0</v>
      </c>
      <c r="I23" s="16">
        <v>1993.0</v>
      </c>
      <c r="J23" s="16">
        <v>1994.0</v>
      </c>
      <c r="K23" s="16">
        <v>1995.0</v>
      </c>
      <c r="L23" s="16">
        <v>1996.0</v>
      </c>
      <c r="M23" s="16">
        <v>1997.0</v>
      </c>
      <c r="N23" s="16">
        <v>1998.0</v>
      </c>
      <c r="O23" s="16">
        <v>1999.0</v>
      </c>
      <c r="P23" s="16">
        <v>2000.0</v>
      </c>
      <c r="Q23" s="16">
        <v>2001.0</v>
      </c>
      <c r="R23" s="16">
        <v>2002.0</v>
      </c>
      <c r="S23" s="16">
        <v>2003.0</v>
      </c>
      <c r="T23" s="16">
        <v>2004.0</v>
      </c>
      <c r="U23" s="16">
        <v>2005.0</v>
      </c>
      <c r="V23" s="16">
        <v>2006.0</v>
      </c>
      <c r="W23" s="16">
        <v>2007.0</v>
      </c>
      <c r="X23" s="16">
        <v>2008.0</v>
      </c>
      <c r="Y23" s="16">
        <v>2009.0</v>
      </c>
      <c r="Z23" s="16">
        <v>2010.0</v>
      </c>
      <c r="AA23" s="16">
        <v>2011.0</v>
      </c>
      <c r="AB23" s="16">
        <v>2012.0</v>
      </c>
      <c r="AC23" s="16">
        <v>2013.0</v>
      </c>
      <c r="AD23" s="16">
        <v>2014.0</v>
      </c>
      <c r="AE23" s="16">
        <v>2015.0</v>
      </c>
      <c r="AF23" s="16">
        <v>2016.0</v>
      </c>
      <c r="AG23" s="16">
        <v>2017.0</v>
      </c>
      <c r="AH23" s="16">
        <v>2018.0</v>
      </c>
      <c r="AI23" s="16">
        <v>2019.0</v>
      </c>
      <c r="AJ23" s="16">
        <v>2020.0</v>
      </c>
      <c r="AK23" s="16">
        <v>2021.0</v>
      </c>
      <c r="AL23" s="16">
        <v>2022.0</v>
      </c>
      <c r="AM23" s="16">
        <v>2023.0</v>
      </c>
      <c r="AN23" s="16">
        <v>2024.0</v>
      </c>
      <c r="AO23" s="16">
        <v>2025.0</v>
      </c>
      <c r="AP23" s="16">
        <v>2026.0</v>
      </c>
      <c r="AQ23" s="16">
        <v>2027.0</v>
      </c>
      <c r="AR23" s="16">
        <v>2028.0</v>
      </c>
      <c r="AS23" s="16">
        <v>2029.0</v>
      </c>
      <c r="AT23" s="16">
        <v>2030.0</v>
      </c>
      <c r="AU23" s="16">
        <v>2031.0</v>
      </c>
      <c r="AV23" s="16">
        <v>2032.0</v>
      </c>
      <c r="AW23" s="16">
        <v>2033.0</v>
      </c>
      <c r="AX23" s="16">
        <v>2034.0</v>
      </c>
      <c r="AY23" s="16">
        <v>2035.0</v>
      </c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</row>
    <row r="24">
      <c r="A24" s="16">
        <v>0.0</v>
      </c>
      <c r="B24" s="22">
        <f t="shared" ref="B24:AY24" si="4">B12/B$32</f>
        <v>0</v>
      </c>
      <c r="C24" s="22">
        <f t="shared" si="4"/>
        <v>0.05671045556</v>
      </c>
      <c r="D24" s="22">
        <f t="shared" si="4"/>
        <v>0.05670065299</v>
      </c>
      <c r="E24" s="22">
        <f t="shared" si="4"/>
        <v>0.05668603096</v>
      </c>
      <c r="F24" s="22">
        <f t="shared" si="4"/>
        <v>0.05666129466</v>
      </c>
      <c r="G24" s="22">
        <f t="shared" si="4"/>
        <v>0.05661172837</v>
      </c>
      <c r="H24" s="22">
        <f t="shared" si="4"/>
        <v>0.05652555949</v>
      </c>
      <c r="I24" s="22">
        <f t="shared" si="4"/>
        <v>0.05640012951</v>
      </c>
      <c r="J24" s="22">
        <f t="shared" si="4"/>
        <v>0.05624040623</v>
      </c>
      <c r="K24" s="22">
        <f t="shared" si="4"/>
        <v>0.05605571286</v>
      </c>
      <c r="L24" s="22">
        <f t="shared" si="4"/>
        <v>0.05585682101</v>
      </c>
      <c r="M24" s="22">
        <f t="shared" si="4"/>
        <v>0.05565397206</v>
      </c>
      <c r="N24" s="22">
        <f t="shared" si="4"/>
        <v>0.05545578122</v>
      </c>
      <c r="O24" s="22">
        <f t="shared" si="4"/>
        <v>0.05526879877</v>
      </c>
      <c r="P24" s="22">
        <f t="shared" si="4"/>
        <v>0.05509749417</v>
      </c>
      <c r="Q24" s="22">
        <f t="shared" si="4"/>
        <v>0.0549444775</v>
      </c>
      <c r="R24" s="22">
        <f t="shared" si="4"/>
        <v>0.05481082889</v>
      </c>
      <c r="S24" s="22">
        <f t="shared" si="4"/>
        <v>0.05469645408</v>
      </c>
      <c r="T24" s="22">
        <f t="shared" si="4"/>
        <v>0.0546004188</v>
      </c>
      <c r="U24" s="22">
        <f t="shared" si="4"/>
        <v>0.05452123837</v>
      </c>
      <c r="V24" s="22">
        <f t="shared" si="4"/>
        <v>0.0544571136</v>
      </c>
      <c r="W24" s="22">
        <f t="shared" si="4"/>
        <v>0.05440611325</v>
      </c>
      <c r="X24" s="22">
        <f t="shared" si="4"/>
        <v>0.05436630771</v>
      </c>
      <c r="Y24" s="22">
        <f t="shared" si="4"/>
        <v>0.05433586132</v>
      </c>
      <c r="Z24" s="22">
        <f t="shared" si="4"/>
        <v>0.05431309086</v>
      </c>
      <c r="AA24" s="22">
        <f t="shared" si="4"/>
        <v>0.05429649784</v>
      </c>
      <c r="AB24" s="22">
        <f t="shared" si="4"/>
        <v>0.05428478117</v>
      </c>
      <c r="AC24" s="22">
        <f t="shared" si="4"/>
        <v>0.05427683582</v>
      </c>
      <c r="AD24" s="22">
        <f t="shared" si="4"/>
        <v>0.05427174224</v>
      </c>
      <c r="AE24" s="22">
        <f t="shared" si="4"/>
        <v>0.05426874996</v>
      </c>
      <c r="AF24" s="22">
        <f t="shared" si="4"/>
        <v>0.0542672582</v>
      </c>
      <c r="AG24" s="22">
        <f t="shared" si="4"/>
        <v>0.05426679547</v>
      </c>
      <c r="AH24" s="22">
        <f t="shared" si="4"/>
        <v>0.05426699953</v>
      </c>
      <c r="AI24" s="22">
        <f t="shared" si="4"/>
        <v>0.0542675986</v>
      </c>
      <c r="AJ24" s="22">
        <f t="shared" si="4"/>
        <v>0.05426839435</v>
      </c>
      <c r="AK24" s="22">
        <f t="shared" si="4"/>
        <v>0.05426924696</v>
      </c>
      <c r="AL24" s="22">
        <f t="shared" si="4"/>
        <v>0.05427006227</v>
      </c>
      <c r="AM24" s="22">
        <f t="shared" si="4"/>
        <v>0.05427078101</v>
      </c>
      <c r="AN24" s="22">
        <f t="shared" si="4"/>
        <v>0.05427136988</v>
      </c>
      <c r="AO24" s="22">
        <f t="shared" si="4"/>
        <v>0.05427181441</v>
      </c>
      <c r="AP24" s="22">
        <f t="shared" si="4"/>
        <v>0.05427211324</v>
      </c>
      <c r="AQ24" s="22">
        <f t="shared" si="4"/>
        <v>0.0542722737</v>
      </c>
      <c r="AR24" s="22">
        <f t="shared" si="4"/>
        <v>0.05427230849</v>
      </c>
      <c r="AS24" s="22">
        <f t="shared" si="4"/>
        <v>0.05427223316</v>
      </c>
      <c r="AT24" s="22">
        <f t="shared" si="4"/>
        <v>0.05427206432</v>
      </c>
      <c r="AU24" s="22">
        <f t="shared" si="4"/>
        <v>0.05427181844</v>
      </c>
      <c r="AV24" s="22">
        <f t="shared" si="4"/>
        <v>0.05427151106</v>
      </c>
      <c r="AW24" s="22">
        <f t="shared" si="4"/>
        <v>0.05427115623</v>
      </c>
      <c r="AX24" s="22">
        <f t="shared" si="4"/>
        <v>0.05427076636</v>
      </c>
      <c r="AY24" s="22">
        <f t="shared" si="4"/>
        <v>0.05427035208</v>
      </c>
      <c r="AZ24" s="21"/>
    </row>
    <row r="25">
      <c r="A25" s="16">
        <v>1.0</v>
      </c>
      <c r="B25" s="22">
        <f t="shared" ref="B25:AY25" si="5">B13/B$32</f>
        <v>0.01860465116</v>
      </c>
      <c r="C25" s="22">
        <f t="shared" si="5"/>
        <v>0.01161557963</v>
      </c>
      <c r="D25" s="22">
        <f t="shared" si="5"/>
        <v>0.05229787912</v>
      </c>
      <c r="E25" s="22">
        <f t="shared" si="5"/>
        <v>0.0782777257</v>
      </c>
      <c r="F25" s="22">
        <f t="shared" si="5"/>
        <v>0.09512202781</v>
      </c>
      <c r="G25" s="22">
        <f t="shared" si="5"/>
        <v>0.1062042364</v>
      </c>
      <c r="H25" s="22">
        <f t="shared" si="5"/>
        <v>0.1135899478</v>
      </c>
      <c r="I25" s="22">
        <f t="shared" si="5"/>
        <v>0.1185589342</v>
      </c>
      <c r="J25" s="22">
        <f t="shared" si="5"/>
        <v>0.121916286</v>
      </c>
      <c r="K25" s="22">
        <f t="shared" si="5"/>
        <v>0.124178056</v>
      </c>
      <c r="L25" s="22">
        <f t="shared" si="5"/>
        <v>0.1256824493</v>
      </c>
      <c r="M25" s="22">
        <f t="shared" si="5"/>
        <v>0.1266566868</v>
      </c>
      <c r="N25" s="22">
        <f t="shared" si="5"/>
        <v>0.1272573964</v>
      </c>
      <c r="O25" s="22">
        <f t="shared" si="5"/>
        <v>0.1275951756</v>
      </c>
      <c r="P25" s="22">
        <f t="shared" si="5"/>
        <v>0.1277496924</v>
      </c>
      <c r="Q25" s="22">
        <f t="shared" si="5"/>
        <v>0.1277791352</v>
      </c>
      <c r="R25" s="22">
        <f t="shared" si="5"/>
        <v>0.127726283</v>
      </c>
      <c r="S25" s="22">
        <f t="shared" si="5"/>
        <v>0.1276225448</v>
      </c>
      <c r="T25" s="22">
        <f t="shared" si="5"/>
        <v>0.1274907636</v>
      </c>
      <c r="U25" s="22">
        <f t="shared" si="5"/>
        <v>0.1273472473</v>
      </c>
      <c r="V25" s="22">
        <f t="shared" si="5"/>
        <v>0.1272033</v>
      </c>
      <c r="W25" s="22">
        <f t="shared" si="5"/>
        <v>0.1270664097</v>
      </c>
      <c r="X25" s="22">
        <f t="shared" si="5"/>
        <v>0.1269411867</v>
      </c>
      <c r="Y25" s="22">
        <f t="shared" si="5"/>
        <v>0.1268301111</v>
      </c>
      <c r="Z25" s="22">
        <f t="shared" si="5"/>
        <v>0.1267341261</v>
      </c>
      <c r="AA25" s="22">
        <f t="shared" si="5"/>
        <v>0.1266531064</v>
      </c>
      <c r="AB25" s="22">
        <f t="shared" si="5"/>
        <v>0.1265862213</v>
      </c>
      <c r="AC25" s="22">
        <f t="shared" si="5"/>
        <v>0.126532212</v>
      </c>
      <c r="AD25" s="22">
        <f t="shared" si="5"/>
        <v>0.1264895971</v>
      </c>
      <c r="AE25" s="22">
        <f t="shared" si="5"/>
        <v>0.1264568209</v>
      </c>
      <c r="AF25" s="22">
        <f t="shared" si="5"/>
        <v>0.1264323561</v>
      </c>
      <c r="AG25" s="22">
        <f t="shared" si="5"/>
        <v>0.1264147706</v>
      </c>
      <c r="AH25" s="22">
        <f t="shared" si="5"/>
        <v>0.1264027669</v>
      </c>
      <c r="AI25" s="22">
        <f t="shared" si="5"/>
        <v>0.1263952019</v>
      </c>
      <c r="AJ25" s="22">
        <f t="shared" si="5"/>
        <v>0.1263910923</v>
      </c>
      <c r="AK25" s="22">
        <f t="shared" si="5"/>
        <v>0.1263896099</v>
      </c>
      <c r="AL25" s="22">
        <f t="shared" si="5"/>
        <v>0.1263900709</v>
      </c>
      <c r="AM25" s="22">
        <f t="shared" si="5"/>
        <v>0.1263919215</v>
      </c>
      <c r="AN25" s="22">
        <f t="shared" si="5"/>
        <v>0.1263947217</v>
      </c>
      <c r="AO25" s="22">
        <f t="shared" si="5"/>
        <v>0.1263981292</v>
      </c>
      <c r="AP25" s="22">
        <f t="shared" si="5"/>
        <v>0.1264018834</v>
      </c>
      <c r="AQ25" s="22">
        <f t="shared" si="5"/>
        <v>0.1264057909</v>
      </c>
      <c r="AR25" s="22">
        <f t="shared" si="5"/>
        <v>0.1264097129</v>
      </c>
      <c r="AS25" s="22">
        <f t="shared" si="5"/>
        <v>0.1264135534</v>
      </c>
      <c r="AT25" s="22">
        <f t="shared" si="5"/>
        <v>0.1264172496</v>
      </c>
      <c r="AU25" s="22">
        <f t="shared" si="5"/>
        <v>0.1264207643</v>
      </c>
      <c r="AV25" s="22">
        <f t="shared" si="5"/>
        <v>0.1264240786</v>
      </c>
      <c r="AW25" s="22">
        <f t="shared" si="5"/>
        <v>0.1264271874</v>
      </c>
      <c r="AX25" s="22">
        <f t="shared" si="5"/>
        <v>0.1264300945</v>
      </c>
      <c r="AY25" s="22">
        <f t="shared" si="5"/>
        <v>0.1264328097</v>
      </c>
      <c r="AZ25" s="21"/>
    </row>
    <row r="26">
      <c r="A26" s="16">
        <v>2.0</v>
      </c>
      <c r="B26" s="22">
        <f t="shared" ref="B26:AY26" si="6">B14/B$32</f>
        <v>0.0511627907</v>
      </c>
      <c r="C26" s="22">
        <f t="shared" si="6"/>
        <v>0.03499526261</v>
      </c>
      <c r="D26" s="22">
        <f t="shared" si="6"/>
        <v>0.02390775124</v>
      </c>
      <c r="E26" s="22">
        <f t="shared" si="6"/>
        <v>0.02378741107</v>
      </c>
      <c r="F26" s="22">
        <f t="shared" si="6"/>
        <v>0.02815558881</v>
      </c>
      <c r="G26" s="22">
        <f t="shared" si="6"/>
        <v>0.03386873156</v>
      </c>
      <c r="H26" s="22">
        <f t="shared" si="6"/>
        <v>0.03949139309</v>
      </c>
      <c r="I26" s="22">
        <f t="shared" si="6"/>
        <v>0.04444529646</v>
      </c>
      <c r="J26" s="22">
        <f t="shared" si="6"/>
        <v>0.04856665528</v>
      </c>
      <c r="K26" s="22">
        <f t="shared" si="6"/>
        <v>0.05187901402</v>
      </c>
      <c r="L26" s="22">
        <f t="shared" si="6"/>
        <v>0.05447963492</v>
      </c>
      <c r="M26" s="22">
        <f t="shared" si="6"/>
        <v>0.05648514257</v>
      </c>
      <c r="N26" s="22">
        <f t="shared" si="6"/>
        <v>0.05800747217</v>
      </c>
      <c r="O26" s="22">
        <f t="shared" si="6"/>
        <v>0.05914479425</v>
      </c>
      <c r="P26" s="22">
        <f t="shared" si="6"/>
        <v>0.05997944449</v>
      </c>
      <c r="Q26" s="22">
        <f t="shared" si="6"/>
        <v>0.06057883289</v>
      </c>
      <c r="R26" s="22">
        <f t="shared" si="6"/>
        <v>0.06099738872</v>
      </c>
      <c r="S26" s="22">
        <f t="shared" si="6"/>
        <v>0.06127866769</v>
      </c>
      <c r="T26" s="22">
        <f t="shared" si="6"/>
        <v>0.06145727594</v>
      </c>
      <c r="U26" s="22">
        <f t="shared" si="6"/>
        <v>0.06156051127</v>
      </c>
      <c r="V26" s="22">
        <f t="shared" si="6"/>
        <v>0.06160972484</v>
      </c>
      <c r="W26" s="22">
        <f t="shared" si="6"/>
        <v>0.06162144168</v>
      </c>
      <c r="X26" s="22">
        <f t="shared" si="6"/>
        <v>0.06160828358</v>
      </c>
      <c r="Y26" s="22">
        <f t="shared" si="6"/>
        <v>0.06157973227</v>
      </c>
      <c r="Z26" s="22">
        <f t="shared" si="6"/>
        <v>0.06154276279</v>
      </c>
      <c r="AA26" s="22">
        <f t="shared" si="6"/>
        <v>0.06150236934</v>
      </c>
      <c r="AB26" s="22">
        <f t="shared" si="6"/>
        <v>0.06146200098</v>
      </c>
      <c r="AC26" s="22">
        <f t="shared" si="6"/>
        <v>0.06142392038</v>
      </c>
      <c r="AD26" s="22">
        <f t="shared" si="6"/>
        <v>0.06138949671</v>
      </c>
      <c r="AE26" s="22">
        <f t="shared" si="6"/>
        <v>0.06135944204</v>
      </c>
      <c r="AF26" s="22">
        <f t="shared" si="6"/>
        <v>0.06133399946</v>
      </c>
      <c r="AG26" s="22">
        <f t="shared" si="6"/>
        <v>0.06131309058</v>
      </c>
      <c r="AH26" s="22">
        <f t="shared" si="6"/>
        <v>0.06129642877</v>
      </c>
      <c r="AI26" s="22">
        <f t="shared" si="6"/>
        <v>0.06128360458</v>
      </c>
      <c r="AJ26" s="22">
        <f t="shared" si="6"/>
        <v>0.06127414811</v>
      </c>
      <c r="AK26" s="22">
        <f t="shared" si="6"/>
        <v>0.06126757344</v>
      </c>
      <c r="AL26" s="22">
        <f t="shared" si="6"/>
        <v>0.06126340871</v>
      </c>
      <c r="AM26" s="22">
        <f t="shared" si="6"/>
        <v>0.06126121527</v>
      </c>
      <c r="AN26" s="22">
        <f t="shared" si="6"/>
        <v>0.06126059869</v>
      </c>
      <c r="AO26" s="22">
        <f t="shared" si="6"/>
        <v>0.06126121379</v>
      </c>
      <c r="AP26" s="22">
        <f t="shared" si="6"/>
        <v>0.06126276549</v>
      </c>
      <c r="AQ26" s="22">
        <f t="shared" si="6"/>
        <v>0.06126500682</v>
      </c>
      <c r="AR26" s="22">
        <f t="shared" si="6"/>
        <v>0.06126773519</v>
      </c>
      <c r="AS26" s="22">
        <f t="shared" si="6"/>
        <v>0.06127078766</v>
      </c>
      <c r="AT26" s="22">
        <f t="shared" si="6"/>
        <v>0.06127403589</v>
      </c>
      <c r="AU26" s="22">
        <f t="shared" si="6"/>
        <v>0.06127738093</v>
      </c>
      <c r="AV26" s="22">
        <f t="shared" si="6"/>
        <v>0.06128074842</v>
      </c>
      <c r="AW26" s="22">
        <f t="shared" si="6"/>
        <v>0.06128408408</v>
      </c>
      <c r="AX26" s="22">
        <f t="shared" si="6"/>
        <v>0.0612873498</v>
      </c>
      <c r="AY26" s="22">
        <f t="shared" si="6"/>
        <v>0.06129052013</v>
      </c>
      <c r="AZ26" s="21"/>
    </row>
    <row r="27">
      <c r="A27" s="16">
        <v>3.0</v>
      </c>
      <c r="B27" s="22">
        <f t="shared" ref="B27:AY27" si="7">B15/B$32</f>
        <v>0.06511627907</v>
      </c>
      <c r="C27" s="22">
        <f t="shared" si="7"/>
        <v>0.05170162096</v>
      </c>
      <c r="D27" s="22">
        <f t="shared" si="7"/>
        <v>0.04038597303</v>
      </c>
      <c r="E27" s="22">
        <f t="shared" si="7"/>
        <v>0.03114969644</v>
      </c>
      <c r="F27" s="22">
        <f t="shared" si="7"/>
        <v>0.02502991688</v>
      </c>
      <c r="G27" s="22">
        <f t="shared" si="7"/>
        <v>0.02170443847</v>
      </c>
      <c r="H27" s="22">
        <f t="shared" si="7"/>
        <v>0.02046941318</v>
      </c>
      <c r="I27" s="22">
        <f t="shared" si="7"/>
        <v>0.02062813061</v>
      </c>
      <c r="J27" s="22">
        <f t="shared" si="7"/>
        <v>0.02161949769</v>
      </c>
      <c r="K27" s="22">
        <f t="shared" si="7"/>
        <v>0.02303718374</v>
      </c>
      <c r="L27" s="22">
        <f t="shared" si="7"/>
        <v>0.02460834025</v>
      </c>
      <c r="M27" s="22">
        <f t="shared" si="7"/>
        <v>0.02616218355</v>
      </c>
      <c r="N27" s="22">
        <f t="shared" si="7"/>
        <v>0.02760056832</v>
      </c>
      <c r="O27" s="22">
        <f t="shared" si="7"/>
        <v>0.02887438701</v>
      </c>
      <c r="P27" s="22">
        <f t="shared" si="7"/>
        <v>0.02996611064</v>
      </c>
      <c r="Q27" s="22">
        <f t="shared" si="7"/>
        <v>0.03087751751</v>
      </c>
      <c r="R27" s="22">
        <f t="shared" si="7"/>
        <v>0.03162138434</v>
      </c>
      <c r="S27" s="22">
        <f t="shared" si="7"/>
        <v>0.03221603473</v>
      </c>
      <c r="T27" s="22">
        <f t="shared" si="7"/>
        <v>0.0326818731</v>
      </c>
      <c r="U27" s="22">
        <f t="shared" si="7"/>
        <v>0.0330392632</v>
      </c>
      <c r="V27" s="22">
        <f t="shared" si="7"/>
        <v>0.03330729962</v>
      </c>
      <c r="W27" s="22">
        <f t="shared" si="7"/>
        <v>0.03350316237</v>
      </c>
      <c r="X27" s="22">
        <f t="shared" si="7"/>
        <v>0.03364184529</v>
      </c>
      <c r="Y27" s="22">
        <f t="shared" si="7"/>
        <v>0.03373611839</v>
      </c>
      <c r="Z27" s="22">
        <f t="shared" si="7"/>
        <v>0.0337966312</v>
      </c>
      <c r="AA27" s="22">
        <f t="shared" si="7"/>
        <v>0.03383209528</v>
      </c>
      <c r="AB27" s="22">
        <f t="shared" si="7"/>
        <v>0.03384950545</v>
      </c>
      <c r="AC27" s="22">
        <f t="shared" si="7"/>
        <v>0.03385437325</v>
      </c>
      <c r="AD27" s="22">
        <f t="shared" si="7"/>
        <v>0.03385095564</v>
      </c>
      <c r="AE27" s="22">
        <f t="shared" si="7"/>
        <v>0.0338424689</v>
      </c>
      <c r="AF27" s="22">
        <f t="shared" si="7"/>
        <v>0.03383128177</v>
      </c>
      <c r="AG27" s="22">
        <f t="shared" si="7"/>
        <v>0.03381908526</v>
      </c>
      <c r="AH27" s="22">
        <f t="shared" si="7"/>
        <v>0.03380703865</v>
      </c>
      <c r="AI27" s="22">
        <f t="shared" si="7"/>
        <v>0.0337958924</v>
      </c>
      <c r="AJ27" s="22">
        <f t="shared" si="7"/>
        <v>0.03378608982</v>
      </c>
      <c r="AK27" s="22">
        <f t="shared" si="7"/>
        <v>0.03377784943</v>
      </c>
      <c r="AL27" s="22">
        <f t="shared" si="7"/>
        <v>0.03377123074</v>
      </c>
      <c r="AM27" s="22">
        <f t="shared" si="7"/>
        <v>0.03376618552</v>
      </c>
      <c r="AN27" s="22">
        <f t="shared" si="7"/>
        <v>0.0337625971</v>
      </c>
      <c r="AO27" s="22">
        <f t="shared" si="7"/>
        <v>0.0337603097</v>
      </c>
      <c r="AP27" s="22">
        <f t="shared" si="7"/>
        <v>0.03375914982</v>
      </c>
      <c r="AQ27" s="22">
        <f t="shared" si="7"/>
        <v>0.03375894114</v>
      </c>
      <c r="AR27" s="22">
        <f t="shared" si="7"/>
        <v>0.03375951455</v>
      </c>
      <c r="AS27" s="22">
        <f t="shared" si="7"/>
        <v>0.03376071441</v>
      </c>
      <c r="AT27" s="22">
        <f t="shared" si="7"/>
        <v>0.03376240193</v>
      </c>
      <c r="AU27" s="22">
        <f t="shared" si="7"/>
        <v>0.03376445662</v>
      </c>
      <c r="AV27" s="22">
        <f t="shared" si="7"/>
        <v>0.03376677628</v>
      </c>
      <c r="AW27" s="22">
        <f t="shared" si="7"/>
        <v>0.03376927607</v>
      </c>
      <c r="AX27" s="22">
        <f t="shared" si="7"/>
        <v>0.03377188702</v>
      </c>
      <c r="AY27" s="22">
        <f t="shared" si="7"/>
        <v>0.03377455423</v>
      </c>
      <c r="AZ27" s="21"/>
    </row>
    <row r="28">
      <c r="A28" s="16">
        <v>4.0</v>
      </c>
      <c r="B28" s="22">
        <f t="shared" ref="B28:AY28" si="8">B16/B$32</f>
        <v>0.06046511628</v>
      </c>
      <c r="C28" s="22">
        <f t="shared" si="8"/>
        <v>0.05413433715</v>
      </c>
      <c r="D28" s="22">
        <f t="shared" si="8"/>
        <v>0.04706084551</v>
      </c>
      <c r="E28" s="22">
        <f t="shared" si="8"/>
        <v>0.03994057035</v>
      </c>
      <c r="F28" s="22">
        <f t="shared" si="8"/>
        <v>0.03323356151</v>
      </c>
      <c r="G28" s="22">
        <f t="shared" si="8"/>
        <v>0.02752529696</v>
      </c>
      <c r="H28" s="22">
        <f t="shared" si="8"/>
        <v>0.02312876567</v>
      </c>
      <c r="I28" s="22">
        <f t="shared" si="8"/>
        <v>0.02007949888</v>
      </c>
      <c r="J28" s="22">
        <f t="shared" si="8"/>
        <v>0.01823228739</v>
      </c>
      <c r="K28" s="22">
        <f t="shared" si="8"/>
        <v>0.01735701456</v>
      </c>
      <c r="L28" s="22">
        <f t="shared" si="8"/>
        <v>0.01720601442</v>
      </c>
      <c r="M28" s="22">
        <f t="shared" si="8"/>
        <v>0.01755271</v>
      </c>
      <c r="N28" s="22">
        <f t="shared" si="8"/>
        <v>0.01820906869</v>
      </c>
      <c r="O28" s="22">
        <f t="shared" si="8"/>
        <v>0.01902979573</v>
      </c>
      <c r="P28" s="22">
        <f t="shared" si="8"/>
        <v>0.01990933546</v>
      </c>
      <c r="Q28" s="22">
        <f t="shared" si="8"/>
        <v>0.02077568221</v>
      </c>
      <c r="R28" s="22">
        <f t="shared" si="8"/>
        <v>0.02158336192</v>
      </c>
      <c r="S28" s="22">
        <f t="shared" si="8"/>
        <v>0.02230682509</v>
      </c>
      <c r="T28" s="22">
        <f t="shared" si="8"/>
        <v>0.02293479587</v>
      </c>
      <c r="U28" s="22">
        <f t="shared" si="8"/>
        <v>0.0234657273</v>
      </c>
      <c r="V28" s="22">
        <f t="shared" si="8"/>
        <v>0.02390430892</v>
      </c>
      <c r="W28" s="22">
        <f t="shared" si="8"/>
        <v>0.02425888409</v>
      </c>
      <c r="X28" s="22">
        <f t="shared" si="8"/>
        <v>0.02453960868</v>
      </c>
      <c r="Y28" s="22">
        <f t="shared" si="8"/>
        <v>0.02475718957</v>
      </c>
      <c r="Z28" s="22">
        <f t="shared" si="8"/>
        <v>0.02492206175</v>
      </c>
      <c r="AA28" s="22">
        <f t="shared" si="8"/>
        <v>0.02504388814</v>
      </c>
      <c r="AB28" s="22">
        <f t="shared" si="8"/>
        <v>0.02513128974</v>
      </c>
      <c r="AC28" s="22">
        <f t="shared" si="8"/>
        <v>0.02519173536</v>
      </c>
      <c r="AD28" s="22">
        <f t="shared" si="8"/>
        <v>0.02523153745</v>
      </c>
      <c r="AE28" s="22">
        <f t="shared" si="8"/>
        <v>0.02525591468</v>
      </c>
      <c r="AF28" s="22">
        <f t="shared" si="8"/>
        <v>0.02526909316</v>
      </c>
      <c r="AG28" s="22">
        <f t="shared" si="8"/>
        <v>0.02527442621</v>
      </c>
      <c r="AH28" s="22">
        <f t="shared" si="8"/>
        <v>0.02527451939</v>
      </c>
      <c r="AI28" s="22">
        <f t="shared" si="8"/>
        <v>0.02527135188</v>
      </c>
      <c r="AJ28" s="22">
        <f t="shared" si="8"/>
        <v>0.02526638892</v>
      </c>
      <c r="AK28" s="22">
        <f t="shared" si="8"/>
        <v>0.02526068231</v>
      </c>
      <c r="AL28" s="22">
        <f t="shared" si="8"/>
        <v>0.02525495786</v>
      </c>
      <c r="AM28" s="22">
        <f t="shared" si="8"/>
        <v>0.02524968971</v>
      </c>
      <c r="AN28" s="22">
        <f t="shared" si="8"/>
        <v>0.02524516207</v>
      </c>
      <c r="AO28" s="22">
        <f t="shared" si="8"/>
        <v>0.02524151965</v>
      </c>
      <c r="AP28" s="22">
        <f t="shared" si="8"/>
        <v>0.02523880793</v>
      </c>
      <c r="AQ28" s="22">
        <f t="shared" si="8"/>
        <v>0.0252370048</v>
      </c>
      <c r="AR28" s="22">
        <f t="shared" si="8"/>
        <v>0.0252360448</v>
      </c>
      <c r="AS28" s="22">
        <f t="shared" si="8"/>
        <v>0.02523583736</v>
      </c>
      <c r="AT28" s="22">
        <f t="shared" si="8"/>
        <v>0.02523628002</v>
      </c>
      <c r="AU28" s="22">
        <f t="shared" si="8"/>
        <v>0.0252372678</v>
      </c>
      <c r="AV28" s="22">
        <f t="shared" si="8"/>
        <v>0.02523869954</v>
      </c>
      <c r="AW28" s="22">
        <f t="shared" si="8"/>
        <v>0.0252404818</v>
      </c>
      <c r="AX28" s="22">
        <f t="shared" si="8"/>
        <v>0.0252425311</v>
      </c>
      <c r="AY28" s="22">
        <f t="shared" si="8"/>
        <v>0.02524477488</v>
      </c>
      <c r="AZ28" s="21"/>
    </row>
    <row r="29">
      <c r="A29" s="16">
        <v>5.0</v>
      </c>
      <c r="B29" s="22">
        <f t="shared" ref="B29:AY29" si="9">B17/B$32</f>
        <v>0.1488372093</v>
      </c>
      <c r="C29" s="22">
        <f t="shared" si="9"/>
        <v>0.1260966429</v>
      </c>
      <c r="D29" s="22">
        <f t="shared" si="9"/>
        <v>0.1082443746</v>
      </c>
      <c r="E29" s="22">
        <f t="shared" si="9"/>
        <v>0.09357414135</v>
      </c>
      <c r="F29" s="22">
        <f t="shared" si="9"/>
        <v>0.08108302203</v>
      </c>
      <c r="G29" s="22">
        <f t="shared" si="9"/>
        <v>0.07018404187</v>
      </c>
      <c r="H29" s="22">
        <f t="shared" si="9"/>
        <v>0.06063055036</v>
      </c>
      <c r="I29" s="22">
        <f t="shared" si="9"/>
        <v>0.05235274101</v>
      </c>
      <c r="J29" s="22">
        <f t="shared" si="9"/>
        <v>0.04533454208</v>
      </c>
      <c r="K29" s="22">
        <f t="shared" si="9"/>
        <v>0.03954717305</v>
      </c>
      <c r="L29" s="22">
        <f t="shared" si="9"/>
        <v>0.03492476316</v>
      </c>
      <c r="M29" s="22">
        <f t="shared" si="9"/>
        <v>0.03136417738</v>
      </c>
      <c r="N29" s="22">
        <f t="shared" si="9"/>
        <v>0.02873570048</v>
      </c>
      <c r="O29" s="22">
        <f t="shared" si="9"/>
        <v>0.02689647774</v>
      </c>
      <c r="P29" s="22">
        <f t="shared" si="9"/>
        <v>0.02570258559</v>
      </c>
      <c r="Q29" s="22">
        <f t="shared" si="9"/>
        <v>0.02501811485</v>
      </c>
      <c r="R29" s="22">
        <f t="shared" si="9"/>
        <v>0.02472103281</v>
      </c>
      <c r="S29" s="22">
        <f t="shared" si="9"/>
        <v>0.02470624321</v>
      </c>
      <c r="T29" s="22">
        <f t="shared" si="9"/>
        <v>0.02488649202</v>
      </c>
      <c r="U29" s="22">
        <f t="shared" si="9"/>
        <v>0.02519177418</v>
      </c>
      <c r="V29" s="22">
        <f t="shared" si="9"/>
        <v>0.02556780528</v>
      </c>
      <c r="W29" s="22">
        <f t="shared" si="9"/>
        <v>0.02597399812</v>
      </c>
      <c r="X29" s="22">
        <f t="shared" si="9"/>
        <v>0.026381263</v>
      </c>
      <c r="Y29" s="22">
        <f t="shared" si="9"/>
        <v>0.02676984636</v>
      </c>
      <c r="Z29" s="22">
        <f t="shared" si="9"/>
        <v>0.02712733973</v>
      </c>
      <c r="AA29" s="22">
        <f t="shared" si="9"/>
        <v>0.0274469295</v>
      </c>
      <c r="AB29" s="22">
        <f t="shared" si="9"/>
        <v>0.0277259149</v>
      </c>
      <c r="AC29" s="22">
        <f t="shared" si="9"/>
        <v>0.02796449284</v>
      </c>
      <c r="AD29" s="22">
        <f t="shared" si="9"/>
        <v>0.02816479054</v>
      </c>
      <c r="AE29" s="22">
        <f t="shared" si="9"/>
        <v>0.02833011782</v>
      </c>
      <c r="AF29" s="22">
        <f t="shared" si="9"/>
        <v>0.02846440669</v>
      </c>
      <c r="AG29" s="22">
        <f t="shared" si="9"/>
        <v>0.02857180584</v>
      </c>
      <c r="AH29" s="22">
        <f t="shared" si="9"/>
        <v>0.0286563997</v>
      </c>
      <c r="AI29" s="22">
        <f t="shared" si="9"/>
        <v>0.02872202514</v>
      </c>
      <c r="AJ29" s="22">
        <f t="shared" si="9"/>
        <v>0.02877216225</v>
      </c>
      <c r="AK29" s="22">
        <f t="shared" si="9"/>
        <v>0.02880988011</v>
      </c>
      <c r="AL29" s="22">
        <f t="shared" si="9"/>
        <v>0.0288378217</v>
      </c>
      <c r="AM29" s="22">
        <f t="shared" si="9"/>
        <v>0.02885821536</v>
      </c>
      <c r="AN29" s="22">
        <f t="shared" si="9"/>
        <v>0.02887290345</v>
      </c>
      <c r="AO29" s="22">
        <f t="shared" si="9"/>
        <v>0.02888338068</v>
      </c>
      <c r="AP29" s="22">
        <f t="shared" si="9"/>
        <v>0.02889083709</v>
      </c>
      <c r="AQ29" s="22">
        <f t="shared" si="9"/>
        <v>0.02889620175</v>
      </c>
      <c r="AR29" s="22">
        <f t="shared" si="9"/>
        <v>0.0289001848</v>
      </c>
      <c r="AS29" s="22">
        <f t="shared" si="9"/>
        <v>0.02890331631</v>
      </c>
      <c r="AT29" s="22">
        <f t="shared" si="9"/>
        <v>0.02890598097</v>
      </c>
      <c r="AU29" s="22">
        <f t="shared" si="9"/>
        <v>0.0289084483</v>
      </c>
      <c r="AV29" s="22">
        <f t="shared" si="9"/>
        <v>0.02891089849</v>
      </c>
      <c r="AW29" s="22">
        <f t="shared" si="9"/>
        <v>0.02891344387</v>
      </c>
      <c r="AX29" s="22">
        <f t="shared" si="9"/>
        <v>0.02891614656</v>
      </c>
      <c r="AY29" s="22">
        <f t="shared" si="9"/>
        <v>0.02891903258</v>
      </c>
      <c r="AZ29" s="21"/>
    </row>
    <row r="30">
      <c r="A30" s="16">
        <v>6.0</v>
      </c>
      <c r="B30" s="22">
        <f t="shared" ref="B30:AY30" si="10">B18/B$32</f>
        <v>0.376744186</v>
      </c>
      <c r="C30" s="22">
        <f t="shared" si="10"/>
        <v>0.3938388262</v>
      </c>
      <c r="D30" s="22">
        <f t="shared" si="10"/>
        <v>0.4062248719</v>
      </c>
      <c r="E30" s="22">
        <f t="shared" si="10"/>
        <v>0.4152309855</v>
      </c>
      <c r="F30" s="22">
        <f t="shared" si="10"/>
        <v>0.4216608988</v>
      </c>
      <c r="G30" s="22">
        <f t="shared" si="10"/>
        <v>0.4259501853</v>
      </c>
      <c r="H30" s="22">
        <f t="shared" si="10"/>
        <v>0.4283752002</v>
      </c>
      <c r="I30" s="22">
        <f t="shared" si="10"/>
        <v>0.4291682648</v>
      </c>
      <c r="J30" s="22">
        <f t="shared" si="10"/>
        <v>0.4285640873</v>
      </c>
      <c r="K30" s="22">
        <f t="shared" si="10"/>
        <v>0.4268077832</v>
      </c>
      <c r="L30" s="22">
        <f t="shared" si="10"/>
        <v>0.4241462128</v>
      </c>
      <c r="M30" s="22">
        <f t="shared" si="10"/>
        <v>0.4208151551</v>
      </c>
      <c r="N30" s="22">
        <f t="shared" si="10"/>
        <v>0.417028283</v>
      </c>
      <c r="O30" s="22">
        <f t="shared" si="10"/>
        <v>0.412970016</v>
      </c>
      <c r="P30" s="22">
        <f t="shared" si="10"/>
        <v>0.4087923362</v>
      </c>
      <c r="Q30" s="22">
        <f t="shared" si="10"/>
        <v>0.4046148147</v>
      </c>
      <c r="R30" s="22">
        <f t="shared" si="10"/>
        <v>0.4005268788</v>
      </c>
      <c r="S30" s="22">
        <f t="shared" si="10"/>
        <v>0.3965914211</v>
      </c>
      <c r="T30" s="22">
        <f t="shared" si="10"/>
        <v>0.3928490281</v>
      </c>
      <c r="U30" s="22">
        <f t="shared" si="10"/>
        <v>0.3893223096</v>
      </c>
      <c r="V30" s="22">
        <f t="shared" si="10"/>
        <v>0.3860199829</v>
      </c>
      <c r="W30" s="22">
        <f t="shared" si="10"/>
        <v>0.3829405104</v>
      </c>
      <c r="X30" s="22">
        <f t="shared" si="10"/>
        <v>0.3800751953</v>
      </c>
      <c r="Y30" s="22">
        <f t="shared" si="10"/>
        <v>0.3774107117</v>
      </c>
      <c r="Z30" s="22">
        <f t="shared" si="10"/>
        <v>0.3749310984</v>
      </c>
      <c r="AA30" s="22">
        <f t="shared" si="10"/>
        <v>0.3726192683</v>
      </c>
      <c r="AB30" s="22">
        <f t="shared" si="10"/>
        <v>0.3704581034</v>
      </c>
      <c r="AC30" s="22">
        <f t="shared" si="10"/>
        <v>0.3684312074</v>
      </c>
      <c r="AD30" s="22">
        <f t="shared" si="10"/>
        <v>0.3665233839</v>
      </c>
      <c r="AE30" s="22">
        <f t="shared" si="10"/>
        <v>0.3647209048</v>
      </c>
      <c r="AF30" s="22">
        <f t="shared" si="10"/>
        <v>0.3630116211</v>
      </c>
      <c r="AG30" s="22">
        <f t="shared" si="10"/>
        <v>0.3613849628</v>
      </c>
      <c r="AH30" s="22">
        <f t="shared" si="10"/>
        <v>0.3598318633</v>
      </c>
      <c r="AI30" s="22">
        <f t="shared" si="10"/>
        <v>0.3583446371</v>
      </c>
      <c r="AJ30" s="22">
        <f t="shared" si="10"/>
        <v>0.3569168326</v>
      </c>
      <c r="AK30" s="22">
        <f t="shared" si="10"/>
        <v>0.3555430744</v>
      </c>
      <c r="AL30" s="22">
        <f t="shared" si="10"/>
        <v>0.3542189079</v>
      </c>
      <c r="AM30" s="22">
        <f t="shared" si="10"/>
        <v>0.352940652</v>
      </c>
      <c r="AN30" s="22">
        <f t="shared" si="10"/>
        <v>0.351705265</v>
      </c>
      <c r="AO30" s="22">
        <f t="shared" si="10"/>
        <v>0.3505102256</v>
      </c>
      <c r="AP30" s="22">
        <f t="shared" si="10"/>
        <v>0.3493534301</v>
      </c>
      <c r="AQ30" s="22">
        <f t="shared" si="10"/>
        <v>0.3482331053</v>
      </c>
      <c r="AR30" s="22">
        <f t="shared" si="10"/>
        <v>0.3471477356</v>
      </c>
      <c r="AS30" s="22">
        <f t="shared" si="10"/>
        <v>0.346096004</v>
      </c>
      <c r="AT30" s="22">
        <f t="shared" si="10"/>
        <v>0.3450767444</v>
      </c>
      <c r="AU30" s="22">
        <f t="shared" si="10"/>
        <v>0.3440889044</v>
      </c>
      <c r="AV30" s="22">
        <f t="shared" si="10"/>
        <v>0.3431315161</v>
      </c>
      <c r="AW30" s="22">
        <f t="shared" si="10"/>
        <v>0.342203674</v>
      </c>
      <c r="AX30" s="22">
        <f t="shared" si="10"/>
        <v>0.341304519</v>
      </c>
      <c r="AY30" s="22">
        <f t="shared" si="10"/>
        <v>0.3404332266</v>
      </c>
      <c r="AZ30" s="21"/>
    </row>
    <row r="31">
      <c r="A31" s="16">
        <v>7.0</v>
      </c>
      <c r="B31" s="22">
        <f t="shared" ref="B31:AY31" si="11">B19/B$32</f>
        <v>0.2790697674</v>
      </c>
      <c r="C31" s="22">
        <f t="shared" si="11"/>
        <v>0.2709072751</v>
      </c>
      <c r="D31" s="22">
        <f t="shared" si="11"/>
        <v>0.2651776516</v>
      </c>
      <c r="E31" s="22">
        <f t="shared" si="11"/>
        <v>0.2613534387</v>
      </c>
      <c r="F31" s="22">
        <f t="shared" si="11"/>
        <v>0.2590536895</v>
      </c>
      <c r="G31" s="22">
        <f t="shared" si="11"/>
        <v>0.2579513411</v>
      </c>
      <c r="H31" s="22">
        <f t="shared" si="11"/>
        <v>0.2577891702</v>
      </c>
      <c r="I31" s="22">
        <f t="shared" si="11"/>
        <v>0.2583670046</v>
      </c>
      <c r="J31" s="22">
        <f t="shared" si="11"/>
        <v>0.2595262381</v>
      </c>
      <c r="K31" s="22">
        <f t="shared" si="11"/>
        <v>0.2611380626</v>
      </c>
      <c r="L31" s="22">
        <f t="shared" si="11"/>
        <v>0.2630957641</v>
      </c>
      <c r="M31" s="22">
        <f t="shared" si="11"/>
        <v>0.2653099725</v>
      </c>
      <c r="N31" s="22">
        <f t="shared" si="11"/>
        <v>0.2677057298</v>
      </c>
      <c r="O31" s="22">
        <f t="shared" si="11"/>
        <v>0.2702205549</v>
      </c>
      <c r="P31" s="22">
        <f t="shared" si="11"/>
        <v>0.272803001</v>
      </c>
      <c r="Q31" s="22">
        <f t="shared" si="11"/>
        <v>0.2754114252</v>
      </c>
      <c r="R31" s="22">
        <f t="shared" si="11"/>
        <v>0.2780128415</v>
      </c>
      <c r="S31" s="22">
        <f t="shared" si="11"/>
        <v>0.2805818093</v>
      </c>
      <c r="T31" s="22">
        <f t="shared" si="11"/>
        <v>0.2830993526</v>
      </c>
      <c r="U31" s="22">
        <f t="shared" si="11"/>
        <v>0.2855519288</v>
      </c>
      <c r="V31" s="22">
        <f t="shared" si="11"/>
        <v>0.2879304649</v>
      </c>
      <c r="W31" s="22">
        <f t="shared" si="11"/>
        <v>0.2902294804</v>
      </c>
      <c r="X31" s="22">
        <f t="shared" si="11"/>
        <v>0.2924463097</v>
      </c>
      <c r="Y31" s="22">
        <f t="shared" si="11"/>
        <v>0.2945804292</v>
      </c>
      <c r="Z31" s="22">
        <f t="shared" si="11"/>
        <v>0.2966328891</v>
      </c>
      <c r="AA31" s="22">
        <f t="shared" si="11"/>
        <v>0.2986058452</v>
      </c>
      <c r="AB31" s="22">
        <f t="shared" si="11"/>
        <v>0.300502183</v>
      </c>
      <c r="AC31" s="22">
        <f t="shared" si="11"/>
        <v>0.302325223</v>
      </c>
      <c r="AD31" s="22">
        <f t="shared" si="11"/>
        <v>0.3040784964</v>
      </c>
      <c r="AE31" s="22">
        <f t="shared" si="11"/>
        <v>0.3057655809</v>
      </c>
      <c r="AF31" s="22">
        <f t="shared" si="11"/>
        <v>0.3073899835</v>
      </c>
      <c r="AG31" s="22">
        <f t="shared" si="11"/>
        <v>0.3089550633</v>
      </c>
      <c r="AH31" s="22">
        <f t="shared" si="11"/>
        <v>0.3104639838</v>
      </c>
      <c r="AI31" s="22">
        <f t="shared" si="11"/>
        <v>0.3119196884</v>
      </c>
      <c r="AJ31" s="22">
        <f t="shared" si="11"/>
        <v>0.3133248916</v>
      </c>
      <c r="AK31" s="22">
        <f t="shared" si="11"/>
        <v>0.3146820834</v>
      </c>
      <c r="AL31" s="22">
        <f t="shared" si="11"/>
        <v>0.3159935399</v>
      </c>
      <c r="AM31" s="22">
        <f t="shared" si="11"/>
        <v>0.3172613396</v>
      </c>
      <c r="AN31" s="22">
        <f t="shared" si="11"/>
        <v>0.3184873821</v>
      </c>
      <c r="AO31" s="22">
        <f t="shared" si="11"/>
        <v>0.319673407</v>
      </c>
      <c r="AP31" s="22">
        <f t="shared" si="11"/>
        <v>0.3208210129</v>
      </c>
      <c r="AQ31" s="22">
        <f t="shared" si="11"/>
        <v>0.3219316755</v>
      </c>
      <c r="AR31" s="22">
        <f t="shared" si="11"/>
        <v>0.3230067636</v>
      </c>
      <c r="AS31" s="22">
        <f t="shared" si="11"/>
        <v>0.3240475538</v>
      </c>
      <c r="AT31" s="22">
        <f t="shared" si="11"/>
        <v>0.3250552429</v>
      </c>
      <c r="AU31" s="22">
        <f t="shared" si="11"/>
        <v>0.3260309592</v>
      </c>
      <c r="AV31" s="22">
        <f t="shared" si="11"/>
        <v>0.3269757715</v>
      </c>
      <c r="AW31" s="22">
        <f t="shared" si="11"/>
        <v>0.3278906966</v>
      </c>
      <c r="AX31" s="22">
        <f t="shared" si="11"/>
        <v>0.3287767057</v>
      </c>
      <c r="AY31" s="22">
        <f t="shared" si="11"/>
        <v>0.3296347298</v>
      </c>
      <c r="AZ31" s="21"/>
    </row>
    <row r="32">
      <c r="A32" s="16" t="s">
        <v>11</v>
      </c>
      <c r="B32" s="23">
        <v>444842.0</v>
      </c>
      <c r="C32" s="20">
        <v>403988.9521395349</v>
      </c>
      <c r="D32" s="20">
        <v>364537.3345158698</v>
      </c>
      <c r="E32" s="20">
        <v>327155.0557250957</v>
      </c>
      <c r="F32" s="20">
        <v>292241.2870499719</v>
      </c>
      <c r="G32" s="20">
        <v>260044.95740594517</v>
      </c>
      <c r="H32" s="20">
        <v>230654.19014933013</v>
      </c>
      <c r="I32" s="20">
        <v>204037.80125292187</v>
      </c>
      <c r="J32" s="20">
        <v>180087.26858854477</v>
      </c>
      <c r="K32" s="20">
        <v>158647.88882622748</v>
      </c>
      <c r="L32" s="20">
        <v>139539.82339781</v>
      </c>
      <c r="M32" s="20">
        <v>122572.0000202844</v>
      </c>
      <c r="N32" s="20">
        <v>107551.36288543182</v>
      </c>
      <c r="O32" s="20">
        <v>94289.09360952915</v>
      </c>
      <c r="P32" s="20">
        <v>82604.76990365225</v>
      </c>
      <c r="Q32" s="20">
        <v>72329.04076909993</v>
      </c>
      <c r="R32" s="20">
        <v>63305.192436616846</v>
      </c>
      <c r="S32" s="20">
        <v>55389.87531441201</v>
      </c>
      <c r="T32" s="20">
        <v>48453.205190298395</v>
      </c>
      <c r="U32" s="20">
        <v>42378.41376180469</v>
      </c>
      <c r="V32" s="20">
        <v>37061.19216886312</v>
      </c>
      <c r="W32" s="20">
        <v>32408.842720977904</v>
      </c>
      <c r="X32" s="20">
        <v>28339.32802760382</v>
      </c>
      <c r="Y32" s="20">
        <v>24780.283822588775</v>
      </c>
      <c r="Z32" s="20">
        <v>21668.04243038588</v>
      </c>
      <c r="AA32" s="20">
        <v>18946.698202326275</v>
      </c>
      <c r="AB32" s="20">
        <v>16567.234160599106</v>
      </c>
      <c r="AC32" s="20">
        <v>14486.720105577166</v>
      </c>
      <c r="AD32" s="20">
        <v>12667.586046031636</v>
      </c>
      <c r="AE32" s="20">
        <v>11076.970468017436</v>
      </c>
      <c r="AF32" s="20">
        <v>9686.140178479443</v>
      </c>
      <c r="AG32" s="20">
        <v>8469.97682811535</v>
      </c>
      <c r="AH32" s="20">
        <v>7406.524398878211</v>
      </c>
      <c r="AI32" s="20">
        <v>6476.591674610141</v>
      </c>
      <c r="AJ32" s="20">
        <v>5663.403804340525</v>
      </c>
      <c r="AK32" s="20">
        <v>4952.29737626976</v>
      </c>
      <c r="AL32" s="20">
        <v>4330.45384807755</v>
      </c>
      <c r="AM32" s="20">
        <v>3786.6666594984035</v>
      </c>
      <c r="AN32" s="20">
        <v>3311.137842999561</v>
      </c>
      <c r="AO32" s="20">
        <v>2895.30042139517</v>
      </c>
      <c r="AP32" s="20">
        <v>2531.6633223338067</v>
      </c>
      <c r="AQ32" s="20">
        <v>2213.6759414915373</v>
      </c>
      <c r="AR32" s="20">
        <v>1935.609846635377</v>
      </c>
      <c r="AS32" s="20">
        <v>1692.4554341852972</v>
      </c>
      <c r="AT32" s="20">
        <v>1479.8316309320376</v>
      </c>
      <c r="AU32" s="20">
        <v>1293.906979477424</v>
      </c>
      <c r="AV32" s="20">
        <v>1131.3306603956382</v>
      </c>
      <c r="AW32" s="20">
        <v>989.172190701031</v>
      </c>
      <c r="AX32" s="20">
        <v>864.8687003836513</v>
      </c>
      <c r="AY32" s="20">
        <v>756.1788296735326</v>
      </c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  <c r="B38" s="23" t="s">
        <v>17</v>
      </c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  <row r="1007">
      <c r="A1007" s="12"/>
    </row>
    <row r="1008">
      <c r="A1008" s="12"/>
    </row>
    <row r="1009">
      <c r="A1009" s="12"/>
    </row>
    <row r="1010">
      <c r="A1010" s="12"/>
    </row>
    <row r="1011">
      <c r="A1011" s="12"/>
    </row>
    <row r="1012">
      <c r="A101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3" max="3" width="20.5"/>
    <col customWidth="1" min="4" max="4" width="74.63"/>
  </cols>
  <sheetData>
    <row r="1">
      <c r="A1" s="24" t="s">
        <v>18</v>
      </c>
      <c r="B1" s="10"/>
      <c r="C1" s="10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0" t="s">
        <v>19</v>
      </c>
      <c r="B2" s="10" t="s">
        <v>20</v>
      </c>
      <c r="C2" s="10" t="s">
        <v>21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2004.0</v>
      </c>
      <c r="B3" s="11">
        <v>131540.0</v>
      </c>
      <c r="C3" s="14">
        <f>B3*C10</f>
        <v>70712.25434</v>
      </c>
      <c r="D3" s="11" t="s">
        <v>22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2014.0</v>
      </c>
      <c r="B4" s="11">
        <v>64871.0</v>
      </c>
      <c r="C4" s="14">
        <f>B4*C10</f>
        <v>34872.84971</v>
      </c>
      <c r="D4" s="11" t="s">
        <v>22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 t="s">
        <v>23</v>
      </c>
      <c r="B5" s="11"/>
      <c r="C5" s="15">
        <f>1206+19035+13717</f>
        <v>33958</v>
      </c>
      <c r="D5" s="11" t="s">
        <v>24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 t="s">
        <v>25</v>
      </c>
      <c r="B6" s="12"/>
      <c r="C6" s="14">
        <f>357+4643+3852</f>
        <v>8852</v>
      </c>
      <c r="D6" s="11" t="s">
        <v>24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0" t="s">
        <v>14</v>
      </c>
      <c r="B8" s="10" t="s">
        <v>26</v>
      </c>
      <c r="C8" s="10" t="s">
        <v>27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1">
        <f>80*100/173</f>
        <v>46.24277457</v>
      </c>
      <c r="C9" s="12">
        <f>93*100/173</f>
        <v>53.75722543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>
        <f t="shared" ref="B10:C10" si="1">B9/100</f>
        <v>0.4624277457</v>
      </c>
      <c r="C10" s="12">
        <f t="shared" si="1"/>
        <v>0.5375722543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6">
        <v>2004.0</v>
      </c>
      <c r="B12" s="12"/>
      <c r="C12" s="12"/>
      <c r="E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0" t="s">
        <v>28</v>
      </c>
      <c r="B13" s="14">
        <f>C5-C3</f>
        <v>-36754.25434</v>
      </c>
      <c r="C13" s="12"/>
      <c r="D13" s="11"/>
      <c r="E13" s="1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0" t="s">
        <v>29</v>
      </c>
      <c r="B14" s="12">
        <f>((C5-C3)/C3)*100</f>
        <v>-51.97720633</v>
      </c>
      <c r="C14" s="12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6">
        <v>2014.0</v>
      </c>
      <c r="B16" s="12"/>
      <c r="C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0" t="s">
        <v>28</v>
      </c>
      <c r="B17" s="14">
        <f>C6-C4</f>
        <v>-26020.84971</v>
      </c>
      <c r="D17" s="11"/>
      <c r="E17" s="14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0" t="s">
        <v>29</v>
      </c>
      <c r="B18" s="12">
        <f>((C6-C4)/C4)*100</f>
        <v>-74.61635607</v>
      </c>
      <c r="C18" s="12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4"/>
      <c r="B29" s="10"/>
      <c r="C29" s="1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0"/>
      <c r="B30" s="10"/>
      <c r="C30" s="1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/>
      <c r="B31" s="11"/>
      <c r="C31" s="14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/>
      <c r="B32" s="11"/>
      <c r="C32" s="14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/>
      <c r="B33" s="11"/>
      <c r="C33" s="15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/>
      <c r="B34" s="12"/>
      <c r="C34" s="14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0"/>
      <c r="B36" s="10"/>
      <c r="C36" s="1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</sheetData>
  <drawing r:id="rId1"/>
</worksheet>
</file>