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raphi\raphi-paper\"/>
    </mc:Choice>
  </mc:AlternateContent>
  <bookViews>
    <workbookView xWindow="0" yWindow="0" windowWidth="16380" windowHeight="8190" tabRatio="500" firstSheet="1" activeTab="2"/>
  </bookViews>
  <sheets>
    <sheet name="Hoja1" sheetId="1" r:id="rId1"/>
    <sheet name="Total components" sheetId="6" r:id="rId2"/>
    <sheet name="Transductors and actuators" sheetId="3" r:id="rId3"/>
    <sheet name="Environmental conditions" sheetId="2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8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9" i="3"/>
  <c r="K16" i="1" l="1"/>
  <c r="P15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16" i="1" s="1"/>
  <c r="N15" i="1" l="1"/>
</calcChain>
</file>

<file path=xl/sharedStrings.xml><?xml version="1.0" encoding="utf-8"?>
<sst xmlns="http://schemas.openxmlformats.org/spreadsheetml/2006/main" count="190" uniqueCount="167">
  <si>
    <t>N°</t>
  </si>
  <si>
    <t>CANTIDAD</t>
  </si>
  <si>
    <t>DESCRIPTION</t>
  </si>
  <si>
    <t>COMPONENTE</t>
  </si>
  <si>
    <t>PINES</t>
  </si>
  <si>
    <t>PRECIO</t>
  </si>
  <si>
    <t>5V</t>
  </si>
  <si>
    <t>3.3V</t>
  </si>
  <si>
    <t>GND</t>
  </si>
  <si>
    <t>ANA</t>
  </si>
  <si>
    <t>DIG</t>
  </si>
  <si>
    <t>DIG(PWM)</t>
  </si>
  <si>
    <t>Air CO</t>
  </si>
  <si>
    <t>Sensor de Monóxido de Carbono MQ7</t>
  </si>
  <si>
    <t>Air temperature, humidity &amp; pressure</t>
  </si>
  <si>
    <t>Sensor de Presión, Temperatura y Humedad BME280</t>
  </si>
  <si>
    <t>Water temperature sensor</t>
  </si>
  <si>
    <t>Sensor de Temperatura Digital DS18B20</t>
  </si>
  <si>
    <t>Light intensity sensor</t>
  </si>
  <si>
    <t>Módulo Sensor de Luz digital BH1750</t>
  </si>
  <si>
    <t>Light frecuency sensor</t>
  </si>
  <si>
    <t>Módulo Sensor de Color TCS230</t>
  </si>
  <si>
    <t>LEDs RGB PWM</t>
  </si>
  <si>
    <t>Cinta LED APA102: 10 LEDs x 16cm</t>
  </si>
  <si>
    <t xml:space="preserve">Bomba de Agua </t>
  </si>
  <si>
    <t>Humidificador Ultrasónico</t>
  </si>
  <si>
    <t>dimmer for secadora</t>
  </si>
  <si>
    <t>Dimmer</t>
  </si>
  <si>
    <t>Cinta Led GROW (metro)</t>
  </si>
  <si>
    <t>relay para air pumpr</t>
  </si>
  <si>
    <t>Módulo Relay 2CH 5VDC</t>
  </si>
  <si>
    <t>reloj</t>
  </si>
  <si>
    <t>Módulo I2C RTC DS3231 AT24C32</t>
  </si>
  <si>
    <t>Raspberry Pi Zero W</t>
  </si>
  <si>
    <t>Camera</t>
  </si>
  <si>
    <t>Módulo Cámara VGA OV7670 con buffer AL422B FIFO</t>
  </si>
  <si>
    <t>X</t>
  </si>
  <si>
    <t>TOTAL</t>
  </si>
  <si>
    <t>PWM LEDs alta potencia</t>
  </si>
  <si>
    <t>Driver Mosfet IRF520</t>
  </si>
  <si>
    <t>Relays para control ON / OFF</t>
  </si>
  <si>
    <t>Módulo Relay 4CH 5VDC</t>
  </si>
  <si>
    <t>ELEMENTO</t>
  </si>
  <si>
    <t>Dióxido de carbono</t>
  </si>
  <si>
    <t>Aire</t>
  </si>
  <si>
    <t>Solución nutritiva</t>
  </si>
  <si>
    <t>Luz</t>
  </si>
  <si>
    <t>CARACTERÍSTICA</t>
  </si>
  <si>
    <t>ESPECIFICACIÓN</t>
  </si>
  <si>
    <t>350 - 1000 ppm</t>
  </si>
  <si>
    <r>
      <rPr>
        <sz val="12"/>
        <color rgb="FF000000"/>
        <rFont val="Calibri"/>
        <family val="2"/>
        <charset val="1"/>
      </rPr>
      <t>30 - 90 %</t>
    </r>
    <r>
      <rPr>
        <b/>
        <sz val="12"/>
        <color rgb="FF000000"/>
        <rFont val="Calibri"/>
        <family val="2"/>
        <charset val="1"/>
      </rPr>
      <t xml:space="preserve"> </t>
    </r>
  </si>
  <si>
    <t>Humedad relativa</t>
  </si>
  <si>
    <r>
      <rPr>
        <b/>
        <u/>
        <sz val="12"/>
        <color rgb="FF000000"/>
        <rFont val="Calibri"/>
        <family val="2"/>
      </rPr>
      <t>Intensidad</t>
    </r>
    <r>
      <rPr>
        <sz val="12"/>
        <color rgb="FF000000"/>
        <rFont val="Calibri"/>
        <family val="2"/>
        <charset val="1"/>
      </rPr>
      <t xml:space="preserve">
0 - 20 mol/m2-day
 </t>
    </r>
    <r>
      <rPr>
        <b/>
        <u/>
        <sz val="12"/>
        <color rgb="FF000000"/>
        <rFont val="Calibri"/>
        <family val="2"/>
      </rPr>
      <t>longitudes de onda</t>
    </r>
    <r>
      <rPr>
        <sz val="12"/>
        <color rgb="FF000000"/>
        <rFont val="Calibri"/>
        <family val="2"/>
        <charset val="1"/>
      </rPr>
      <t xml:space="preserve">
600 a 680 nm (rojo)
380 a 480 nm (azul)</t>
    </r>
  </si>
  <si>
    <r>
      <rPr>
        <b/>
        <u/>
        <sz val="12"/>
        <color rgb="FF000000"/>
        <rFont val="Calibri"/>
        <family val="2"/>
      </rPr>
      <t>Mantener</t>
    </r>
    <r>
      <rPr>
        <sz val="12"/>
        <color rgb="FF000000"/>
        <rFont val="Calibri"/>
        <family val="2"/>
      </rPr>
      <t xml:space="preserve">
Distribución uniforme
Oxigenación</t>
    </r>
    <r>
      <rPr>
        <b/>
        <u/>
        <sz val="12"/>
        <color rgb="FF000000"/>
        <rFont val="Calibri"/>
        <family val="2"/>
      </rPr>
      <t xml:space="preserve">
Temperatura</t>
    </r>
    <r>
      <rPr>
        <sz val="12"/>
        <color rgb="FF000000"/>
        <rFont val="Calibri"/>
        <family val="2"/>
        <charset val="1"/>
      </rPr>
      <t xml:space="preserve">
15 – 27 °C </t>
    </r>
  </si>
  <si>
    <r>
      <rPr>
        <b/>
        <u/>
        <sz val="12"/>
        <color rgb="FF000000"/>
        <rFont val="Calibri"/>
        <family val="2"/>
      </rPr>
      <t xml:space="preserve">Mantener
</t>
    </r>
    <r>
      <rPr>
        <sz val="12"/>
        <color rgb="FF000000"/>
        <rFont val="Calibri"/>
        <family val="2"/>
      </rPr>
      <t>Distribución uniforme
Oxigenación</t>
    </r>
    <r>
      <rPr>
        <b/>
        <u/>
        <sz val="12"/>
        <color rgb="FF000000"/>
        <rFont val="Calibri"/>
        <family val="2"/>
      </rPr>
      <t xml:space="preserve">
Conductividad eléctrica</t>
    </r>
    <r>
      <rPr>
        <sz val="12"/>
        <color rgb="FF000000"/>
        <rFont val="Calibri"/>
        <family val="2"/>
        <charset val="1"/>
      </rPr>
      <t xml:space="preserve">
1.0 - 2.5 dS/m
</t>
    </r>
    <r>
      <rPr>
        <b/>
        <u/>
        <sz val="12"/>
        <color rgb="FF000000"/>
        <rFont val="Calibri"/>
        <family val="2"/>
      </rPr>
      <t xml:space="preserve">Temperatura
</t>
    </r>
    <r>
      <rPr>
        <sz val="12"/>
        <color rgb="FF000000"/>
        <rFont val="Calibri"/>
        <family val="2"/>
        <charset val="1"/>
      </rPr>
      <t xml:space="preserve">15.5 – 23 °C
</t>
    </r>
    <r>
      <rPr>
        <b/>
        <u/>
        <sz val="12"/>
        <color rgb="FF000000"/>
        <rFont val="Calibri"/>
        <family val="2"/>
      </rPr>
      <t>pH</t>
    </r>
    <r>
      <rPr>
        <sz val="12"/>
        <color rgb="FF000000"/>
        <rFont val="Calibri"/>
        <family val="2"/>
        <charset val="1"/>
      </rPr>
      <t xml:space="preserve">
5.5 - 7.0</t>
    </r>
  </si>
  <si>
    <t>MQ7</t>
  </si>
  <si>
    <t>SHT31</t>
  </si>
  <si>
    <t>ESPECIFICACIONES TÉCNICAS</t>
  </si>
  <si>
    <t>Función:
Sensor de humedad y temperatura
Rangos de trabajo (presición):
-40° a 125°C (0.2°C)
0 a 100% RH (0.01 %RH)</t>
  </si>
  <si>
    <t>CONEXIONES</t>
  </si>
  <si>
    <t>MH-Z19</t>
  </si>
  <si>
    <t>Función:
Iluminación
Proporción de colores:
3 LEDs rojos por cada LED azul
Espectro de luz azul: 460nm
Espectro de luz roja: 640nm
Potencia: 0.24W/LED</t>
  </si>
  <si>
    <t>Función:
Sensor de Monóxido de Carbono
Rangos de trabajo (presición):
0 a 2000ppm (20ppm)
Condiciones de trabajo:
Precalentamiento de 3min
Temperatura de -20 a 50°C
Humedad de 0 a 95% HR</t>
  </si>
  <si>
    <t>Función:
Sensor de Dióxido de Carbono
Rangos de trabajo (presición):
0 a 5000ppm (50ppm)
Condiciones de trabajo:
Precalentamiento de 3min
Temperatura de 0 a 50°C
Humedad de 0 a 95% HR</t>
  </si>
  <si>
    <t>Función:
Sensor de pH
Rangos de trabajo (presición):
0 a 14 (0.5)</t>
  </si>
  <si>
    <t>Kit TEC1-12706</t>
  </si>
  <si>
    <t>Función:
Regrigeración o calefacción
Corriente de trabajo: hasta 6A
Potencia nominal: 50 a 70W
Temperatura de trabajo: -30ºC hasta 70ºC</t>
  </si>
  <si>
    <t>RESULTADO</t>
  </si>
  <si>
    <t>SUSTITUIBILIDAD</t>
  </si>
  <si>
    <t>ME2-O2</t>
  </si>
  <si>
    <t>Función:
Sensor de Oxígeno
Rangos de trabajo (presición):
0% - 25%
Condiciones de trabajo:
Concentración medible &lt; 30%
Sensibilidad de 0.1 a 0.3 mA
Tiempo de respuesta &lt; 15s
Temperatura de 20° a 50°C
Humedad de 0 a 99% HR</t>
  </si>
  <si>
    <t>SEN-DS18B20</t>
  </si>
  <si>
    <t>Función:
Sensor acuático de temperatura
Condiciones de trabajo:
Rango de Trabajo (Precisión):
-55 a 125℃ (0.5°C)
Cubierta de Acero Inoxidable</t>
  </si>
  <si>
    <t>Función:
Bomba de agua, aceite o gasolina
Condiciones de trabajo:
Corriente máxima de 350mA
Potencia de 4.8W
Caudal máximo de 240L/H
Columna de agua &lt; 3m
Ruido &lt; 40dB
Diseño sumergible
Dimensiones de 38*36*25mm
Temperatura de 0 a 60°C</t>
  </si>
  <si>
    <t>Función:
Ventilador
Condiciones de trabajo:
-40 a 70°C
Velocidad nominal de 19000 RPM
Flujo de aire de 25.6CFM</t>
  </si>
  <si>
    <t>Soluciones nutritivas A y B</t>
  </si>
  <si>
    <t>Bomba limpiaparabrisas 12VDC</t>
  </si>
  <si>
    <t>LM35</t>
  </si>
  <si>
    <t>Función:
Sensor analógico de temperatura
Rango de trabajo (Presición):
-55 a 150℃ (0.5°C)
Pendiente de 10mV / ºC</t>
  </si>
  <si>
    <t>HC-SR04</t>
  </si>
  <si>
    <t>Función:
Sensor ultrasónico
Rango de trabajo (Presición):
2 a 450cm (3mm)
Ángulo de apertura: 15°
Corriente de trabajo de 15mA</t>
  </si>
  <si>
    <t>Bomba de aire 220VAC</t>
  </si>
  <si>
    <t>INDICADOR</t>
  </si>
  <si>
    <t>DESCRIPCIÓN</t>
  </si>
  <si>
    <t>Sustituibilidad</t>
  </si>
  <si>
    <t>Conexiones</t>
  </si>
  <si>
    <t>Precio</t>
  </si>
  <si>
    <t>ESCALA</t>
  </si>
  <si>
    <t>0 a 10</t>
  </si>
  <si>
    <t>PESO</t>
  </si>
  <si>
    <t>Grado de requerimientos necesitados por el elemento para ser añadido al sistema</t>
  </si>
  <si>
    <t>Percepción personal cuantitativa del costo del elemento</t>
  </si>
  <si>
    <t>Grado con que el elemento puede ser reemplazado por
otro menos complejo con iguales fines demostrativos</t>
  </si>
  <si>
    <t>NUTRIENTE</t>
  </si>
  <si>
    <t>MDC PUMP</t>
  </si>
  <si>
    <t>FACTORES</t>
  </si>
  <si>
    <t>Kit Ph</t>
  </si>
  <si>
    <t>ACT-HUM</t>
  </si>
  <si>
    <r>
      <rPr>
        <b/>
        <sz val="12"/>
        <color rgb="FF000000"/>
        <rFont val="Calibri"/>
        <family val="2"/>
      </rPr>
      <t>Función:</t>
    </r>
    <r>
      <rPr>
        <sz val="12"/>
        <color rgb="FF000000"/>
        <rFont val="Calibri"/>
        <family val="2"/>
        <charset val="1"/>
      </rPr>
      <t xml:space="preserve">
Humidificador ultrasónico
</t>
    </r>
    <r>
      <rPr>
        <b/>
        <sz val="12"/>
        <color rgb="FF000000"/>
        <rFont val="Calibri"/>
        <family val="2"/>
      </rPr>
      <t>Condiciones de operación:</t>
    </r>
    <r>
      <rPr>
        <sz val="12"/>
        <color rgb="FF000000"/>
        <rFont val="Calibri"/>
        <family val="2"/>
        <charset val="1"/>
      </rPr>
      <t xml:space="preserve">
Voltaje de Operación: 24V DC
Consumo de corriente: 800mA
Diseño sumergible</t>
    </r>
  </si>
  <si>
    <t>REQUERIMIENTO</t>
  </si>
  <si>
    <t>2 metros</t>
  </si>
  <si>
    <t>2 unidades</t>
  </si>
  <si>
    <t>1 unidad</t>
  </si>
  <si>
    <t>2 unidad</t>
  </si>
  <si>
    <t>1 unidades</t>
  </si>
  <si>
    <t>Node.js</t>
  </si>
  <si>
    <t>HARDWARE</t>
  </si>
  <si>
    <t>SOFTWARE</t>
  </si>
  <si>
    <t>Arduino Uno R3</t>
  </si>
  <si>
    <t>Laptop</t>
  </si>
  <si>
    <t>Linux</t>
  </si>
  <si>
    <t>MatLab</t>
  </si>
  <si>
    <t>Bulma</t>
  </si>
  <si>
    <t>Teknopor</t>
  </si>
  <si>
    <t>Cartulina</t>
  </si>
  <si>
    <t>Papel aluminio</t>
  </si>
  <si>
    <t>Mangueras</t>
  </si>
  <si>
    <t>Hielo</t>
  </si>
  <si>
    <t>3 metros</t>
  </si>
  <si>
    <t>3 kilogramos</t>
  </si>
  <si>
    <t>Arduino IDE</t>
  </si>
  <si>
    <t>Cinta LED GROW</t>
  </si>
  <si>
    <t>Bomba de Agua
MDC-PUMP</t>
  </si>
  <si>
    <t>foxconn
DC Brushless Fan</t>
  </si>
  <si>
    <t>Sensor MQ7</t>
  </si>
  <si>
    <t>Windshield
Washer Pumps</t>
  </si>
  <si>
    <t>foxconn DC Brushless Fan</t>
  </si>
  <si>
    <t>Windshield Washer Pump</t>
  </si>
  <si>
    <t>Cinta LED
GROW</t>
  </si>
  <si>
    <t>SB-348A
Air Pump</t>
  </si>
  <si>
    <t>Entorno de desarrollo integrado para placas Arduino. Se usará la implementación del protocolo firmata.</t>
  </si>
  <si>
    <t>Driver
Mosfet IRF520</t>
  </si>
  <si>
    <t>Módulo
Relay 4CH 5VDC</t>
  </si>
  <si>
    <t>Módulo
Relay 2CH 5VDC</t>
  </si>
  <si>
    <t>Driver Puente H
DRV-L298N</t>
  </si>
  <si>
    <t>Fuente de poder</t>
  </si>
  <si>
    <t>Estructura de
perfiles de acero</t>
  </si>
  <si>
    <t>AIR PUMP
SB-348A</t>
  </si>
  <si>
    <t>15 metros</t>
  </si>
  <si>
    <t>6 planchas
(120 x 80 cm2)</t>
  </si>
  <si>
    <t>Ángulos laminados:
25 cm de largo x 2
90 cm de largo x 6
80 cm de largo x 12</t>
  </si>
  <si>
    <t>La iluminación GROW emite luz
apropiada para la fotosíntesis.</t>
  </si>
  <si>
    <t>Bomba peristáltica. Se usará para
recircular la solución nutritiva.</t>
  </si>
  <si>
    <t>Ventiladores. Se usarán para
agregar y recircular aire frío.</t>
  </si>
  <si>
    <t>Sensor de monóxido de carbono.</t>
  </si>
  <si>
    <t>Bombas peristáticas. Se usarán para
proveer de agua fresca y nutriente.</t>
  </si>
  <si>
    <t>Sensores de temperatura.</t>
  </si>
  <si>
    <t>Sensor ultrasónico. Se usará
para medir el nivel de líquido.</t>
  </si>
  <si>
    <t>Bomba de aire. Se usará
para proveer de aire fresco.</t>
  </si>
  <si>
    <t>Humidificador ultrasónico.</t>
  </si>
  <si>
    <t>Se usará para controlar
la cinta LED GROW por PWM.</t>
  </si>
  <si>
    <t>Se usará para el control
ON / OFF de 4 elementos.</t>
  </si>
  <si>
    <t>Se usará para el control
ON / OFF de 2 elementos.</t>
  </si>
  <si>
    <t>Este elemento se usará para
recibir la salida del controlador
y entregar una señal para
manipular una bomba peristáltica.</t>
  </si>
  <si>
    <t>Recibirá y entregará las señales
de los sensores y control,
respectivamente. Así como transmitir
todos estos datos a la laptop.</t>
  </si>
  <si>
    <t>Se usará como servidor.</t>
  </si>
  <si>
    <t>Proporcionará la energía suficiente
para el prototipo.</t>
  </si>
  <si>
    <t>Las dimensiones seleccionadas
permiten cultivar una gran cantidad
de tipos de cultivos en un área
prudente, sin comprometer las
capacidades de los ventiladores
usados.</t>
  </si>
  <si>
    <t>Material seleccionado por sus
propiedades adiabáticas para
recubrir la estructura.</t>
  </si>
  <si>
    <t>Se usará para recubrir el teknopor
por su parte exterior.</t>
  </si>
  <si>
    <t>Se usará para recubrir el teknopor
por su parte interior para reflectar
la luz.</t>
  </si>
  <si>
    <t>Se usará para proporcionarl al
prototipo de una fuente de aire frío.</t>
  </si>
  <si>
    <t>Necesarias para las salidas de todas
las bombas.</t>
  </si>
  <si>
    <t>Entorno de ejecución para JavaScript que ofrece una gran cantidad de opciones para desarrollo de software.</t>
  </si>
  <si>
    <t>Framework CSS open source usado para proporcionar los estilos CSS a la web del proyecto.</t>
  </si>
  <si>
    <t>Sistema operativo open source basado en UNIX.</t>
  </si>
  <si>
    <t xml:space="preserve"> Entorno para análisis iterativo y procesos de diseño. Se usará para hallar parámetros de control.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</si>
</sst>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 &quot;#,##0.00;[Red]&quot;S/. -&quot;#,##0.00"/>
  </numFmts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66"/>
      <name val="Calibri"/>
      <family val="2"/>
      <charset val="1"/>
    </font>
    <font>
      <sz val="12"/>
      <color rgb="FF00008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6600"/>
        <bgColor rgb="FFFF99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180" wrapText="1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66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topLeftCell="C1" zoomScaleNormal="100" workbookViewId="0">
      <selection activeCell="E10" sqref="E10"/>
    </sheetView>
  </sheetViews>
  <sheetFormatPr baseColWidth="10" defaultColWidth="9.140625" defaultRowHeight="15.75" x14ac:dyDescent="0.25"/>
  <cols>
    <col min="1" max="1" width="3.140625" style="1" customWidth="1"/>
    <col min="2" max="2" width="11.28515625" style="1" customWidth="1"/>
    <col min="3" max="3" width="34.85546875" style="1" customWidth="1"/>
    <col min="4" max="4" width="50.7109375" style="1" customWidth="1"/>
    <col min="5" max="5" width="3.42578125" style="1" customWidth="1"/>
    <col min="6" max="6" width="5.140625" style="1" customWidth="1"/>
    <col min="7" max="8" width="5.42578125" style="1" customWidth="1"/>
    <col min="9" max="9" width="4.42578125" style="1" customWidth="1"/>
    <col min="10" max="10" width="11.28515625" style="1" customWidth="1"/>
    <col min="11" max="11" width="19.7109375" style="1" customWidth="1"/>
    <col min="12" max="13" width="11.42578125" style="1"/>
    <col min="14" max="14" width="12.7109375" style="1" customWidth="1"/>
    <col min="15" max="1025" width="11.42578125" style="1"/>
  </cols>
  <sheetData>
    <row r="1" spans="1:16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/>
      <c r="G1" s="23"/>
      <c r="H1" s="23"/>
      <c r="I1" s="23"/>
      <c r="J1" s="23"/>
      <c r="K1" s="23" t="s">
        <v>5</v>
      </c>
    </row>
    <row r="2" spans="1:16" x14ac:dyDescent="0.25">
      <c r="A2" s="23"/>
      <c r="B2" s="23"/>
      <c r="C2" s="23"/>
      <c r="D2" s="23"/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3"/>
    </row>
    <row r="3" spans="1:16" x14ac:dyDescent="0.25">
      <c r="A3" s="3">
        <v>1</v>
      </c>
      <c r="B3" s="3">
        <v>1</v>
      </c>
      <c r="C3" s="3" t="s">
        <v>12</v>
      </c>
      <c r="D3" s="4" t="s">
        <v>13</v>
      </c>
      <c r="E3" s="3">
        <v>1</v>
      </c>
      <c r="F3" s="3">
        <v>0</v>
      </c>
      <c r="G3" s="3">
        <v>1</v>
      </c>
      <c r="H3" s="3">
        <v>1</v>
      </c>
      <c r="I3" s="3">
        <v>1</v>
      </c>
      <c r="J3" s="3">
        <v>1</v>
      </c>
      <c r="K3" s="5">
        <f>20*B3</f>
        <v>20</v>
      </c>
      <c r="P3" s="1">
        <v>20</v>
      </c>
    </row>
    <row r="4" spans="1:16" x14ac:dyDescent="0.25">
      <c r="A4" s="3">
        <v>2</v>
      </c>
      <c r="B4" s="3">
        <v>1</v>
      </c>
      <c r="C4" s="3" t="s">
        <v>14</v>
      </c>
      <c r="D4" s="6" t="s">
        <v>15</v>
      </c>
      <c r="E4" s="3">
        <v>0</v>
      </c>
      <c r="F4" s="3">
        <v>1</v>
      </c>
      <c r="G4" s="3">
        <v>1</v>
      </c>
      <c r="H4" s="3">
        <v>0</v>
      </c>
      <c r="I4" s="3">
        <v>2</v>
      </c>
      <c r="J4" s="3">
        <v>2</v>
      </c>
      <c r="K4" s="5">
        <f>28*B4</f>
        <v>28</v>
      </c>
      <c r="P4" s="1">
        <v>28</v>
      </c>
    </row>
    <row r="5" spans="1:16" x14ac:dyDescent="0.25">
      <c r="A5" s="3">
        <v>3</v>
      </c>
      <c r="B5" s="3">
        <v>1</v>
      </c>
      <c r="C5" s="3" t="s">
        <v>16</v>
      </c>
      <c r="D5" s="6" t="s">
        <v>17</v>
      </c>
      <c r="E5" s="3"/>
      <c r="F5" s="3"/>
      <c r="G5" s="3"/>
      <c r="H5" s="3"/>
      <c r="I5" s="3"/>
      <c r="J5" s="3"/>
      <c r="K5" s="5">
        <f>11*B5</f>
        <v>11</v>
      </c>
      <c r="P5" s="1">
        <v>11</v>
      </c>
    </row>
    <row r="6" spans="1:16" x14ac:dyDescent="0.25">
      <c r="A6" s="3">
        <v>4</v>
      </c>
      <c r="B6" s="3">
        <v>1</v>
      </c>
      <c r="C6" s="3" t="s">
        <v>18</v>
      </c>
      <c r="D6" s="6" t="s">
        <v>19</v>
      </c>
      <c r="E6" s="3"/>
      <c r="F6" s="3"/>
      <c r="G6" s="3"/>
      <c r="H6" s="3"/>
      <c r="I6" s="3"/>
      <c r="J6" s="3"/>
      <c r="K6" s="5">
        <f>15*B6</f>
        <v>15</v>
      </c>
      <c r="P6" s="1">
        <v>15</v>
      </c>
    </row>
    <row r="7" spans="1:16" x14ac:dyDescent="0.25">
      <c r="A7" s="3">
        <v>5</v>
      </c>
      <c r="B7" s="3">
        <v>1</v>
      </c>
      <c r="C7" s="3" t="s">
        <v>20</v>
      </c>
      <c r="D7" s="6" t="s">
        <v>21</v>
      </c>
      <c r="E7" s="3">
        <v>1</v>
      </c>
      <c r="F7" s="3">
        <v>0</v>
      </c>
      <c r="G7" s="3">
        <v>3</v>
      </c>
      <c r="H7" s="3">
        <v>0</v>
      </c>
      <c r="I7" s="3">
        <v>2</v>
      </c>
      <c r="J7" s="3">
        <v>2</v>
      </c>
      <c r="K7" s="5">
        <f>20*B7</f>
        <v>20</v>
      </c>
      <c r="P7" s="1">
        <v>20</v>
      </c>
    </row>
    <row r="8" spans="1:16" x14ac:dyDescent="0.25">
      <c r="A8" s="3">
        <v>6</v>
      </c>
      <c r="B8" s="3">
        <v>2</v>
      </c>
      <c r="C8" s="3" t="s">
        <v>22</v>
      </c>
      <c r="D8" s="6" t="s">
        <v>23</v>
      </c>
      <c r="E8" s="3"/>
      <c r="F8" s="3"/>
      <c r="G8" s="3"/>
      <c r="H8" s="3"/>
      <c r="I8" s="3"/>
      <c r="J8" s="3"/>
      <c r="K8" s="5">
        <f>18*B8</f>
        <v>36</v>
      </c>
      <c r="P8" s="1">
        <v>36</v>
      </c>
    </row>
    <row r="9" spans="1:16" x14ac:dyDescent="0.25">
      <c r="A9" s="3">
        <v>7</v>
      </c>
      <c r="B9" s="3">
        <v>1</v>
      </c>
      <c r="C9" s="3"/>
      <c r="D9" s="6" t="s">
        <v>24</v>
      </c>
      <c r="E9" s="3"/>
      <c r="F9" s="3"/>
      <c r="G9" s="3"/>
      <c r="H9" s="3"/>
      <c r="I9" s="3"/>
      <c r="J9" s="3"/>
      <c r="K9" s="5">
        <f>30*B9</f>
        <v>30</v>
      </c>
      <c r="P9" s="1">
        <v>30</v>
      </c>
    </row>
    <row r="10" spans="1:16" x14ac:dyDescent="0.25">
      <c r="A10" s="3">
        <v>8</v>
      </c>
      <c r="B10" s="3">
        <v>1</v>
      </c>
      <c r="C10" s="3"/>
      <c r="D10" s="6" t="s">
        <v>25</v>
      </c>
      <c r="E10" s="3"/>
      <c r="F10" s="3"/>
      <c r="G10" s="3"/>
      <c r="H10" s="3"/>
      <c r="I10" s="3"/>
      <c r="J10" s="3"/>
      <c r="K10" s="7">
        <f>40*B10</f>
        <v>40</v>
      </c>
      <c r="P10" s="1">
        <v>40</v>
      </c>
    </row>
    <row r="11" spans="1:16" x14ac:dyDescent="0.25">
      <c r="A11" s="3">
        <v>9</v>
      </c>
      <c r="B11" s="3">
        <v>1</v>
      </c>
      <c r="C11" s="3" t="s">
        <v>26</v>
      </c>
      <c r="D11" s="6" t="s">
        <v>27</v>
      </c>
      <c r="E11" s="3"/>
      <c r="F11" s="3"/>
      <c r="G11" s="3"/>
      <c r="H11" s="3"/>
      <c r="I11" s="3"/>
      <c r="J11" s="3"/>
      <c r="K11" s="7">
        <f>28*B11</f>
        <v>28</v>
      </c>
      <c r="P11" s="1">
        <v>28</v>
      </c>
    </row>
    <row r="12" spans="1:16" x14ac:dyDescent="0.25">
      <c r="A12" s="3">
        <v>10</v>
      </c>
      <c r="B12" s="3">
        <v>2</v>
      </c>
      <c r="C12" s="3"/>
      <c r="D12" s="6" t="s">
        <v>28</v>
      </c>
      <c r="E12" s="3"/>
      <c r="F12" s="3"/>
      <c r="G12" s="3"/>
      <c r="H12" s="3"/>
      <c r="I12" s="3"/>
      <c r="J12" s="3"/>
      <c r="K12" s="7">
        <f>18*B12</f>
        <v>36</v>
      </c>
      <c r="P12" s="1">
        <v>36</v>
      </c>
    </row>
    <row r="13" spans="1:16" x14ac:dyDescent="0.25">
      <c r="A13" s="3">
        <v>11</v>
      </c>
      <c r="B13" s="3">
        <v>1</v>
      </c>
      <c r="C13" s="3" t="s">
        <v>29</v>
      </c>
      <c r="D13" s="6" t="s">
        <v>30</v>
      </c>
      <c r="E13" s="3"/>
      <c r="F13" s="3"/>
      <c r="G13" s="3"/>
      <c r="H13" s="3"/>
      <c r="I13" s="3"/>
      <c r="J13" s="3"/>
      <c r="K13" s="7">
        <f>12*B13</f>
        <v>12</v>
      </c>
      <c r="P13" s="1">
        <v>12</v>
      </c>
    </row>
    <row r="14" spans="1:16" x14ac:dyDescent="0.25">
      <c r="A14" s="3">
        <v>12</v>
      </c>
      <c r="B14" s="3">
        <v>1</v>
      </c>
      <c r="C14" s="3" t="s">
        <v>31</v>
      </c>
      <c r="D14" s="6" t="s">
        <v>32</v>
      </c>
      <c r="E14" s="8"/>
      <c r="F14" s="8"/>
      <c r="G14" s="8"/>
      <c r="H14" s="8"/>
      <c r="I14" s="8"/>
      <c r="J14" s="8"/>
      <c r="K14" s="5">
        <f>13*B14</f>
        <v>13</v>
      </c>
      <c r="P14" s="1">
        <v>13</v>
      </c>
    </row>
    <row r="15" spans="1:16" x14ac:dyDescent="0.25">
      <c r="A15" s="3">
        <v>13</v>
      </c>
      <c r="B15" s="3">
        <v>0</v>
      </c>
      <c r="C15" s="3"/>
      <c r="D15" s="6" t="s">
        <v>33</v>
      </c>
      <c r="E15" s="3"/>
      <c r="F15" s="3"/>
      <c r="G15" s="3"/>
      <c r="H15" s="3"/>
      <c r="I15" s="3"/>
      <c r="J15" s="3"/>
      <c r="K15" s="7">
        <f>105*B15</f>
        <v>0</v>
      </c>
      <c r="M15" s="9"/>
      <c r="N15" s="10">
        <f>SUM(K3:K16)</f>
        <v>289</v>
      </c>
      <c r="P15" s="1">
        <f>SUM(P3:P14)</f>
        <v>289</v>
      </c>
    </row>
    <row r="16" spans="1:16" x14ac:dyDescent="0.25">
      <c r="A16" s="3">
        <v>14</v>
      </c>
      <c r="B16" s="3">
        <v>0</v>
      </c>
      <c r="C16" s="3" t="s">
        <v>34</v>
      </c>
      <c r="D16" s="6" t="s">
        <v>35</v>
      </c>
      <c r="E16" s="3">
        <v>0</v>
      </c>
      <c r="F16" s="3">
        <v>1</v>
      </c>
      <c r="G16" s="3">
        <v>1</v>
      </c>
      <c r="H16" s="3">
        <v>0</v>
      </c>
      <c r="I16" s="3" t="s">
        <v>36</v>
      </c>
      <c r="J16" s="3" t="s">
        <v>36</v>
      </c>
      <c r="K16" s="5">
        <f>80*B16</f>
        <v>0</v>
      </c>
      <c r="M16" s="1" t="s">
        <v>37</v>
      </c>
      <c r="N16" s="10">
        <f>SUM(K3:K12)</f>
        <v>264</v>
      </c>
    </row>
    <row r="17" spans="1:11" x14ac:dyDescent="0.25">
      <c r="A17" s="3">
        <v>15</v>
      </c>
      <c r="B17" s="8"/>
      <c r="C17"/>
      <c r="D17"/>
      <c r="E17" s="8"/>
      <c r="F17" s="8"/>
      <c r="G17" s="8"/>
      <c r="H17" s="8"/>
      <c r="I17" s="8"/>
      <c r="J17" s="8"/>
      <c r="K17" s="5"/>
    </row>
    <row r="18" spans="1:11" x14ac:dyDescent="0.25">
      <c r="A18"/>
      <c r="B18" s="8"/>
      <c r="C18" s="8"/>
      <c r="D18" s="8"/>
      <c r="E18" s="8"/>
      <c r="F18" s="8"/>
      <c r="G18" s="8"/>
      <c r="H18" s="8"/>
      <c r="I18" s="8"/>
      <c r="J18" s="8"/>
      <c r="K18" s="5"/>
    </row>
    <row r="19" spans="1:11" x14ac:dyDescent="0.25">
      <c r="A19"/>
      <c r="B19" s="8"/>
      <c r="C19" s="3" t="s">
        <v>38</v>
      </c>
      <c r="D19" s="6" t="s">
        <v>39</v>
      </c>
      <c r="E19" s="8"/>
      <c r="F19" s="8"/>
      <c r="G19" s="8"/>
      <c r="H19" s="8"/>
      <c r="I19" s="8"/>
      <c r="J19" s="8"/>
      <c r="K19" s="5">
        <v>6</v>
      </c>
    </row>
    <row r="20" spans="1:11" x14ac:dyDescent="0.25">
      <c r="A20"/>
      <c r="B20" s="8"/>
      <c r="C20" s="3" t="s">
        <v>40</v>
      </c>
      <c r="D20" s="6" t="s">
        <v>41</v>
      </c>
      <c r="E20" s="8"/>
      <c r="F20" s="8"/>
      <c r="G20" s="8"/>
      <c r="H20" s="8"/>
      <c r="I20" s="8"/>
      <c r="J20" s="8"/>
      <c r="K20" s="5">
        <v>25</v>
      </c>
    </row>
    <row r="21" spans="1:1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25">
      <c r="A30" s="8"/>
    </row>
    <row r="31" spans="1:11" x14ac:dyDescent="0.25">
      <c r="A31" s="8"/>
    </row>
    <row r="32" spans="1:1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</sheetData>
  <mergeCells count="6">
    <mergeCell ref="K1:K2"/>
    <mergeCell ref="A1:A2"/>
    <mergeCell ref="B1:B2"/>
    <mergeCell ref="C1:C2"/>
    <mergeCell ref="D1:D2"/>
    <mergeCell ref="E1:J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workbookViewId="0">
      <selection activeCell="D32" sqref="B2:E32"/>
    </sheetView>
  </sheetViews>
  <sheetFormatPr baseColWidth="10" defaultRowHeight="15" x14ac:dyDescent="0.25"/>
  <cols>
    <col min="2" max="2" width="3.140625" bestFit="1" customWidth="1"/>
    <col min="3" max="3" width="15.85546875" bestFit="1" customWidth="1"/>
    <col min="4" max="4" width="18.42578125" bestFit="1" customWidth="1"/>
    <col min="5" max="5" width="34.5703125" bestFit="1" customWidth="1"/>
  </cols>
  <sheetData>
    <row r="2" spans="2:5" x14ac:dyDescent="0.25">
      <c r="B2" s="24" t="s">
        <v>106</v>
      </c>
      <c r="C2" s="24"/>
      <c r="D2" s="24"/>
      <c r="E2" s="24"/>
    </row>
    <row r="3" spans="2:5" s="19" customFormat="1" x14ac:dyDescent="0.25">
      <c r="B3" s="20" t="s">
        <v>0</v>
      </c>
      <c r="C3" s="20" t="s">
        <v>42</v>
      </c>
      <c r="D3" s="20" t="s">
        <v>99</v>
      </c>
      <c r="E3" s="20" t="s">
        <v>83</v>
      </c>
    </row>
    <row r="4" spans="2:5" ht="30" x14ac:dyDescent="0.25">
      <c r="B4" s="21">
        <v>1</v>
      </c>
      <c r="C4" s="22" t="s">
        <v>121</v>
      </c>
      <c r="D4" s="21" t="s">
        <v>100</v>
      </c>
      <c r="E4" s="22" t="s">
        <v>141</v>
      </c>
    </row>
    <row r="5" spans="2:5" ht="30" x14ac:dyDescent="0.25">
      <c r="B5" s="21">
        <v>2</v>
      </c>
      <c r="C5" s="22" t="s">
        <v>122</v>
      </c>
      <c r="D5" s="21" t="s">
        <v>104</v>
      </c>
      <c r="E5" s="22" t="s">
        <v>142</v>
      </c>
    </row>
    <row r="6" spans="2:5" ht="30" x14ac:dyDescent="0.25">
      <c r="B6" s="21">
        <v>3</v>
      </c>
      <c r="C6" s="22" t="s">
        <v>123</v>
      </c>
      <c r="D6" s="21" t="s">
        <v>101</v>
      </c>
      <c r="E6" s="22" t="s">
        <v>143</v>
      </c>
    </row>
    <row r="7" spans="2:5" x14ac:dyDescent="0.25">
      <c r="B7" s="21">
        <v>4</v>
      </c>
      <c r="C7" s="21" t="s">
        <v>124</v>
      </c>
      <c r="D7" s="21" t="s">
        <v>102</v>
      </c>
      <c r="E7" s="21" t="s">
        <v>144</v>
      </c>
    </row>
    <row r="8" spans="2:5" ht="30" x14ac:dyDescent="0.25">
      <c r="B8" s="21">
        <v>5</v>
      </c>
      <c r="C8" s="22" t="s">
        <v>125</v>
      </c>
      <c r="D8" s="21" t="s">
        <v>103</v>
      </c>
      <c r="E8" s="22" t="s">
        <v>145</v>
      </c>
    </row>
    <row r="9" spans="2:5" x14ac:dyDescent="0.25">
      <c r="B9" s="21">
        <v>6</v>
      </c>
      <c r="C9" s="21" t="s">
        <v>77</v>
      </c>
      <c r="D9" s="21" t="s">
        <v>101</v>
      </c>
      <c r="E9" s="21" t="s">
        <v>146</v>
      </c>
    </row>
    <row r="10" spans="2:5" ht="30" x14ac:dyDescent="0.25">
      <c r="B10" s="21">
        <v>7</v>
      </c>
      <c r="C10" s="21" t="s">
        <v>79</v>
      </c>
      <c r="D10" s="21" t="s">
        <v>102</v>
      </c>
      <c r="E10" s="22" t="s">
        <v>147</v>
      </c>
    </row>
    <row r="11" spans="2:5" ht="30" x14ac:dyDescent="0.25">
      <c r="B11" s="21">
        <v>8</v>
      </c>
      <c r="C11" s="22" t="s">
        <v>137</v>
      </c>
      <c r="D11" s="21" t="s">
        <v>102</v>
      </c>
      <c r="E11" s="22" t="s">
        <v>148</v>
      </c>
    </row>
    <row r="12" spans="2:5" x14ac:dyDescent="0.25">
      <c r="B12" s="21">
        <v>9</v>
      </c>
      <c r="C12" s="21" t="s">
        <v>97</v>
      </c>
      <c r="D12" s="21" t="s">
        <v>102</v>
      </c>
      <c r="E12" s="21" t="s">
        <v>149</v>
      </c>
    </row>
    <row r="13" spans="2:5" ht="30" x14ac:dyDescent="0.25">
      <c r="B13" s="21">
        <v>10</v>
      </c>
      <c r="C13" s="22" t="s">
        <v>131</v>
      </c>
      <c r="D13" s="21" t="s">
        <v>102</v>
      </c>
      <c r="E13" s="22" t="s">
        <v>150</v>
      </c>
    </row>
    <row r="14" spans="2:5" ht="30" x14ac:dyDescent="0.25">
      <c r="B14" s="21">
        <v>11</v>
      </c>
      <c r="C14" s="22" t="s">
        <v>132</v>
      </c>
      <c r="D14" s="21" t="s">
        <v>102</v>
      </c>
      <c r="E14" s="22" t="s">
        <v>151</v>
      </c>
    </row>
    <row r="15" spans="2:5" ht="30" x14ac:dyDescent="0.25">
      <c r="B15" s="21">
        <v>12</v>
      </c>
      <c r="C15" s="22" t="s">
        <v>133</v>
      </c>
      <c r="D15" s="21" t="s">
        <v>102</v>
      </c>
      <c r="E15" s="22" t="s">
        <v>152</v>
      </c>
    </row>
    <row r="16" spans="2:5" ht="60" x14ac:dyDescent="0.25">
      <c r="B16" s="21">
        <v>13</v>
      </c>
      <c r="C16" s="22" t="s">
        <v>134</v>
      </c>
      <c r="D16" s="21" t="s">
        <v>102</v>
      </c>
      <c r="E16" s="22" t="s">
        <v>153</v>
      </c>
    </row>
    <row r="17" spans="2:5" ht="60" x14ac:dyDescent="0.25">
      <c r="B17" s="21">
        <v>14</v>
      </c>
      <c r="C17" s="21" t="s">
        <v>108</v>
      </c>
      <c r="D17" s="21" t="s">
        <v>102</v>
      </c>
      <c r="E17" s="22" t="s">
        <v>154</v>
      </c>
    </row>
    <row r="18" spans="2:5" x14ac:dyDescent="0.25">
      <c r="B18" s="21">
        <v>15</v>
      </c>
      <c r="C18" s="21" t="s">
        <v>109</v>
      </c>
      <c r="D18" s="21" t="s">
        <v>102</v>
      </c>
      <c r="E18" s="21" t="s">
        <v>155</v>
      </c>
    </row>
    <row r="19" spans="2:5" ht="30" x14ac:dyDescent="0.25">
      <c r="B19" s="21">
        <v>16</v>
      </c>
      <c r="C19" s="21" t="s">
        <v>135</v>
      </c>
      <c r="D19" s="21" t="s">
        <v>102</v>
      </c>
      <c r="E19" s="22" t="s">
        <v>156</v>
      </c>
    </row>
    <row r="20" spans="2:5" ht="90" x14ac:dyDescent="0.25">
      <c r="B20" s="21">
        <v>17</v>
      </c>
      <c r="C20" s="22" t="s">
        <v>136</v>
      </c>
      <c r="D20" s="22" t="s">
        <v>140</v>
      </c>
      <c r="E20" s="22" t="s">
        <v>157</v>
      </c>
    </row>
    <row r="21" spans="2:5" ht="45" x14ac:dyDescent="0.25">
      <c r="B21" s="21">
        <v>18</v>
      </c>
      <c r="C21" s="21" t="s">
        <v>113</v>
      </c>
      <c r="D21" s="22" t="s">
        <v>139</v>
      </c>
      <c r="E21" s="22" t="s">
        <v>158</v>
      </c>
    </row>
    <row r="22" spans="2:5" ht="30" x14ac:dyDescent="0.25">
      <c r="B22" s="21">
        <v>19</v>
      </c>
      <c r="C22" s="21" t="s">
        <v>114</v>
      </c>
      <c r="D22" s="22" t="s">
        <v>139</v>
      </c>
      <c r="E22" s="22" t="s">
        <v>159</v>
      </c>
    </row>
    <row r="23" spans="2:5" ht="45" x14ac:dyDescent="0.25">
      <c r="B23" s="21">
        <v>20</v>
      </c>
      <c r="C23" s="21" t="s">
        <v>115</v>
      </c>
      <c r="D23" s="21" t="s">
        <v>138</v>
      </c>
      <c r="E23" s="22" t="s">
        <v>160</v>
      </c>
    </row>
    <row r="24" spans="2:5" ht="30" x14ac:dyDescent="0.25">
      <c r="B24" s="21">
        <v>21</v>
      </c>
      <c r="C24" s="21" t="s">
        <v>117</v>
      </c>
      <c r="D24" s="21" t="s">
        <v>119</v>
      </c>
      <c r="E24" s="22" t="s">
        <v>161</v>
      </c>
    </row>
    <row r="25" spans="2:5" ht="30" x14ac:dyDescent="0.25">
      <c r="B25" s="21">
        <v>22</v>
      </c>
      <c r="C25" s="21" t="s">
        <v>116</v>
      </c>
      <c r="D25" s="21" t="s">
        <v>118</v>
      </c>
      <c r="E25" s="22" t="s">
        <v>162</v>
      </c>
    </row>
    <row r="26" spans="2:5" x14ac:dyDescent="0.25">
      <c r="B26" s="24" t="s">
        <v>107</v>
      </c>
      <c r="C26" s="24"/>
      <c r="D26" s="24"/>
      <c r="E26" s="24"/>
    </row>
    <row r="27" spans="2:5" x14ac:dyDescent="0.25">
      <c r="B27" s="20" t="s">
        <v>0</v>
      </c>
      <c r="C27" s="20" t="s">
        <v>42</v>
      </c>
      <c r="D27" s="29" t="s">
        <v>83</v>
      </c>
      <c r="E27" s="29"/>
    </row>
    <row r="28" spans="2:5" ht="32.25" customHeight="1" x14ac:dyDescent="0.25">
      <c r="B28" s="21">
        <v>15</v>
      </c>
      <c r="C28" s="21" t="s">
        <v>105</v>
      </c>
      <c r="D28" s="32" t="s">
        <v>163</v>
      </c>
      <c r="E28" s="33"/>
    </row>
    <row r="29" spans="2:5" ht="33.75" customHeight="1" x14ac:dyDescent="0.25">
      <c r="B29" s="21">
        <v>16</v>
      </c>
      <c r="C29" s="21" t="s">
        <v>112</v>
      </c>
      <c r="D29" s="31" t="s">
        <v>164</v>
      </c>
      <c r="E29" s="30"/>
    </row>
    <row r="30" spans="2:5" ht="34.5" customHeight="1" x14ac:dyDescent="0.25">
      <c r="B30" s="21">
        <v>17</v>
      </c>
      <c r="C30" s="21" t="s">
        <v>120</v>
      </c>
      <c r="D30" s="31" t="s">
        <v>130</v>
      </c>
      <c r="E30" s="31"/>
    </row>
    <row r="31" spans="2:5" x14ac:dyDescent="0.25">
      <c r="B31" s="21">
        <v>18</v>
      </c>
      <c r="C31" s="21" t="s">
        <v>110</v>
      </c>
      <c r="D31" s="31" t="s">
        <v>165</v>
      </c>
      <c r="E31" s="31"/>
    </row>
    <row r="32" spans="2:5" ht="33" customHeight="1" x14ac:dyDescent="0.25">
      <c r="B32" s="21">
        <v>19</v>
      </c>
      <c r="C32" s="21" t="s">
        <v>111</v>
      </c>
      <c r="D32" s="31" t="s">
        <v>166</v>
      </c>
      <c r="E32" s="31"/>
    </row>
    <row r="33" ht="14.25" customHeight="1" x14ac:dyDescent="0.25"/>
  </sheetData>
  <mergeCells count="8">
    <mergeCell ref="D30:E30"/>
    <mergeCell ref="D31:E31"/>
    <mergeCell ref="D32:E32"/>
    <mergeCell ref="B2:E2"/>
    <mergeCell ref="B26:E26"/>
    <mergeCell ref="D27:E27"/>
    <mergeCell ref="D28:E28"/>
    <mergeCell ref="D29:E29"/>
  </mergeCells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tabSelected="1" topLeftCell="A11" workbookViewId="0">
      <selection activeCell="C13" sqref="C13"/>
    </sheetView>
  </sheetViews>
  <sheetFormatPr baseColWidth="10" defaultRowHeight="15.75" x14ac:dyDescent="0.25"/>
  <cols>
    <col min="1" max="1" width="11.42578125" style="1"/>
    <col min="2" max="2" width="16.28515625" style="1" customWidth="1"/>
    <col min="3" max="3" width="33.28515625" style="1" bestFit="1" customWidth="1"/>
    <col min="4" max="4" width="3.85546875" style="1" customWidth="1"/>
    <col min="5" max="6" width="3.85546875" style="1" bestFit="1" customWidth="1"/>
    <col min="7" max="7" width="13.5703125" style="1" bestFit="1" customWidth="1"/>
    <col min="8" max="8" width="11.42578125" style="1"/>
    <col min="9" max="9" width="14.28515625" style="1" customWidth="1"/>
    <col min="10" max="10" width="54.7109375" style="1" bestFit="1" customWidth="1"/>
    <col min="11" max="11" width="8.28515625" style="1" bestFit="1" customWidth="1"/>
    <col min="12" max="12" width="6.140625" style="1" bestFit="1" customWidth="1"/>
    <col min="13" max="16384" width="11.42578125" style="1"/>
  </cols>
  <sheetData>
    <row r="2" spans="2:7" x14ac:dyDescent="0.25">
      <c r="B2" s="26" t="s">
        <v>42</v>
      </c>
      <c r="C2" s="27" t="s">
        <v>57</v>
      </c>
      <c r="D2" s="26" t="s">
        <v>95</v>
      </c>
      <c r="E2" s="26"/>
      <c r="F2" s="26"/>
      <c r="G2" s="28" t="s">
        <v>67</v>
      </c>
    </row>
    <row r="3" spans="2:7" s="11" customFormat="1" ht="108" customHeight="1" x14ac:dyDescent="0.25">
      <c r="B3" s="26"/>
      <c r="C3" s="27"/>
      <c r="D3" s="18" t="s">
        <v>68</v>
      </c>
      <c r="E3" s="18" t="s">
        <v>59</v>
      </c>
      <c r="F3" s="18" t="s">
        <v>5</v>
      </c>
      <c r="G3" s="28"/>
    </row>
    <row r="4" spans="2:7" ht="78.75" x14ac:dyDescent="0.25">
      <c r="B4" s="8" t="s">
        <v>56</v>
      </c>
      <c r="C4" s="15" t="s">
        <v>58</v>
      </c>
      <c r="D4" s="8">
        <v>7</v>
      </c>
      <c r="E4" s="15">
        <v>5</v>
      </c>
      <c r="F4" s="8">
        <v>7</v>
      </c>
      <c r="G4" s="8">
        <f t="shared" ref="G4:G19" si="0" xml:space="preserve"> (D4*3 + E4*2 + F4*1) / 6</f>
        <v>6.333333333333333</v>
      </c>
    </row>
    <row r="5" spans="2:7" ht="126" x14ac:dyDescent="0.25">
      <c r="B5" s="8" t="s">
        <v>60</v>
      </c>
      <c r="C5" s="15" t="s">
        <v>63</v>
      </c>
      <c r="D5" s="8">
        <v>9</v>
      </c>
      <c r="E5" s="15">
        <v>8</v>
      </c>
      <c r="F5" s="8">
        <v>10</v>
      </c>
      <c r="G5" s="8">
        <f t="shared" si="0"/>
        <v>8.8333333333333339</v>
      </c>
    </row>
    <row r="6" spans="2:7" ht="110.25" x14ac:dyDescent="0.25">
      <c r="B6" s="15" t="s">
        <v>128</v>
      </c>
      <c r="C6" s="15" t="s">
        <v>61</v>
      </c>
      <c r="D6" s="8">
        <v>3</v>
      </c>
      <c r="E6" s="8">
        <v>1</v>
      </c>
      <c r="F6" s="8">
        <v>3</v>
      </c>
      <c r="G6" s="8">
        <f t="shared" si="0"/>
        <v>2.3333333333333335</v>
      </c>
    </row>
    <row r="7" spans="2:7" ht="63" x14ac:dyDescent="0.25">
      <c r="B7" s="8" t="s">
        <v>96</v>
      </c>
      <c r="C7" s="15" t="s">
        <v>64</v>
      </c>
      <c r="D7" s="8">
        <v>5</v>
      </c>
      <c r="E7" s="8">
        <v>8</v>
      </c>
      <c r="F7" s="8">
        <v>10</v>
      </c>
      <c r="G7" s="8">
        <f t="shared" si="0"/>
        <v>6.833333333333333</v>
      </c>
    </row>
    <row r="8" spans="2:7" ht="94.5" x14ac:dyDescent="0.25">
      <c r="B8" s="15" t="s">
        <v>65</v>
      </c>
      <c r="C8" s="15" t="s">
        <v>66</v>
      </c>
      <c r="D8" s="8">
        <v>7</v>
      </c>
      <c r="E8" s="8">
        <v>5</v>
      </c>
      <c r="F8" s="8">
        <v>10</v>
      </c>
      <c r="G8" s="8">
        <f t="shared" si="0"/>
        <v>6.833333333333333</v>
      </c>
    </row>
    <row r="9" spans="2:7" ht="157.5" x14ac:dyDescent="0.25">
      <c r="B9" s="8" t="s">
        <v>69</v>
      </c>
      <c r="C9" s="15" t="s">
        <v>70</v>
      </c>
      <c r="D9" s="8">
        <v>5</v>
      </c>
      <c r="E9" s="8">
        <v>8</v>
      </c>
      <c r="F9" s="8">
        <v>10</v>
      </c>
      <c r="G9" s="8">
        <f t="shared" si="0"/>
        <v>6.833333333333333</v>
      </c>
    </row>
    <row r="10" spans="2:7" ht="173.25" x14ac:dyDescent="0.25">
      <c r="B10" s="15" t="s">
        <v>94</v>
      </c>
      <c r="C10" s="15" t="s">
        <v>73</v>
      </c>
      <c r="D10" s="8">
        <v>1</v>
      </c>
      <c r="E10" s="8">
        <v>1</v>
      </c>
      <c r="F10" s="8">
        <v>4</v>
      </c>
      <c r="G10" s="8">
        <f t="shared" si="0"/>
        <v>1.5</v>
      </c>
    </row>
    <row r="11" spans="2:7" ht="94.5" x14ac:dyDescent="0.25">
      <c r="B11" s="15" t="s">
        <v>71</v>
      </c>
      <c r="C11" s="15" t="s">
        <v>72</v>
      </c>
      <c r="D11" s="8">
        <v>8</v>
      </c>
      <c r="E11" s="8">
        <v>2</v>
      </c>
      <c r="F11" s="8">
        <v>5</v>
      </c>
      <c r="G11" s="8">
        <f t="shared" si="0"/>
        <v>5.5</v>
      </c>
    </row>
    <row r="12" spans="2:7" ht="94.5" x14ac:dyDescent="0.25">
      <c r="B12" s="15" t="s">
        <v>126</v>
      </c>
      <c r="C12" s="15" t="s">
        <v>74</v>
      </c>
      <c r="D12" s="8">
        <v>1</v>
      </c>
      <c r="E12" s="8">
        <v>1</v>
      </c>
      <c r="F12" s="8">
        <v>1</v>
      </c>
      <c r="G12" s="8">
        <f t="shared" si="0"/>
        <v>1</v>
      </c>
    </row>
    <row r="13" spans="2:7" x14ac:dyDescent="0.25">
      <c r="B13" s="8" t="s">
        <v>93</v>
      </c>
      <c r="C13" s="15" t="s">
        <v>75</v>
      </c>
      <c r="D13" s="8">
        <v>10</v>
      </c>
      <c r="E13" s="8">
        <v>0</v>
      </c>
      <c r="F13" s="8">
        <v>7</v>
      </c>
      <c r="G13" s="8">
        <f t="shared" si="0"/>
        <v>6.166666666666667</v>
      </c>
    </row>
    <row r="14" spans="2:7" ht="126" x14ac:dyDescent="0.25">
      <c r="B14" s="8" t="s">
        <v>55</v>
      </c>
      <c r="C14" s="15" t="s">
        <v>62</v>
      </c>
      <c r="D14" s="8">
        <v>1</v>
      </c>
      <c r="E14" s="8">
        <v>2</v>
      </c>
      <c r="F14" s="8">
        <v>1</v>
      </c>
      <c r="G14" s="8">
        <f t="shared" si="0"/>
        <v>1.3333333333333333</v>
      </c>
    </row>
    <row r="15" spans="2:7" ht="31.5" x14ac:dyDescent="0.25">
      <c r="B15" s="15" t="s">
        <v>127</v>
      </c>
      <c r="C15" s="8" t="s">
        <v>76</v>
      </c>
      <c r="D15" s="8">
        <v>1</v>
      </c>
      <c r="E15" s="8">
        <v>1</v>
      </c>
      <c r="F15" s="8">
        <v>2</v>
      </c>
      <c r="G15" s="8">
        <f t="shared" si="0"/>
        <v>1.1666666666666667</v>
      </c>
    </row>
    <row r="16" spans="2:7" ht="78.75" x14ac:dyDescent="0.25">
      <c r="B16" s="8" t="s">
        <v>77</v>
      </c>
      <c r="C16" s="15" t="s">
        <v>78</v>
      </c>
      <c r="D16" s="8">
        <v>1</v>
      </c>
      <c r="E16" s="8">
        <v>2</v>
      </c>
      <c r="F16" s="8">
        <v>7</v>
      </c>
      <c r="G16" s="8">
        <f t="shared" si="0"/>
        <v>2.3333333333333335</v>
      </c>
    </row>
    <row r="17" spans="2:12" ht="94.5" x14ac:dyDescent="0.25">
      <c r="B17" s="8" t="s">
        <v>79</v>
      </c>
      <c r="C17" s="15" t="s">
        <v>80</v>
      </c>
      <c r="D17" s="8">
        <v>1</v>
      </c>
      <c r="E17" s="8">
        <v>3</v>
      </c>
      <c r="F17" s="8">
        <v>1</v>
      </c>
      <c r="G17" s="8">
        <f t="shared" si="0"/>
        <v>1.6666666666666667</v>
      </c>
    </row>
    <row r="18" spans="2:12" ht="94.5" x14ac:dyDescent="0.25">
      <c r="B18" s="8" t="s">
        <v>97</v>
      </c>
      <c r="C18" s="13" t="s">
        <v>98</v>
      </c>
      <c r="D18" s="8">
        <v>2</v>
      </c>
      <c r="E18" s="8">
        <v>8</v>
      </c>
      <c r="F18" s="8">
        <v>7</v>
      </c>
      <c r="G18" s="8">
        <f t="shared" si="0"/>
        <v>4.833333333333333</v>
      </c>
    </row>
    <row r="19" spans="2:12" ht="31.5" x14ac:dyDescent="0.25">
      <c r="B19" s="15" t="s">
        <v>129</v>
      </c>
      <c r="C19" s="8" t="s">
        <v>81</v>
      </c>
      <c r="D19" s="8">
        <v>1</v>
      </c>
      <c r="E19" s="8">
        <v>1</v>
      </c>
      <c r="F19" s="8">
        <v>5</v>
      </c>
      <c r="G19" s="8">
        <f t="shared" si="0"/>
        <v>1.6666666666666667</v>
      </c>
    </row>
    <row r="21" spans="2:12" x14ac:dyDescent="0.25">
      <c r="I21" s="14" t="s">
        <v>82</v>
      </c>
      <c r="J21" s="14" t="s">
        <v>83</v>
      </c>
      <c r="K21" s="14" t="s">
        <v>87</v>
      </c>
      <c r="L21" s="14" t="s">
        <v>89</v>
      </c>
    </row>
    <row r="22" spans="2:12" ht="32.25" thickBot="1" x14ac:dyDescent="0.3">
      <c r="I22" s="8" t="s">
        <v>84</v>
      </c>
      <c r="J22" s="16" t="s">
        <v>92</v>
      </c>
      <c r="K22" s="25" t="s">
        <v>88</v>
      </c>
      <c r="L22" s="8">
        <v>3</v>
      </c>
    </row>
    <row r="23" spans="2:12" ht="16.5" thickBot="1" x14ac:dyDescent="0.3">
      <c r="I23" s="8" t="s">
        <v>86</v>
      </c>
      <c r="J23" s="17" t="s">
        <v>91</v>
      </c>
      <c r="K23" s="25"/>
      <c r="L23" s="8">
        <v>2</v>
      </c>
    </row>
    <row r="24" spans="2:12" ht="31.5" x14ac:dyDescent="0.25">
      <c r="I24" s="8" t="s">
        <v>85</v>
      </c>
      <c r="J24" s="15" t="s">
        <v>90</v>
      </c>
      <c r="K24" s="25"/>
      <c r="L24" s="8">
        <v>1</v>
      </c>
    </row>
  </sheetData>
  <mergeCells count="5">
    <mergeCell ref="K22:K24"/>
    <mergeCell ref="D2:F2"/>
    <mergeCell ref="B2:B3"/>
    <mergeCell ref="C2:C3"/>
    <mergeCell ref="G2:G3"/>
  </mergeCells>
  <pageMargins left="0.7" right="0.7" top="0.75" bottom="0.75" header="0.3" footer="0.3"/>
  <pageSetup paperSize="9" orientation="landscape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F6" sqref="F6"/>
    </sheetView>
  </sheetViews>
  <sheetFormatPr baseColWidth="10" defaultRowHeight="15.75" x14ac:dyDescent="0.25"/>
  <cols>
    <col min="1" max="1" width="11.42578125" style="1"/>
    <col min="2" max="2" width="19" style="1" bestFit="1" customWidth="1"/>
    <col min="3" max="3" width="24.28515625" style="1" bestFit="1" customWidth="1"/>
    <col min="4" max="4" width="11.42578125" style="1"/>
    <col min="7" max="16384" width="11.42578125" style="1"/>
  </cols>
  <sheetData>
    <row r="2" spans="2:3" x14ac:dyDescent="0.25">
      <c r="B2" s="12" t="s">
        <v>47</v>
      </c>
      <c r="C2" s="12" t="s">
        <v>48</v>
      </c>
    </row>
    <row r="3" spans="2:3" x14ac:dyDescent="0.25">
      <c r="B3" s="8" t="s">
        <v>51</v>
      </c>
      <c r="C3" s="12" t="s">
        <v>50</v>
      </c>
    </row>
    <row r="4" spans="2:3" x14ac:dyDescent="0.25">
      <c r="B4" s="8" t="s">
        <v>43</v>
      </c>
      <c r="C4" s="8" t="s">
        <v>49</v>
      </c>
    </row>
    <row r="5" spans="2:3" ht="78.75" x14ac:dyDescent="0.25">
      <c r="B5" s="8" t="s">
        <v>46</v>
      </c>
      <c r="C5" s="13" t="s">
        <v>52</v>
      </c>
    </row>
    <row r="6" spans="2:3" ht="141.75" x14ac:dyDescent="0.25">
      <c r="B6" s="8" t="s">
        <v>45</v>
      </c>
      <c r="C6" s="13" t="s">
        <v>54</v>
      </c>
    </row>
    <row r="7" spans="2:3" ht="78.75" x14ac:dyDescent="0.25">
      <c r="B7" s="8" t="s">
        <v>44</v>
      </c>
      <c r="C7" s="13" t="s">
        <v>53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Total components</vt:lpstr>
      <vt:lpstr>Transductors and actuators</vt:lpstr>
      <vt:lpstr>Environmental conditions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Gladys</dc:creator>
  <dc:description/>
  <cp:lastModifiedBy>Víctor</cp:lastModifiedBy>
  <cp:revision>12</cp:revision>
  <cp:lastPrinted>2018-07-27T01:49:59Z</cp:lastPrinted>
  <dcterms:created xsi:type="dcterms:W3CDTF">2018-04-17T23:05:24Z</dcterms:created>
  <dcterms:modified xsi:type="dcterms:W3CDTF">2018-07-28T06:04:25Z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