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A7A2353E-C748-485F-BC27-9F266EE8B48E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Data" sheetId="1" r:id="rId1"/>
    <sheet name="Regression Output" sheetId="3" r:id="rId2"/>
    <sheet name="Perf Measur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C11" i="2" s="1"/>
  <c r="C4" i="2"/>
  <c r="C3" i="2"/>
  <c r="C86" i="3"/>
  <c r="H6" i="1" l="1"/>
  <c r="I6" i="1"/>
  <c r="H7" i="1"/>
  <c r="H10" i="1"/>
  <c r="I10" i="1"/>
  <c r="H11" i="1"/>
  <c r="H14" i="1"/>
  <c r="I14" i="1"/>
  <c r="H15" i="1"/>
  <c r="H18" i="1"/>
  <c r="I18" i="1"/>
  <c r="H19" i="1"/>
  <c r="H22" i="1"/>
  <c r="I22" i="1"/>
  <c r="H23" i="1"/>
  <c r="H26" i="1"/>
  <c r="I26" i="1"/>
  <c r="H27" i="1"/>
  <c r="H30" i="1"/>
  <c r="I30" i="1"/>
  <c r="H31" i="1"/>
  <c r="H34" i="1"/>
  <c r="I34" i="1"/>
  <c r="H35" i="1"/>
  <c r="H38" i="1"/>
  <c r="I38" i="1"/>
  <c r="H39" i="1"/>
  <c r="H42" i="1"/>
  <c r="I42" i="1"/>
  <c r="H43" i="1"/>
  <c r="H46" i="1"/>
  <c r="I46" i="1"/>
  <c r="H47" i="1"/>
  <c r="H50" i="1"/>
  <c r="I50" i="1"/>
  <c r="H51" i="1"/>
  <c r="H54" i="1"/>
  <c r="I54" i="1"/>
  <c r="H55" i="1"/>
  <c r="H58" i="1"/>
  <c r="I58" i="1"/>
  <c r="H59" i="1"/>
  <c r="H62" i="1"/>
  <c r="I62" i="1"/>
  <c r="H63" i="1"/>
  <c r="E5" i="1"/>
  <c r="H5" i="1" s="1"/>
  <c r="E6" i="1"/>
  <c r="E7" i="1"/>
  <c r="E8" i="1"/>
  <c r="H8" i="1" s="1"/>
  <c r="E9" i="1"/>
  <c r="H9" i="1" s="1"/>
  <c r="E10" i="1"/>
  <c r="E11" i="1"/>
  <c r="E12" i="1"/>
  <c r="H12" i="1" s="1"/>
  <c r="E13" i="1"/>
  <c r="H13" i="1" s="1"/>
  <c r="E14" i="1"/>
  <c r="E15" i="1"/>
  <c r="E16" i="1"/>
  <c r="H16" i="1" s="1"/>
  <c r="E17" i="1"/>
  <c r="H17" i="1" s="1"/>
  <c r="E18" i="1"/>
  <c r="E19" i="1"/>
  <c r="E20" i="1"/>
  <c r="H20" i="1" s="1"/>
  <c r="E21" i="1"/>
  <c r="H21" i="1" s="1"/>
  <c r="E22" i="1"/>
  <c r="E23" i="1"/>
  <c r="E24" i="1"/>
  <c r="H24" i="1" s="1"/>
  <c r="E25" i="1"/>
  <c r="H25" i="1" s="1"/>
  <c r="E26" i="1"/>
  <c r="E27" i="1"/>
  <c r="E28" i="1"/>
  <c r="H28" i="1" s="1"/>
  <c r="E29" i="1"/>
  <c r="H29" i="1" s="1"/>
  <c r="E30" i="1"/>
  <c r="E31" i="1"/>
  <c r="E32" i="1"/>
  <c r="H32" i="1" s="1"/>
  <c r="E33" i="1"/>
  <c r="H33" i="1" s="1"/>
  <c r="E34" i="1"/>
  <c r="E35" i="1"/>
  <c r="E36" i="1"/>
  <c r="H36" i="1" s="1"/>
  <c r="E37" i="1"/>
  <c r="H37" i="1" s="1"/>
  <c r="E38" i="1"/>
  <c r="E39" i="1"/>
  <c r="E40" i="1"/>
  <c r="H40" i="1" s="1"/>
  <c r="E41" i="1"/>
  <c r="H41" i="1" s="1"/>
  <c r="E42" i="1"/>
  <c r="E43" i="1"/>
  <c r="E44" i="1"/>
  <c r="H44" i="1" s="1"/>
  <c r="E45" i="1"/>
  <c r="H45" i="1" s="1"/>
  <c r="E46" i="1"/>
  <c r="E47" i="1"/>
  <c r="E48" i="1"/>
  <c r="H48" i="1" s="1"/>
  <c r="E49" i="1"/>
  <c r="H49" i="1" s="1"/>
  <c r="E50" i="1"/>
  <c r="E51" i="1"/>
  <c r="E52" i="1"/>
  <c r="H52" i="1" s="1"/>
  <c r="E53" i="1"/>
  <c r="H53" i="1" s="1"/>
  <c r="E54" i="1"/>
  <c r="E55" i="1"/>
  <c r="E56" i="1"/>
  <c r="H56" i="1" s="1"/>
  <c r="E57" i="1"/>
  <c r="H57" i="1" s="1"/>
  <c r="E58" i="1"/>
  <c r="E59" i="1"/>
  <c r="E60" i="1"/>
  <c r="H60" i="1" s="1"/>
  <c r="E61" i="1"/>
  <c r="H61" i="1" s="1"/>
  <c r="E62" i="1"/>
  <c r="E63" i="1"/>
  <c r="E4" i="1"/>
  <c r="C63" i="1"/>
  <c r="I63" i="1" s="1"/>
  <c r="C62" i="1"/>
  <c r="C61" i="1"/>
  <c r="I61" i="1" s="1"/>
  <c r="C60" i="1"/>
  <c r="I60" i="1" s="1"/>
  <c r="C59" i="1"/>
  <c r="I59" i="1" s="1"/>
  <c r="C58" i="1"/>
  <c r="C57" i="1"/>
  <c r="I57" i="1" s="1"/>
  <c r="C56" i="1"/>
  <c r="I56" i="1" s="1"/>
  <c r="C55" i="1"/>
  <c r="I55" i="1" s="1"/>
  <c r="C54" i="1"/>
  <c r="C53" i="1"/>
  <c r="I53" i="1" s="1"/>
  <c r="C52" i="1"/>
  <c r="I52" i="1" s="1"/>
  <c r="C51" i="1"/>
  <c r="I51" i="1" s="1"/>
  <c r="C50" i="1"/>
  <c r="C49" i="1"/>
  <c r="I49" i="1" s="1"/>
  <c r="C48" i="1"/>
  <c r="I48" i="1" s="1"/>
  <c r="C47" i="1"/>
  <c r="I47" i="1" s="1"/>
  <c r="C46" i="1"/>
  <c r="C45" i="1"/>
  <c r="I45" i="1" s="1"/>
  <c r="C44" i="1"/>
  <c r="I44" i="1" s="1"/>
  <c r="C43" i="1"/>
  <c r="I43" i="1" s="1"/>
  <c r="C42" i="1"/>
  <c r="C41" i="1"/>
  <c r="I41" i="1" s="1"/>
  <c r="C40" i="1"/>
  <c r="I40" i="1" s="1"/>
  <c r="C39" i="1"/>
  <c r="I39" i="1" s="1"/>
  <c r="C38" i="1"/>
  <c r="C37" i="1"/>
  <c r="I37" i="1" s="1"/>
  <c r="C36" i="1"/>
  <c r="I36" i="1" s="1"/>
  <c r="C35" i="1"/>
  <c r="I35" i="1" s="1"/>
  <c r="C34" i="1"/>
  <c r="C33" i="1"/>
  <c r="I33" i="1" s="1"/>
  <c r="C32" i="1"/>
  <c r="I32" i="1" s="1"/>
  <c r="C31" i="1"/>
  <c r="I31" i="1" s="1"/>
  <c r="C30" i="1"/>
  <c r="C29" i="1"/>
  <c r="I29" i="1" s="1"/>
  <c r="C28" i="1"/>
  <c r="I28" i="1" s="1"/>
  <c r="C27" i="1"/>
  <c r="I27" i="1" s="1"/>
  <c r="C26" i="1"/>
  <c r="C25" i="1"/>
  <c r="I25" i="1" s="1"/>
  <c r="C24" i="1"/>
  <c r="I24" i="1" s="1"/>
  <c r="C23" i="1"/>
  <c r="I23" i="1" s="1"/>
  <c r="C22" i="1"/>
  <c r="C21" i="1"/>
  <c r="I21" i="1" s="1"/>
  <c r="C20" i="1"/>
  <c r="I20" i="1" s="1"/>
  <c r="C19" i="1"/>
  <c r="I19" i="1" s="1"/>
  <c r="C18" i="1"/>
  <c r="C17" i="1"/>
  <c r="I17" i="1" s="1"/>
  <c r="C16" i="1"/>
  <c r="I16" i="1" s="1"/>
  <c r="C15" i="1"/>
  <c r="I15" i="1" s="1"/>
  <c r="C14" i="1"/>
  <c r="C13" i="1"/>
  <c r="I13" i="1" s="1"/>
  <c r="C12" i="1"/>
  <c r="I12" i="1" s="1"/>
  <c r="C11" i="1"/>
  <c r="I11" i="1" s="1"/>
  <c r="C10" i="1"/>
  <c r="C9" i="1"/>
  <c r="I9" i="1" s="1"/>
  <c r="C8" i="1"/>
  <c r="I8" i="1" s="1"/>
  <c r="C7" i="1"/>
  <c r="I7" i="1" s="1"/>
  <c r="C6" i="1"/>
  <c r="C5" i="1"/>
  <c r="I5" i="1" s="1"/>
  <c r="C4" i="1"/>
  <c r="C6" i="2" l="1"/>
  <c r="C5" i="2"/>
  <c r="D5" i="2"/>
  <c r="D6" i="2"/>
  <c r="C12" i="2" s="1"/>
  <c r="H4" i="1"/>
  <c r="I4" i="1"/>
  <c r="C9" i="2" l="1"/>
  <c r="C10" i="2"/>
  <c r="D9" i="2"/>
  <c r="D10" i="2"/>
  <c r="M21" i="1"/>
  <c r="N20" i="1"/>
  <c r="M20" i="1"/>
</calcChain>
</file>

<file path=xl/sharedStrings.xml><?xml version="1.0" encoding="utf-8"?>
<sst xmlns="http://schemas.openxmlformats.org/spreadsheetml/2006/main" count="57" uniqueCount="49">
  <si>
    <t>Apple</t>
  </si>
  <si>
    <t>Price</t>
  </si>
  <si>
    <t>Return</t>
  </si>
  <si>
    <t>Date</t>
  </si>
  <si>
    <t>S&amp;P 500</t>
  </si>
  <si>
    <t>For plot…</t>
  </si>
  <si>
    <t>Market</t>
  </si>
  <si>
    <t>Beta</t>
  </si>
  <si>
    <t>Alpha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</si>
  <si>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</si>
  <si>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</si>
  <si>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</si>
  <si>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</si>
  <si>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</si>
  <si>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</si>
  <si>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</si>
  <si>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</si>
  <si>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</si>
  <si>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</si>
  <si>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</si>
  <si>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</si>
  <si>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</si>
  <si>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</si>
  <si>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</si>
  <si>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</si>
  <si>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</si>
  <si>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</si>
  <si>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</si>
  <si>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</si>
  <si>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</si>
  <si>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</si>
  <si>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</si>
  <si>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</si>
  <si>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</si>
  <si>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</si>
  <si>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</si>
  <si>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</si>
  <si>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</si>
  <si>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st. dev.</t>
  </si>
  <si>
    <t>St. Dev Residuals</t>
  </si>
  <si>
    <t>St. Dev Returns</t>
  </si>
  <si>
    <t>Mean Return</t>
  </si>
  <si>
    <t>Sharpe</t>
  </si>
  <si>
    <t>Treynor</t>
  </si>
  <si>
    <t>Inf. Ratio</t>
  </si>
  <si>
    <t>NA</t>
  </si>
  <si>
    <t>M2</t>
  </si>
  <si>
    <t>NOTE: for all calculations rf is assumed to be zero.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</si>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</sst>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47200349956256"/>
                  <c:y val="-0.24119276757072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Data!$H$4:$H$63</c:f>
              <c:numCache>
                <c:formatCode>General</c:formatCode>
                <c:ptCount val="60"/>
                <c:pt idx="0">
                  <c:v>-8.9549885511070959E-2</c:v>
                </c:pt>
                <c:pt idx="1">
                  <c:v>-0.11645654382051443</c:v>
                </c:pt>
                <c:pt idx="2">
                  <c:v>8.1952736214643773E-2</c:v>
                </c:pt>
                <c:pt idx="3">
                  <c:v>8.9772214920969498E-2</c:v>
                </c:pt>
                <c:pt idx="4">
                  <c:v>5.1720558420882315E-2</c:v>
                </c:pt>
                <c:pt idx="5">
                  <c:v>1.9581606407012827E-4</c:v>
                </c:pt>
                <c:pt idx="6">
                  <c:v>7.1521977088891908E-2</c:v>
                </c:pt>
                <c:pt idx="7">
                  <c:v>3.3009321348136535E-2</c:v>
                </c:pt>
                <c:pt idx="8">
                  <c:v>3.5100104155946166E-2</c:v>
                </c:pt>
                <c:pt idx="9">
                  <c:v>-1.9959865222177731E-2</c:v>
                </c:pt>
                <c:pt idx="10">
                  <c:v>5.5779015582807137E-2</c:v>
                </c:pt>
                <c:pt idx="11">
                  <c:v>1.7614546700982087E-2</c:v>
                </c:pt>
                <c:pt idx="12">
                  <c:v>-3.7675141059320766E-2</c:v>
                </c:pt>
                <c:pt idx="13">
                  <c:v>2.8114744036660498E-2</c:v>
                </c:pt>
                <c:pt idx="14">
                  <c:v>5.7132760645483123E-2</c:v>
                </c:pt>
                <c:pt idx="15">
                  <c:v>1.4651468311863144E-2</c:v>
                </c:pt>
                <c:pt idx="16">
                  <c:v>-8.5531653633770133E-2</c:v>
                </c:pt>
                <c:pt idx="17">
                  <c:v>-5.5388380132376618E-2</c:v>
                </c:pt>
                <c:pt idx="18">
                  <c:v>6.6515783274589638E-2</c:v>
                </c:pt>
                <c:pt idx="19">
                  <c:v>-4.8611803170382606E-2</c:v>
                </c:pt>
                <c:pt idx="20">
                  <c:v>8.3928475095282604E-2</c:v>
                </c:pt>
                <c:pt idx="21">
                  <c:v>3.6193000710687595E-2</c:v>
                </c:pt>
                <c:pt idx="22">
                  <c:v>-2.2929094870601432E-3</c:v>
                </c:pt>
                <c:pt idx="23">
                  <c:v>6.3256517221926059E-2</c:v>
                </c:pt>
                <c:pt idx="24">
                  <c:v>2.239298525651701E-2</c:v>
                </c:pt>
                <c:pt idx="25">
                  <c:v>3.1456595040144836E-2</c:v>
                </c:pt>
                <c:pt idx="26">
                  <c:v>-1.0478506829378123E-3</c:v>
                </c:pt>
                <c:pt idx="27">
                  <c:v>2.809691636712916E-2</c:v>
                </c:pt>
                <c:pt idx="28">
                  <c:v>-1.3592893899637262E-2</c:v>
                </c:pt>
                <c:pt idx="29">
                  <c:v>-1.8426233301897538E-2</c:v>
                </c:pt>
                <c:pt idx="30">
                  <c:v>-2.1708367435427242E-2</c:v>
                </c:pt>
                <c:pt idx="31">
                  <c:v>-5.8467491619120418E-2</c:v>
                </c:pt>
                <c:pt idx="32">
                  <c:v>-7.4467127542783104E-2</c:v>
                </c:pt>
                <c:pt idx="33">
                  <c:v>0.10230659165059017</c:v>
                </c:pt>
                <c:pt idx="34">
                  <c:v>-5.0714834366809821E-3</c:v>
                </c:pt>
                <c:pt idx="35">
                  <c:v>8.4965534941463527E-3</c:v>
                </c:pt>
                <c:pt idx="36">
                  <c:v>4.2659999011137491E-2</c:v>
                </c:pt>
                <c:pt idx="37">
                  <c:v>3.9787331386417914E-2</c:v>
                </c:pt>
                <c:pt idx="38">
                  <c:v>3.0851535762571346E-2</c:v>
                </c:pt>
                <c:pt idx="39">
                  <c:v>-7.5257447960486246E-3</c:v>
                </c:pt>
                <c:pt idx="40">
                  <c:v>-6.4699250170469236E-2</c:v>
                </c:pt>
                <c:pt idx="41">
                  <c:v>3.8792661243837456E-2</c:v>
                </c:pt>
                <c:pt idx="42">
                  <c:v>1.2518948972710817E-2</c:v>
                </c:pt>
                <c:pt idx="43">
                  <c:v>1.9570602004381984E-2</c:v>
                </c:pt>
                <c:pt idx="44">
                  <c:v>2.394705705020073E-2</c:v>
                </c:pt>
                <c:pt idx="45">
                  <c:v>-1.9987836058499683E-2</c:v>
                </c:pt>
                <c:pt idx="46">
                  <c:v>2.8426587376603443E-3</c:v>
                </c:pt>
                <c:pt idx="47">
                  <c:v>7.0434471114575181E-3</c:v>
                </c:pt>
                <c:pt idx="48">
                  <c:v>4.9197760692578335E-2</c:v>
                </c:pt>
                <c:pt idx="49">
                  <c:v>1.0999881888155871E-2</c:v>
                </c:pt>
                <c:pt idx="50">
                  <c:v>3.535536713008354E-2</c:v>
                </c:pt>
                <c:pt idx="51">
                  <c:v>1.7924162116924588E-2</c:v>
                </c:pt>
                <c:pt idx="52">
                  <c:v>2.0550174751576469E-2</c:v>
                </c:pt>
                <c:pt idx="53">
                  <c:v>-1.5112952997701294E-2</c:v>
                </c:pt>
                <c:pt idx="54">
                  <c:v>4.8277757876973679E-2</c:v>
                </c:pt>
                <c:pt idx="55">
                  <c:v>-3.179826168331884E-2</c:v>
                </c:pt>
                <c:pt idx="56">
                  <c:v>2.9315544388002535E-2</c:v>
                </c:pt>
                <c:pt idx="57">
                  <c:v>4.3629977912082465E-2</c:v>
                </c:pt>
                <c:pt idx="58">
                  <c:v>2.7663279564206007E-2</c:v>
                </c:pt>
                <c:pt idx="59">
                  <c:v>2.328951485450324E-2</c:v>
                </c:pt>
              </c:numCache>
            </c:numRef>
          </c:xVal>
          <c:yVal>
            <c:numRef>
              <c:f>Data!$I$4:$I$63</c:f>
              <c:numCache>
                <c:formatCode>General</c:formatCode>
                <c:ptCount val="60"/>
                <c:pt idx="0">
                  <c:v>5.4520838878417112E-2</c:v>
                </c:pt>
                <c:pt idx="1">
                  <c:v>-9.8442140347771226E-3</c:v>
                </c:pt>
                <c:pt idx="2">
                  <c:v>0.1631782339554794</c:v>
                </c:pt>
                <c:pt idx="3">
                  <c:v>0.18021850659717598</c:v>
                </c:pt>
                <c:pt idx="4">
                  <c:v>7.5985906977921847E-2</c:v>
                </c:pt>
                <c:pt idx="5">
                  <c:v>4.7628048989254664E-2</c:v>
                </c:pt>
                <c:pt idx="6">
                  <c:v>0.13739986940244278</c:v>
                </c:pt>
                <c:pt idx="7">
                  <c:v>2.8858828461979978E-2</c:v>
                </c:pt>
                <c:pt idx="8">
                  <c:v>9.709891127598734E-2</c:v>
                </c:pt>
                <c:pt idx="9">
                  <c:v>1.6932871595232744E-2</c:v>
                </c:pt>
                <c:pt idx="10">
                  <c:v>5.8762402479061442E-2</c:v>
                </c:pt>
                <c:pt idx="11">
                  <c:v>5.2709816419528335E-2</c:v>
                </c:pt>
                <c:pt idx="12">
                  <c:v>-9.251980478137585E-2</c:v>
                </c:pt>
                <c:pt idx="13">
                  <c:v>6.3100706367943543E-2</c:v>
                </c:pt>
                <c:pt idx="14">
                  <c:v>0.13850998603009929</c:v>
                </c:pt>
                <c:pt idx="15">
                  <c:v>0.10514126205883988</c:v>
                </c:pt>
                <c:pt idx="16">
                  <c:v>-1.6200439577149006E-2</c:v>
                </c:pt>
                <c:pt idx="17">
                  <c:v>-2.0846151520936582E-2</c:v>
                </c:pt>
                <c:pt idx="18">
                  <c:v>2.2277790992374553E-2</c:v>
                </c:pt>
                <c:pt idx="19">
                  <c:v>-5.6502229277121049E-2</c:v>
                </c:pt>
                <c:pt idx="20">
                  <c:v>0.15453986060664004</c:v>
                </c:pt>
                <c:pt idx="21">
                  <c:v>5.8929434367212444E-2</c:v>
                </c:pt>
                <c:pt idx="22">
                  <c:v>3.3428626625485972E-2</c:v>
                </c:pt>
                <c:pt idx="23">
                  <c:v>3.6004353428680774E-2</c:v>
                </c:pt>
                <c:pt idx="24">
                  <c:v>5.0494435571885203E-2</c:v>
                </c:pt>
                <c:pt idx="25">
                  <c:v>4.0179705867551388E-2</c:v>
                </c:pt>
                <c:pt idx="26">
                  <c:v>-1.3425836238066927E-2</c:v>
                </c:pt>
                <c:pt idx="27">
                  <c:v>4.6354908121027634E-3</c:v>
                </c:pt>
                <c:pt idx="28">
                  <c:v>-6.5380386854284253E-3</c:v>
                </c:pt>
                <c:pt idx="29">
                  <c:v>-3.5537281035152697E-2</c:v>
                </c:pt>
                <c:pt idx="30">
                  <c:v>0.15110787433638306</c:v>
                </c:pt>
                <c:pt idx="31">
                  <c:v>-1.4429716859952811E-2</c:v>
                </c:pt>
                <c:pt idx="32">
                  <c:v>-9.2219673733422904E-3</c:v>
                </c:pt>
                <c:pt idx="33">
                  <c:v>5.9750004405773979E-2</c:v>
                </c:pt>
                <c:pt idx="34">
                  <c:v>-5.7436527376243406E-2</c:v>
                </c:pt>
                <c:pt idx="35">
                  <c:v>5.7981833215439961E-2</c:v>
                </c:pt>
                <c:pt idx="36">
                  <c:v>0.11957842260063548</c:v>
                </c:pt>
                <c:pt idx="37">
                  <c:v>0.172545885522988</c:v>
                </c:pt>
                <c:pt idx="38">
                  <c:v>0.10010930302497549</c:v>
                </c:pt>
                <c:pt idx="39">
                  <c:v>-2.6369687134082331E-2</c:v>
                </c:pt>
                <c:pt idx="40">
                  <c:v>-1.0643790297821346E-2</c:v>
                </c:pt>
                <c:pt idx="41">
                  <c:v>1.0769822184055219E-2</c:v>
                </c:pt>
                <c:pt idx="42">
                  <c:v>4.4731167932303924E-2</c:v>
                </c:pt>
                <c:pt idx="43">
                  <c:v>8.9729219633813903E-2</c:v>
                </c:pt>
                <c:pt idx="44">
                  <c:v>2.8602879786615593E-3</c:v>
                </c:pt>
                <c:pt idx="45">
                  <c:v>-0.11390448545433494</c:v>
                </c:pt>
                <c:pt idx="46">
                  <c:v>-1.2387127297297833E-2</c:v>
                </c:pt>
                <c:pt idx="47">
                  <c:v>-9.5123234796769998E-2</c:v>
                </c:pt>
                <c:pt idx="48">
                  <c:v>-0.15556817932156342</c:v>
                </c:pt>
                <c:pt idx="49">
                  <c:v>-2.5629951178406291E-2</c:v>
                </c:pt>
                <c:pt idx="50">
                  <c:v>2.7894020875785922E-3</c:v>
                </c:pt>
                <c:pt idx="51">
                  <c:v>3.2765400031010923E-4</c:v>
                </c:pt>
                <c:pt idx="52">
                  <c:v>2.2192536285919856E-2</c:v>
                </c:pt>
                <c:pt idx="53">
                  <c:v>-0.12600724577096589</c:v>
                </c:pt>
                <c:pt idx="54">
                  <c:v>0.13223580539462196</c:v>
                </c:pt>
                <c:pt idx="55">
                  <c:v>8.0422290993570567E-2</c:v>
                </c:pt>
                <c:pt idx="56">
                  <c:v>-2.183200991351663E-2</c:v>
                </c:pt>
                <c:pt idx="57">
                  <c:v>9.2028798681147467E-2</c:v>
                </c:pt>
                <c:pt idx="58">
                  <c:v>6.7768713399433828E-2</c:v>
                </c:pt>
                <c:pt idx="59">
                  <c:v>8.7915454448923343E-3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6-4C42-9ECB-11B6D827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14408"/>
        <c:axId val="330811272"/>
      </c:scatterChart>
      <c:valAx>
        <c:axId val="33081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1272"/>
        <c:crosses val="autoZero"/>
        <c:crossBetween val="midCat"/>
      </c:valAx>
      <c:valAx>
        <c:axId val="3308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2</xdr:row>
      <xdr:rowOff>185737</xdr:rowOff>
    </xdr:from>
    <xdr:to>
      <xdr:col>17</xdr:col>
      <xdr:colOff>423862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workbookViewId="0">
      <selection activeCell="F6" sqref="F6"/>
    </sheetView>
  </sheetViews>
  <sheetFormatPr defaultRowHeight="14.25" x14ac:dyDescent="0.45"/>
  <cols>
    <col min="1" max="1" width="10.73046875" bestFit="1" customWidth="1"/>
  </cols>
  <sheetData>
    <row r="1" spans="1:9" x14ac:dyDescent="0.45">
      <c r="B1" s="10" t="s">
        <v>0</v>
      </c>
      <c r="C1" s="10"/>
      <c r="D1" s="10" t="s">
        <v>4</v>
      </c>
      <c r="E1" s="10"/>
    </row>
    <row r="2" spans="1:9" x14ac:dyDescent="0.45">
      <c r="A2" t="s">
        <v>3</v>
      </c>
      <c r="B2" s="1" t="s">
        <v>1</v>
      </c>
      <c r="C2" s="1" t="s">
        <v>2</v>
      </c>
      <c r="D2" s="1" t="s">
        <v>1</v>
      </c>
      <c r="E2" s="1" t="s">
        <v>2</v>
      </c>
      <c r="H2" s="1" t="s">
        <v>5</v>
      </c>
    </row>
    <row r="3" spans="1:9" x14ac:dyDescent="0.45">
      <c r="A3" s="2">
        <v>39813</v>
      </c>
      <c r="B3">
        <v>11.6</v>
      </c>
      <c r="D3">
        <v>903.25</v>
      </c>
      <c r="H3" t="s">
        <v>6</v>
      </c>
      <c r="I3" t="s">
        <v>0</v>
      </c>
    </row>
    <row r="4" spans="1:9" x14ac:dyDescent="0.45">
      <c r="A4" s="2">
        <v>39815</v>
      </c>
      <c r="B4">
        <v>12.25</v>
      </c>
      <c r="C4">
        <f>LN(B4/B3)</f>
        <v>5.4520838878417112E-2</v>
      </c>
      <c r="D4">
        <v>825.88</v>
      </c>
      <c r="E4">
        <f>LN(D4/D3)</f>
        <v>-8.9549885511070959E-2</v>
      </c>
      <c r="H4">
        <f>E4</f>
        <v>-8.9549885511070959E-2</v>
      </c>
      <c r="I4">
        <f>C4</f>
        <v>5.4520838878417112E-2</v>
      </c>
    </row>
    <row r="5" spans="1:9" x14ac:dyDescent="0.45">
      <c r="A5" s="2">
        <v>39846</v>
      </c>
      <c r="B5">
        <v>12.13</v>
      </c>
      <c r="C5">
        <f t="shared" ref="C5:C63" si="0">LN(B5/B4)</f>
        <v>-9.8442140347771226E-3</v>
      </c>
      <c r="D5">
        <v>735.09</v>
      </c>
      <c r="E5">
        <f t="shared" ref="E5:E63" si="1">LN(D5/D4)</f>
        <v>-0.11645654382051443</v>
      </c>
      <c r="H5">
        <f t="shared" ref="H5:H63" si="2">E5</f>
        <v>-0.11645654382051443</v>
      </c>
      <c r="I5">
        <f t="shared" ref="I5:I63" si="3">C5</f>
        <v>-9.8442140347771226E-3</v>
      </c>
    </row>
    <row r="6" spans="1:9" x14ac:dyDescent="0.45">
      <c r="A6" s="2">
        <v>39874</v>
      </c>
      <c r="B6">
        <v>14.28</v>
      </c>
      <c r="C6">
        <f t="shared" si="0"/>
        <v>0.1631782339554794</v>
      </c>
      <c r="D6">
        <v>797.87</v>
      </c>
      <c r="E6">
        <f t="shared" si="1"/>
        <v>8.1952736214643773E-2</v>
      </c>
      <c r="H6">
        <f t="shared" si="2"/>
        <v>8.1952736214643773E-2</v>
      </c>
      <c r="I6">
        <f t="shared" si="3"/>
        <v>0.1631782339554794</v>
      </c>
    </row>
    <row r="7" spans="1:9" x14ac:dyDescent="0.45">
      <c r="A7" s="2">
        <v>39904</v>
      </c>
      <c r="B7">
        <v>17.100000000000001</v>
      </c>
      <c r="C7">
        <f t="shared" si="0"/>
        <v>0.18021850659717598</v>
      </c>
      <c r="D7">
        <v>872.81</v>
      </c>
      <c r="E7">
        <f t="shared" si="1"/>
        <v>8.9772214920969498E-2</v>
      </c>
      <c r="H7">
        <f t="shared" si="2"/>
        <v>8.9772214920969498E-2</v>
      </c>
      <c r="I7">
        <f t="shared" si="3"/>
        <v>0.18021850659717598</v>
      </c>
    </row>
    <row r="8" spans="1:9" x14ac:dyDescent="0.45">
      <c r="A8" s="2">
        <v>39934</v>
      </c>
      <c r="B8">
        <v>18.45</v>
      </c>
      <c r="C8">
        <f t="shared" si="0"/>
        <v>7.5985906977921847E-2</v>
      </c>
      <c r="D8">
        <v>919.14</v>
      </c>
      <c r="E8">
        <f t="shared" si="1"/>
        <v>5.1720558420882315E-2</v>
      </c>
      <c r="H8">
        <f t="shared" si="2"/>
        <v>5.1720558420882315E-2</v>
      </c>
      <c r="I8">
        <f t="shared" si="3"/>
        <v>7.5985906977921847E-2</v>
      </c>
    </row>
    <row r="9" spans="1:9" x14ac:dyDescent="0.45">
      <c r="A9" s="2">
        <v>39965</v>
      </c>
      <c r="B9">
        <v>19.350000000000001</v>
      </c>
      <c r="C9">
        <f t="shared" si="0"/>
        <v>4.7628048989254664E-2</v>
      </c>
      <c r="D9">
        <v>919.32</v>
      </c>
      <c r="E9">
        <f t="shared" si="1"/>
        <v>1.9581606407012827E-4</v>
      </c>
      <c r="H9">
        <f t="shared" si="2"/>
        <v>1.9581606407012827E-4</v>
      </c>
      <c r="I9">
        <f t="shared" si="3"/>
        <v>4.7628048989254664E-2</v>
      </c>
    </row>
    <row r="10" spans="1:9" x14ac:dyDescent="0.45">
      <c r="A10" s="2">
        <v>39995</v>
      </c>
      <c r="B10">
        <v>22.2</v>
      </c>
      <c r="C10">
        <f t="shared" si="0"/>
        <v>0.13739986940244278</v>
      </c>
      <c r="D10">
        <v>987.48</v>
      </c>
      <c r="E10">
        <f t="shared" si="1"/>
        <v>7.1521977088891908E-2</v>
      </c>
      <c r="H10">
        <f t="shared" si="2"/>
        <v>7.1521977088891908E-2</v>
      </c>
      <c r="I10">
        <f t="shared" si="3"/>
        <v>0.13739986940244278</v>
      </c>
    </row>
    <row r="11" spans="1:9" x14ac:dyDescent="0.45">
      <c r="A11" s="2">
        <v>40028</v>
      </c>
      <c r="B11">
        <v>22.85</v>
      </c>
      <c r="C11">
        <f t="shared" si="0"/>
        <v>2.8858828461979978E-2</v>
      </c>
      <c r="D11">
        <v>1020.62</v>
      </c>
      <c r="E11">
        <f t="shared" si="1"/>
        <v>3.3009321348136535E-2</v>
      </c>
      <c r="H11">
        <f t="shared" si="2"/>
        <v>3.3009321348136535E-2</v>
      </c>
      <c r="I11">
        <f t="shared" si="3"/>
        <v>2.8858828461979978E-2</v>
      </c>
    </row>
    <row r="12" spans="1:9" x14ac:dyDescent="0.45">
      <c r="A12" s="2">
        <v>40057</v>
      </c>
      <c r="B12">
        <v>25.18</v>
      </c>
      <c r="C12">
        <f t="shared" si="0"/>
        <v>9.709891127598734E-2</v>
      </c>
      <c r="D12">
        <v>1057.08</v>
      </c>
      <c r="E12">
        <f t="shared" si="1"/>
        <v>3.5100104155946166E-2</v>
      </c>
      <c r="H12">
        <f t="shared" si="2"/>
        <v>3.5100104155946166E-2</v>
      </c>
      <c r="I12">
        <f t="shared" si="3"/>
        <v>9.709891127598734E-2</v>
      </c>
    </row>
    <row r="13" spans="1:9" x14ac:dyDescent="0.45">
      <c r="A13" s="2">
        <v>40087</v>
      </c>
      <c r="B13">
        <v>25.61</v>
      </c>
      <c r="C13">
        <f t="shared" si="0"/>
        <v>1.6932871595232744E-2</v>
      </c>
      <c r="D13">
        <v>1036.19</v>
      </c>
      <c r="E13">
        <f t="shared" si="1"/>
        <v>-1.9959865222177731E-2</v>
      </c>
      <c r="H13">
        <f t="shared" si="2"/>
        <v>-1.9959865222177731E-2</v>
      </c>
      <c r="I13">
        <f t="shared" si="3"/>
        <v>1.6932871595232744E-2</v>
      </c>
    </row>
    <row r="14" spans="1:9" x14ac:dyDescent="0.45">
      <c r="A14" s="2">
        <v>40119</v>
      </c>
      <c r="B14">
        <v>27.16</v>
      </c>
      <c r="C14">
        <f t="shared" si="0"/>
        <v>5.8762402479061442E-2</v>
      </c>
      <c r="D14">
        <v>1095.6300000000001</v>
      </c>
      <c r="E14">
        <f t="shared" si="1"/>
        <v>5.5779015582807137E-2</v>
      </c>
      <c r="H14">
        <f t="shared" si="2"/>
        <v>5.5779015582807137E-2</v>
      </c>
      <c r="I14">
        <f t="shared" si="3"/>
        <v>5.8762402479061442E-2</v>
      </c>
    </row>
    <row r="15" spans="1:9" x14ac:dyDescent="0.45">
      <c r="A15" s="2">
        <v>40148</v>
      </c>
      <c r="B15">
        <v>28.63</v>
      </c>
      <c r="C15">
        <f t="shared" si="0"/>
        <v>5.2709816419528335E-2</v>
      </c>
      <c r="D15">
        <v>1115.0999999999999</v>
      </c>
      <c r="E15">
        <f t="shared" si="1"/>
        <v>1.7614546700982087E-2</v>
      </c>
      <c r="H15">
        <f t="shared" si="2"/>
        <v>1.7614546700982087E-2</v>
      </c>
      <c r="I15">
        <f t="shared" si="3"/>
        <v>5.2709816419528335E-2</v>
      </c>
    </row>
    <row r="16" spans="1:9" x14ac:dyDescent="0.45">
      <c r="A16" s="2">
        <v>40182</v>
      </c>
      <c r="B16">
        <v>26.1</v>
      </c>
      <c r="C16">
        <f t="shared" si="0"/>
        <v>-9.251980478137585E-2</v>
      </c>
      <c r="D16">
        <v>1073.8699999999999</v>
      </c>
      <c r="E16">
        <f t="shared" si="1"/>
        <v>-3.7675141059320766E-2</v>
      </c>
      <c r="H16">
        <f t="shared" si="2"/>
        <v>-3.7675141059320766E-2</v>
      </c>
      <c r="I16">
        <f t="shared" si="3"/>
        <v>-9.251980478137585E-2</v>
      </c>
    </row>
    <row r="17" spans="1:14" x14ac:dyDescent="0.45">
      <c r="A17" s="2">
        <v>40210</v>
      </c>
      <c r="B17">
        <v>27.8</v>
      </c>
      <c r="C17">
        <f t="shared" si="0"/>
        <v>6.3100706367943543E-2</v>
      </c>
      <c r="D17">
        <v>1104.49</v>
      </c>
      <c r="E17">
        <f t="shared" si="1"/>
        <v>2.8114744036660498E-2</v>
      </c>
      <c r="H17">
        <f t="shared" si="2"/>
        <v>2.8114744036660498E-2</v>
      </c>
      <c r="I17">
        <f t="shared" si="3"/>
        <v>6.3100706367943543E-2</v>
      </c>
    </row>
    <row r="18" spans="1:14" x14ac:dyDescent="0.45">
      <c r="A18" s="2">
        <v>40238</v>
      </c>
      <c r="B18">
        <v>31.93</v>
      </c>
      <c r="C18">
        <f t="shared" si="0"/>
        <v>0.13850998603009929</v>
      </c>
      <c r="D18">
        <v>1169.43</v>
      </c>
      <c r="E18">
        <f t="shared" si="1"/>
        <v>5.7132760645483123E-2</v>
      </c>
      <c r="H18">
        <f t="shared" si="2"/>
        <v>5.7132760645483123E-2</v>
      </c>
      <c r="I18">
        <f t="shared" si="3"/>
        <v>0.13850998603009929</v>
      </c>
    </row>
    <row r="19" spans="1:14" x14ac:dyDescent="0.45">
      <c r="A19" s="2">
        <v>40269</v>
      </c>
      <c r="B19">
        <v>35.47</v>
      </c>
      <c r="C19">
        <f t="shared" si="0"/>
        <v>0.10514126205883988</v>
      </c>
      <c r="D19">
        <v>1186.69</v>
      </c>
      <c r="E19">
        <f t="shared" si="1"/>
        <v>1.4651468311863144E-2</v>
      </c>
      <c r="H19">
        <f t="shared" si="2"/>
        <v>1.4651468311863144E-2</v>
      </c>
      <c r="I19">
        <f t="shared" si="3"/>
        <v>0.10514126205883988</v>
      </c>
    </row>
    <row r="20" spans="1:14" x14ac:dyDescent="0.45">
      <c r="A20" s="2">
        <v>40301</v>
      </c>
      <c r="B20">
        <v>34.9</v>
      </c>
      <c r="C20">
        <f t="shared" si="0"/>
        <v>-1.6200439577149006E-2</v>
      </c>
      <c r="D20">
        <v>1089.4100000000001</v>
      </c>
      <c r="E20">
        <f t="shared" si="1"/>
        <v>-8.5531653633770133E-2</v>
      </c>
      <c r="H20">
        <f t="shared" si="2"/>
        <v>-8.5531653633770133E-2</v>
      </c>
      <c r="I20">
        <f t="shared" si="3"/>
        <v>-1.6200439577149006E-2</v>
      </c>
      <c r="L20" t="s">
        <v>7</v>
      </c>
      <c r="M20">
        <f>_xlfn.COVARIANCE.S(H4:H63,I4:I63)/_xlfn.VAR.S(H4:H63)</f>
        <v>0.77888913351075872</v>
      </c>
      <c r="N20">
        <f>SLOPE(I4:I63,H4:H63)</f>
        <v>0.7788891335107585</v>
      </c>
    </row>
    <row r="21" spans="1:14" x14ac:dyDescent="0.45">
      <c r="A21" s="2">
        <v>40330</v>
      </c>
      <c r="B21">
        <v>34.18</v>
      </c>
      <c r="C21">
        <f t="shared" si="0"/>
        <v>-2.0846151520936582E-2</v>
      </c>
      <c r="D21">
        <v>1030.71</v>
      </c>
      <c r="E21">
        <f t="shared" si="1"/>
        <v>-5.5388380132376618E-2</v>
      </c>
      <c r="H21">
        <f t="shared" si="2"/>
        <v>-5.5388380132376618E-2</v>
      </c>
      <c r="I21">
        <f t="shared" si="3"/>
        <v>-2.0846151520936582E-2</v>
      </c>
      <c r="L21" t="s">
        <v>8</v>
      </c>
      <c r="M21">
        <f>INTERCEPT(I4:I63,H4:H63)</f>
        <v>2.2642688945762053E-2</v>
      </c>
    </row>
    <row r="22" spans="1:14" x14ac:dyDescent="0.45">
      <c r="A22" s="2">
        <v>40360</v>
      </c>
      <c r="B22">
        <v>34.950000000000003</v>
      </c>
      <c r="C22">
        <f t="shared" si="0"/>
        <v>2.2277790992374553E-2</v>
      </c>
      <c r="D22">
        <v>1101.5999999999999</v>
      </c>
      <c r="E22">
        <f t="shared" si="1"/>
        <v>6.6515783274589638E-2</v>
      </c>
      <c r="H22">
        <f t="shared" si="2"/>
        <v>6.6515783274589638E-2</v>
      </c>
      <c r="I22">
        <f t="shared" si="3"/>
        <v>2.2277790992374553E-2</v>
      </c>
    </row>
    <row r="23" spans="1:14" x14ac:dyDescent="0.45">
      <c r="A23" s="2">
        <v>40392</v>
      </c>
      <c r="B23">
        <v>33.03</v>
      </c>
      <c r="C23">
        <f t="shared" si="0"/>
        <v>-5.6502229277121049E-2</v>
      </c>
      <c r="D23">
        <v>1049.33</v>
      </c>
      <c r="E23">
        <f t="shared" si="1"/>
        <v>-4.8611803170382606E-2</v>
      </c>
      <c r="H23">
        <f t="shared" si="2"/>
        <v>-4.8611803170382606E-2</v>
      </c>
      <c r="I23">
        <f t="shared" si="3"/>
        <v>-5.6502229277121049E-2</v>
      </c>
    </row>
    <row r="24" spans="1:14" x14ac:dyDescent="0.45">
      <c r="A24" s="2">
        <v>40422</v>
      </c>
      <c r="B24">
        <v>38.549999999999997</v>
      </c>
      <c r="C24">
        <f t="shared" si="0"/>
        <v>0.15453986060664004</v>
      </c>
      <c r="D24">
        <v>1141.2</v>
      </c>
      <c r="E24">
        <f t="shared" si="1"/>
        <v>8.3928475095282604E-2</v>
      </c>
      <c r="H24">
        <f t="shared" si="2"/>
        <v>8.3928475095282604E-2</v>
      </c>
      <c r="I24">
        <f t="shared" si="3"/>
        <v>0.15453986060664004</v>
      </c>
    </row>
    <row r="25" spans="1:14" x14ac:dyDescent="0.45">
      <c r="A25" s="2">
        <v>40452</v>
      </c>
      <c r="B25">
        <v>40.89</v>
      </c>
      <c r="C25">
        <f t="shared" si="0"/>
        <v>5.8929434367212444E-2</v>
      </c>
      <c r="D25">
        <v>1183.26</v>
      </c>
      <c r="E25">
        <f t="shared" si="1"/>
        <v>3.6193000710687595E-2</v>
      </c>
      <c r="H25">
        <f t="shared" si="2"/>
        <v>3.6193000710687595E-2</v>
      </c>
      <c r="I25">
        <f t="shared" si="3"/>
        <v>5.8929434367212444E-2</v>
      </c>
    </row>
    <row r="26" spans="1:14" x14ac:dyDescent="0.45">
      <c r="A26" s="2">
        <v>40483</v>
      </c>
      <c r="B26">
        <v>42.28</v>
      </c>
      <c r="C26">
        <f t="shared" si="0"/>
        <v>3.3428626625485972E-2</v>
      </c>
      <c r="D26">
        <v>1180.55</v>
      </c>
      <c r="E26">
        <f t="shared" si="1"/>
        <v>-2.2929094870601432E-3</v>
      </c>
      <c r="H26">
        <f t="shared" si="2"/>
        <v>-2.2929094870601432E-3</v>
      </c>
      <c r="I26">
        <f t="shared" si="3"/>
        <v>3.3428626625485972E-2</v>
      </c>
    </row>
    <row r="27" spans="1:14" x14ac:dyDescent="0.45">
      <c r="A27" s="2">
        <v>40513</v>
      </c>
      <c r="B27">
        <v>43.83</v>
      </c>
      <c r="C27">
        <f t="shared" si="0"/>
        <v>3.6004353428680774E-2</v>
      </c>
      <c r="D27">
        <v>1257.6400000000001</v>
      </c>
      <c r="E27">
        <f t="shared" si="1"/>
        <v>6.3256517221926059E-2</v>
      </c>
      <c r="H27">
        <f t="shared" si="2"/>
        <v>6.3256517221926059E-2</v>
      </c>
      <c r="I27">
        <f t="shared" si="3"/>
        <v>3.6004353428680774E-2</v>
      </c>
    </row>
    <row r="28" spans="1:14" x14ac:dyDescent="0.45">
      <c r="A28" s="2">
        <v>40546</v>
      </c>
      <c r="B28">
        <v>46.1</v>
      </c>
      <c r="C28">
        <f t="shared" si="0"/>
        <v>5.0494435571885203E-2</v>
      </c>
      <c r="D28">
        <v>1286.1199999999999</v>
      </c>
      <c r="E28">
        <f t="shared" si="1"/>
        <v>2.239298525651701E-2</v>
      </c>
      <c r="H28">
        <f t="shared" si="2"/>
        <v>2.239298525651701E-2</v>
      </c>
      <c r="I28">
        <f t="shared" si="3"/>
        <v>5.0494435571885203E-2</v>
      </c>
    </row>
    <row r="29" spans="1:14" x14ac:dyDescent="0.45">
      <c r="A29" s="2">
        <v>40575</v>
      </c>
      <c r="B29">
        <v>47.99</v>
      </c>
      <c r="C29">
        <f t="shared" si="0"/>
        <v>4.0179705867551388E-2</v>
      </c>
      <c r="D29">
        <v>1327.22</v>
      </c>
      <c r="E29">
        <f t="shared" si="1"/>
        <v>3.1456595040144836E-2</v>
      </c>
      <c r="H29">
        <f t="shared" si="2"/>
        <v>3.1456595040144836E-2</v>
      </c>
      <c r="I29">
        <f t="shared" si="3"/>
        <v>4.0179705867551388E-2</v>
      </c>
    </row>
    <row r="30" spans="1:14" x14ac:dyDescent="0.45">
      <c r="A30" s="2">
        <v>40603</v>
      </c>
      <c r="B30">
        <v>47.35</v>
      </c>
      <c r="C30">
        <f t="shared" si="0"/>
        <v>-1.3425836238066927E-2</v>
      </c>
      <c r="D30">
        <v>1325.83</v>
      </c>
      <c r="E30">
        <f t="shared" si="1"/>
        <v>-1.0478506829378123E-3</v>
      </c>
      <c r="H30">
        <f t="shared" si="2"/>
        <v>-1.0478506829378123E-3</v>
      </c>
      <c r="I30">
        <f t="shared" si="3"/>
        <v>-1.3425836238066927E-2</v>
      </c>
    </row>
    <row r="31" spans="1:14" x14ac:dyDescent="0.45">
      <c r="A31" s="2">
        <v>40634</v>
      </c>
      <c r="B31">
        <v>47.57</v>
      </c>
      <c r="C31">
        <f t="shared" si="0"/>
        <v>4.6354908121027634E-3</v>
      </c>
      <c r="D31">
        <v>1363.61</v>
      </c>
      <c r="E31">
        <f t="shared" si="1"/>
        <v>2.809691636712916E-2</v>
      </c>
      <c r="H31">
        <f t="shared" si="2"/>
        <v>2.809691636712916E-2</v>
      </c>
      <c r="I31">
        <f t="shared" si="3"/>
        <v>4.6354908121027634E-3</v>
      </c>
    </row>
    <row r="32" spans="1:14" x14ac:dyDescent="0.45">
      <c r="A32" s="2">
        <v>40665</v>
      </c>
      <c r="B32">
        <v>47.26</v>
      </c>
      <c r="C32">
        <f t="shared" si="0"/>
        <v>-6.5380386854284253E-3</v>
      </c>
      <c r="D32">
        <v>1345.2</v>
      </c>
      <c r="E32">
        <f t="shared" si="1"/>
        <v>-1.3592893899637262E-2</v>
      </c>
      <c r="H32">
        <f t="shared" si="2"/>
        <v>-1.3592893899637262E-2</v>
      </c>
      <c r="I32">
        <f t="shared" si="3"/>
        <v>-6.5380386854284253E-3</v>
      </c>
    </row>
    <row r="33" spans="1:9" x14ac:dyDescent="0.45">
      <c r="A33" s="2">
        <v>40695</v>
      </c>
      <c r="B33">
        <v>45.61</v>
      </c>
      <c r="C33">
        <f t="shared" si="0"/>
        <v>-3.5537281035152697E-2</v>
      </c>
      <c r="D33">
        <v>1320.64</v>
      </c>
      <c r="E33">
        <f t="shared" si="1"/>
        <v>-1.8426233301897538E-2</v>
      </c>
      <c r="H33">
        <f t="shared" si="2"/>
        <v>-1.8426233301897538E-2</v>
      </c>
      <c r="I33">
        <f t="shared" si="3"/>
        <v>-3.5537281035152697E-2</v>
      </c>
    </row>
    <row r="34" spans="1:9" x14ac:dyDescent="0.45">
      <c r="A34" s="2">
        <v>40725</v>
      </c>
      <c r="B34">
        <v>53.05</v>
      </c>
      <c r="C34">
        <f t="shared" si="0"/>
        <v>0.15110787433638306</v>
      </c>
      <c r="D34">
        <v>1292.28</v>
      </c>
      <c r="E34">
        <f t="shared" si="1"/>
        <v>-2.1708367435427242E-2</v>
      </c>
      <c r="H34">
        <f t="shared" si="2"/>
        <v>-2.1708367435427242E-2</v>
      </c>
      <c r="I34">
        <f t="shared" si="3"/>
        <v>0.15110787433638306</v>
      </c>
    </row>
    <row r="35" spans="1:9" x14ac:dyDescent="0.45">
      <c r="A35" s="2">
        <v>40756</v>
      </c>
      <c r="B35">
        <v>52.29</v>
      </c>
      <c r="C35">
        <f t="shared" si="0"/>
        <v>-1.4429716859952811E-2</v>
      </c>
      <c r="D35">
        <v>1218.8900000000001</v>
      </c>
      <c r="E35">
        <f t="shared" si="1"/>
        <v>-5.8467491619120418E-2</v>
      </c>
      <c r="H35">
        <f t="shared" si="2"/>
        <v>-5.8467491619120418E-2</v>
      </c>
      <c r="I35">
        <f t="shared" si="3"/>
        <v>-1.4429716859952811E-2</v>
      </c>
    </row>
    <row r="36" spans="1:9" x14ac:dyDescent="0.45">
      <c r="A36" s="2">
        <v>40787</v>
      </c>
      <c r="B36">
        <v>51.81</v>
      </c>
      <c r="C36">
        <f t="shared" si="0"/>
        <v>-9.2219673733422904E-3</v>
      </c>
      <c r="D36">
        <v>1131.42</v>
      </c>
      <c r="E36">
        <f t="shared" si="1"/>
        <v>-7.4467127542783104E-2</v>
      </c>
      <c r="H36">
        <f t="shared" si="2"/>
        <v>-7.4467127542783104E-2</v>
      </c>
      <c r="I36">
        <f t="shared" si="3"/>
        <v>-9.2219673733422904E-3</v>
      </c>
    </row>
    <row r="37" spans="1:9" x14ac:dyDescent="0.45">
      <c r="A37" s="2">
        <v>40819</v>
      </c>
      <c r="B37">
        <v>55</v>
      </c>
      <c r="C37">
        <f t="shared" si="0"/>
        <v>5.9750004405773979E-2</v>
      </c>
      <c r="D37">
        <v>1253.3</v>
      </c>
      <c r="E37">
        <f t="shared" si="1"/>
        <v>0.10230659165059017</v>
      </c>
      <c r="H37">
        <f t="shared" si="2"/>
        <v>0.10230659165059017</v>
      </c>
      <c r="I37">
        <f t="shared" si="3"/>
        <v>5.9750004405773979E-2</v>
      </c>
    </row>
    <row r="38" spans="1:9" x14ac:dyDescent="0.45">
      <c r="A38" s="2">
        <v>40848</v>
      </c>
      <c r="B38">
        <v>51.93</v>
      </c>
      <c r="C38">
        <f t="shared" si="0"/>
        <v>-5.7436527376243406E-2</v>
      </c>
      <c r="D38">
        <v>1246.96</v>
      </c>
      <c r="E38">
        <f t="shared" si="1"/>
        <v>-5.0714834366809821E-3</v>
      </c>
      <c r="H38">
        <f t="shared" si="2"/>
        <v>-5.0714834366809821E-3</v>
      </c>
      <c r="I38">
        <f t="shared" si="3"/>
        <v>-5.7436527376243406E-2</v>
      </c>
    </row>
    <row r="39" spans="1:9" x14ac:dyDescent="0.45">
      <c r="A39" s="2">
        <v>40878</v>
      </c>
      <c r="B39">
        <v>55.03</v>
      </c>
      <c r="C39">
        <f t="shared" si="0"/>
        <v>5.7981833215439961E-2</v>
      </c>
      <c r="D39">
        <v>1257.5999999999999</v>
      </c>
      <c r="E39">
        <f t="shared" si="1"/>
        <v>8.4965534941463527E-3</v>
      </c>
      <c r="H39">
        <f t="shared" si="2"/>
        <v>8.4965534941463527E-3</v>
      </c>
      <c r="I39">
        <f t="shared" si="3"/>
        <v>5.7981833215439961E-2</v>
      </c>
    </row>
    <row r="40" spans="1:9" x14ac:dyDescent="0.45">
      <c r="A40" s="2">
        <v>40911</v>
      </c>
      <c r="B40">
        <v>62.02</v>
      </c>
      <c r="C40">
        <f t="shared" si="0"/>
        <v>0.11957842260063548</v>
      </c>
      <c r="D40">
        <v>1312.41</v>
      </c>
      <c r="E40">
        <f t="shared" si="1"/>
        <v>4.2659999011137491E-2</v>
      </c>
      <c r="H40">
        <f t="shared" si="2"/>
        <v>4.2659999011137491E-2</v>
      </c>
      <c r="I40">
        <f t="shared" si="3"/>
        <v>0.11957842260063548</v>
      </c>
    </row>
    <row r="41" spans="1:9" x14ac:dyDescent="0.45">
      <c r="A41" s="2">
        <v>40940</v>
      </c>
      <c r="B41">
        <v>73.7</v>
      </c>
      <c r="C41">
        <f t="shared" si="0"/>
        <v>0.172545885522988</v>
      </c>
      <c r="D41">
        <v>1365.68</v>
      </c>
      <c r="E41">
        <f t="shared" si="1"/>
        <v>3.9787331386417914E-2</v>
      </c>
      <c r="H41">
        <f t="shared" si="2"/>
        <v>3.9787331386417914E-2</v>
      </c>
      <c r="I41">
        <f t="shared" si="3"/>
        <v>0.172545885522988</v>
      </c>
    </row>
    <row r="42" spans="1:9" x14ac:dyDescent="0.45">
      <c r="A42" s="2">
        <v>40969</v>
      </c>
      <c r="B42">
        <v>81.459999999999994</v>
      </c>
      <c r="C42">
        <f t="shared" si="0"/>
        <v>0.10010930302497549</v>
      </c>
      <c r="D42">
        <v>1408.47</v>
      </c>
      <c r="E42">
        <f t="shared" si="1"/>
        <v>3.0851535762571346E-2</v>
      </c>
      <c r="H42">
        <f t="shared" si="2"/>
        <v>3.0851535762571346E-2</v>
      </c>
      <c r="I42">
        <f t="shared" si="3"/>
        <v>0.10010930302497549</v>
      </c>
    </row>
    <row r="43" spans="1:9" x14ac:dyDescent="0.45">
      <c r="A43" s="2">
        <v>41001</v>
      </c>
      <c r="B43">
        <v>79.34</v>
      </c>
      <c r="C43">
        <f t="shared" si="0"/>
        <v>-2.6369687134082331E-2</v>
      </c>
      <c r="D43">
        <v>1397.91</v>
      </c>
      <c r="E43">
        <f t="shared" si="1"/>
        <v>-7.5257447960486246E-3</v>
      </c>
      <c r="H43">
        <f t="shared" si="2"/>
        <v>-7.5257447960486246E-3</v>
      </c>
      <c r="I43">
        <f t="shared" si="3"/>
        <v>-2.6369687134082331E-2</v>
      </c>
    </row>
    <row r="44" spans="1:9" x14ac:dyDescent="0.45">
      <c r="A44" s="2">
        <v>41030</v>
      </c>
      <c r="B44">
        <v>78.5</v>
      </c>
      <c r="C44">
        <f t="shared" si="0"/>
        <v>-1.0643790297821346E-2</v>
      </c>
      <c r="D44">
        <v>1310.33</v>
      </c>
      <c r="E44">
        <f t="shared" si="1"/>
        <v>-6.4699250170469236E-2</v>
      </c>
      <c r="H44">
        <f t="shared" si="2"/>
        <v>-6.4699250170469236E-2</v>
      </c>
      <c r="I44">
        <f t="shared" si="3"/>
        <v>-1.0643790297821346E-2</v>
      </c>
    </row>
    <row r="45" spans="1:9" x14ac:dyDescent="0.45">
      <c r="A45" s="2">
        <v>41061</v>
      </c>
      <c r="B45">
        <v>79.349999999999994</v>
      </c>
      <c r="C45">
        <f t="shared" si="0"/>
        <v>1.0769822184055219E-2</v>
      </c>
      <c r="D45">
        <v>1362.16</v>
      </c>
      <c r="E45">
        <f t="shared" si="1"/>
        <v>3.8792661243837456E-2</v>
      </c>
      <c r="H45">
        <f t="shared" si="2"/>
        <v>3.8792661243837456E-2</v>
      </c>
      <c r="I45">
        <f t="shared" si="3"/>
        <v>1.0769822184055219E-2</v>
      </c>
    </row>
    <row r="46" spans="1:9" x14ac:dyDescent="0.45">
      <c r="A46" s="2">
        <v>41092</v>
      </c>
      <c r="B46">
        <v>82.98</v>
      </c>
      <c r="C46">
        <f t="shared" si="0"/>
        <v>4.4731167932303924E-2</v>
      </c>
      <c r="D46">
        <v>1379.32</v>
      </c>
      <c r="E46">
        <f t="shared" si="1"/>
        <v>1.2518948972710817E-2</v>
      </c>
      <c r="H46">
        <f t="shared" si="2"/>
        <v>1.2518948972710817E-2</v>
      </c>
      <c r="I46">
        <f t="shared" si="3"/>
        <v>4.4731167932303924E-2</v>
      </c>
    </row>
    <row r="47" spans="1:9" x14ac:dyDescent="0.45">
      <c r="A47" s="2">
        <v>41122</v>
      </c>
      <c r="B47">
        <v>90.77</v>
      </c>
      <c r="C47">
        <f t="shared" si="0"/>
        <v>8.9729219633813903E-2</v>
      </c>
      <c r="D47">
        <v>1406.58</v>
      </c>
      <c r="E47">
        <f t="shared" si="1"/>
        <v>1.9570602004381984E-2</v>
      </c>
      <c r="H47">
        <f t="shared" si="2"/>
        <v>1.9570602004381984E-2</v>
      </c>
      <c r="I47">
        <f t="shared" si="3"/>
        <v>8.9729219633813903E-2</v>
      </c>
    </row>
    <row r="48" spans="1:9" x14ac:dyDescent="0.45">
      <c r="A48" s="2">
        <v>41156</v>
      </c>
      <c r="B48">
        <v>91.03</v>
      </c>
      <c r="C48">
        <f t="shared" si="0"/>
        <v>2.8602879786615593E-3</v>
      </c>
      <c r="D48">
        <v>1440.67</v>
      </c>
      <c r="E48">
        <f t="shared" si="1"/>
        <v>2.394705705020073E-2</v>
      </c>
      <c r="H48">
        <f t="shared" si="2"/>
        <v>2.394705705020073E-2</v>
      </c>
      <c r="I48">
        <f t="shared" si="3"/>
        <v>2.8602879786615593E-3</v>
      </c>
    </row>
    <row r="49" spans="1:9" x14ac:dyDescent="0.45">
      <c r="A49" s="2">
        <v>41183</v>
      </c>
      <c r="B49">
        <v>81.23</v>
      </c>
      <c r="C49">
        <f t="shared" si="0"/>
        <v>-0.11390448545433494</v>
      </c>
      <c r="D49">
        <v>1412.16</v>
      </c>
      <c r="E49">
        <f t="shared" si="1"/>
        <v>-1.9987836058499683E-2</v>
      </c>
      <c r="H49">
        <f t="shared" si="2"/>
        <v>-1.9987836058499683E-2</v>
      </c>
      <c r="I49">
        <f t="shared" si="3"/>
        <v>-0.11390448545433494</v>
      </c>
    </row>
    <row r="50" spans="1:9" x14ac:dyDescent="0.45">
      <c r="A50" s="2">
        <v>41214</v>
      </c>
      <c r="B50">
        <v>80.23</v>
      </c>
      <c r="C50">
        <f t="shared" si="0"/>
        <v>-1.2387127297297833E-2</v>
      </c>
      <c r="D50">
        <v>1416.18</v>
      </c>
      <c r="E50">
        <f t="shared" si="1"/>
        <v>2.8426587376603443E-3</v>
      </c>
      <c r="H50">
        <f t="shared" si="2"/>
        <v>2.8426587376603443E-3</v>
      </c>
      <c r="I50">
        <f t="shared" si="3"/>
        <v>-1.2387127297297833E-2</v>
      </c>
    </row>
    <row r="51" spans="1:9" x14ac:dyDescent="0.45">
      <c r="A51" s="2">
        <v>41246</v>
      </c>
      <c r="B51">
        <v>72.95</v>
      </c>
      <c r="C51">
        <f t="shared" si="0"/>
        <v>-9.5123234796769998E-2</v>
      </c>
      <c r="D51">
        <v>1426.19</v>
      </c>
      <c r="E51">
        <f t="shared" si="1"/>
        <v>7.0434471114575181E-3</v>
      </c>
      <c r="H51">
        <f t="shared" si="2"/>
        <v>7.0434471114575181E-3</v>
      </c>
      <c r="I51">
        <f t="shared" si="3"/>
        <v>-9.5123234796769998E-2</v>
      </c>
    </row>
    <row r="52" spans="1:9" x14ac:dyDescent="0.45">
      <c r="A52" s="2">
        <v>41276</v>
      </c>
      <c r="B52">
        <v>62.44</v>
      </c>
      <c r="C52">
        <f t="shared" si="0"/>
        <v>-0.15556817932156342</v>
      </c>
      <c r="D52">
        <v>1498.11</v>
      </c>
      <c r="E52">
        <f t="shared" si="1"/>
        <v>4.9197760692578335E-2</v>
      </c>
      <c r="H52">
        <f t="shared" si="2"/>
        <v>4.9197760692578335E-2</v>
      </c>
      <c r="I52">
        <f t="shared" si="3"/>
        <v>-0.15556817932156342</v>
      </c>
    </row>
    <row r="53" spans="1:9" x14ac:dyDescent="0.45">
      <c r="A53" s="2">
        <v>41306</v>
      </c>
      <c r="B53">
        <v>60.86</v>
      </c>
      <c r="C53">
        <f t="shared" si="0"/>
        <v>-2.5629951178406291E-2</v>
      </c>
      <c r="D53">
        <v>1514.68</v>
      </c>
      <c r="E53">
        <f t="shared" si="1"/>
        <v>1.0999881888155871E-2</v>
      </c>
      <c r="H53">
        <f t="shared" si="2"/>
        <v>1.0999881888155871E-2</v>
      </c>
      <c r="I53">
        <f t="shared" si="3"/>
        <v>-2.5629951178406291E-2</v>
      </c>
    </row>
    <row r="54" spans="1:9" x14ac:dyDescent="0.45">
      <c r="A54" s="2">
        <v>41334</v>
      </c>
      <c r="B54">
        <v>61.03</v>
      </c>
      <c r="C54">
        <f t="shared" si="0"/>
        <v>2.7894020875785922E-3</v>
      </c>
      <c r="D54">
        <v>1569.19</v>
      </c>
      <c r="E54">
        <f t="shared" si="1"/>
        <v>3.535536713008354E-2</v>
      </c>
      <c r="H54">
        <f t="shared" si="2"/>
        <v>3.535536713008354E-2</v>
      </c>
      <c r="I54">
        <f t="shared" si="3"/>
        <v>2.7894020875785922E-3</v>
      </c>
    </row>
    <row r="55" spans="1:9" x14ac:dyDescent="0.45">
      <c r="A55" s="2">
        <v>41365</v>
      </c>
      <c r="B55">
        <v>61.05</v>
      </c>
      <c r="C55">
        <f t="shared" si="0"/>
        <v>3.2765400031010923E-4</v>
      </c>
      <c r="D55">
        <v>1597.57</v>
      </c>
      <c r="E55">
        <f t="shared" si="1"/>
        <v>1.7924162116924588E-2</v>
      </c>
      <c r="H55">
        <f t="shared" si="2"/>
        <v>1.7924162116924588E-2</v>
      </c>
      <c r="I55">
        <f t="shared" si="3"/>
        <v>3.2765400031010923E-4</v>
      </c>
    </row>
    <row r="56" spans="1:9" x14ac:dyDescent="0.45">
      <c r="A56" s="2">
        <v>41395</v>
      </c>
      <c r="B56">
        <v>62.42</v>
      </c>
      <c r="C56">
        <f t="shared" si="0"/>
        <v>2.2192536285919856E-2</v>
      </c>
      <c r="D56">
        <v>1630.74</v>
      </c>
      <c r="E56">
        <f t="shared" si="1"/>
        <v>2.0550174751576469E-2</v>
      </c>
      <c r="H56">
        <f t="shared" si="2"/>
        <v>2.0550174751576469E-2</v>
      </c>
      <c r="I56">
        <f t="shared" si="3"/>
        <v>2.2192536285919856E-2</v>
      </c>
    </row>
    <row r="57" spans="1:9" x14ac:dyDescent="0.45">
      <c r="A57" s="2">
        <v>41428</v>
      </c>
      <c r="B57">
        <v>55.03</v>
      </c>
      <c r="C57">
        <f t="shared" si="0"/>
        <v>-0.12600724577096589</v>
      </c>
      <c r="D57">
        <v>1606.28</v>
      </c>
      <c r="E57">
        <f t="shared" si="1"/>
        <v>-1.5112952997701294E-2</v>
      </c>
      <c r="H57">
        <f t="shared" si="2"/>
        <v>-1.5112952997701294E-2</v>
      </c>
      <c r="I57">
        <f t="shared" si="3"/>
        <v>-0.12600724577096589</v>
      </c>
    </row>
    <row r="58" spans="1:9" x14ac:dyDescent="0.45">
      <c r="A58" s="2">
        <v>41456</v>
      </c>
      <c r="B58">
        <v>62.81</v>
      </c>
      <c r="C58">
        <f t="shared" si="0"/>
        <v>0.13223580539462196</v>
      </c>
      <c r="D58">
        <v>1685.73</v>
      </c>
      <c r="E58">
        <f t="shared" si="1"/>
        <v>4.8277757876973679E-2</v>
      </c>
      <c r="H58">
        <f t="shared" si="2"/>
        <v>4.8277757876973679E-2</v>
      </c>
      <c r="I58">
        <f t="shared" si="3"/>
        <v>0.13223580539462196</v>
      </c>
    </row>
    <row r="59" spans="1:9" x14ac:dyDescent="0.45">
      <c r="A59" s="2">
        <v>41487</v>
      </c>
      <c r="B59">
        <v>68.069999999999993</v>
      </c>
      <c r="C59">
        <f t="shared" si="0"/>
        <v>8.0422290993570567E-2</v>
      </c>
      <c r="D59">
        <v>1632.97</v>
      </c>
      <c r="E59">
        <f t="shared" si="1"/>
        <v>-3.179826168331884E-2</v>
      </c>
      <c r="H59">
        <f t="shared" si="2"/>
        <v>-3.179826168331884E-2</v>
      </c>
      <c r="I59">
        <f t="shared" si="3"/>
        <v>8.0422290993570567E-2</v>
      </c>
    </row>
    <row r="60" spans="1:9" x14ac:dyDescent="0.45">
      <c r="A60" s="2">
        <v>41520</v>
      </c>
      <c r="B60">
        <v>66.599999999999994</v>
      </c>
      <c r="C60">
        <f t="shared" si="0"/>
        <v>-2.183200991351663E-2</v>
      </c>
      <c r="D60">
        <v>1681.55</v>
      </c>
      <c r="E60">
        <f t="shared" si="1"/>
        <v>2.9315544388002535E-2</v>
      </c>
      <c r="H60">
        <f t="shared" si="2"/>
        <v>2.9315544388002535E-2</v>
      </c>
      <c r="I60">
        <f t="shared" si="3"/>
        <v>-2.183200991351663E-2</v>
      </c>
    </row>
    <row r="61" spans="1:9" x14ac:dyDescent="0.45">
      <c r="A61" s="2">
        <v>41548</v>
      </c>
      <c r="B61">
        <v>73.02</v>
      </c>
      <c r="C61">
        <f t="shared" si="0"/>
        <v>9.2028798681147467E-2</v>
      </c>
      <c r="D61">
        <v>1756.54</v>
      </c>
      <c r="E61">
        <f t="shared" si="1"/>
        <v>4.3629977912082465E-2</v>
      </c>
      <c r="H61">
        <f t="shared" si="2"/>
        <v>4.3629977912082465E-2</v>
      </c>
      <c r="I61">
        <f t="shared" si="3"/>
        <v>9.2028798681147467E-2</v>
      </c>
    </row>
    <row r="62" spans="1:9" x14ac:dyDescent="0.45">
      <c r="A62" s="2">
        <v>41579</v>
      </c>
      <c r="B62">
        <v>78.14</v>
      </c>
      <c r="C62">
        <f t="shared" si="0"/>
        <v>6.7768713399433828E-2</v>
      </c>
      <c r="D62">
        <v>1805.81</v>
      </c>
      <c r="E62">
        <f t="shared" si="1"/>
        <v>2.7663279564206007E-2</v>
      </c>
      <c r="H62">
        <f t="shared" si="2"/>
        <v>2.7663279564206007E-2</v>
      </c>
      <c r="I62">
        <f t="shared" si="3"/>
        <v>6.7768713399433828E-2</v>
      </c>
    </row>
    <row r="63" spans="1:9" x14ac:dyDescent="0.45">
      <c r="A63" s="2">
        <v>41610</v>
      </c>
      <c r="B63">
        <v>78.83</v>
      </c>
      <c r="C63">
        <f t="shared" si="0"/>
        <v>8.7915454448923343E-3</v>
      </c>
      <c r="D63">
        <v>1848.36</v>
      </c>
      <c r="E63">
        <f t="shared" si="1"/>
        <v>2.328951485450324E-2</v>
      </c>
      <c r="H63">
        <f t="shared" si="2"/>
        <v>2.328951485450324E-2</v>
      </c>
      <c r="I63">
        <f t="shared" si="3"/>
        <v>8.7915454448923343E-3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6"/>
  <sheetViews>
    <sheetView workbookViewId="0">
      <selection activeCell="C87" sqref="C87"/>
    </sheetView>
  </sheetViews>
  <sheetFormatPr defaultRowHeight="14.25" x14ac:dyDescent="0.45"/>
  <cols>
    <col min="1" max="1" width="18" bestFit="1" customWidth="1"/>
  </cols>
  <sheetData>
    <row r="1" spans="1:9" x14ac:dyDescent="0.45">
      <c r="A1" t="s">
        <v>9</v>
      </c>
    </row>
    <row r="2" spans="1:9" ht="14.65" thickBot="1" x14ac:dyDescent="0.5"/>
    <row r="3" spans="1:9" x14ac:dyDescent="0.45">
      <c r="A3" s="6" t="s">
        <v>10</v>
      </c>
      <c r="B3" s="6"/>
    </row>
    <row r="4" spans="1:9" x14ac:dyDescent="0.45">
      <c r="A4" s="3" t="s">
        <v>11</v>
      </c>
      <c r="B4" s="3">
        <v>0.47911692804196715</v>
      </c>
    </row>
    <row r="5" spans="1:9" x14ac:dyDescent="0.45">
      <c r="A5" s="3" t="s">
        <v>12</v>
      </c>
      <c r="B5" s="3">
        <v>0.22955303073637151</v>
      </c>
    </row>
    <row r="6" spans="1:9" x14ac:dyDescent="0.45">
      <c r="A6" s="3" t="s">
        <v>13</v>
      </c>
      <c r="B6" s="3">
        <v>0.21626946230079169</v>
      </c>
    </row>
    <row r="7" spans="1:9" x14ac:dyDescent="0.45">
      <c r="A7" s="3" t="s">
        <v>14</v>
      </c>
      <c r="B7" s="3">
        <v>6.5876580027680764E-2</v>
      </c>
    </row>
    <row r="8" spans="1:9" ht="14.65" thickBot="1" x14ac:dyDescent="0.5">
      <c r="A8" s="4" t="s">
        <v>15</v>
      </c>
      <c r="B8" s="4">
        <v>60</v>
      </c>
    </row>
    <row r="10" spans="1:9" ht="14.65" thickBot="1" x14ac:dyDescent="0.5">
      <c r="A10" t="s">
        <v>16</v>
      </c>
    </row>
    <row r="11" spans="1:9" x14ac:dyDescent="0.45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</row>
    <row r="12" spans="1:9" x14ac:dyDescent="0.45">
      <c r="A12" s="3" t="s">
        <v>17</v>
      </c>
      <c r="B12" s="3">
        <v>1</v>
      </c>
      <c r="C12" s="3">
        <v>7.4994663880767143E-2</v>
      </c>
      <c r="D12" s="3">
        <v>7.4994663880767143E-2</v>
      </c>
      <c r="E12" s="3">
        <v>17.280976256464175</v>
      </c>
      <c r="F12" s="3">
        <v>1.0759644908878044E-4</v>
      </c>
    </row>
    <row r="13" spans="1:9" x14ac:dyDescent="0.45">
      <c r="A13" s="3" t="s">
        <v>18</v>
      </c>
      <c r="B13" s="3">
        <v>58</v>
      </c>
      <c r="C13" s="3">
        <v>0.25170398017631879</v>
      </c>
      <c r="D13" s="3">
        <v>4.3397237961434274E-3</v>
      </c>
      <c r="E13" s="3"/>
      <c r="F13" s="3"/>
    </row>
    <row r="14" spans="1:9" ht="14.65" thickBot="1" x14ac:dyDescent="0.5">
      <c r="A14" s="4" t="s">
        <v>19</v>
      </c>
      <c r="B14" s="4">
        <v>59</v>
      </c>
      <c r="C14" s="4">
        <v>0.32669864405708593</v>
      </c>
      <c r="D14" s="4"/>
      <c r="E14" s="4"/>
      <c r="F14" s="4"/>
    </row>
    <row r="15" spans="1:9" ht="14.65" thickBot="1" x14ac:dyDescent="0.5"/>
    <row r="16" spans="1:9" x14ac:dyDescent="0.45">
      <c r="A16" s="5"/>
      <c r="B16" s="5" t="s">
        <v>26</v>
      </c>
      <c r="C16" s="5" t="s">
        <v>14</v>
      </c>
      <c r="D16" s="5" t="s">
        <v>27</v>
      </c>
      <c r="E16" s="5" t="s">
        <v>28</v>
      </c>
      <c r="F16" s="5" t="s">
        <v>29</v>
      </c>
      <c r="G16" s="5" t="s">
        <v>30</v>
      </c>
      <c r="H16" s="5" t="s">
        <v>31</v>
      </c>
      <c r="I16" s="5" t="s">
        <v>32</v>
      </c>
    </row>
    <row r="17" spans="1:9" x14ac:dyDescent="0.45">
      <c r="A17" s="3" t="s">
        <v>20</v>
      </c>
      <c r="B17" s="3">
        <v>2.264268894576206E-2</v>
      </c>
      <c r="C17" s="3">
        <v>8.7936774448595396E-3</v>
      </c>
      <c r="D17" s="3">
        <v>2.5748828164032949</v>
      </c>
      <c r="E17" s="3">
        <v>1.2600910905565256E-2</v>
      </c>
      <c r="F17" s="3">
        <v>5.0402310544531218E-3</v>
      </c>
      <c r="G17" s="3">
        <v>4.0245146837070998E-2</v>
      </c>
      <c r="H17" s="3">
        <v>5.0402310544531218E-3</v>
      </c>
      <c r="I17" s="3">
        <v>4.0245146837070998E-2</v>
      </c>
    </row>
    <row r="18" spans="1:9" ht="14.65" thickBot="1" x14ac:dyDescent="0.5">
      <c r="A18" s="4" t="s">
        <v>33</v>
      </c>
      <c r="B18" s="4">
        <v>0.77888913351075817</v>
      </c>
      <c r="C18" s="4">
        <v>0.18736631186311417</v>
      </c>
      <c r="D18" s="4">
        <v>4.1570393619094022</v>
      </c>
      <c r="E18" s="4">
        <v>1.0759644908878271E-4</v>
      </c>
      <c r="F18" s="4">
        <v>0.40383471111455371</v>
      </c>
      <c r="G18" s="4">
        <v>1.1539435559069626</v>
      </c>
      <c r="H18" s="4">
        <v>0.40383471111455371</v>
      </c>
      <c r="I18" s="4">
        <v>1.1539435559069626</v>
      </c>
    </row>
    <row r="22" spans="1:9" x14ac:dyDescent="0.45">
      <c r="A22" t="s">
        <v>34</v>
      </c>
    </row>
    <row r="23" spans="1:9" ht="14.65" thickBot="1" x14ac:dyDescent="0.5"/>
    <row r="24" spans="1:9" x14ac:dyDescent="0.45">
      <c r="A24" s="5" t="s">
        <v>35</v>
      </c>
      <c r="B24" s="5" t="s">
        <v>36</v>
      </c>
      <c r="C24" s="5" t="s">
        <v>37</v>
      </c>
    </row>
    <row r="25" spans="1:9" x14ac:dyDescent="0.45">
      <c r="A25" s="3">
        <v>1</v>
      </c>
      <c r="B25" s="3">
        <v>-4.7106743785943594E-2</v>
      </c>
      <c r="C25" s="3">
        <v>0.1016275826643607</v>
      </c>
    </row>
    <row r="26" spans="1:9" x14ac:dyDescent="0.45">
      <c r="A26" s="3">
        <v>2</v>
      </c>
      <c r="B26" s="3">
        <v>-6.8064047562256064E-2</v>
      </c>
      <c r="C26" s="3">
        <v>5.8219833527478941E-2</v>
      </c>
    </row>
    <row r="27" spans="1:9" x14ac:dyDescent="0.45">
      <c r="A27" s="3">
        <v>3</v>
      </c>
      <c r="B27" s="3">
        <v>8.6474784644821681E-2</v>
      </c>
      <c r="C27" s="3">
        <v>7.6703449310657715E-2</v>
      </c>
    </row>
    <row r="28" spans="1:9" x14ac:dyDescent="0.45">
      <c r="A28" s="3">
        <v>4</v>
      </c>
      <c r="B28" s="3">
        <v>9.2565291638897554E-2</v>
      </c>
      <c r="C28" s="3">
        <v>8.7653214958278422E-2</v>
      </c>
    </row>
    <row r="29" spans="1:9" x14ac:dyDescent="0.45">
      <c r="A29" s="3">
        <v>5</v>
      </c>
      <c r="B29" s="3">
        <v>6.2927269878895631E-2</v>
      </c>
      <c r="C29" s="3">
        <v>1.3058637099026216E-2</v>
      </c>
    </row>
    <row r="30" spans="1:9" x14ac:dyDescent="0.45">
      <c r="A30" s="3">
        <v>6</v>
      </c>
      <c r="B30" s="3">
        <v>2.279520795023313E-2</v>
      </c>
      <c r="C30" s="3">
        <v>2.4832841039021534E-2</v>
      </c>
    </row>
    <row r="31" spans="1:9" x14ac:dyDescent="0.45">
      <c r="A31" s="3">
        <v>7</v>
      </c>
      <c r="B31" s="3">
        <v>7.8350379707505385E-2</v>
      </c>
      <c r="C31" s="3">
        <v>5.9049489694937396E-2</v>
      </c>
    </row>
    <row r="32" spans="1:9" x14ac:dyDescent="0.45">
      <c r="A32" s="3">
        <v>8</v>
      </c>
      <c r="B32" s="3">
        <v>4.8353290648390293E-2</v>
      </c>
      <c r="C32" s="3">
        <v>-1.9494462186410315E-2</v>
      </c>
    </row>
    <row r="33" spans="1:3" x14ac:dyDescent="0.45">
      <c r="A33" s="3">
        <v>9</v>
      </c>
      <c r="B33" s="3">
        <v>4.9981778657924331E-2</v>
      </c>
      <c r="C33" s="3">
        <v>4.711713261806301E-2</v>
      </c>
    </row>
    <row r="34" spans="1:3" x14ac:dyDescent="0.45">
      <c r="A34" s="3">
        <v>10</v>
      </c>
      <c r="B34" s="3">
        <v>7.0961668178685308E-3</v>
      </c>
      <c r="C34" s="3">
        <v>9.8367047773642129E-3</v>
      </c>
    </row>
    <row r="35" spans="1:3" x14ac:dyDescent="0.45">
      <c r="A35" s="3">
        <v>11</v>
      </c>
      <c r="B35" s="3">
        <v>6.6088358061137789E-2</v>
      </c>
      <c r="C35" s="3">
        <v>-7.3259555820763475E-3</v>
      </c>
    </row>
    <row r="36" spans="1:3" x14ac:dyDescent="0.45">
      <c r="A36" s="3">
        <v>12</v>
      </c>
      <c r="B36" s="3">
        <v>3.6362467962874782E-2</v>
      </c>
      <c r="C36" s="3">
        <v>1.6347348456653553E-2</v>
      </c>
    </row>
    <row r="37" spans="1:3" x14ac:dyDescent="0.45">
      <c r="A37" s="3">
        <v>13</v>
      </c>
      <c r="B37" s="3">
        <v>-6.7020690288278791E-3</v>
      </c>
      <c r="C37" s="3">
        <v>-8.5817735752547974E-2</v>
      </c>
    </row>
    <row r="38" spans="1:3" x14ac:dyDescent="0.45">
      <c r="A38" s="3">
        <v>14</v>
      </c>
      <c r="B38" s="3">
        <v>4.4540957567353309E-2</v>
      </c>
      <c r="C38" s="3">
        <v>1.8559748800590234E-2</v>
      </c>
    </row>
    <row r="39" spans="1:3" x14ac:dyDescent="0.45">
      <c r="A39" s="3">
        <v>15</v>
      </c>
      <c r="B39" s="3">
        <v>6.7142775379999964E-2</v>
      </c>
      <c r="C39" s="3">
        <v>7.1367210650099322E-2</v>
      </c>
    </row>
    <row r="40" spans="1:3" x14ac:dyDescent="0.45">
      <c r="A40" s="3">
        <v>16</v>
      </c>
      <c r="B40" s="3">
        <v>3.4054558403849473E-2</v>
      </c>
      <c r="C40" s="3">
        <v>7.1086703654990396E-2</v>
      </c>
    </row>
    <row r="41" spans="1:3" x14ac:dyDescent="0.45">
      <c r="A41" s="3">
        <v>17</v>
      </c>
      <c r="B41" s="3">
        <v>-4.3976986640787447E-2</v>
      </c>
      <c r="C41" s="3">
        <v>2.777654706363844E-2</v>
      </c>
    </row>
    <row r="42" spans="1:3" x14ac:dyDescent="0.45">
      <c r="A42" s="3">
        <v>18</v>
      </c>
      <c r="B42" s="3">
        <v>-2.049871846210926E-2</v>
      </c>
      <c r="C42" s="3">
        <v>-3.4743305882732264E-4</v>
      </c>
    </row>
    <row r="43" spans="1:3" x14ac:dyDescent="0.45">
      <c r="A43" s="3">
        <v>19</v>
      </c>
      <c r="B43" s="3">
        <v>7.4451109745296562E-2</v>
      </c>
      <c r="C43" s="3">
        <v>-5.2173318752922013E-2</v>
      </c>
    </row>
    <row r="44" spans="1:3" x14ac:dyDescent="0.45">
      <c r="A44" s="3">
        <v>20</v>
      </c>
      <c r="B44" s="3">
        <v>-1.5220516304012777E-2</v>
      </c>
      <c r="C44" s="3">
        <v>-4.1281712973108273E-2</v>
      </c>
    </row>
    <row r="45" spans="1:3" x14ac:dyDescent="0.45">
      <c r="A45" s="3">
        <v>21</v>
      </c>
      <c r="B45" s="3">
        <v>8.8013666189605974E-2</v>
      </c>
      <c r="C45" s="3">
        <v>6.6526194417034071E-2</v>
      </c>
    </row>
    <row r="46" spans="1:3" x14ac:dyDescent="0.45">
      <c r="A46" s="3">
        <v>22</v>
      </c>
      <c r="B46" s="3">
        <v>5.0833023908463774E-2</v>
      </c>
      <c r="C46" s="3">
        <v>8.0964104587486693E-3</v>
      </c>
    </row>
    <row r="47" spans="1:3" x14ac:dyDescent="0.45">
      <c r="A47" s="3">
        <v>23</v>
      </c>
      <c r="B47" s="3">
        <v>2.0856766662167188E-2</v>
      </c>
      <c r="C47" s="3">
        <v>1.2571859963318784E-2</v>
      </c>
    </row>
    <row r="48" spans="1:3" x14ac:dyDescent="0.45">
      <c r="A48" s="3">
        <v>24</v>
      </c>
      <c r="B48" s="3">
        <v>7.1912502833656397E-2</v>
      </c>
      <c r="C48" s="3">
        <v>-3.5908149404975623E-2</v>
      </c>
    </row>
    <row r="49" spans="1:3" x14ac:dyDescent="0.45">
      <c r="A49" s="3">
        <v>25</v>
      </c>
      <c r="B49" s="3">
        <v>4.0084341828929781E-2</v>
      </c>
      <c r="C49" s="3">
        <v>1.0410093742955422E-2</v>
      </c>
    </row>
    <row r="50" spans="1:3" x14ac:dyDescent="0.45">
      <c r="A50" s="3">
        <v>26</v>
      </c>
      <c r="B50" s="3">
        <v>4.7143888999779282E-2</v>
      </c>
      <c r="C50" s="3">
        <v>-6.9641831322278941E-3</v>
      </c>
    </row>
    <row r="51" spans="1:3" x14ac:dyDescent="0.45">
      <c r="A51" s="3">
        <v>27</v>
      </c>
      <c r="B51" s="3">
        <v>2.1826529435279973E-2</v>
      </c>
      <c r="C51" s="3">
        <v>-3.52523656733469E-2</v>
      </c>
    </row>
    <row r="52" spans="1:3" x14ac:dyDescent="0.45">
      <c r="A52" s="3">
        <v>28</v>
      </c>
      <c r="B52" s="3">
        <v>4.4527071789279532E-2</v>
      </c>
      <c r="C52" s="3">
        <v>-3.9891580977176766E-2</v>
      </c>
    </row>
    <row r="53" spans="1:3" x14ac:dyDescent="0.45">
      <c r="A53" s="3">
        <v>29</v>
      </c>
      <c r="B53" s="3">
        <v>1.2055331594369922E-2</v>
      </c>
      <c r="C53" s="3">
        <v>-1.8593370279798349E-2</v>
      </c>
    </row>
    <row r="54" spans="1:3" x14ac:dyDescent="0.45">
      <c r="A54" s="3">
        <v>30</v>
      </c>
      <c r="B54" s="3">
        <v>8.2906960553800098E-3</v>
      </c>
      <c r="C54" s="3">
        <v>-4.382797709053271E-2</v>
      </c>
    </row>
    <row r="55" spans="1:3" x14ac:dyDescent="0.45">
      <c r="A55" s="3">
        <v>31</v>
      </c>
      <c r="B55" s="3">
        <v>5.7342774440489776E-3</v>
      </c>
      <c r="C55" s="3">
        <v>0.14537359689233409</v>
      </c>
    </row>
    <row r="56" spans="1:3" x14ac:dyDescent="0.45">
      <c r="A56" s="3">
        <v>32</v>
      </c>
      <c r="B56" s="3">
        <v>-2.2897004940002158E-2</v>
      </c>
      <c r="C56" s="3">
        <v>8.4672880800493473E-3</v>
      </c>
    </row>
    <row r="57" spans="1:3" x14ac:dyDescent="0.45">
      <c r="A57" s="3">
        <v>33</v>
      </c>
      <c r="B57" s="3">
        <v>-3.5358947501071387E-2</v>
      </c>
      <c r="C57" s="3">
        <v>2.6136980127729095E-2</v>
      </c>
    </row>
    <row r="58" spans="1:3" x14ac:dyDescent="0.45">
      <c r="A58" s="3">
        <v>34</v>
      </c>
      <c r="B58" s="3">
        <v>0.10232818146892921</v>
      </c>
      <c r="C58" s="3">
        <v>-4.2578177063155226E-2</v>
      </c>
    </row>
    <row r="59" spans="1:3" x14ac:dyDescent="0.45">
      <c r="A59" s="3">
        <v>35</v>
      </c>
      <c r="B59" s="3">
        <v>1.869256560615145E-2</v>
      </c>
      <c r="C59" s="3">
        <v>-7.6129092982394855E-2</v>
      </c>
    </row>
    <row r="60" spans="1:3" x14ac:dyDescent="0.45">
      <c r="A60" s="3">
        <v>36</v>
      </c>
      <c r="B60" s="3">
        <v>2.9260562134645517E-2</v>
      </c>
      <c r="C60" s="3">
        <v>2.8721271080794444E-2</v>
      </c>
    </row>
    <row r="61" spans="1:3" x14ac:dyDescent="0.45">
      <c r="A61" s="3">
        <v>37</v>
      </c>
      <c r="B61" s="3">
        <v>5.5870098611116741E-2</v>
      </c>
      <c r="C61" s="3">
        <v>6.3708323989518728E-2</v>
      </c>
    </row>
    <row r="62" spans="1:3" x14ac:dyDescent="0.45">
      <c r="A62" s="3">
        <v>38</v>
      </c>
      <c r="B62" s="3">
        <v>5.36326090140345E-2</v>
      </c>
      <c r="C62" s="3">
        <v>0.1189132765089535</v>
      </c>
    </row>
    <row r="63" spans="1:3" x14ac:dyDescent="0.45">
      <c r="A63" s="3">
        <v>39</v>
      </c>
      <c r="B63" s="3">
        <v>4.6672614903347426E-2</v>
      </c>
      <c r="C63" s="3">
        <v>5.3436688121628065E-2</v>
      </c>
    </row>
    <row r="64" spans="1:3" x14ac:dyDescent="0.45">
      <c r="A64" s="3">
        <v>40</v>
      </c>
      <c r="B64" s="3">
        <v>1.678096810254465E-2</v>
      </c>
      <c r="C64" s="3">
        <v>-4.3150655236626978E-2</v>
      </c>
    </row>
    <row r="65" spans="1:3" x14ac:dyDescent="0.45">
      <c r="A65" s="3">
        <v>41</v>
      </c>
      <c r="B65" s="3">
        <v>-2.7750853958310492E-2</v>
      </c>
      <c r="C65" s="3">
        <v>1.7107063660489148E-2</v>
      </c>
    </row>
    <row r="66" spans="1:3" x14ac:dyDescent="0.45">
      <c r="A66" s="3">
        <v>42</v>
      </c>
      <c r="B66" s="3">
        <v>5.2857871248550986E-2</v>
      </c>
      <c r="C66" s="3">
        <v>-4.2088049064495765E-2</v>
      </c>
    </row>
    <row r="67" spans="1:3" x14ac:dyDescent="0.45">
      <c r="A67" s="3">
        <v>43</v>
      </c>
      <c r="B67" s="3">
        <v>3.2393562263582185E-2</v>
      </c>
      <c r="C67" s="3">
        <v>1.2337605668721739E-2</v>
      </c>
    </row>
    <row r="68" spans="1:3" x14ac:dyDescent="0.45">
      <c r="A68" s="3">
        <v>44</v>
      </c>
      <c r="B68" s="3">
        <v>3.7886018183239049E-2</v>
      </c>
      <c r="C68" s="3">
        <v>5.1843201450574854E-2</v>
      </c>
    </row>
    <row r="69" spans="1:3" x14ac:dyDescent="0.45">
      <c r="A69" s="3">
        <v>45</v>
      </c>
      <c r="B69" s="3">
        <v>4.12947914617256E-2</v>
      </c>
      <c r="C69" s="3">
        <v>-3.8434503483064042E-2</v>
      </c>
    </row>
    <row r="70" spans="1:3" x14ac:dyDescent="0.45">
      <c r="A70" s="3">
        <v>46</v>
      </c>
      <c r="B70" s="3">
        <v>7.0743806374021535E-3</v>
      </c>
      <c r="C70" s="3">
        <v>-0.12097886609173709</v>
      </c>
    </row>
    <row r="71" spans="1:3" x14ac:dyDescent="0.45">
      <c r="A71" s="3">
        <v>47</v>
      </c>
      <c r="B71" s="3">
        <v>2.485680494680511E-2</v>
      </c>
      <c r="C71" s="3">
        <v>-3.724393224410294E-2</v>
      </c>
    </row>
    <row r="72" spans="1:3" x14ac:dyDescent="0.45">
      <c r="A72" s="3">
        <v>48</v>
      </c>
      <c r="B72" s="3">
        <v>2.8128753363334057E-2</v>
      </c>
      <c r="C72" s="3">
        <v>-0.12325198816010405</v>
      </c>
    </row>
    <row r="73" spans="1:3" x14ac:dyDescent="0.45">
      <c r="A73" s="3">
        <v>49</v>
      </c>
      <c r="B73" s="3">
        <v>6.0962290142274035E-2</v>
      </c>
      <c r="C73" s="3">
        <v>-0.21653046946383744</v>
      </c>
    </row>
    <row r="74" spans="1:3" x14ac:dyDescent="0.45">
      <c r="A74" s="3">
        <v>50</v>
      </c>
      <c r="B74" s="3">
        <v>3.1210377418348471E-2</v>
      </c>
      <c r="C74" s="3">
        <v>-5.6840328596754766E-2</v>
      </c>
    </row>
    <row r="75" spans="1:3" x14ac:dyDescent="0.45">
      <c r="A75" s="3">
        <v>51</v>
      </c>
      <c r="B75" s="3">
        <v>5.0180600214667567E-2</v>
      </c>
      <c r="C75" s="3">
        <v>-4.7391198127088974E-2</v>
      </c>
    </row>
    <row r="76" spans="1:3" x14ac:dyDescent="0.45">
      <c r="A76" s="3">
        <v>52</v>
      </c>
      <c r="B76" s="3">
        <v>3.6603624045919811E-2</v>
      </c>
      <c r="C76" s="3">
        <v>-3.6275970045609701E-2</v>
      </c>
    </row>
    <row r="77" spans="1:3" x14ac:dyDescent="0.45">
      <c r="A77" s="3">
        <v>53</v>
      </c>
      <c r="B77" s="3">
        <v>3.8648996751512114E-2</v>
      </c>
      <c r="C77" s="3">
        <v>-1.6456460465592258E-2</v>
      </c>
    </row>
    <row r="78" spans="1:3" x14ac:dyDescent="0.45">
      <c r="A78" s="3">
        <v>54</v>
      </c>
      <c r="B78" s="3">
        <v>1.0871374080593684E-2</v>
      </c>
      <c r="C78" s="3">
        <v>-0.13687861985155958</v>
      </c>
    </row>
    <row r="79" spans="1:3" x14ac:dyDescent="0.45">
      <c r="A79" s="3">
        <v>55</v>
      </c>
      <c r="B79" s="3">
        <v>6.0245709946400265E-2</v>
      </c>
      <c r="C79" s="3">
        <v>7.1990095448221686E-2</v>
      </c>
    </row>
    <row r="80" spans="1:3" x14ac:dyDescent="0.45">
      <c r="A80" s="3">
        <v>56</v>
      </c>
      <c r="B80" s="3">
        <v>-2.1246315439064946E-3</v>
      </c>
      <c r="C80" s="3">
        <v>8.2546922537477058E-2</v>
      </c>
    </row>
    <row r="81" spans="1:3" x14ac:dyDescent="0.45">
      <c r="A81" s="3">
        <v>57</v>
      </c>
      <c r="B81" s="3">
        <v>4.5476247912529522E-2</v>
      </c>
      <c r="C81" s="3">
        <v>-6.7308257826046158E-2</v>
      </c>
    </row>
    <row r="82" spans="1:3" x14ac:dyDescent="0.45">
      <c r="A82" s="3">
        <v>58</v>
      </c>
      <c r="B82" s="3">
        <v>5.6625604636797493E-2</v>
      </c>
      <c r="C82" s="3">
        <v>3.5403194044349974E-2</v>
      </c>
    </row>
    <row r="83" spans="1:3" x14ac:dyDescent="0.45">
      <c r="A83" s="3">
        <v>59</v>
      </c>
      <c r="B83" s="3">
        <v>4.4189316795592341E-2</v>
      </c>
      <c r="C83" s="3">
        <v>2.3579396603841486E-2</v>
      </c>
    </row>
    <row r="84" spans="1:3" ht="14.65" thickBot="1" x14ac:dyDescent="0.5">
      <c r="A84" s="4">
        <v>60</v>
      </c>
      <c r="B84" s="4">
        <v>4.078263899067202E-2</v>
      </c>
      <c r="C84" s="4">
        <v>-3.1991093545779684E-2</v>
      </c>
    </row>
    <row r="86" spans="1:3" x14ac:dyDescent="0.45">
      <c r="B86" t="s">
        <v>38</v>
      </c>
      <c r="C86">
        <f>_xlfn.STDEV.S(C25:C84)</f>
        <v>6.5315918086870886E-2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4"/>
  <sheetViews>
    <sheetView workbookViewId="0">
      <selection activeCell="B3" sqref="B3"/>
    </sheetView>
  </sheetViews>
  <sheetFormatPr defaultRowHeight="14.25" x14ac:dyDescent="0.45"/>
  <cols>
    <col min="2" max="2" width="16.1328125" bestFit="1" customWidth="1"/>
  </cols>
  <sheetData>
    <row r="2" spans="2:4" x14ac:dyDescent="0.45">
      <c r="B2" s="1" t="s">
        <v>48</v>
      </c>
      <c r="C2" s="1" t="s">
        <v>0</v>
      </c>
      <c r="D2" s="1" t="s">
        <v>6</v>
      </c>
    </row>
    <row r="3" spans="2:4" x14ac:dyDescent="0.45">
      <c r="B3" t="s">
        <v>8</v>
      </c>
      <c r="C3" s="7">
        <f>'Regression Output'!B17</f>
        <v>2.264268894576206E-2</v>
      </c>
      <c r="D3" s="8">
        <v>0</v>
      </c>
    </row>
    <row r="4" spans="2:4" x14ac:dyDescent="0.45">
      <c r="B4" t="s">
        <v>7</v>
      </c>
      <c r="C4" s="7">
        <f>'Regression Output'!B18</f>
        <v>0.77888913351075817</v>
      </c>
      <c r="D4" s="8">
        <v>1</v>
      </c>
    </row>
    <row r="5" spans="2:4" x14ac:dyDescent="0.45">
      <c r="B5" t="s">
        <v>41</v>
      </c>
      <c r="C5" s="7">
        <f>AVERAGE(Data!C4:C63)</f>
        <v>3.1938142282658295E-2</v>
      </c>
      <c r="D5" s="7">
        <f>AVERAGE(Data!E4:E63)</f>
        <v>1.1934244473276947E-2</v>
      </c>
    </row>
    <row r="6" spans="2:4" x14ac:dyDescent="0.45">
      <c r="B6" t="s">
        <v>40</v>
      </c>
      <c r="C6" s="7">
        <f>_xlfn.STDEV.S(Data!C4:C63)</f>
        <v>7.4412802349528059E-2</v>
      </c>
      <c r="D6" s="7">
        <f>_xlfn.STDEV.S(Data!E4:E63)</f>
        <v>4.5773437752303012E-2</v>
      </c>
    </row>
    <row r="7" spans="2:4" x14ac:dyDescent="0.45">
      <c r="B7" t="s">
        <v>39</v>
      </c>
      <c r="C7" s="7">
        <f>_xlfn.STDEV.S('Regression Output'!C25:C84)</f>
        <v>6.5315918086870886E-2</v>
      </c>
      <c r="D7" s="7">
        <v>0</v>
      </c>
    </row>
    <row r="8" spans="2:4" x14ac:dyDescent="0.45">
      <c r="C8" s="7"/>
      <c r="D8" s="7"/>
    </row>
    <row r="9" spans="2:4" x14ac:dyDescent="0.45">
      <c r="B9" t="s">
        <v>42</v>
      </c>
      <c r="C9" s="7">
        <f>C5/C6</f>
        <v>0.42920225114812993</v>
      </c>
      <c r="D9" s="7">
        <f>D5/D6</f>
        <v>0.26072423351415192</v>
      </c>
    </row>
    <row r="10" spans="2:4" x14ac:dyDescent="0.45">
      <c r="B10" t="s">
        <v>43</v>
      </c>
      <c r="C10" s="7">
        <f>C5/C4</f>
        <v>4.1004734703000138E-2</v>
      </c>
      <c r="D10" s="7">
        <f>D5/D4</f>
        <v>1.1934244473276947E-2</v>
      </c>
    </row>
    <row r="11" spans="2:4" x14ac:dyDescent="0.45">
      <c r="B11" t="s">
        <v>44</v>
      </c>
      <c r="C11" s="7">
        <f>C3/C7</f>
        <v>0.34666417634437957</v>
      </c>
      <c r="D11" s="1" t="s">
        <v>45</v>
      </c>
    </row>
    <row r="12" spans="2:4" x14ac:dyDescent="0.45">
      <c r="B12" t="s">
        <v>46</v>
      </c>
      <c r="C12" s="7">
        <f>(D6/C6)*C5-D5</f>
        <v>7.7118180528003028E-3</v>
      </c>
      <c r="D12">
        <v>0</v>
      </c>
    </row>
    <row r="14" spans="2:4" x14ac:dyDescent="0.45">
      <c r="B14" s="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Regression Output</vt:lpstr>
      <vt:lpstr>Perf 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2019-04-11T19:51:23Z</dcterms:modified>
</cp:coreProperties>
</file>