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luislasso/Repos/Power_Point_Problem_Reader/"/>
    </mc:Choice>
  </mc:AlternateContent>
  <xr:revisionPtr revIDLastSave="0" documentId="13_ncr:1_{C1A30F63-98A9-B745-BF24-7D7AA737BC4A}" xr6:coauthVersionLast="47" xr6:coauthVersionMax="47" xr10:uidLastSave="{00000000-0000-0000-0000-000000000000}"/>
  <bookViews>
    <workbookView xWindow="1320" yWindow="1040" windowWidth="27700" windowHeight="18600" xr2:uid="{00000000-000D-0000-FFFF-FFFF00000000}"/>
  </bookViews>
  <sheets>
    <sheet name="Slide 18" sheetId="1" r:id="rId1"/>
    <sheet name="Slide 19" sheetId="2" r:id="rId2"/>
  </sheets>
  <definedNames>
    <definedName name="_xlchart.v1.0" hidden="1">'Slide 18'!$H$8:$H$27</definedName>
    <definedName name="_xlchart.v1.1" hidden="1">'Slide 18'!$P$8:$P$27</definedName>
    <definedName name="solver_adj" localSheetId="0" hidden="1">'Slide 18'!$F$5:$H$5</definedName>
    <definedName name="solver_cvg" localSheetId="0" hidden="1">0.0001</definedName>
    <definedName name="solver_drv" localSheetId="0" hidden="1">1</definedName>
    <definedName name="solver_eng" localSheetId="0" hidden="1">1</definedName>
    <definedName name="solver_itr" localSheetId="0" hidden="1">2147483647</definedName>
    <definedName name="solver_lin" localSheetId="0" hidden="1">2</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2</definedName>
    <definedName name="solver_nod" localSheetId="0" hidden="1">2147483647</definedName>
    <definedName name="solver_num" localSheetId="0" hidden="1">0</definedName>
    <definedName name="solver_opt" localSheetId="0" hidden="1">'Slide 18'!$N$4</definedName>
    <definedName name="solver_pre" localSheetId="0" hidden="1">0.000001</definedName>
    <definedName name="solver_rbv"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 i="1" l="1"/>
  <c r="H10" i="1"/>
  <c r="H11" i="1"/>
  <c r="P11" i="1" s="1"/>
  <c r="H12" i="1"/>
  <c r="H13" i="1"/>
  <c r="H14" i="1"/>
  <c r="H15" i="1"/>
  <c r="H16" i="1"/>
  <c r="J16" i="1" s="1"/>
  <c r="K16" i="1" s="1"/>
  <c r="L16" i="1" s="1"/>
  <c r="O16" i="1" s="1"/>
  <c r="H17" i="1"/>
  <c r="H18" i="1"/>
  <c r="H19" i="1"/>
  <c r="P19" i="1" s="1"/>
  <c r="H20" i="1"/>
  <c r="H21" i="1"/>
  <c r="H22" i="1"/>
  <c r="H23" i="1"/>
  <c r="H24" i="1"/>
  <c r="H25" i="1"/>
  <c r="H26" i="1"/>
  <c r="H27" i="1"/>
  <c r="P27" i="1" s="1"/>
  <c r="H8" i="1"/>
  <c r="G9" i="1"/>
  <c r="G10" i="1"/>
  <c r="G11" i="1"/>
  <c r="G12" i="1"/>
  <c r="G13" i="1"/>
  <c r="P13" i="1" s="1"/>
  <c r="G14" i="1"/>
  <c r="P14" i="1" s="1"/>
  <c r="G15" i="1"/>
  <c r="P15" i="1" s="1"/>
  <c r="G16" i="1"/>
  <c r="G17" i="1"/>
  <c r="G18" i="1"/>
  <c r="G19" i="1"/>
  <c r="G20" i="1"/>
  <c r="G21" i="1"/>
  <c r="G22" i="1"/>
  <c r="P22" i="1" s="1"/>
  <c r="G23" i="1"/>
  <c r="P23" i="1" s="1"/>
  <c r="G24" i="1"/>
  <c r="G25" i="1"/>
  <c r="G26" i="1"/>
  <c r="G27" i="1"/>
  <c r="G8" i="1"/>
  <c r="J8" i="1" s="1"/>
  <c r="K8" i="1" s="1"/>
  <c r="L8" i="1" s="1"/>
  <c r="F9" i="1"/>
  <c r="F10" i="1"/>
  <c r="F11" i="1"/>
  <c r="F12" i="1"/>
  <c r="F13" i="1"/>
  <c r="F14" i="1"/>
  <c r="F15" i="1"/>
  <c r="F16" i="1"/>
  <c r="F17" i="1"/>
  <c r="F18" i="1"/>
  <c r="F19" i="1"/>
  <c r="F20" i="1"/>
  <c r="F21" i="1"/>
  <c r="F22" i="1"/>
  <c r="F23" i="1"/>
  <c r="F24" i="1"/>
  <c r="F25" i="1"/>
  <c r="F26" i="1"/>
  <c r="F27" i="1"/>
  <c r="F8" i="1"/>
  <c r="O8" i="1" l="1"/>
  <c r="M8" i="1"/>
  <c r="J15" i="1"/>
  <c r="K15" i="1" s="1"/>
  <c r="L15" i="1" s="1"/>
  <c r="O15" i="1" s="1"/>
  <c r="J14" i="1"/>
  <c r="K14" i="1" s="1"/>
  <c r="L14" i="1" s="1"/>
  <c r="O14" i="1" s="1"/>
  <c r="P25" i="1"/>
  <c r="P17" i="1"/>
  <c r="P9" i="1"/>
  <c r="J21" i="1"/>
  <c r="K21" i="1" s="1"/>
  <c r="L21" i="1" s="1"/>
  <c r="O21" i="1" s="1"/>
  <c r="J13" i="1"/>
  <c r="K13" i="1" s="1"/>
  <c r="L13" i="1" s="1"/>
  <c r="O13" i="1" s="1"/>
  <c r="P24" i="1"/>
  <c r="P16" i="1"/>
  <c r="P12" i="1"/>
  <c r="P8" i="1"/>
  <c r="J20" i="1"/>
  <c r="K20" i="1" s="1"/>
  <c r="L20" i="1" s="1"/>
  <c r="J24" i="1"/>
  <c r="K24" i="1" s="1"/>
  <c r="L24" i="1" s="1"/>
  <c r="O24" i="1" s="1"/>
  <c r="J27" i="1"/>
  <c r="K27" i="1" s="1"/>
  <c r="L27" i="1" s="1"/>
  <c r="J19" i="1"/>
  <c r="K19" i="1" s="1"/>
  <c r="L19" i="1" s="1"/>
  <c r="O19" i="1" s="1"/>
  <c r="J11" i="1"/>
  <c r="K11" i="1" s="1"/>
  <c r="L11" i="1" s="1"/>
  <c r="O11" i="1" s="1"/>
  <c r="J23" i="1"/>
  <c r="K23" i="1" s="1"/>
  <c r="L23" i="1" s="1"/>
  <c r="O23" i="1" s="1"/>
  <c r="J12" i="1"/>
  <c r="K12" i="1" s="1"/>
  <c r="L12" i="1" s="1"/>
  <c r="P20" i="1"/>
  <c r="J26" i="1"/>
  <c r="K26" i="1" s="1"/>
  <c r="L26" i="1" s="1"/>
  <c r="O26" i="1" s="1"/>
  <c r="J18" i="1"/>
  <c r="K18" i="1" s="1"/>
  <c r="L18" i="1" s="1"/>
  <c r="J10" i="1"/>
  <c r="K10" i="1" s="1"/>
  <c r="L10" i="1" s="1"/>
  <c r="O10" i="1" s="1"/>
  <c r="J22" i="1"/>
  <c r="K22" i="1" s="1"/>
  <c r="L22" i="1" s="1"/>
  <c r="O22" i="1" s="1"/>
  <c r="P21" i="1"/>
  <c r="J25" i="1"/>
  <c r="K25" i="1" s="1"/>
  <c r="L25" i="1" s="1"/>
  <c r="O25" i="1" s="1"/>
  <c r="J17" i="1"/>
  <c r="K17" i="1" s="1"/>
  <c r="L17" i="1" s="1"/>
  <c r="O17" i="1" s="1"/>
  <c r="J9" i="1"/>
  <c r="K9" i="1" s="1"/>
  <c r="L9" i="1" s="1"/>
  <c r="O9" i="1" s="1"/>
  <c r="P26" i="1"/>
  <c r="P18" i="1"/>
  <c r="P10" i="1"/>
  <c r="M14" i="1"/>
  <c r="N14" i="1" s="1"/>
  <c r="M26" i="1"/>
  <c r="N26" i="1" s="1"/>
  <c r="M9" i="1"/>
  <c r="N9" i="1" s="1"/>
  <c r="M13" i="1"/>
  <c r="N13" i="1" s="1"/>
  <c r="N8" i="1"/>
  <c r="M16" i="1"/>
  <c r="N16" i="1" s="1"/>
  <c r="M15" i="1"/>
  <c r="N15" i="1" s="1"/>
  <c r="M11" i="1"/>
  <c r="N11" i="1" s="1"/>
  <c r="M27" i="1" l="1"/>
  <c r="N27" i="1" s="1"/>
  <c r="O27" i="1"/>
  <c r="M19" i="1"/>
  <c r="N19" i="1" s="1"/>
  <c r="M18" i="1"/>
  <c r="N18" i="1" s="1"/>
  <c r="O18" i="1"/>
  <c r="M22" i="1"/>
  <c r="N22" i="1" s="1"/>
  <c r="N4" i="1" s="1"/>
  <c r="M25" i="1"/>
  <c r="N25" i="1" s="1"/>
  <c r="M20" i="1"/>
  <c r="N20" i="1" s="1"/>
  <c r="O20" i="1"/>
  <c r="AC7" i="1" s="1"/>
  <c r="M12" i="1"/>
  <c r="N12" i="1" s="1"/>
  <c r="O12" i="1"/>
  <c r="M21" i="1"/>
  <c r="N21" i="1" s="1"/>
  <c r="M23" i="1"/>
  <c r="N23" i="1" s="1"/>
  <c r="M24" i="1"/>
  <c r="N24" i="1" s="1"/>
  <c r="M10" i="1"/>
  <c r="N10" i="1" s="1"/>
  <c r="M17" i="1"/>
  <c r="N17" i="1" s="1"/>
  <c r="AD7" i="1" l="1"/>
  <c r="AC8" i="1"/>
  <c r="AD8" i="1"/>
  <c r="AE8" i="1" l="1"/>
  <c r="AB13" i="1" s="1"/>
  <c r="AE7" i="1"/>
  <c r="AE9" i="1" s="1"/>
  <c r="AB11" i="1" s="1"/>
  <c r="AD9" i="1"/>
  <c r="AB12" i="1" s="1"/>
  <c r="AC9" i="1"/>
</calcChain>
</file>

<file path=xl/sharedStrings.xml><?xml version="1.0" encoding="utf-8"?>
<sst xmlns="http://schemas.openxmlformats.org/spreadsheetml/2006/main" count="142" uniqueCount="78">
  <si>
    <t>Problema para practicar
Se tiene la siguiente información sobre la participación laboral de un grupo de 20 damas.   Determine un modelo de regresión logística  que explique la probabilidad de que una dama trabaje, considerando su estado civil (soltera, casada) y su edad.  Sea Participación laboral 1 = trabaja,  0 = no trabaja</t>
  </si>
  <si>
    <t>Trabaja</t>
  </si>
  <si>
    <t>Soltera</t>
  </si>
  <si>
    <t>Casada</t>
  </si>
  <si>
    <t>34</t>
  </si>
  <si>
    <t>41</t>
  </si>
  <si>
    <t>No</t>
  </si>
  <si>
    <t>45</t>
  </si>
  <si>
    <t>51</t>
  </si>
  <si>
    <t>55</t>
  </si>
  <si>
    <t>43</t>
  </si>
  <si>
    <t>27</t>
  </si>
  <si>
    <t>39</t>
  </si>
  <si>
    <t>35</t>
  </si>
  <si>
    <t>40</t>
  </si>
  <si>
    <t>38</t>
  </si>
  <si>
    <t>29</t>
  </si>
  <si>
    <t>28</t>
  </si>
  <si>
    <t>La siguiente tabla presenta datos de un grupo de trabajadores que contiene información si  dicho trabajador va a retirarse del trabajo, la edad,  la sección donde labora, el sueldo, el sexo y los meses de estar laborando en la empresa.</t>
  </si>
  <si>
    <t>tiempo</t>
  </si>
  <si>
    <t>Se</t>
  </si>
  <si>
    <t>retira</t>
  </si>
  <si>
    <t>de</t>
  </si>
  <si>
    <t>laborando</t>
  </si>
  <si>
    <t>laempresa</t>
  </si>
  <si>
    <t>Edad</t>
  </si>
  <si>
    <t>Trabajo</t>
  </si>
  <si>
    <t>Sueldo</t>
  </si>
  <si>
    <t>Sexo</t>
  </si>
  <si>
    <t>(enmeses)</t>
  </si>
  <si>
    <t>Si</t>
  </si>
  <si>
    <t>30</t>
  </si>
  <si>
    <t>Reclamos</t>
  </si>
  <si>
    <t>1067</t>
  </si>
  <si>
    <t>hombre</t>
  </si>
  <si>
    <t>23</t>
  </si>
  <si>
    <t>Consultas</t>
  </si>
  <si>
    <t>897</t>
  </si>
  <si>
    <t>18</t>
  </si>
  <si>
    <t>24</t>
  </si>
  <si>
    <t>Ventas</t>
  </si>
  <si>
    <t>1852</t>
  </si>
  <si>
    <t>mujer</t>
  </si>
  <si>
    <t>20</t>
  </si>
  <si>
    <t>885</t>
  </si>
  <si>
    <t>17</t>
  </si>
  <si>
    <t>26</t>
  </si>
  <si>
    <t>1885</t>
  </si>
  <si>
    <t>22</t>
  </si>
  <si>
    <t>32</t>
  </si>
  <si>
    <t>1095</t>
  </si>
  <si>
    <t>Participacion en el mercado laboral</t>
  </si>
  <si>
    <t>No trabaja</t>
  </si>
  <si>
    <t>y</t>
  </si>
  <si>
    <t>x1</t>
  </si>
  <si>
    <t>x2</t>
  </si>
  <si>
    <t>Beta 0</t>
  </si>
  <si>
    <t>Beta 2</t>
  </si>
  <si>
    <t>Beta 1</t>
  </si>
  <si>
    <t>Logit</t>
  </si>
  <si>
    <t>Odds</t>
  </si>
  <si>
    <t>P(Prob de comprar)</t>
  </si>
  <si>
    <t>Probabilidad de acertar</t>
  </si>
  <si>
    <t>log/probabilidad</t>
  </si>
  <si>
    <t>Clasificacion pronosticada</t>
  </si>
  <si>
    <t>Comprobacion del modelo</t>
  </si>
  <si>
    <t>Suma de Log(prob
acertar)</t>
  </si>
  <si>
    <t>Punto de 
Corte</t>
  </si>
  <si>
    <t>Tabla de Confusión</t>
  </si>
  <si>
    <t>Pronóstico</t>
  </si>
  <si>
    <t>Total</t>
  </si>
  <si>
    <t>Real</t>
  </si>
  <si>
    <t>Exactitud</t>
  </si>
  <si>
    <t>Porcentaje en el que el pronóstico coincidió con la realidad</t>
  </si>
  <si>
    <t>Precisión</t>
  </si>
  <si>
    <t>Porcentaje en el que la realidad positiva coincidió con el pronóstico positivo</t>
  </si>
  <si>
    <t>Sensibilidad</t>
  </si>
  <si>
    <t>Porcentaje en el que el pronóstico positivo fue correcto.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</si>
</sst>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sz val="11"/>
      <color theme="2"/>
      <name val="Calibri"/>
      <family val="2"/>
      <scheme val="minor"/>
    </font>
  </fonts>
  <fills count="6">
    <fill>
      <patternFill patternType="none"/>
    </fill>
    <fill>
      <patternFill patternType="gray125"/>
    </fill>
    <fill>
      <patternFill patternType="solid">
        <fgColor theme="1" tint="0.499984740745262"/>
        <bgColor indexed="64"/>
      </patternFill>
    </fill>
    <fill>
      <patternFill patternType="solid">
        <fgColor rgb="FF00B0F0"/>
        <bgColor indexed="64"/>
      </patternFill>
    </fill>
    <fill>
      <patternFill patternType="solid">
        <fgColor rgb="FF00B05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0" fontId="0" fillId="0" borderId="0" xfId="0" applyAlignment="1">
      <alignment wrapText="1"/>
    </xf>
    <xf numFmtId="0" fontId="0" fillId="0" borderId="0" xfId="0" applyAlignment="1">
      <alignment horizontal="left" wrapText="1"/>
    </xf>
    <xf numFmtId="0" fontId="0" fillId="0" borderId="0" xfId="0" applyAlignment="1">
      <alignment horizontal="left" wrapText="1"/>
    </xf>
    <xf numFmtId="0" fontId="0" fillId="0" borderId="1" xfId="0" applyBorder="1"/>
    <xf numFmtId="0" fontId="0" fillId="0" borderId="0" xfId="0" applyBorder="1"/>
    <xf numFmtId="0" fontId="2" fillId="2" borderId="0" xfId="0" applyFont="1" applyFill="1" applyAlignment="1">
      <alignment horizontal="center"/>
    </xf>
    <xf numFmtId="0" fontId="0" fillId="2" borderId="0" xfId="0" applyFill="1" applyAlignment="1">
      <alignment horizontal="center"/>
    </xf>
    <xf numFmtId="0" fontId="0" fillId="0" borderId="1" xfId="0" applyBorder="1" applyAlignment="1">
      <alignment horizontal="center"/>
    </xf>
    <xf numFmtId="0" fontId="0" fillId="0" borderId="1" xfId="0" applyBorder="1" applyAlignment="1">
      <alignment horizontal="center" vertical="center" textRotation="90"/>
    </xf>
    <xf numFmtId="0" fontId="0" fillId="3" borderId="1" xfId="0" applyFill="1" applyBorder="1"/>
    <xf numFmtId="0" fontId="0" fillId="4" borderId="1" xfId="0" applyFill="1" applyBorder="1"/>
    <xf numFmtId="0" fontId="0" fillId="5" borderId="1" xfId="0" applyFill="1" applyBorder="1"/>
    <xf numFmtId="10" fontId="0" fillId="3" borderId="1" xfId="1" applyNumberFormat="1" applyFont="1" applyFill="1" applyBorder="1"/>
    <xf numFmtId="10" fontId="0" fillId="5" borderId="1" xfId="1" applyNumberFormat="1" applyFont="1" applyFill="1" applyBorder="1"/>
    <xf numFmtId="10" fontId="0" fillId="4" borderId="1" xfId="1" applyNumberFormat="1" applyFont="1" applyFill="1" applyBorder="1"/>
    <xf numFmtId="10" fontId="0" fillId="0" borderId="0" xfId="1" applyNumberFormat="1" applyFont="1"/>
  </cellXfs>
  <cellStyles count="2">
    <cellStyle name="Normal" xfId="0" builtinId="0"/>
    <cellStyle name="Percent" xfId="1" builtinId="5"/>
  </cellStyles>
  <dxfs count="16">
    <dxf>
      <border diagonalUp="0" diagonalDown="0" outline="0">
        <left style="thin">
          <color indexed="64"/>
        </left>
        <right style="thin">
          <color indexed="64"/>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Logistic Regression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A"/>
        </a:p>
      </c:txPr>
    </c:title>
    <c:autoTitleDeleted val="0"/>
    <c:plotArea>
      <c:layout/>
      <c:scatterChart>
        <c:scatterStyle val="lineMarker"/>
        <c:varyColors val="0"/>
        <c:ser>
          <c:idx val="3"/>
          <c:order val="0"/>
          <c:spPr>
            <a:ln w="28575" cap="rnd">
              <a:noFill/>
              <a:round/>
            </a:ln>
            <a:effectLst/>
          </c:spPr>
          <c:marker>
            <c:symbol val="circle"/>
            <c:size val="5"/>
            <c:spPr>
              <a:solidFill>
                <a:schemeClr val="accent4"/>
              </a:solidFill>
              <a:ln w="9525">
                <a:solidFill>
                  <a:schemeClr val="accent4"/>
                </a:solidFill>
              </a:ln>
              <a:effectLst/>
            </c:spPr>
          </c:marker>
          <c:xVal>
            <c:strRef>
              <c:f>'Slide 18'!$H$8:$H$27</c:f>
              <c:strCache>
                <c:ptCount val="20"/>
                <c:pt idx="0">
                  <c:v>41</c:v>
                </c:pt>
                <c:pt idx="1">
                  <c:v>34</c:v>
                </c:pt>
                <c:pt idx="2">
                  <c:v>41</c:v>
                </c:pt>
                <c:pt idx="3">
                  <c:v>34</c:v>
                </c:pt>
                <c:pt idx="4">
                  <c:v>45</c:v>
                </c:pt>
                <c:pt idx="5">
                  <c:v>51</c:v>
                </c:pt>
                <c:pt idx="6">
                  <c:v>45</c:v>
                </c:pt>
                <c:pt idx="7">
                  <c:v>55</c:v>
                </c:pt>
                <c:pt idx="8">
                  <c:v>43</c:v>
                </c:pt>
                <c:pt idx="9">
                  <c:v>55</c:v>
                </c:pt>
                <c:pt idx="10">
                  <c:v>45</c:v>
                </c:pt>
                <c:pt idx="11">
                  <c:v>41</c:v>
                </c:pt>
                <c:pt idx="12">
                  <c:v>27</c:v>
                </c:pt>
                <c:pt idx="13">
                  <c:v>51</c:v>
                </c:pt>
                <c:pt idx="14">
                  <c:v>39</c:v>
                </c:pt>
                <c:pt idx="15">
                  <c:v>35</c:v>
                </c:pt>
                <c:pt idx="16">
                  <c:v>40</c:v>
                </c:pt>
                <c:pt idx="17">
                  <c:v>38</c:v>
                </c:pt>
                <c:pt idx="18">
                  <c:v>29</c:v>
                </c:pt>
                <c:pt idx="19">
                  <c:v>28</c:v>
                </c:pt>
              </c:strCache>
            </c:strRef>
          </c:xVal>
          <c:yVal>
            <c:numRef>
              <c:f>'Slide 18'!$P$8:$P$27</c:f>
              <c:numCache>
                <c:formatCode>General</c:formatCode>
                <c:ptCount val="20"/>
                <c:pt idx="0">
                  <c:v>0.70852560950026977</c:v>
                </c:pt>
                <c:pt idx="1">
                  <c:v>0.63125921656115269</c:v>
                </c:pt>
                <c:pt idx="2">
                  <c:v>0.70759167813290735</c:v>
                </c:pt>
                <c:pt idx="3">
                  <c:v>0.63231026101505394</c:v>
                </c:pt>
                <c:pt idx="4">
                  <c:v>0.74762806498684486</c:v>
                </c:pt>
                <c:pt idx="5">
                  <c:v>0.79869131873785326</c:v>
                </c:pt>
                <c:pt idx="6">
                  <c:v>0.74762806498684486</c:v>
                </c:pt>
                <c:pt idx="7">
                  <c:v>0.82926409796121592</c:v>
                </c:pt>
                <c:pt idx="8">
                  <c:v>0.72851827196983421</c:v>
                </c:pt>
                <c:pt idx="9">
                  <c:v>0.82926409796121592</c:v>
                </c:pt>
                <c:pt idx="10">
                  <c:v>0.74762806498684486</c:v>
                </c:pt>
                <c:pt idx="11">
                  <c:v>0.70852560950026977</c:v>
                </c:pt>
                <c:pt idx="12">
                  <c:v>0.54773649122750434</c:v>
                </c:pt>
                <c:pt idx="13">
                  <c:v>0.79869131873785326</c:v>
                </c:pt>
                <c:pt idx="14">
                  <c:v>0.68672062814182511</c:v>
                </c:pt>
                <c:pt idx="15">
                  <c:v>0.6437281892085579</c:v>
                </c:pt>
                <c:pt idx="16">
                  <c:v>0.69725790807166999</c:v>
                </c:pt>
                <c:pt idx="17">
                  <c:v>0.67697581178418476</c:v>
                </c:pt>
                <c:pt idx="18">
                  <c:v>0.5720972722068518</c:v>
                </c:pt>
                <c:pt idx="19">
                  <c:v>0.55995297935092025</c:v>
                </c:pt>
              </c:numCache>
            </c:numRef>
          </c:yVal>
          <c:smooth val="0"/>
          <c:extLst>
            <c:ext xmlns:c16="http://schemas.microsoft.com/office/drawing/2014/chart" uri="{C3380CC4-5D6E-409C-BE32-E72D297353CC}">
              <c16:uniqueId val="{00000003-03B2-4B47-8156-E96B4A69480D}"/>
            </c:ext>
          </c:extLst>
        </c:ser>
        <c:dLbls>
          <c:showLegendKey val="0"/>
          <c:showVal val="0"/>
          <c:showCatName val="0"/>
          <c:showSerName val="0"/>
          <c:showPercent val="0"/>
          <c:showBubbleSize val="0"/>
        </c:dLbls>
        <c:axId val="197820000"/>
        <c:axId val="1325485407"/>
      </c:scatterChart>
      <c:valAx>
        <c:axId val="197820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A"/>
          </a:p>
        </c:txPr>
        <c:crossAx val="1325485407"/>
        <c:crosses val="autoZero"/>
        <c:crossBetween val="midCat"/>
      </c:valAx>
      <c:valAx>
        <c:axId val="1325485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A"/>
          </a:p>
        </c:txPr>
        <c:crossAx val="1978200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A"/>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A"/>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Logistic Regression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A"/>
        </a:p>
      </c:txPr>
    </c:title>
    <c:autoTitleDeleted val="0"/>
    <c:plotArea>
      <c:layout/>
      <c:scatterChart>
        <c:scatterStyle val="lineMarker"/>
        <c:varyColors val="0"/>
        <c:ser>
          <c:idx val="3"/>
          <c:order val="0"/>
          <c:spPr>
            <a:ln w="28575" cap="rnd">
              <a:noFill/>
              <a:round/>
            </a:ln>
            <a:effectLst/>
          </c:spPr>
          <c:marker>
            <c:symbol val="circle"/>
            <c:size val="5"/>
            <c:spPr>
              <a:solidFill>
                <a:schemeClr val="accent4"/>
              </a:solidFill>
              <a:ln w="9525">
                <a:solidFill>
                  <a:schemeClr val="accent4"/>
                </a:solidFill>
              </a:ln>
              <a:effectLst/>
            </c:spPr>
          </c:marker>
          <c:xVal>
            <c:numRef>
              <c:f>'Slide 18'!$P$8:$P$27</c:f>
              <c:numCache>
                <c:formatCode>General</c:formatCode>
                <c:ptCount val="20"/>
                <c:pt idx="0">
                  <c:v>0.70852560950026977</c:v>
                </c:pt>
                <c:pt idx="1">
                  <c:v>0.63125921656115269</c:v>
                </c:pt>
                <c:pt idx="2">
                  <c:v>0.70759167813290735</c:v>
                </c:pt>
                <c:pt idx="3">
                  <c:v>0.63231026101505394</c:v>
                </c:pt>
                <c:pt idx="4">
                  <c:v>0.74762806498684486</c:v>
                </c:pt>
                <c:pt idx="5">
                  <c:v>0.79869131873785326</c:v>
                </c:pt>
                <c:pt idx="6">
                  <c:v>0.74762806498684486</c:v>
                </c:pt>
                <c:pt idx="7">
                  <c:v>0.82926409796121592</c:v>
                </c:pt>
                <c:pt idx="8">
                  <c:v>0.72851827196983421</c:v>
                </c:pt>
                <c:pt idx="9">
                  <c:v>0.82926409796121592</c:v>
                </c:pt>
                <c:pt idx="10">
                  <c:v>0.74762806498684486</c:v>
                </c:pt>
                <c:pt idx="11">
                  <c:v>0.70852560950026977</c:v>
                </c:pt>
                <c:pt idx="12">
                  <c:v>0.54773649122750434</c:v>
                </c:pt>
                <c:pt idx="13">
                  <c:v>0.79869131873785326</c:v>
                </c:pt>
                <c:pt idx="14">
                  <c:v>0.68672062814182511</c:v>
                </c:pt>
                <c:pt idx="15">
                  <c:v>0.6437281892085579</c:v>
                </c:pt>
                <c:pt idx="16">
                  <c:v>0.69725790807166999</c:v>
                </c:pt>
                <c:pt idx="17">
                  <c:v>0.67697581178418476</c:v>
                </c:pt>
                <c:pt idx="18">
                  <c:v>0.5720972722068518</c:v>
                </c:pt>
                <c:pt idx="19">
                  <c:v>0.55995297935092025</c:v>
                </c:pt>
              </c:numCache>
            </c:numRef>
          </c:xVal>
          <c:yVal>
            <c:numRef>
              <c:f>'Slide 18'!$G$8:$G$27</c:f>
              <c:numCache>
                <c:formatCode>General</c:formatCode>
                <c:ptCount val="20"/>
                <c:pt idx="0">
                  <c:v>0</c:v>
                </c:pt>
                <c:pt idx="1">
                  <c:v>1</c:v>
                </c:pt>
                <c:pt idx="2">
                  <c:v>1</c:v>
                </c:pt>
                <c:pt idx="3">
                  <c:v>0</c:v>
                </c:pt>
                <c:pt idx="4">
                  <c:v>0</c:v>
                </c:pt>
                <c:pt idx="5">
                  <c:v>1</c:v>
                </c:pt>
                <c:pt idx="6">
                  <c:v>0</c:v>
                </c:pt>
                <c:pt idx="7">
                  <c:v>0</c:v>
                </c:pt>
                <c:pt idx="8">
                  <c:v>0</c:v>
                </c:pt>
                <c:pt idx="9">
                  <c:v>0</c:v>
                </c:pt>
                <c:pt idx="10">
                  <c:v>0</c:v>
                </c:pt>
                <c:pt idx="11">
                  <c:v>0</c:v>
                </c:pt>
                <c:pt idx="12">
                  <c:v>1</c:v>
                </c:pt>
                <c:pt idx="13">
                  <c:v>1</c:v>
                </c:pt>
                <c:pt idx="14">
                  <c:v>1</c:v>
                </c:pt>
                <c:pt idx="15">
                  <c:v>0</c:v>
                </c:pt>
                <c:pt idx="16">
                  <c:v>1</c:v>
                </c:pt>
                <c:pt idx="17">
                  <c:v>0</c:v>
                </c:pt>
                <c:pt idx="18">
                  <c:v>1</c:v>
                </c:pt>
                <c:pt idx="19">
                  <c:v>1</c:v>
                </c:pt>
              </c:numCache>
            </c:numRef>
          </c:yVal>
          <c:smooth val="0"/>
          <c:extLst>
            <c:ext xmlns:c16="http://schemas.microsoft.com/office/drawing/2014/chart" uri="{C3380CC4-5D6E-409C-BE32-E72D297353CC}">
              <c16:uniqueId val="{00000000-AAA7-3648-8B6F-470AAA2B5642}"/>
            </c:ext>
          </c:extLst>
        </c:ser>
        <c:dLbls>
          <c:showLegendKey val="0"/>
          <c:showVal val="0"/>
          <c:showCatName val="0"/>
          <c:showSerName val="0"/>
          <c:showPercent val="0"/>
          <c:showBubbleSize val="0"/>
        </c:dLbls>
        <c:axId val="197820000"/>
        <c:axId val="1325485407"/>
      </c:scatterChart>
      <c:valAx>
        <c:axId val="197820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A"/>
          </a:p>
        </c:txPr>
        <c:crossAx val="1325485407"/>
        <c:crosses val="autoZero"/>
        <c:crossBetween val="midCat"/>
      </c:valAx>
      <c:valAx>
        <c:axId val="1325485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A"/>
          </a:p>
        </c:txPr>
        <c:crossAx val="1978200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A"/>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A"/>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Exactitud-Precision-sensibilidad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PA"/>
        </a:p>
      </c:txPr>
    </c:title>
    <c:autoTitleDeleted val="0"/>
    <c:plotArea>
      <c:layout/>
      <c:lineChart>
        <c:grouping val="standard"/>
        <c:varyColors val="0"/>
        <c:ser>
          <c:idx val="0"/>
          <c:order val="0"/>
          <c:tx>
            <c:strRef>
              <c:f>'Slide 18'!$AA$17</c:f>
              <c:strCache>
                <c:ptCount val="1"/>
                <c:pt idx="0">
                  <c:v>Punto de 
Corte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'Slide 18'!$AA$18:$AA$25</c:f>
              <c:numCache>
                <c:formatCode>General</c:formatCode>
                <c:ptCount val="8"/>
                <c:pt idx="0">
                  <c:v>0.1</c:v>
                </c:pt>
                <c:pt idx="1">
                  <c:v>0.2</c:v>
                </c:pt>
                <c:pt idx="2">
                  <c:v>0.3</c:v>
                </c:pt>
                <c:pt idx="3">
                  <c:v>0.4</c:v>
                </c:pt>
                <c:pt idx="4">
                  <c:v>0.5</c:v>
                </c:pt>
                <c:pt idx="5">
                  <c:v>0.6</c:v>
                </c:pt>
                <c:pt idx="6">
                  <c:v>0.7</c:v>
                </c:pt>
                <c:pt idx="7">
                  <c:v>0.8</c:v>
                </c:pt>
              </c:numCache>
            </c:numRef>
          </c:val>
          <c:smooth val="0"/>
          <c:extLst>
            <c:ext xmlns:c16="http://schemas.microsoft.com/office/drawing/2014/chart" uri="{C3380CC4-5D6E-409C-BE32-E72D297353CC}">
              <c16:uniqueId val="{00000000-8E2F-984A-B058-9E594C63F0EC}"/>
            </c:ext>
          </c:extLst>
        </c:ser>
        <c:ser>
          <c:idx val="1"/>
          <c:order val="1"/>
          <c:tx>
            <c:strRef>
              <c:f>'Slide 18'!$AB$17</c:f>
              <c:strCache>
                <c:ptCount val="1"/>
                <c:pt idx="0">
                  <c:v>Exactitud</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'Slide 18'!$AB$18:$AB$25</c:f>
              <c:numCache>
                <c:formatCode>General</c:formatCode>
                <c:ptCount val="8"/>
                <c:pt idx="0">
                  <c:v>0.7</c:v>
                </c:pt>
                <c:pt idx="1">
                  <c:v>0.7</c:v>
                </c:pt>
                <c:pt idx="2">
                  <c:v>0.7</c:v>
                </c:pt>
                <c:pt idx="3">
                  <c:v>0.7</c:v>
                </c:pt>
                <c:pt idx="4">
                  <c:v>0.7</c:v>
                </c:pt>
                <c:pt idx="5">
                  <c:v>0.65</c:v>
                </c:pt>
                <c:pt idx="6">
                  <c:v>0.65</c:v>
                </c:pt>
                <c:pt idx="7">
                  <c:v>0.4</c:v>
                </c:pt>
              </c:numCache>
            </c:numRef>
          </c:val>
          <c:smooth val="0"/>
          <c:extLst>
            <c:ext xmlns:c16="http://schemas.microsoft.com/office/drawing/2014/chart" uri="{C3380CC4-5D6E-409C-BE32-E72D297353CC}">
              <c16:uniqueId val="{00000001-8E2F-984A-B058-9E594C63F0EC}"/>
            </c:ext>
          </c:extLst>
        </c:ser>
        <c:ser>
          <c:idx val="2"/>
          <c:order val="2"/>
          <c:tx>
            <c:strRef>
              <c:f>'Slide 18'!$AC$17</c:f>
              <c:strCache>
                <c:ptCount val="1"/>
                <c:pt idx="0">
                  <c:v>Precisión</c:v>
                </c:pt>
              </c:strCache>
            </c:strRef>
          </c:tx>
          <c:spPr>
            <a:ln w="34925" cap="rnd">
              <a:solidFill>
                <a:schemeClr val="accent3"/>
              </a:solidFill>
              <a:round/>
            </a:ln>
            <a:effectLst>
              <a:outerShdw blurRad="40000" dist="23000" dir="5400000" rotWithShape="0">
                <a:srgbClr val="000000">
                  <a:alpha val="35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'Slide 18'!$AC$18:$AC$25</c:f>
              <c:numCache>
                <c:formatCode>General</c:formatCode>
                <c:ptCount val="8"/>
                <c:pt idx="0">
                  <c:v>0.7</c:v>
                </c:pt>
                <c:pt idx="1">
                  <c:v>0.7</c:v>
                </c:pt>
                <c:pt idx="2">
                  <c:v>0.7</c:v>
                </c:pt>
                <c:pt idx="3">
                  <c:v>0.7</c:v>
                </c:pt>
                <c:pt idx="4">
                  <c:v>0.7</c:v>
                </c:pt>
                <c:pt idx="5">
                  <c:v>0.70588235294117652</c:v>
                </c:pt>
                <c:pt idx="6">
                  <c:v>0.81818181818181823</c:v>
                </c:pt>
                <c:pt idx="7">
                  <c:v>1</c:v>
                </c:pt>
              </c:numCache>
            </c:numRef>
          </c:val>
          <c:smooth val="0"/>
          <c:extLst>
            <c:ext xmlns:c16="http://schemas.microsoft.com/office/drawing/2014/chart" uri="{C3380CC4-5D6E-409C-BE32-E72D297353CC}">
              <c16:uniqueId val="{00000002-8E2F-984A-B058-9E594C63F0EC}"/>
            </c:ext>
          </c:extLst>
        </c:ser>
        <c:ser>
          <c:idx val="3"/>
          <c:order val="3"/>
          <c:tx>
            <c:strRef>
              <c:f>'Slide 18'!$AD$17</c:f>
              <c:strCache>
                <c:ptCount val="1"/>
                <c:pt idx="0">
                  <c:v>Sensibilidad</c:v>
                </c:pt>
              </c:strCache>
            </c:strRef>
          </c:tx>
          <c:spPr>
            <a:ln w="34925" cap="rnd">
              <a:solidFill>
                <a:schemeClr val="accent4"/>
              </a:solidFill>
              <a:round/>
            </a:ln>
            <a:effectLst>
              <a:outerShdw blurRad="40000" dist="23000" dir="5400000" rotWithShape="0">
                <a:srgbClr val="000000">
                  <a:alpha val="35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'Slide 18'!$AD$18:$AD$25</c:f>
              <c:numCache>
                <c:formatCode>General</c:formatCode>
                <c:ptCount val="8"/>
                <c:pt idx="0">
                  <c:v>1</c:v>
                </c:pt>
                <c:pt idx="1">
                  <c:v>1</c:v>
                </c:pt>
                <c:pt idx="2">
                  <c:v>1</c:v>
                </c:pt>
                <c:pt idx="3">
                  <c:v>1</c:v>
                </c:pt>
                <c:pt idx="4">
                  <c:v>1</c:v>
                </c:pt>
                <c:pt idx="5">
                  <c:v>0.8571428571428571</c:v>
                </c:pt>
                <c:pt idx="6">
                  <c:v>0.6428571428571429</c:v>
                </c:pt>
                <c:pt idx="7">
                  <c:v>0.14285714285714285</c:v>
                </c:pt>
              </c:numCache>
            </c:numRef>
          </c:val>
          <c:smooth val="0"/>
          <c:extLst>
            <c:ext xmlns:c16="http://schemas.microsoft.com/office/drawing/2014/chart" uri="{C3380CC4-5D6E-409C-BE32-E72D297353CC}">
              <c16:uniqueId val="{00000003-8E2F-984A-B058-9E594C63F0EC}"/>
            </c:ext>
          </c:extLst>
        </c:ser>
        <c:dLbls>
          <c:dLblPos val="ctr"/>
          <c:showLegendKey val="0"/>
          <c:showVal val="1"/>
          <c:showCatName val="0"/>
          <c:showSerName val="0"/>
          <c:showPercent val="0"/>
          <c:showBubbleSize val="0"/>
        </c:dLbls>
        <c:smooth val="0"/>
        <c:axId val="1619475392"/>
        <c:axId val="1619472016"/>
      </c:lineChart>
      <c:catAx>
        <c:axId val="1619475392"/>
        <c:scaling>
          <c:orientation val="minMax"/>
        </c:scaling>
        <c:delete val="0"/>
        <c:axPos val="b"/>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PA"/>
          </a:p>
        </c:txPr>
        <c:crossAx val="1619472016"/>
        <c:crosses val="autoZero"/>
        <c:auto val="1"/>
        <c:lblAlgn val="ctr"/>
        <c:lblOffset val="100"/>
        <c:noMultiLvlLbl val="0"/>
      </c:catAx>
      <c:valAx>
        <c:axId val="16194720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PA"/>
          </a:p>
        </c:txPr>
        <c:crossAx val="1619475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P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PA"/>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458612</xdr:colOff>
      <xdr:row>3</xdr:row>
      <xdr:rowOff>117122</xdr:rowOff>
    </xdr:from>
    <xdr:to>
      <xdr:col>24</xdr:col>
      <xdr:colOff>289279</xdr:colOff>
      <xdr:row>16</xdr:row>
      <xdr:rowOff>9877</xdr:rowOff>
    </xdr:to>
    <xdr:graphicFrame macro="">
      <xdr:nvGraphicFramePr>
        <xdr:cNvPr id="4" name="Chart 3">
          <a:extLst>
            <a:ext uri="{FF2B5EF4-FFF2-40B4-BE49-F238E27FC236}">
              <a16:creationId xmlns:a16="http://schemas.microsoft.com/office/drawing/2014/main" id="{316AFBBD-C10F-2295-E1B4-73CAF77BA6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465666</xdr:colOff>
      <xdr:row>16</xdr:row>
      <xdr:rowOff>183444</xdr:rowOff>
    </xdr:from>
    <xdr:to>
      <xdr:col>24</xdr:col>
      <xdr:colOff>296333</xdr:colOff>
      <xdr:row>30</xdr:row>
      <xdr:rowOff>160867</xdr:rowOff>
    </xdr:to>
    <xdr:graphicFrame macro="">
      <xdr:nvGraphicFramePr>
        <xdr:cNvPr id="5" name="Chart 4">
          <a:extLst>
            <a:ext uri="{FF2B5EF4-FFF2-40B4-BE49-F238E27FC236}">
              <a16:creationId xmlns:a16="http://schemas.microsoft.com/office/drawing/2014/main" id="{6CF9A08C-33D6-E143-B896-A1B887C742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246944</xdr:colOff>
      <xdr:row>14</xdr:row>
      <xdr:rowOff>173567</xdr:rowOff>
    </xdr:from>
    <xdr:to>
      <xdr:col>39</xdr:col>
      <xdr:colOff>465667</xdr:colOff>
      <xdr:row>32</xdr:row>
      <xdr:rowOff>183445</xdr:rowOff>
    </xdr:to>
    <xdr:graphicFrame macro="">
      <xdr:nvGraphicFramePr>
        <xdr:cNvPr id="6" name="Chart 5">
          <a:extLst>
            <a:ext uri="{FF2B5EF4-FFF2-40B4-BE49-F238E27FC236}">
              <a16:creationId xmlns:a16="http://schemas.microsoft.com/office/drawing/2014/main" id="{D80A588E-1DF9-6DE1-CE6C-CDC95DED2F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20E80A-41A3-4140-AD1E-A84BA45FE173}" name="Table1" displayName="Table1" ref="F7:H27" totalsRowShown="0" headerRowDxfId="15">
  <autoFilter ref="F7:H27" xr:uid="{F120E80A-41A3-4140-AD1E-A84BA45FE173}"/>
  <tableColumns count="3">
    <tableColumn id="1" xr3:uid="{7ADD06A5-4762-C249-9A14-B37E32B2CE6E}" name="y">
      <calculatedColumnFormula>IF(B8="Trabaja",1,0)</calculatedColumnFormula>
    </tableColumn>
    <tableColumn id="2" xr3:uid="{EDE83DC2-4451-1F4B-B372-5641F9B6F336}" name="x1">
      <calculatedColumnFormula>IF(C8="Casada",1,0)</calculatedColumnFormula>
    </tableColumn>
    <tableColumn id="3" xr3:uid="{582A53E0-8F8C-FF40-A3D0-F7150D163615}" name="x2">
      <calculatedColumnFormula>D8</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B4ABB26-C6A7-794B-ACAC-E9DBDF0D37CF}" name="Table2" displayName="Table2" ref="B7:D27" totalsRowShown="0" headerRowDxfId="14">
  <autoFilter ref="B7:D27" xr:uid="{1B4ABB26-C6A7-794B-ACAC-E9DBDF0D37CF}"/>
  <tableColumns count="3">
    <tableColumn id="1" xr3:uid="{07AAC2CF-9198-5D40-A90D-A1924C787698}" name="Participacion en el mercado laboral"/>
    <tableColumn id="2" xr3:uid="{0BFA92A6-6C3F-0C47-993F-BC4A0FD12F41}" name="Casada"/>
    <tableColumn id="3" xr3:uid="{3F48FED8-527A-2347-B66F-866073F009E2}" name="Edad"/>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AB2C05A-C18C-034A-9797-D950F09C4F4A}" name="Table4" displayName="Table4" ref="F4:H5" totalsRowShown="0" headerRowDxfId="9" dataDxfId="10">
  <autoFilter ref="F4:H5" xr:uid="{5AB2C05A-C18C-034A-9797-D950F09C4F4A}"/>
  <tableColumns count="3">
    <tableColumn id="1" xr3:uid="{F0BB9F50-6834-CD48-BEDC-877F2D5ABE37}" name="Beta 0" dataDxfId="13"/>
    <tableColumn id="2" xr3:uid="{927DE721-783E-E74B-9635-2A5F7F014E17}" name="Beta 1" dataDxfId="12"/>
    <tableColumn id="3" xr3:uid="{65D96FC6-8C54-7740-8691-0E28ED25FBE1}" name="Beta 2" dataDxfId="11"/>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AE055A-C2DE-A741-9D6E-404ED08159CE}" name="Table5" displayName="Table5" ref="J7:P27" totalsRowShown="0" headerRowDxfId="8">
  <autoFilter ref="J7:P27" xr:uid="{00AE055A-C2DE-A741-9D6E-404ED08159CE}"/>
  <tableColumns count="7">
    <tableColumn id="1" xr3:uid="{53614277-97FF-754B-8678-D6AC0946770F}" name="Logit" dataDxfId="7">
      <calculatedColumnFormula>$F$5+$G$5*G8+$H$5*H8</calculatedColumnFormula>
    </tableColumn>
    <tableColumn id="2" xr3:uid="{00DEE4A4-457B-1B4A-88CB-A7637CC37D5E}" name="Odds" dataDxfId="6">
      <calculatedColumnFormula>EXP(J8)</calculatedColumnFormula>
    </tableColumn>
    <tableColumn id="3" xr3:uid="{CC49FA67-10BF-0C49-A0BF-A7FB5CCEB7A1}" name="P(Prob de comprar)" dataDxfId="5">
      <calculatedColumnFormula>K8/(1+K8)</calculatedColumnFormula>
    </tableColumn>
    <tableColumn id="4" xr3:uid="{FF0D98BC-A4E4-3543-886A-F23C61B4909D}" name="Probabilidad de acertar" dataDxfId="4">
      <calculatedColumnFormula>IF(F8=1,L8,1-L8)</calculatedColumnFormula>
    </tableColumn>
    <tableColumn id="5" xr3:uid="{84444BBC-D999-294D-A631-F4AFCE49309B}" name="log/probabilidad" dataDxfId="3">
      <calculatedColumnFormula>LOG10(M8)</calculatedColumnFormula>
    </tableColumn>
    <tableColumn id="6" xr3:uid="{F0591AC2-D264-E645-986F-22617DB0F80A}" name="Clasificacion pronosticada" dataDxfId="1">
      <calculatedColumnFormula>IF(L8 &gt;$O$4,1,0)</calculatedColumnFormula>
    </tableColumn>
    <tableColumn id="7" xr3:uid="{D3B56DE1-1D37-9B45-84C8-DB8584D807F5}" name="Comprobacion del modelo" dataDxfId="2">
      <calculatedColumnFormula>EXP($F$5+$G$5*G8+$H$5*H8)/(1+EXP($F$5+ $G$5*G8+ $H$5*H8))</calculatedColumnFormula>
    </tableColumn>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CE7783A-434C-0843-8475-BAAC0359FE0B}" name="Table6" displayName="Table6" ref="AA17:AD25" totalsRowShown="0" headerRowDxfId="0">
  <autoFilter ref="AA17:AD25" xr:uid="{1CE7783A-434C-0843-8475-BAAC0359FE0B}"/>
  <tableColumns count="4">
    <tableColumn id="1" xr3:uid="{76791A13-7236-A746-A9D0-F4FF012BF2F6}" name="Punto de _x000a_Corte"/>
    <tableColumn id="2" xr3:uid="{2BAF0EBA-B344-1847-9F2C-0CA1EC245229}" name="Exactitud"/>
    <tableColumn id="3" xr3:uid="{446F54FB-BB41-4448-BD2D-1466A81D082B}" name="Precisión"/>
    <tableColumn id="4" xr3:uid="{490045C1-1C07-9348-BE83-A8A277B4C0D6}" name="Sensibilidad"/>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AE27"/>
  <sheetViews>
    <sheetView tabSelected="1" zoomScale="90" zoomScaleNormal="90" workbookViewId="0">
      <selection activeCell="AC7" sqref="AC7"/>
    </sheetView>
  </sheetViews>
  <sheetFormatPr baseColWidth="10" defaultColWidth="8.83203125" defaultRowHeight="15" x14ac:dyDescent="0.2"/>
  <cols>
    <col min="1" max="1" width="5" customWidth="1"/>
    <col min="2" max="2" width="15.5" customWidth="1"/>
    <col min="12" max="12" width="11.33203125" customWidth="1"/>
    <col min="13" max="13" width="10.83203125" customWidth="1"/>
    <col min="14" max="14" width="9.33203125" customWidth="1"/>
    <col min="15" max="15" width="10.5" customWidth="1"/>
    <col min="16" max="16" width="13.5" customWidth="1"/>
    <col min="28" max="28" width="10.33203125" customWidth="1"/>
    <col min="29" max="29" width="10.1640625" customWidth="1"/>
    <col min="30" max="30" width="12.1640625" customWidth="1"/>
  </cols>
  <sheetData>
    <row r="2" spans="2:31" ht="50" customHeight="1" x14ac:dyDescent="0.2">
      <c r="B2" s="2" t="s">
        <v>0</v>
      </c>
      <c r="C2" s="2"/>
      <c r="D2" s="2"/>
      <c r="E2" s="2"/>
      <c r="F2" s="2"/>
      <c r="G2" s="2"/>
      <c r="H2" s="2"/>
      <c r="I2" s="2"/>
      <c r="J2" s="2"/>
      <c r="K2" s="2"/>
      <c r="L2" s="2"/>
      <c r="M2" s="2"/>
      <c r="N2" s="2"/>
    </row>
    <row r="3" spans="2:31" ht="17" customHeight="1" x14ac:dyDescent="0.2">
      <c r="B3" s="3"/>
      <c r="C3" s="3"/>
      <c r="D3" s="3"/>
      <c r="E3" s="3"/>
      <c r="F3" s="3"/>
      <c r="G3" s="3"/>
      <c r="H3" s="3"/>
      <c r="I3" s="3"/>
      <c r="J3" s="3"/>
      <c r="K3" s="3"/>
      <c r="L3" s="3"/>
      <c r="M3" s="3"/>
      <c r="N3" s="1" t="s">
        <v>66</v>
      </c>
      <c r="O3" s="1" t="s">
        <v>67</v>
      </c>
    </row>
    <row r="4" spans="2:31" ht="16" x14ac:dyDescent="0.2">
      <c r="B4" s="3"/>
      <c r="C4" s="3"/>
      <c r="D4" s="3"/>
      <c r="E4" s="3"/>
      <c r="F4" s="3" t="s">
        <v>56</v>
      </c>
      <c r="G4" s="3" t="s">
        <v>58</v>
      </c>
      <c r="H4" s="3" t="s">
        <v>57</v>
      </c>
      <c r="I4" s="3"/>
      <c r="J4" s="3"/>
      <c r="K4" s="3"/>
      <c r="L4" s="3"/>
      <c r="M4" s="3"/>
      <c r="N4">
        <f>SUM(N8:N27)</f>
        <v>-5.1671165453302965</v>
      </c>
      <c r="O4">
        <v>0.65</v>
      </c>
    </row>
    <row r="5" spans="2:31" x14ac:dyDescent="0.2">
      <c r="B5" s="3"/>
      <c r="C5" s="3"/>
      <c r="D5" s="3"/>
      <c r="E5" s="3"/>
      <c r="F5" s="3">
        <v>-1.138884111398496</v>
      </c>
      <c r="G5" s="3">
        <v>-4.5180433392779567E-3</v>
      </c>
      <c r="H5" s="3">
        <v>4.944190654223949E-2</v>
      </c>
      <c r="I5" s="3"/>
      <c r="J5" s="3"/>
      <c r="K5" s="3"/>
      <c r="L5" s="3"/>
      <c r="M5" s="3"/>
      <c r="N5" s="3"/>
      <c r="AA5" s="6" t="s">
        <v>68</v>
      </c>
      <c r="AB5" s="7"/>
      <c r="AC5" s="8" t="s">
        <v>69</v>
      </c>
      <c r="AD5" s="8"/>
      <c r="AE5" s="8"/>
    </row>
    <row r="6" spans="2:31" ht="23" customHeight="1" x14ac:dyDescent="0.2">
      <c r="B6" s="3"/>
      <c r="C6" s="3"/>
      <c r="D6" s="3"/>
      <c r="E6" s="3"/>
      <c r="F6" s="3"/>
      <c r="G6" s="3"/>
      <c r="H6" s="3"/>
      <c r="I6" s="3"/>
      <c r="J6" s="3"/>
      <c r="K6" s="3"/>
      <c r="L6" s="3"/>
      <c r="M6" s="3"/>
      <c r="N6" s="3"/>
      <c r="AA6" s="7"/>
      <c r="AB6" s="7"/>
      <c r="AC6" s="4">
        <v>0</v>
      </c>
      <c r="AD6" s="4">
        <v>1</v>
      </c>
      <c r="AE6" s="4" t="s">
        <v>70</v>
      </c>
    </row>
    <row r="7" spans="2:31" ht="30" customHeight="1" x14ac:dyDescent="0.2">
      <c r="B7" s="3" t="s">
        <v>51</v>
      </c>
      <c r="C7" s="3" t="s">
        <v>3</v>
      </c>
      <c r="D7" s="3" t="s">
        <v>25</v>
      </c>
      <c r="E7" s="3"/>
      <c r="F7" s="3" t="s">
        <v>53</v>
      </c>
      <c r="G7" s="3" t="s">
        <v>54</v>
      </c>
      <c r="H7" s="3" t="s">
        <v>55</v>
      </c>
      <c r="I7" s="3"/>
      <c r="J7" s="3" t="s">
        <v>59</v>
      </c>
      <c r="K7" s="3" t="s">
        <v>60</v>
      </c>
      <c r="L7" s="3" t="s">
        <v>61</v>
      </c>
      <c r="M7" s="3" t="s">
        <v>62</v>
      </c>
      <c r="N7" s="3" t="s">
        <v>63</v>
      </c>
      <c r="O7" s="3" t="s">
        <v>64</v>
      </c>
      <c r="P7" s="3" t="s">
        <v>65</v>
      </c>
      <c r="AA7" s="9" t="s">
        <v>71</v>
      </c>
      <c r="AB7" s="4">
        <v>0</v>
      </c>
      <c r="AC7" s="10">
        <f>COUNTIFS(F8:F27,AB7,O8:O27,AC6)</f>
        <v>2</v>
      </c>
      <c r="AD7" s="4">
        <f>COUNTIFS(F8:F27,AB7,O8:O27,AD6)</f>
        <v>4</v>
      </c>
      <c r="AE7" s="4">
        <f>SUM(AC7:AD7)</f>
        <v>6</v>
      </c>
    </row>
    <row r="8" spans="2:31" x14ac:dyDescent="0.2">
      <c r="B8" t="s">
        <v>1</v>
      </c>
      <c r="C8" t="s">
        <v>2</v>
      </c>
      <c r="D8" t="s">
        <v>5</v>
      </c>
      <c r="F8">
        <f>IF(B8="Trabaja",1,0)</f>
        <v>1</v>
      </c>
      <c r="G8">
        <f>IF(C8="Casada",1,0)</f>
        <v>0</v>
      </c>
      <c r="H8" t="str">
        <f>D8</f>
        <v>41</v>
      </c>
      <c r="J8">
        <f>$F$5+$G$5*G8+$H$5*H8</f>
        <v>0.8882340568333229</v>
      </c>
      <c r="K8" s="5">
        <f>EXP(J8)</f>
        <v>2.4308331455312731</v>
      </c>
      <c r="L8" s="5">
        <f>K8/(1+K8)</f>
        <v>0.70852560950026977</v>
      </c>
      <c r="M8" s="5">
        <f>IF(F8=1,L8,1-L8)</f>
        <v>0.70852560950026977</v>
      </c>
      <c r="N8" s="5">
        <f t="shared" ref="N8:N27" si="0">LOG10(M8)</f>
        <v>-0.14964444765555146</v>
      </c>
      <c r="O8" s="5">
        <f>IF(L8 &gt;$O$4,1,0)</f>
        <v>1</v>
      </c>
      <c r="P8" s="5">
        <f>EXP($F$5+$G$5*G8+$H$5*H8)/(1+EXP($F$5+ $G$5*G8+ $H$5*H8))</f>
        <v>0.70852560950026977</v>
      </c>
      <c r="AA8" s="9"/>
      <c r="AB8" s="4">
        <v>1</v>
      </c>
      <c r="AC8" s="4">
        <f>COUNTIFS(F8:F27,AB8,O8:O27,AC6)</f>
        <v>4</v>
      </c>
      <c r="AD8" s="10">
        <f>COUNTIFS(F8:F27,AB8,O8:O27,AD6)</f>
        <v>10</v>
      </c>
      <c r="AE8" s="11">
        <f>SUM(AC8:AD8)</f>
        <v>14</v>
      </c>
    </row>
    <row r="9" spans="2:31" x14ac:dyDescent="0.2">
      <c r="B9" t="s">
        <v>1</v>
      </c>
      <c r="C9" t="s">
        <v>3</v>
      </c>
      <c r="D9" t="s">
        <v>4</v>
      </c>
      <c r="F9">
        <f>IF(B9="Trabaja",1,0)</f>
        <v>1</v>
      </c>
      <c r="G9">
        <f>IF(C9="Casada",1,0)</f>
        <v>1</v>
      </c>
      <c r="H9" t="str">
        <f>D9</f>
        <v>34</v>
      </c>
      <c r="J9">
        <f t="shared" ref="J9:J27" si="1">$F$5+$G$5*G9+$H$5*H9</f>
        <v>0.53762266769836864</v>
      </c>
      <c r="K9">
        <f t="shared" ref="K8:K27" si="2">EXP(J9)</f>
        <v>1.7119321889867436</v>
      </c>
      <c r="L9">
        <f t="shared" ref="L8:L27" si="3">K9/(1+K9)</f>
        <v>0.63125921656115269</v>
      </c>
      <c r="M9">
        <f t="shared" ref="M8:M27" si="4">IF(F9=1,L9,1-L9)</f>
        <v>0.63125921656115269</v>
      </c>
      <c r="N9">
        <f t="shared" si="0"/>
        <v>-0.19979226800606587</v>
      </c>
      <c r="O9" s="5">
        <f t="shared" ref="O9:O27" si="5">IF(L9 &gt;$O$4,1,0)</f>
        <v>0</v>
      </c>
      <c r="P9">
        <f t="shared" ref="P9:P27" si="6">EXP($F$5+$G$5*G9+$H$5*H9)/(1+EXP($F$5+ $G$5*G9+ $H$5*H9))</f>
        <v>0.63125921656115269</v>
      </c>
      <c r="AA9" s="9"/>
      <c r="AB9" s="4" t="s">
        <v>70</v>
      </c>
      <c r="AC9" s="4">
        <f>SUM(AC7:AC8)</f>
        <v>6</v>
      </c>
      <c r="AD9" s="12">
        <f>SUM(AD7:AD8)</f>
        <v>14</v>
      </c>
      <c r="AE9" s="10">
        <f>SUM(AE7:AE8)</f>
        <v>20</v>
      </c>
    </row>
    <row r="10" spans="2:31" x14ac:dyDescent="0.2">
      <c r="B10" t="s">
        <v>1</v>
      </c>
      <c r="C10" t="s">
        <v>3</v>
      </c>
      <c r="D10" t="s">
        <v>5</v>
      </c>
      <c r="F10">
        <f>IF(B10="Trabaja",1,0)</f>
        <v>1</v>
      </c>
      <c r="G10">
        <f>IF(C10="Casada",1,0)</f>
        <v>1</v>
      </c>
      <c r="H10" t="str">
        <f>D10</f>
        <v>41</v>
      </c>
      <c r="J10">
        <f t="shared" si="1"/>
        <v>0.88371601349404494</v>
      </c>
      <c r="K10">
        <f t="shared" si="2"/>
        <v>2.4198753086600813</v>
      </c>
      <c r="L10">
        <f t="shared" si="3"/>
        <v>0.70759167813290735</v>
      </c>
      <c r="M10">
        <f t="shared" si="4"/>
        <v>0.70759167813290735</v>
      </c>
      <c r="N10">
        <f t="shared" si="0"/>
        <v>-0.15021728339686796</v>
      </c>
      <c r="O10" s="5">
        <f t="shared" si="5"/>
        <v>1</v>
      </c>
      <c r="P10">
        <f t="shared" si="6"/>
        <v>0.70759167813290735</v>
      </c>
    </row>
    <row r="11" spans="2:31" x14ac:dyDescent="0.2">
      <c r="B11" t="s">
        <v>52</v>
      </c>
      <c r="C11" t="s">
        <v>2</v>
      </c>
      <c r="D11" t="s">
        <v>4</v>
      </c>
      <c r="F11">
        <f>IF(B11="Trabaja",1,0)</f>
        <v>0</v>
      </c>
      <c r="G11">
        <f>IF(C11="Casada",1,0)</f>
        <v>0</v>
      </c>
      <c r="H11" t="str">
        <f>D11</f>
        <v>34</v>
      </c>
      <c r="J11">
        <f t="shared" si="1"/>
        <v>0.54214071103764661</v>
      </c>
      <c r="K11">
        <f t="shared" si="2"/>
        <v>1.7196842717466796</v>
      </c>
      <c r="L11">
        <f t="shared" si="3"/>
        <v>0.63231026101505394</v>
      </c>
      <c r="M11">
        <f t="shared" si="4"/>
        <v>0.36768973898494606</v>
      </c>
      <c r="N11">
        <f t="shared" si="0"/>
        <v>-0.43451848969707851</v>
      </c>
      <c r="O11" s="5">
        <f t="shared" si="5"/>
        <v>0</v>
      </c>
      <c r="P11">
        <f t="shared" si="6"/>
        <v>0.63231026101505394</v>
      </c>
      <c r="AA11" s="4" t="s">
        <v>72</v>
      </c>
      <c r="AB11" s="13">
        <f>(AC7+AD8)/AE9</f>
        <v>0.6</v>
      </c>
      <c r="AC11" t="s">
        <v>73</v>
      </c>
    </row>
    <row r="12" spans="2:31" x14ac:dyDescent="0.2">
      <c r="B12" t="s">
        <v>1</v>
      </c>
      <c r="C12" t="s">
        <v>2</v>
      </c>
      <c r="D12" t="s">
        <v>7</v>
      </c>
      <c r="F12">
        <f>IF(B12="Trabaja",1,0)</f>
        <v>1</v>
      </c>
      <c r="G12">
        <f>IF(C12="Casada",1,0)</f>
        <v>0</v>
      </c>
      <c r="H12" t="str">
        <f>D12</f>
        <v>45</v>
      </c>
      <c r="J12">
        <f t="shared" si="1"/>
        <v>1.0860016830022812</v>
      </c>
      <c r="K12">
        <f t="shared" si="2"/>
        <v>2.9624057245029003</v>
      </c>
      <c r="L12">
        <f t="shared" si="3"/>
        <v>0.74762806498684486</v>
      </c>
      <c r="M12">
        <f t="shared" si="4"/>
        <v>0.74762806498684486</v>
      </c>
      <c r="N12">
        <f t="shared" si="0"/>
        <v>-0.12631440413623807</v>
      </c>
      <c r="O12" s="5">
        <f t="shared" si="5"/>
        <v>1</v>
      </c>
      <c r="P12">
        <f t="shared" si="6"/>
        <v>0.74762806498684486</v>
      </c>
      <c r="AA12" s="4" t="s">
        <v>74</v>
      </c>
      <c r="AB12" s="14">
        <f>AD8/AD9</f>
        <v>0.7142857142857143</v>
      </c>
      <c r="AC12" t="s">
        <v>75</v>
      </c>
    </row>
    <row r="13" spans="2:31" x14ac:dyDescent="0.2">
      <c r="B13" t="s">
        <v>52</v>
      </c>
      <c r="C13" t="s">
        <v>3</v>
      </c>
      <c r="D13" t="s">
        <v>8</v>
      </c>
      <c r="F13">
        <f>IF(B13="Trabaja",1,0)</f>
        <v>0</v>
      </c>
      <c r="G13">
        <f>IF(C13="Casada",1,0)</f>
        <v>1</v>
      </c>
      <c r="H13" t="str">
        <f>D13</f>
        <v>51</v>
      </c>
      <c r="J13">
        <f t="shared" si="1"/>
        <v>1.3781350789164402</v>
      </c>
      <c r="K13">
        <f t="shared" si="2"/>
        <v>3.9674956575657432</v>
      </c>
      <c r="L13">
        <f t="shared" si="3"/>
        <v>0.79869131873785326</v>
      </c>
      <c r="M13">
        <f t="shared" si="4"/>
        <v>0.20130868126214674</v>
      </c>
      <c r="N13">
        <f t="shared" si="0"/>
        <v>-0.6961374961349357</v>
      </c>
      <c r="O13" s="5">
        <f t="shared" si="5"/>
        <v>1</v>
      </c>
      <c r="P13">
        <f t="shared" si="6"/>
        <v>0.79869131873785326</v>
      </c>
      <c r="AA13" s="4" t="s">
        <v>76</v>
      </c>
      <c r="AB13" s="15">
        <f>AD8/AE8</f>
        <v>0.7142857142857143</v>
      </c>
      <c r="AC13" s="16" t="s">
        <v>77</v>
      </c>
      <c r="AD13" s="16"/>
      <c r="AE13" s="16"/>
    </row>
    <row r="14" spans="2:31" x14ac:dyDescent="0.2">
      <c r="B14" t="s">
        <v>1</v>
      </c>
      <c r="C14" t="s">
        <v>2</v>
      </c>
      <c r="D14" t="s">
        <v>7</v>
      </c>
      <c r="F14">
        <f>IF(B14="Trabaja",1,0)</f>
        <v>1</v>
      </c>
      <c r="G14">
        <f>IF(C14="Casada",1,0)</f>
        <v>0</v>
      </c>
      <c r="H14" t="str">
        <f>D14</f>
        <v>45</v>
      </c>
      <c r="J14">
        <f t="shared" si="1"/>
        <v>1.0860016830022812</v>
      </c>
      <c r="K14">
        <f t="shared" si="2"/>
        <v>2.9624057245029003</v>
      </c>
      <c r="L14">
        <f t="shared" si="3"/>
        <v>0.74762806498684486</v>
      </c>
      <c r="M14">
        <f t="shared" si="4"/>
        <v>0.74762806498684486</v>
      </c>
      <c r="N14">
        <f t="shared" si="0"/>
        <v>-0.12631440413623807</v>
      </c>
      <c r="O14" s="5">
        <f t="shared" si="5"/>
        <v>1</v>
      </c>
      <c r="P14">
        <f t="shared" si="6"/>
        <v>0.74762806498684486</v>
      </c>
    </row>
    <row r="15" spans="2:31" x14ac:dyDescent="0.2">
      <c r="B15" t="s">
        <v>1</v>
      </c>
      <c r="C15" t="s">
        <v>2</v>
      </c>
      <c r="D15" t="s">
        <v>9</v>
      </c>
      <c r="F15">
        <f>IF(B15="Trabaja",1,0)</f>
        <v>1</v>
      </c>
      <c r="G15">
        <f>IF(C15="Casada",1,0)</f>
        <v>0</v>
      </c>
      <c r="H15" t="str">
        <f>D15</f>
        <v>55</v>
      </c>
      <c r="J15">
        <f t="shared" si="1"/>
        <v>1.5804207484246759</v>
      </c>
      <c r="K15">
        <f t="shared" si="2"/>
        <v>4.8569989560417204</v>
      </c>
      <c r="L15">
        <f t="shared" si="3"/>
        <v>0.82926409796121592</v>
      </c>
      <c r="M15">
        <f t="shared" si="4"/>
        <v>0.82926409796121592</v>
      </c>
      <c r="N15">
        <f t="shared" si="0"/>
        <v>-8.1307136492571166E-2</v>
      </c>
      <c r="O15" s="5">
        <f t="shared" si="5"/>
        <v>1</v>
      </c>
      <c r="P15">
        <f t="shared" si="6"/>
        <v>0.82926409796121592</v>
      </c>
    </row>
    <row r="16" spans="2:31" x14ac:dyDescent="0.2">
      <c r="B16" t="s">
        <v>52</v>
      </c>
      <c r="C16" t="s">
        <v>2</v>
      </c>
      <c r="D16" t="s">
        <v>10</v>
      </c>
      <c r="F16">
        <f>IF(B16="Trabaja",1,0)</f>
        <v>0</v>
      </c>
      <c r="G16">
        <f>IF(C16="Casada",1,0)</f>
        <v>0</v>
      </c>
      <c r="H16" t="str">
        <f>D16</f>
        <v>43</v>
      </c>
      <c r="J16">
        <f t="shared" si="1"/>
        <v>0.98711786991780204</v>
      </c>
      <c r="K16">
        <f t="shared" si="2"/>
        <v>2.6834891513910084</v>
      </c>
      <c r="L16">
        <f t="shared" si="3"/>
        <v>0.72851827196983421</v>
      </c>
      <c r="M16">
        <f t="shared" si="4"/>
        <v>0.27148172803016579</v>
      </c>
      <c r="N16">
        <f t="shared" si="0"/>
        <v>-0.56625939510906242</v>
      </c>
      <c r="O16" s="5">
        <f t="shared" si="5"/>
        <v>1</v>
      </c>
      <c r="P16">
        <f t="shared" si="6"/>
        <v>0.72851827196983421</v>
      </c>
    </row>
    <row r="17" spans="2:30" ht="32" x14ac:dyDescent="0.2">
      <c r="B17" t="s">
        <v>1</v>
      </c>
      <c r="C17" t="s">
        <v>2</v>
      </c>
      <c r="D17" t="s">
        <v>9</v>
      </c>
      <c r="F17">
        <f>IF(B17="Trabaja",1,0)</f>
        <v>1</v>
      </c>
      <c r="G17">
        <f>IF(C17="Casada",1,0)</f>
        <v>0</v>
      </c>
      <c r="H17" t="str">
        <f>D17</f>
        <v>55</v>
      </c>
      <c r="J17">
        <f t="shared" si="1"/>
        <v>1.5804207484246759</v>
      </c>
      <c r="K17">
        <f t="shared" si="2"/>
        <v>4.8569989560417204</v>
      </c>
      <c r="L17">
        <f t="shared" si="3"/>
        <v>0.82926409796121592</v>
      </c>
      <c r="M17">
        <f t="shared" si="4"/>
        <v>0.82926409796121592</v>
      </c>
      <c r="N17">
        <f t="shared" si="0"/>
        <v>-8.1307136492571166E-2</v>
      </c>
      <c r="O17" s="5">
        <f t="shared" si="5"/>
        <v>1</v>
      </c>
      <c r="P17">
        <f t="shared" si="6"/>
        <v>0.82926409796121592</v>
      </c>
      <c r="AA17" s="1" t="s">
        <v>67</v>
      </c>
      <c r="AB17" s="5" t="s">
        <v>72</v>
      </c>
      <c r="AC17" s="5" t="s">
        <v>74</v>
      </c>
      <c r="AD17" s="5" t="s">
        <v>76</v>
      </c>
    </row>
    <row r="18" spans="2:30" x14ac:dyDescent="0.2">
      <c r="B18" t="s">
        <v>1</v>
      </c>
      <c r="C18" t="s">
        <v>2</v>
      </c>
      <c r="D18" t="s">
        <v>7</v>
      </c>
      <c r="F18">
        <f>IF(B18="Trabaja",1,0)</f>
        <v>1</v>
      </c>
      <c r="G18">
        <f>IF(C18="Casada",1,0)</f>
        <v>0</v>
      </c>
      <c r="H18" t="str">
        <f>D18</f>
        <v>45</v>
      </c>
      <c r="J18">
        <f t="shared" si="1"/>
        <v>1.0860016830022812</v>
      </c>
      <c r="K18">
        <f t="shared" si="2"/>
        <v>2.9624057245029003</v>
      </c>
      <c r="L18">
        <f t="shared" si="3"/>
        <v>0.74762806498684486</v>
      </c>
      <c r="M18">
        <f t="shared" si="4"/>
        <v>0.74762806498684486</v>
      </c>
      <c r="N18">
        <f t="shared" si="0"/>
        <v>-0.12631440413623807</v>
      </c>
      <c r="O18" s="5">
        <f t="shared" si="5"/>
        <v>1</v>
      </c>
      <c r="P18">
        <f t="shared" si="6"/>
        <v>0.74762806498684486</v>
      </c>
      <c r="AA18">
        <v>0.1</v>
      </c>
      <c r="AB18">
        <v>0.7</v>
      </c>
      <c r="AC18">
        <v>0.7</v>
      </c>
      <c r="AD18">
        <v>1</v>
      </c>
    </row>
    <row r="19" spans="2:30" x14ac:dyDescent="0.2">
      <c r="B19" t="s">
        <v>1</v>
      </c>
      <c r="C19" t="s">
        <v>2</v>
      </c>
      <c r="D19" t="s">
        <v>5</v>
      </c>
      <c r="F19">
        <f>IF(B19="Trabaja",1,0)</f>
        <v>1</v>
      </c>
      <c r="G19">
        <f>IF(C19="Casada",1,0)</f>
        <v>0</v>
      </c>
      <c r="H19" t="str">
        <f>D19</f>
        <v>41</v>
      </c>
      <c r="J19">
        <f t="shared" si="1"/>
        <v>0.8882340568333229</v>
      </c>
      <c r="K19">
        <f t="shared" si="2"/>
        <v>2.4308331455312731</v>
      </c>
      <c r="L19">
        <f t="shared" si="3"/>
        <v>0.70852560950026977</v>
      </c>
      <c r="M19">
        <f t="shared" si="4"/>
        <v>0.70852560950026977</v>
      </c>
      <c r="N19">
        <f t="shared" si="0"/>
        <v>-0.14964444765555146</v>
      </c>
      <c r="O19" s="5">
        <f t="shared" si="5"/>
        <v>1</v>
      </c>
      <c r="P19">
        <f t="shared" si="6"/>
        <v>0.70852560950026977</v>
      </c>
      <c r="AA19">
        <v>0.2</v>
      </c>
      <c r="AB19">
        <v>0.7</v>
      </c>
      <c r="AC19">
        <v>0.7</v>
      </c>
      <c r="AD19">
        <v>1</v>
      </c>
    </row>
    <row r="20" spans="2:30" x14ac:dyDescent="0.2">
      <c r="B20" t="s">
        <v>52</v>
      </c>
      <c r="C20" t="s">
        <v>3</v>
      </c>
      <c r="D20" t="s">
        <v>11</v>
      </c>
      <c r="F20">
        <f>IF(B20="Trabaja",1,0)</f>
        <v>0</v>
      </c>
      <c r="G20">
        <f>IF(C20="Casada",1,0)</f>
        <v>1</v>
      </c>
      <c r="H20" t="str">
        <f>D20</f>
        <v>27</v>
      </c>
      <c r="J20">
        <f t="shared" si="1"/>
        <v>0.19152932190269234</v>
      </c>
      <c r="K20">
        <f t="shared" si="2"/>
        <v>1.2111003443858104</v>
      </c>
      <c r="L20">
        <f t="shared" si="3"/>
        <v>0.54773649122750434</v>
      </c>
      <c r="M20">
        <f t="shared" si="4"/>
        <v>0.45226350877249566</v>
      </c>
      <c r="N20">
        <f t="shared" si="0"/>
        <v>-0.3446084522232995</v>
      </c>
      <c r="O20" s="5">
        <f t="shared" si="5"/>
        <v>0</v>
      </c>
      <c r="P20">
        <f t="shared" si="6"/>
        <v>0.54773649122750434</v>
      </c>
      <c r="AA20">
        <v>0.3</v>
      </c>
      <c r="AB20">
        <v>0.7</v>
      </c>
      <c r="AC20">
        <v>0.7</v>
      </c>
      <c r="AD20">
        <v>1</v>
      </c>
    </row>
    <row r="21" spans="2:30" x14ac:dyDescent="0.2">
      <c r="B21" t="s">
        <v>1</v>
      </c>
      <c r="C21" t="s">
        <v>3</v>
      </c>
      <c r="D21" t="s">
        <v>8</v>
      </c>
      <c r="F21">
        <f>IF(B21="Trabaja",1,0)</f>
        <v>1</v>
      </c>
      <c r="G21">
        <f>IF(C21="Casada",1,0)</f>
        <v>1</v>
      </c>
      <c r="H21" t="str">
        <f>D21</f>
        <v>51</v>
      </c>
      <c r="J21">
        <f t="shared" si="1"/>
        <v>1.3781350789164402</v>
      </c>
      <c r="K21">
        <f t="shared" si="2"/>
        <v>3.9674956575657432</v>
      </c>
      <c r="L21">
        <f t="shared" si="3"/>
        <v>0.79869131873785326</v>
      </c>
      <c r="M21">
        <f t="shared" si="4"/>
        <v>0.79869131873785326</v>
      </c>
      <c r="N21">
        <f t="shared" si="0"/>
        <v>-9.7621036044223369E-2</v>
      </c>
      <c r="O21" s="5">
        <f t="shared" si="5"/>
        <v>1</v>
      </c>
      <c r="P21">
        <f t="shared" si="6"/>
        <v>0.79869131873785326</v>
      </c>
      <c r="AA21">
        <v>0.4</v>
      </c>
      <c r="AB21">
        <v>0.7</v>
      </c>
      <c r="AC21">
        <v>0.7</v>
      </c>
      <c r="AD21">
        <v>1</v>
      </c>
    </row>
    <row r="22" spans="2:30" x14ac:dyDescent="0.2">
      <c r="B22" t="s">
        <v>52</v>
      </c>
      <c r="C22" t="s">
        <v>3</v>
      </c>
      <c r="D22" t="s">
        <v>12</v>
      </c>
      <c r="F22">
        <f>IF(B22="Trabaja",1,0)</f>
        <v>0</v>
      </c>
      <c r="G22">
        <f>IF(C22="Casada",1,0)</f>
        <v>1</v>
      </c>
      <c r="H22" t="str">
        <f>D22</f>
        <v>39</v>
      </c>
      <c r="J22">
        <f t="shared" si="1"/>
        <v>0.78483220040956625</v>
      </c>
      <c r="K22">
        <f t="shared" si="2"/>
        <v>2.1920390866102455</v>
      </c>
      <c r="L22">
        <f t="shared" si="3"/>
        <v>0.68672062814182511</v>
      </c>
      <c r="M22">
        <f t="shared" si="4"/>
        <v>0.31327937185817489</v>
      </c>
      <c r="N22">
        <f t="shared" si="0"/>
        <v>-0.50406820065964897</v>
      </c>
      <c r="O22" s="5">
        <f t="shared" si="5"/>
        <v>1</v>
      </c>
      <c r="P22">
        <f t="shared" si="6"/>
        <v>0.68672062814182511</v>
      </c>
      <c r="AA22">
        <v>0.5</v>
      </c>
      <c r="AB22">
        <v>0.7</v>
      </c>
      <c r="AC22">
        <v>0.7</v>
      </c>
      <c r="AD22">
        <v>1</v>
      </c>
    </row>
    <row r="23" spans="2:30" x14ac:dyDescent="0.2">
      <c r="B23" t="s">
        <v>1</v>
      </c>
      <c r="C23" t="s">
        <v>2</v>
      </c>
      <c r="D23" t="s">
        <v>13</v>
      </c>
      <c r="F23">
        <f>IF(B23="Trabaja",1,0)</f>
        <v>1</v>
      </c>
      <c r="G23">
        <f>IF(C23="Casada",1,0)</f>
        <v>0</v>
      </c>
      <c r="H23" t="str">
        <f>D23</f>
        <v>35</v>
      </c>
      <c r="J23">
        <f t="shared" si="1"/>
        <v>0.59158261757988617</v>
      </c>
      <c r="K23">
        <f t="shared" si="2"/>
        <v>1.8068456995756803</v>
      </c>
      <c r="L23">
        <f t="shared" si="3"/>
        <v>0.6437281892085579</v>
      </c>
      <c r="M23">
        <f t="shared" si="4"/>
        <v>0.6437281892085579</v>
      </c>
      <c r="N23">
        <f t="shared" si="0"/>
        <v>-0.19129747246234516</v>
      </c>
      <c r="O23" s="5">
        <f t="shared" si="5"/>
        <v>0</v>
      </c>
      <c r="P23">
        <f t="shared" si="6"/>
        <v>0.6437281892085579</v>
      </c>
      <c r="AA23">
        <v>0.6</v>
      </c>
      <c r="AB23">
        <v>0.65</v>
      </c>
      <c r="AC23">
        <v>0.70588235294117652</v>
      </c>
      <c r="AD23">
        <v>0.8571428571428571</v>
      </c>
    </row>
    <row r="24" spans="2:30" x14ac:dyDescent="0.2">
      <c r="B24" t="s">
        <v>1</v>
      </c>
      <c r="C24" t="s">
        <v>3</v>
      </c>
      <c r="D24" t="s">
        <v>14</v>
      </c>
      <c r="F24">
        <f>IF(B24="Trabaja",1,0)</f>
        <v>1</v>
      </c>
      <c r="G24">
        <f>IF(C24="Casada",1,0)</f>
        <v>1</v>
      </c>
      <c r="H24" t="str">
        <f>D24</f>
        <v>40</v>
      </c>
      <c r="J24">
        <f t="shared" si="1"/>
        <v>0.83427410695180559</v>
      </c>
      <c r="K24">
        <f t="shared" si="2"/>
        <v>2.3031416068722153</v>
      </c>
      <c r="L24">
        <f t="shared" si="3"/>
        <v>0.69725790807166999</v>
      </c>
      <c r="M24">
        <f t="shared" si="4"/>
        <v>0.69725790807166999</v>
      </c>
      <c r="N24">
        <f t="shared" si="0"/>
        <v>-0.15660655140768148</v>
      </c>
      <c r="O24" s="5">
        <f t="shared" si="5"/>
        <v>1</v>
      </c>
      <c r="P24">
        <f t="shared" si="6"/>
        <v>0.69725790807166999</v>
      </c>
      <c r="AA24">
        <v>0.7</v>
      </c>
      <c r="AB24">
        <v>0.65</v>
      </c>
      <c r="AC24">
        <v>0.81818181818181823</v>
      </c>
      <c r="AD24">
        <v>0.6428571428571429</v>
      </c>
    </row>
    <row r="25" spans="2:30" x14ac:dyDescent="0.2">
      <c r="B25" t="s">
        <v>52</v>
      </c>
      <c r="C25" t="s">
        <v>2</v>
      </c>
      <c r="D25" t="s">
        <v>15</v>
      </c>
      <c r="F25">
        <f>IF(B25="Trabaja",1,0)</f>
        <v>0</v>
      </c>
      <c r="G25">
        <f>IF(C25="Casada",1,0)</f>
        <v>0</v>
      </c>
      <c r="H25" t="str">
        <f>D25</f>
        <v>38</v>
      </c>
      <c r="J25">
        <f t="shared" si="1"/>
        <v>0.73990833720660465</v>
      </c>
      <c r="K25">
        <f t="shared" si="2"/>
        <v>2.0957434039951566</v>
      </c>
      <c r="L25">
        <f t="shared" si="3"/>
        <v>0.67697581178418476</v>
      </c>
      <c r="M25">
        <f t="shared" si="4"/>
        <v>0.32302418821581524</v>
      </c>
      <c r="N25">
        <f t="shared" si="0"/>
        <v>-0.49076495625916611</v>
      </c>
      <c r="O25" s="5">
        <f t="shared" si="5"/>
        <v>1</v>
      </c>
      <c r="P25">
        <f t="shared" si="6"/>
        <v>0.67697581178418476</v>
      </c>
      <c r="AA25">
        <v>0.8</v>
      </c>
      <c r="AB25">
        <v>0.4</v>
      </c>
      <c r="AC25">
        <v>1</v>
      </c>
      <c r="AD25">
        <v>0.14285714285714285</v>
      </c>
    </row>
    <row r="26" spans="2:30" x14ac:dyDescent="0.2">
      <c r="B26" t="s">
        <v>1</v>
      </c>
      <c r="C26" t="s">
        <v>3</v>
      </c>
      <c r="D26" t="s">
        <v>16</v>
      </c>
      <c r="F26">
        <f>IF(B26="Trabaja",1,0)</f>
        <v>1</v>
      </c>
      <c r="G26">
        <f>IF(C26="Casada",1,0)</f>
        <v>1</v>
      </c>
      <c r="H26" t="str">
        <f>D26</f>
        <v>29</v>
      </c>
      <c r="J26">
        <f t="shared" si="1"/>
        <v>0.29041313498717125</v>
      </c>
      <c r="K26">
        <f t="shared" si="2"/>
        <v>1.3369797270453683</v>
      </c>
      <c r="L26">
        <f t="shared" si="3"/>
        <v>0.5720972722068518</v>
      </c>
      <c r="M26">
        <f t="shared" si="4"/>
        <v>0.5720972722068518</v>
      </c>
      <c r="N26">
        <f t="shared" si="0"/>
        <v>-0.24253012297080512</v>
      </c>
      <c r="O26" s="5">
        <f t="shared" si="5"/>
        <v>0</v>
      </c>
      <c r="P26">
        <f t="shared" si="6"/>
        <v>0.5720972722068518</v>
      </c>
    </row>
    <row r="27" spans="2:30" x14ac:dyDescent="0.2">
      <c r="B27" t="s">
        <v>1</v>
      </c>
      <c r="C27" t="s">
        <v>3</v>
      </c>
      <c r="D27" t="s">
        <v>17</v>
      </c>
      <c r="F27">
        <f>IF(B27="Trabaja",1,0)</f>
        <v>1</v>
      </c>
      <c r="G27">
        <f>IF(C27="Casada",1,0)</f>
        <v>1</v>
      </c>
      <c r="H27" t="str">
        <f>D27</f>
        <v>28</v>
      </c>
      <c r="J27">
        <f t="shared" si="1"/>
        <v>0.24097122844493168</v>
      </c>
      <c r="K27">
        <f t="shared" si="2"/>
        <v>1.272484423425879</v>
      </c>
      <c r="L27">
        <f t="shared" si="3"/>
        <v>0.55995297935092025</v>
      </c>
      <c r="M27">
        <f t="shared" si="4"/>
        <v>0.55995297935092025</v>
      </c>
      <c r="N27">
        <f t="shared" si="0"/>
        <v>-0.25184844025415665</v>
      </c>
      <c r="O27" s="5">
        <f t="shared" si="5"/>
        <v>0</v>
      </c>
      <c r="P27">
        <f t="shared" si="6"/>
        <v>0.55995297935092025</v>
      </c>
    </row>
  </sheetData>
  <mergeCells count="4">
    <mergeCell ref="B2:N2"/>
    <mergeCell ref="AA5:AB6"/>
    <mergeCell ref="AC5:AE5"/>
    <mergeCell ref="AA7:AA9"/>
  </mergeCells>
  <pageMargins left="0.75" right="0.75" top="1" bottom="1" header="0.5" footer="0.5"/>
  <drawing r:id="rId1"/>
  <tableParts count="5">
    <tablePart r:id="rId2"/>
    <tablePart r:id="rId3"/>
    <tablePart r:id="rId4"/>
    <tablePart r:id="rId5"/>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8"/>
  <sheetViews>
    <sheetView workbookViewId="0">
      <selection activeCell="C14" sqref="C14"/>
    </sheetView>
  </sheetViews>
  <sheetFormatPr baseColWidth="10" defaultColWidth="8.83203125" defaultRowHeight="15" x14ac:dyDescent="0.2"/>
  <sheetData>
    <row r="1" spans="1:1" x14ac:dyDescent="0.2">
      <c r="A1" t="s">
        <v>18</v>
      </c>
    </row>
    <row r="2" spans="1:1" x14ac:dyDescent="0.2">
      <c r="A2" t="s">
        <v>19</v>
      </c>
    </row>
    <row r="3" spans="1:1" x14ac:dyDescent="0.2">
      <c r="A3" t="s">
        <v>20</v>
      </c>
    </row>
    <row r="4" spans="1:1" x14ac:dyDescent="0.2">
      <c r="A4" t="s">
        <v>21</v>
      </c>
    </row>
    <row r="5" spans="1:1" x14ac:dyDescent="0.2">
      <c r="A5" t="s">
        <v>22</v>
      </c>
    </row>
    <row r="6" spans="1:1" x14ac:dyDescent="0.2">
      <c r="A6" t="s">
        <v>23</v>
      </c>
    </row>
    <row r="7" spans="1:1" x14ac:dyDescent="0.2">
      <c r="A7" t="s">
        <v>24</v>
      </c>
    </row>
    <row r="8" spans="1:1" x14ac:dyDescent="0.2">
      <c r="A8" t="s">
        <v>25</v>
      </c>
    </row>
    <row r="9" spans="1:1" x14ac:dyDescent="0.2">
      <c r="A9" t="s">
        <v>26</v>
      </c>
    </row>
    <row r="10" spans="1:1" x14ac:dyDescent="0.2">
      <c r="A10" t="s">
        <v>27</v>
      </c>
    </row>
    <row r="11" spans="1:1" x14ac:dyDescent="0.2">
      <c r="A11" t="s">
        <v>28</v>
      </c>
    </row>
    <row r="12" spans="1:1" x14ac:dyDescent="0.2">
      <c r="A12" t="s">
        <v>29</v>
      </c>
    </row>
    <row r="13" spans="1:1" x14ac:dyDescent="0.2">
      <c r="A13" t="s">
        <v>30</v>
      </c>
    </row>
    <row r="14" spans="1:1" x14ac:dyDescent="0.2">
      <c r="A14" t="s">
        <v>31</v>
      </c>
    </row>
    <row r="15" spans="1:1" x14ac:dyDescent="0.2">
      <c r="A15" t="s">
        <v>32</v>
      </c>
    </row>
    <row r="16" spans="1:1" x14ac:dyDescent="0.2">
      <c r="A16" t="s">
        <v>33</v>
      </c>
    </row>
    <row r="17" spans="1:1" x14ac:dyDescent="0.2">
      <c r="A17" t="s">
        <v>34</v>
      </c>
    </row>
    <row r="18" spans="1:1" x14ac:dyDescent="0.2">
      <c r="A18" t="s">
        <v>16</v>
      </c>
    </row>
    <row r="19" spans="1:1" x14ac:dyDescent="0.2">
      <c r="A19" t="s">
        <v>6</v>
      </c>
    </row>
    <row r="20" spans="1:1" x14ac:dyDescent="0.2">
      <c r="A20" t="s">
        <v>35</v>
      </c>
    </row>
    <row r="21" spans="1:1" x14ac:dyDescent="0.2">
      <c r="A21" t="s">
        <v>36</v>
      </c>
    </row>
    <row r="22" spans="1:1" x14ac:dyDescent="0.2">
      <c r="A22" t="s">
        <v>37</v>
      </c>
    </row>
    <row r="23" spans="1:1" x14ac:dyDescent="0.2">
      <c r="A23" t="s">
        <v>34</v>
      </c>
    </row>
    <row r="24" spans="1:1" x14ac:dyDescent="0.2">
      <c r="A24" t="s">
        <v>38</v>
      </c>
    </row>
    <row r="25" spans="1:1" x14ac:dyDescent="0.2">
      <c r="A25" t="s">
        <v>6</v>
      </c>
    </row>
    <row r="26" spans="1:1" x14ac:dyDescent="0.2">
      <c r="A26" t="s">
        <v>39</v>
      </c>
    </row>
    <row r="27" spans="1:1" x14ac:dyDescent="0.2">
      <c r="A27" t="s">
        <v>40</v>
      </c>
    </row>
    <row r="28" spans="1:1" x14ac:dyDescent="0.2">
      <c r="A28" t="s">
        <v>41</v>
      </c>
    </row>
    <row r="29" spans="1:1" x14ac:dyDescent="0.2">
      <c r="A29" t="s">
        <v>42</v>
      </c>
    </row>
    <row r="30" spans="1:1" x14ac:dyDescent="0.2">
      <c r="A30" t="s">
        <v>43</v>
      </c>
    </row>
    <row r="31" spans="1:1" x14ac:dyDescent="0.2">
      <c r="A31" t="s">
        <v>6</v>
      </c>
    </row>
    <row r="32" spans="1:1" x14ac:dyDescent="0.2">
      <c r="A32" t="s">
        <v>35</v>
      </c>
    </row>
    <row r="33" spans="1:1" x14ac:dyDescent="0.2">
      <c r="A33" t="s">
        <v>36</v>
      </c>
    </row>
    <row r="34" spans="1:1" x14ac:dyDescent="0.2">
      <c r="A34" t="s">
        <v>44</v>
      </c>
    </row>
    <row r="35" spans="1:1" x14ac:dyDescent="0.2">
      <c r="A35" t="s">
        <v>42</v>
      </c>
    </row>
    <row r="36" spans="1:1" x14ac:dyDescent="0.2">
      <c r="A36" t="s">
        <v>45</v>
      </c>
    </row>
    <row r="37" spans="1:1" x14ac:dyDescent="0.2">
      <c r="A37" t="s">
        <v>6</v>
      </c>
    </row>
    <row r="38" spans="1:1" x14ac:dyDescent="0.2">
      <c r="A38" t="s">
        <v>46</v>
      </c>
    </row>
    <row r="39" spans="1:1" x14ac:dyDescent="0.2">
      <c r="A39" t="s">
        <v>40</v>
      </c>
    </row>
    <row r="40" spans="1:1" x14ac:dyDescent="0.2">
      <c r="A40" t="s">
        <v>47</v>
      </c>
    </row>
    <row r="41" spans="1:1" x14ac:dyDescent="0.2">
      <c r="A41" t="s">
        <v>42</v>
      </c>
    </row>
    <row r="42" spans="1:1" x14ac:dyDescent="0.2">
      <c r="A42" t="s">
        <v>48</v>
      </c>
    </row>
    <row r="43" spans="1:1" x14ac:dyDescent="0.2">
      <c r="A43" t="s">
        <v>30</v>
      </c>
    </row>
    <row r="44" spans="1:1" x14ac:dyDescent="0.2">
      <c r="A44" t="s">
        <v>49</v>
      </c>
    </row>
    <row r="45" spans="1:1" x14ac:dyDescent="0.2">
      <c r="A45" t="s">
        <v>32</v>
      </c>
    </row>
    <row r="46" spans="1:1" x14ac:dyDescent="0.2">
      <c r="A46" t="s">
        <v>50</v>
      </c>
    </row>
    <row r="47" spans="1:1" x14ac:dyDescent="0.2">
      <c r="A47" t="s">
        <v>34</v>
      </c>
    </row>
    <row r="48" spans="1:1" x14ac:dyDescent="0.2">
      <c r="A48" t="s">
        <v>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Slide 18</vt:lpstr>
      <vt:lpstr>Slide 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Luis Lasso</cp:lastModifiedBy>
  <dcterms:created xsi:type="dcterms:W3CDTF">2024-09-24T17:07:17Z</dcterms:created>
  <dcterms:modified xsi:type="dcterms:W3CDTF">2024-09-24T22:18:27Z</dcterms:modified>
</cp:coreProperties>
</file>