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240" windowWidth="18120" windowHeight="11385" activeTab="3"/>
  </bookViews>
  <sheets>
    <sheet name="03-11-15" sheetId="1" r:id="rId1"/>
    <sheet name="Sheet1" sheetId="2" r:id="rId2"/>
    <sheet name="don hang da giao" sheetId="3" r:id="rId3"/>
    <sheet name="xhd" sheetId="4" r:id="rId4"/>
    <sheet name="Sheet2" sheetId="5" r:id="rId5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F17" i="4"/>
  <c r="F18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E42"/>
  <c r="D19"/>
  <c r="F19" s="1"/>
  <c r="F16"/>
  <c r="F54" l="1"/>
  <c r="F55" s="1"/>
  <c r="F56" s="1"/>
  <c r="I44" i="3" l="1"/>
  <c r="G44"/>
  <c r="G43"/>
  <c r="F42"/>
  <c r="G42" s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E19"/>
  <c r="G19" s="1"/>
  <c r="G18"/>
  <c r="G17"/>
  <c r="G16"/>
  <c r="G45" s="1"/>
  <c r="G22" i="1"/>
  <c r="G46" i="3" l="1"/>
  <c r="G47"/>
  <c r="G19" i="1" l="1"/>
  <c r="G20"/>
  <c r="G21"/>
  <c r="G18"/>
  <c r="G17"/>
  <c r="G16" l="1"/>
  <c r="G14" l="1"/>
  <c r="G15"/>
  <c r="G24" l="1"/>
  <c r="G49" i="3" s="1"/>
  <c r="I1" i="2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G25" i="1" l="1"/>
  <c r="G26" s="1"/>
</calcChain>
</file>

<file path=xl/sharedStrings.xml><?xml version="1.0" encoding="utf-8"?>
<sst xmlns="http://schemas.openxmlformats.org/spreadsheetml/2006/main" count="387" uniqueCount="196">
  <si>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</si>
  <si>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</si>
  <si>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</si>
  <si>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</si>
  <si>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</si>
  <si>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</si>
  <si>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</si>
  <si>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</si>
  <si>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</si>
  <si>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</si>
  <si>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</si>
  <si>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</si>
  <si>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</si>
  <si>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</si>
  <si>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</si>
  <si>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</si>
  <si>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</si>
  <si>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</si>
  <si>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3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</si>
  <si>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</si>
  <si>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</si>
  <si>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</si>
  <si>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</si>
  <si>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</si>
  <si>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ĐC: số 151/50/15A Trần Hoàng Na - P. Hưng Lợi - Q. Ninh Kiều - TP. Cần Thơ</t>
  </si>
  <si>
    <t>MST: 1801319304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</si>
  <si>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</si>
  <si>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</si>
  <si>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</si>
  <si>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</si>
  <si>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</si>
  <si>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</si>
  <si>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</si>
  <si>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</si>
  <si>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</si>
  <si>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</si>
  <si>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</si>
  <si>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</si>
  <si>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</si>
  <si>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</si>
  <si>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>4</t>
  </si>
  <si>
    <t>6</t>
  </si>
  <si>
    <t>7</t>
  </si>
  <si>
    <t>8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</si>
  <si>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</si>
  <si>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</si>
  <si>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</si>
  <si>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</si>
  <si>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</si>
  <si>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</si>
  <si>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</si>
  <si>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</si>
  <si>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</si>
  <si>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</si>
  <si>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</si>
  <si>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</si>
  <si>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</si>
  <si>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ĐT: 0988 445579 - 0902 747868 (Người nhận: Nguyễn Bùi Thành Quốc Cường: 0907 471779)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</si>
  <si>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</si>
  <si>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</si>
  <si>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</si>
  <si>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</si>
  <si>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</si>
  <si>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</si>
  <si>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</si>
  <si>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</si>
  <si>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</si>
  <si>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</si>
  <si>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</si>
  <si>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</si>
  <si>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Kim bấm số 10 SDI</t>
  </si>
  <si>
    <t xml:space="preserve">Bìa lỗ A4 400 gr </t>
  </si>
  <si>
    <t>Bìa còng 7 P</t>
  </si>
  <si>
    <t xml:space="preserve">cái </t>
  </si>
  <si>
    <t xml:space="preserve">Bút xóa kéo (băng xoá) Plus lớn 105 </t>
  </si>
  <si>
    <t xml:space="preserve">Hộp cắm bút 168 </t>
  </si>
  <si>
    <t xml:space="preserve">hộp </t>
  </si>
  <si>
    <t xml:space="preserve">Thước 30 cm cứng </t>
  </si>
  <si>
    <t xml:space="preserve">cây </t>
  </si>
  <si>
    <t>5</t>
  </si>
  <si>
    <t xml:space="preserve">Chuốt chì hình sò Mapad </t>
  </si>
  <si>
    <t xml:space="preserve">Bìa còng 10P Kingjim </t>
  </si>
  <si>
    <t>ĐỔI LẠI BÙ TIỀN (BÙ 5.000Đ/CÁI)</t>
  </si>
  <si>
    <t>ĐỔI LẠI BÙ TIỀN (BÙ 1.700Đ/CÁI)</t>
  </si>
  <si>
    <t>CÒN GIAO 120 CÁI</t>
  </si>
  <si>
    <t>GIÁ ĐỢT TRƯỚC 21.600</t>
  </si>
  <si>
    <t>GIÁ ĐỀ NGHỊ 2.400</t>
  </si>
  <si>
    <t>Bìa hộp 15cm</t>
  </si>
  <si>
    <t>HƯ GỐC =&gt; ĐỔI LẠI</t>
  </si>
  <si>
    <t>quyển</t>
  </si>
  <si>
    <t>ĐÃ GIAO 10 (DO SỐ LƯỢNG NHIỀU =&gt; GIÁ ĐỀ NGHỊ 18.500</t>
  </si>
  <si>
    <t>Sổ bìa lá (40 lá)_Lá dày</t>
  </si>
  <si>
    <t>chuyen them 3.779.380</t>
  </si>
  <si>
    <t>Bấm 2 lỗ Deli 104</t>
  </si>
  <si>
    <t>Bấm kim số 10 Plus</t>
  </si>
  <si>
    <t>Băng keo gân 3,5P_Xanh dương_2 cây</t>
  </si>
  <si>
    <t>8cuộn/cây</t>
  </si>
  <si>
    <t>Bìa 1 nút F4_Myclear trắng sọc</t>
  </si>
  <si>
    <t>20 xấp chứ không phải 20 cái</t>
  </si>
  <si>
    <t>Bìa hộp simili 15cm</t>
  </si>
  <si>
    <t>Bìa kiếng A4 1.2</t>
  </si>
  <si>
    <t xml:space="preserve">Bìa lá A4 mỏng trắng Plus </t>
  </si>
  <si>
    <t xml:space="preserve">Plus </t>
  </si>
  <si>
    <t>9</t>
  </si>
  <si>
    <t>Bìa trình ký si A4 đôi xanh dương</t>
  </si>
  <si>
    <t xml:space="preserve">Loại kẹp không rỉ sét </t>
  </si>
  <si>
    <t>11</t>
  </si>
  <si>
    <t>Cắt băng keo lớn Dân Hoa No.500</t>
  </si>
  <si>
    <t>12</t>
  </si>
  <si>
    <t>Cắt băng keo trung TTM No.2003</t>
  </si>
  <si>
    <t>14</t>
  </si>
  <si>
    <t>Dây thun (vòng lớn)_Màu vàng</t>
  </si>
  <si>
    <t>bịch</t>
  </si>
  <si>
    <t>0,5kg/bịch</t>
  </si>
  <si>
    <t>15</t>
  </si>
  <si>
    <t>Giấy bấm giá</t>
  </si>
  <si>
    <t>16</t>
  </si>
  <si>
    <t>Giấy note 3x4 UNC</t>
  </si>
  <si>
    <t>17</t>
  </si>
  <si>
    <t xml:space="preserve">Giấy than 1 mặt </t>
  </si>
  <si>
    <t>18</t>
  </si>
  <si>
    <t>Kệ 2 tầng mika</t>
  </si>
  <si>
    <t>19</t>
  </si>
  <si>
    <t>20</t>
  </si>
  <si>
    <t>21</t>
  </si>
  <si>
    <t>Kẹp bướm 19mm Slecho/Echolex</t>
  </si>
  <si>
    <t xml:space="preserve">Hộp nhỏ </t>
  </si>
  <si>
    <t>22</t>
  </si>
  <si>
    <t>23</t>
  </si>
  <si>
    <t>Lưỡi dao rọc giấy SDI (ống 10 PCS 18mm) </t>
  </si>
  <si>
    <t>24</t>
  </si>
  <si>
    <t>Lưỡi dao rọc giấy SDI  (nhỏ)</t>
  </si>
  <si>
    <t>25</t>
  </si>
  <si>
    <t xml:space="preserve">Miếng phân trang 5 màu dạ quang (giấy) Pronoti </t>
  </si>
  <si>
    <t>Kích thước khoảng ngón tay</t>
  </si>
  <si>
    <t>26</t>
  </si>
  <si>
    <t xml:space="preserve">Miếng phân trang 5 màu dạ quang (nilong) Pronoti </t>
  </si>
  <si>
    <t xml:space="preserve">xấp </t>
  </si>
  <si>
    <t>27</t>
  </si>
  <si>
    <t>28</t>
  </si>
  <si>
    <t xml:space="preserve">Phân trang bộ nhựa 12 tờ </t>
  </si>
  <si>
    <t>bộ</t>
  </si>
  <si>
    <t>29</t>
  </si>
  <si>
    <t>Pin 2A Panasonic_Xanh</t>
  </si>
  <si>
    <t>cục</t>
  </si>
  <si>
    <t>30</t>
  </si>
  <si>
    <t>Thước 20cm_Mika</t>
  </si>
  <si>
    <t>37</t>
  </si>
  <si>
    <t>c</t>
  </si>
  <si>
    <t>Lưỡi dao rọc giấy SDI  1403</t>
  </si>
  <si>
    <t>Lưỡi dao rọc giấy SDI  1404</t>
  </si>
  <si>
    <t>Dây thun (vòng lớn)</t>
  </si>
  <si>
    <t>10</t>
  </si>
  <si>
    <t>13</t>
  </si>
  <si>
    <t>31</t>
  </si>
  <si>
    <t>32</t>
  </si>
  <si>
    <t>33</t>
  </si>
  <si>
    <t>34</t>
  </si>
  <si>
    <t>35</t>
  </si>
  <si>
    <t>36</t>
  </si>
  <si>
    <t>38</t>
  </si>
  <si>
    <t>Cộng:</t>
  </si>
  <si>
    <t>VAT 10%:</t>
  </si>
  <si>
    <t>Tổng Cộng:</t>
  </si>
  <si>
    <t>SL</t>
  </si>
  <si>
    <t xml:space="preserve">Kẹp bướm 19mm </t>
  </si>
  <si>
    <t>Băng keo simili 3,5P</t>
  </si>
  <si>
    <t xml:space="preserve">Bìa 1 nút F4_Myclear </t>
  </si>
  <si>
    <t>Giấy ghi chú 3x4 UNC</t>
  </si>
  <si>
    <t>Giấy than Kokusai</t>
  </si>
  <si>
    <t>Kệ 2 tầng mica</t>
  </si>
  <si>
    <t xml:space="preserve">Note 5 màu giấy  Pronoti </t>
  </si>
  <si>
    <t xml:space="preserve">Note 5 màu nhựa Pronoti </t>
  </si>
  <si>
    <t>Mực dấu Shiny 28ml</t>
  </si>
  <si>
    <t>Thước 20cm_Mica</t>
  </si>
  <si>
    <t>Bìa Thái A4</t>
  </si>
  <si>
    <t xml:space="preserve">Bút xóa kéo Plus 105 </t>
  </si>
  <si>
    <t xml:space="preserve">Chuốt chì Mapad </t>
  </si>
  <si>
    <t>Bìa còng bật 7 P Angless</t>
  </si>
  <si>
    <t>CÔNG TY TNHH TM DV VĂN PHÒNG PHẨM PHƯƠNG NAM</t>
  </si>
  <si>
    <t>Địa chỉ: B18/19K - Đường Liên Ấp - Ấp 3 - X. Bình Hưng - H. Bình Chánh - TP.HCM</t>
  </si>
  <si>
    <t>MST: 0307229914</t>
  </si>
  <si>
    <t>BẢNG KÊ DANH MỤC HÀNG HÓA</t>
  </si>
  <si>
    <t>Tên đơn vị: CÔNG TY TNHH THƯƠNG MẠI DỊCH VỤ ĐẠI HOÀN KIM</t>
  </si>
  <si>
    <t>Điạ chỉ:  Số 151/50/15A Trần Hoàng Na, P. Hưng Lợi, Q. Ninh Kiều, TP. Cần Thơ</t>
  </si>
  <si>
    <t>Người lập phiếu</t>
  </si>
  <si>
    <t>(Ký, ghi rõ họ tên)</t>
  </si>
  <si>
    <t>Lê Thị Kim Anh</t>
  </si>
  <si>
    <t>Đơn giá</t>
  </si>
  <si>
    <t>Thành tiền</t>
  </si>
  <si>
    <t>Số: 1296</t>
  </si>
  <si>
    <t>( Đính kèm hoá đơn số: PN/14P   1296 )</t>
  </si>
  <si>
    <t>Ngày      05     tháng      11      năm     2015</t>
  </si>
  <si>
    <t>Tên hàng</t>
  </si>
  <si>
    <t>Cái</t>
  </si>
  <si>
    <t>Người nhận: Nguyễn Bùi Thành Quốc Cường: 0907 471779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</si>
</sst>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3"/>
      <name val="Arial"/>
    </font>
    <font>
      <sz val="11"/>
      <name val="Arial"/>
      <family val="2"/>
    </font>
    <font>
      <b/>
      <sz val="16"/>
      <name val="Arial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2"/>
      <name val="Arial"/>
    </font>
    <font>
      <b/>
      <sz val="10"/>
      <name val="Arial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9" fillId="0" borderId="0" applyFont="0" applyFill="0" applyBorder="0" applyAlignment="0" applyProtection="0"/>
    <xf numFmtId="0" fontId="1" fillId="0" borderId="0"/>
    <xf numFmtId="0" fontId="9" fillId="0" borderId="0"/>
    <xf numFmtId="0" fontId="14" fillId="0" borderId="0">
      <alignment vertical="top"/>
    </xf>
    <xf numFmtId="0" fontId="9" fillId="0" borderId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protection locked="0"/>
    </xf>
    <xf numFmtId="0" fontId="17" fillId="0" borderId="3" applyFont="0" applyBorder="0"/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70" fontId="9" fillId="0" borderId="0" applyBorder="0"/>
    <xf numFmtId="170" fontId="16" fillId="0" borderId="0" applyBorder="0"/>
    <xf numFmtId="17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42" fontId="9" fillId="0" borderId="0" applyFont="0" applyFill="0" applyBorder="0" applyAlignment="0" applyProtection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178" fontId="9" fillId="0" borderId="0" applyFill="0" applyBorder="0" applyAlignment="0" applyProtection="0"/>
    <xf numFmtId="42" fontId="9" fillId="0" borderId="0" applyFont="0" applyFill="0" applyBorder="0" applyAlignment="0" applyProtection="0"/>
    <xf numFmtId="0" fontId="29" fillId="0" borderId="0"/>
    <xf numFmtId="0" fontId="30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28" fillId="0" borderId="0"/>
    <xf numFmtId="180" fontId="9" fillId="0" borderId="0" applyFont="0" applyFill="0" applyBorder="0" applyAlignment="0" applyProtection="0"/>
    <xf numFmtId="0" fontId="31" fillId="0" borderId="0"/>
    <xf numFmtId="0" fontId="31" fillId="0" borderId="0"/>
    <xf numFmtId="0" fontId="28" fillId="0" borderId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30" fillId="0" borderId="0"/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4" fillId="0" borderId="0">
      <alignment vertical="top"/>
    </xf>
    <xf numFmtId="42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28" fillId="0" borderId="0"/>
    <xf numFmtId="0" fontId="28" fillId="0" borderId="0"/>
    <xf numFmtId="180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81" fontId="16" fillId="0" borderId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88" fontId="1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77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3" fillId="0" borderId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0" fontId="14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0" fontId="34" fillId="0" borderId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8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99" fontId="17" fillId="0" borderId="0" applyFont="0" applyFill="0" applyBorder="0" applyAlignment="0" applyProtection="0"/>
    <xf numFmtId="0" fontId="38" fillId="5" borderId="0"/>
    <xf numFmtId="0" fontId="38" fillId="6" borderId="0"/>
    <xf numFmtId="0" fontId="38" fillId="5" borderId="0"/>
    <xf numFmtId="0" fontId="38" fillId="7" borderId="0"/>
    <xf numFmtId="0" fontId="38" fillId="6" borderId="0"/>
    <xf numFmtId="0" fontId="38" fillId="8" borderId="0"/>
    <xf numFmtId="0" fontId="39" fillId="0" borderId="0" applyFont="0" applyFill="0" applyBorder="0" applyAlignment="0">
      <alignment horizontal="left"/>
    </xf>
    <xf numFmtId="0" fontId="38" fillId="8" borderId="0"/>
    <xf numFmtId="0" fontId="39" fillId="0" borderId="0" applyFont="0" applyFill="0" applyBorder="0" applyAlignment="0">
      <alignment horizontal="left"/>
    </xf>
    <xf numFmtId="0" fontId="40" fillId="0" borderId="0"/>
    <xf numFmtId="9" fontId="41" fillId="0" borderId="0" applyBorder="0" applyAlignment="0" applyProtection="0"/>
    <xf numFmtId="0" fontId="42" fillId="5" borderId="0"/>
    <xf numFmtId="0" fontId="42" fillId="6" borderId="0"/>
    <xf numFmtId="0" fontId="42" fillId="7" borderId="0"/>
    <xf numFmtId="0" fontId="42" fillId="6" borderId="0"/>
    <xf numFmtId="0" fontId="42" fillId="8" borderId="0"/>
    <xf numFmtId="0" fontId="42" fillId="8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6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16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6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16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6" fillId="14" borderId="0" applyNumberFormat="0" applyBorder="0" applyAlignment="0" applyProtection="0"/>
    <xf numFmtId="0" fontId="43" fillId="14" borderId="0" applyNumberFormat="0" applyBorder="0" applyAlignment="0" applyProtection="0"/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5" borderId="0"/>
    <xf numFmtId="0" fontId="47" fillId="6" borderId="0"/>
    <xf numFmtId="0" fontId="47" fillId="7" borderId="0"/>
    <xf numFmtId="0" fontId="47" fillId="6" borderId="0"/>
    <xf numFmtId="0" fontId="47" fillId="8" borderId="0"/>
    <xf numFmtId="0" fontId="47" fillId="8" borderId="0"/>
    <xf numFmtId="0" fontId="48" fillId="0" borderId="0">
      <alignment wrapText="1"/>
    </xf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16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1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16" fillId="18" borderId="0" applyNumberFormat="0" applyBorder="0" applyAlignment="0" applyProtection="0"/>
    <xf numFmtId="0" fontId="43" fillId="18" borderId="0" applyNumberFormat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1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1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1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1" fillId="22" borderId="0" applyNumberFormat="0" applyBorder="0" applyAlignment="0" applyProtection="0"/>
    <xf numFmtId="0" fontId="49" fillId="22" borderId="0" applyNumberFormat="0" applyBorder="0" applyAlignment="0" applyProtection="0"/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9" fillId="28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29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6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35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7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7" fillId="0" borderId="0" applyFont="0" applyFill="0" applyBorder="0" applyAlignment="0" applyProtection="0"/>
    <xf numFmtId="0" fontId="54" fillId="0" borderId="0"/>
    <xf numFmtId="205" fontId="55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5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9" fillId="10" borderId="0" applyNumberFormat="0" applyBorder="0" applyAlignment="0" applyProtection="0"/>
    <xf numFmtId="0" fontId="56" fillId="39" borderId="0" applyNumberFormat="0" applyBorder="0" applyAlignment="0" applyProtection="0"/>
    <xf numFmtId="0" fontId="60" fillId="40" borderId="0" applyNumberFormat="0" applyBorder="0" applyAlignment="0" applyProtection="0"/>
    <xf numFmtId="0" fontId="61" fillId="0" borderId="0" applyNumberFormat="0" applyFill="0" applyBorder="0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3" fillId="0" borderId="0"/>
    <xf numFmtId="0" fontId="64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5" fillId="0" borderId="0" applyFill="0" applyBorder="0" applyAlignment="0"/>
    <xf numFmtId="210" fontId="65" fillId="0" borderId="0" applyFill="0" applyBorder="0" applyAlignment="0"/>
    <xf numFmtId="211" fontId="65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66" fillId="15" borderId="8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6" fillId="15" borderId="8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9" fillId="7" borderId="9" applyNumberFormat="0" applyAlignment="0" applyProtection="0"/>
    <xf numFmtId="0" fontId="66" fillId="15" borderId="8" applyNumberFormat="0" applyAlignment="0" applyProtection="0"/>
    <xf numFmtId="0" fontId="70" fillId="39" borderId="9" applyNumberFormat="0" applyAlignment="0" applyProtection="0"/>
    <xf numFmtId="0" fontId="71" fillId="0" borderId="0"/>
    <xf numFmtId="0" fontId="71" fillId="0" borderId="0"/>
    <xf numFmtId="0" fontId="72" fillId="0" borderId="0"/>
    <xf numFmtId="215" fontId="73" fillId="0" borderId="10" applyBorder="0"/>
    <xf numFmtId="215" fontId="74" fillId="0" borderId="11">
      <protection locked="0"/>
    </xf>
    <xf numFmtId="216" fontId="9" fillId="0" borderId="0" applyFont="0" applyFill="0" applyBorder="0" applyAlignment="0" applyProtection="0"/>
    <xf numFmtId="217" fontId="75" fillId="0" borderId="11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9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29" borderId="12" applyNumberFormat="0" applyAlignment="0" applyProtection="0"/>
    <xf numFmtId="1" fontId="80" fillId="0" borderId="13" applyBorder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41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2" fillId="0" borderId="0" applyFont="0" applyFill="0" applyBorder="0" applyAlignment="0" applyProtection="0"/>
    <xf numFmtId="41" fontId="83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5" fillId="0" borderId="0">
      <protection locked="0"/>
    </xf>
    <xf numFmtId="221" fontId="85" fillId="0" borderId="0">
      <protection locked="0"/>
    </xf>
    <xf numFmtId="221" fontId="86" fillId="0" borderId="0">
      <protection locked="0"/>
    </xf>
    <xf numFmtId="221" fontId="85" fillId="0" borderId="0">
      <protection locked="0"/>
    </xf>
    <xf numFmtId="221" fontId="85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2" fontId="86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3" fontId="87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5" fontId="86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6" fillId="0" borderId="0" applyNumberFormat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15" fontId="89" fillId="0" borderId="4"/>
    <xf numFmtId="226" fontId="89" fillId="0" borderId="4"/>
    <xf numFmtId="209" fontId="65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8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8" fillId="0" borderId="4">
      <alignment horizontal="center"/>
      <protection hidden="1"/>
    </xf>
    <xf numFmtId="233" fontId="90" fillId="0" borderId="4">
      <alignment horizontal="center"/>
      <protection hidden="1"/>
    </xf>
    <xf numFmtId="215" fontId="18" fillId="0" borderId="5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5">
      <alignment horizontal="center"/>
      <protection hidden="1"/>
    </xf>
    <xf numFmtId="2" fontId="18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0" fontId="91" fillId="0" borderId="0" applyProtection="0"/>
    <xf numFmtId="14" fontId="17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3" fillId="43" borderId="0" applyNumberFormat="0" applyBorder="0" applyAlignment="0" applyProtection="0"/>
    <xf numFmtId="0" fontId="93" fillId="43" borderId="0" applyNumberFormat="0" applyBorder="0" applyAlignment="0" applyProtection="0"/>
    <xf numFmtId="0" fontId="92" fillId="42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5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2" fillId="44" borderId="0" applyNumberFormat="0" applyBorder="0" applyAlignment="0" applyProtection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238" fontId="94" fillId="0" borderId="0" applyFont="0" applyFill="0" applyBorder="0" applyAlignment="0" applyProtection="0"/>
    <xf numFmtId="238" fontId="94" fillId="0" borderId="0" applyFont="0" applyFill="0" applyBorder="0" applyAlignment="0" applyProtection="0"/>
    <xf numFmtId="0" fontId="95" fillId="0" borderId="0"/>
    <xf numFmtId="0" fontId="96" fillId="0" borderId="0"/>
    <xf numFmtId="239" fontId="84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/>
    <xf numFmtId="0" fontId="104" fillId="0" borderId="0" applyNumberFormat="0" applyFont="0" applyFill="0" applyBorder="0" applyAlignment="0" applyProtection="0"/>
    <xf numFmtId="0" fontId="105" fillId="0" borderId="0" applyProtection="0"/>
    <xf numFmtId="0" fontId="106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10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32" borderId="0" applyNumberFormat="0" applyBorder="0" applyAlignment="0" applyProtection="0"/>
    <xf numFmtId="38" fontId="111" fillId="2" borderId="0" applyNumberFormat="0" applyBorder="0" applyAlignment="0" applyProtection="0"/>
    <xf numFmtId="38" fontId="111" fillId="2" borderId="0" applyNumberFormat="0" applyBorder="0" applyAlignment="0" applyProtection="0"/>
    <xf numFmtId="240" fontId="10" fillId="5" borderId="0" applyBorder="0" applyProtection="0"/>
    <xf numFmtId="0" fontId="112" fillId="0" borderId="0" applyNumberFormat="0" applyFont="0" applyBorder="0" applyAlignment="0">
      <alignment horizontal="left" vertical="center"/>
    </xf>
    <xf numFmtId="0" fontId="113" fillId="0" borderId="0">
      <alignment horizontal="left"/>
    </xf>
    <xf numFmtId="0" fontId="113" fillId="0" borderId="0">
      <alignment horizontal="left"/>
    </xf>
    <xf numFmtId="0" fontId="114" fillId="0" borderId="0">
      <alignment horizontal="left"/>
    </xf>
    <xf numFmtId="0" fontId="115" fillId="0" borderId="16" applyNumberFormat="0" applyAlignment="0" applyProtection="0">
      <alignment horizontal="left" vertical="center"/>
    </xf>
    <xf numFmtId="0" fontId="115" fillId="0" borderId="17">
      <alignment horizontal="left" vertical="center"/>
    </xf>
    <xf numFmtId="0" fontId="116" fillId="0" borderId="0">
      <alignment horizontal="center"/>
    </xf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20" applyNumberFormat="0" applyFill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4" fillId="0" borderId="23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41" fontId="125" fillId="0" borderId="0">
      <protection locked="0"/>
    </xf>
    <xf numFmtId="241" fontId="126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241" fontId="125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5" fontId="127" fillId="47" borderId="2" applyNumberFormat="0" applyAlignment="0">
      <alignment horizontal="left" vertical="top"/>
    </xf>
    <xf numFmtId="49" fontId="128" fillId="0" borderId="2">
      <alignment vertical="center"/>
    </xf>
    <xf numFmtId="0" fontId="2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135" fillId="0" borderId="0"/>
    <xf numFmtId="10" fontId="111" fillId="2" borderId="2" applyNumberFormat="0" applyBorder="0" applyAlignment="0" applyProtection="0"/>
    <xf numFmtId="10" fontId="111" fillId="2" borderId="2" applyNumberFormat="0" applyBorder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36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3" fillId="0" borderId="26" applyNumberFormat="0" applyFill="0" applyAlignment="0" applyProtection="0"/>
    <xf numFmtId="0" fontId="140" fillId="48" borderId="25" applyNumberFormat="0" applyFont="0" applyAlignment="0" applyProtection="0"/>
    <xf numFmtId="0" fontId="144" fillId="0" borderId="26" applyNumberFormat="0" applyFill="0" applyAlignment="0" applyProtection="0"/>
    <xf numFmtId="215" fontId="111" fillId="0" borderId="10" applyFont="0"/>
    <xf numFmtId="215" fontId="111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7" fillId="0" borderId="28">
      <alignment horizontal="center"/>
    </xf>
    <xf numFmtId="0" fontId="145" fillId="0" borderId="1"/>
    <xf numFmtId="0" fontId="145" fillId="0" borderId="1"/>
    <xf numFmtId="0" fontId="146" fillId="0" borderId="1"/>
    <xf numFmtId="243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1" fillId="0" borderId="0" applyNumberFormat="0" applyFont="0" applyFill="0" applyAlignment="0"/>
    <xf numFmtId="0" fontId="91" fillId="0" borderId="0" applyNumberFormat="0" applyFont="0" applyFill="0" applyAlignment="0"/>
    <xf numFmtId="0" fontId="9" fillId="0" borderId="0" applyNumberFormat="0" applyFill="0" applyAlignment="0"/>
    <xf numFmtId="0" fontId="16" fillId="0" borderId="0" applyNumberFormat="0" applyFill="0" applyAlignment="0"/>
    <xf numFmtId="0" fontId="89" fillId="0" borderId="0">
      <alignment horizontal="justify" vertical="top"/>
    </xf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50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8" borderId="0" applyNumberFormat="0" applyBorder="0" applyAlignment="0" applyProtection="0"/>
    <xf numFmtId="0" fontId="2" fillId="0" borderId="0"/>
    <xf numFmtId="37" fontId="151" fillId="0" borderId="0"/>
    <xf numFmtId="0" fontId="152" fillId="0" borderId="2" applyNumberFormat="0" applyFont="0" applyFill="0" applyBorder="0" applyAlignment="0">
      <alignment horizontal="center"/>
    </xf>
    <xf numFmtId="245" fontId="153" fillId="0" borderId="0"/>
    <xf numFmtId="246" fontId="154" fillId="0" borderId="0"/>
    <xf numFmtId="245" fontId="153" fillId="0" borderId="0"/>
    <xf numFmtId="246" fontId="154" fillId="0" borderId="0"/>
    <xf numFmtId="0" fontId="1" fillId="0" borderId="0"/>
    <xf numFmtId="0" fontId="1" fillId="0" borderId="0"/>
    <xf numFmtId="245" fontId="153" fillId="0" borderId="0"/>
    <xf numFmtId="0" fontId="155" fillId="0" borderId="0"/>
    <xf numFmtId="0" fontId="15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7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9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6" fillId="0" borderId="0"/>
    <xf numFmtId="0" fontId="9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9" fillId="0" borderId="0"/>
    <xf numFmtId="0" fontId="1" fillId="0" borderId="0"/>
    <xf numFmtId="0" fontId="14" fillId="0" borderId="0">
      <alignment vertical="top"/>
    </xf>
    <xf numFmtId="0" fontId="1" fillId="0" borderId="0"/>
    <xf numFmtId="0" fontId="1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9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8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14" fontId="17" fillId="0" borderId="0"/>
    <xf numFmtId="0" fontId="16" fillId="0" borderId="0"/>
    <xf numFmtId="0" fontId="1" fillId="0" borderId="0"/>
    <xf numFmtId="0" fontId="1" fillId="0" borderId="0"/>
    <xf numFmtId="0" fontId="82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6" fillId="0" borderId="0"/>
    <xf numFmtId="0" fontId="9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4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6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>
      <protection locked="0"/>
    </xf>
    <xf numFmtId="0" fontId="158" fillId="0" borderId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44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1" fillId="50" borderId="29" applyNumberFormat="0" applyFont="0" applyAlignment="0" applyProtection="0"/>
    <xf numFmtId="0" fontId="9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44" fillId="50" borderId="29" applyNumberFormat="0" applyFont="0" applyAlignment="0" applyProtection="0"/>
    <xf numFmtId="0" fontId="159" fillId="27" borderId="29" applyNumberFormat="0" applyFont="0" applyAlignment="0" applyProtection="0"/>
    <xf numFmtId="247" fontId="140" fillId="0" borderId="0" applyFont="0" applyFill="0" applyBorder="0" applyProtection="0">
      <alignment vertical="top" wrapText="1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4" fillId="7" borderId="31" applyNumberFormat="0" applyAlignment="0" applyProtection="0"/>
    <xf numFmtId="0" fontId="161" fillId="51" borderId="30" applyNumberFormat="0" applyAlignment="0" applyProtection="0"/>
    <xf numFmtId="0" fontId="163" fillId="39" borderId="31" applyNumberFormat="0" applyAlignment="0" applyProtection="0"/>
    <xf numFmtId="0" fontId="15" fillId="2" borderId="0"/>
    <xf numFmtId="0" fontId="165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66" fillId="0" borderId="0"/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7" fillId="0" borderId="0"/>
    <xf numFmtId="0" fontId="167" fillId="0" borderId="0"/>
    <xf numFmtId="249" fontId="167" fillId="0" borderId="0"/>
    <xf numFmtId="250" fontId="167" fillId="0" borderId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3" fontId="9" fillId="0" borderId="33">
      <alignment horizontal="right" wrapText="1"/>
    </xf>
    <xf numFmtId="3" fontId="9" fillId="0" borderId="33">
      <alignment horizontal="right" wrapText="1"/>
    </xf>
    <xf numFmtId="3" fontId="9" fillId="0" borderId="33">
      <alignment horizontal="right" wrapText="1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9" fontId="9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8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4" fontId="170" fillId="0" borderId="0"/>
    <xf numFmtId="0" fontId="145" fillId="0" borderId="0"/>
    <xf numFmtId="0" fontId="145" fillId="0" borderId="0"/>
    <xf numFmtId="0" fontId="146" fillId="0" borderId="0"/>
    <xf numFmtId="0" fontId="171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15" fontId="89" fillId="0" borderId="4">
      <protection hidden="1"/>
    </xf>
    <xf numFmtId="0" fontId="16" fillId="0" borderId="0"/>
    <xf numFmtId="49" fontId="14" fillId="0" borderId="0" applyFill="0" applyBorder="0" applyAlignment="0"/>
    <xf numFmtId="49" fontId="14" fillId="0" borderId="0" applyFill="0" applyBorder="0" applyAlignment="0"/>
    <xf numFmtId="0" fontId="16" fillId="0" borderId="0"/>
    <xf numFmtId="49" fontId="14" fillId="0" borderId="0" applyFill="0" applyBorder="0" applyAlignment="0"/>
    <xf numFmtId="0" fontId="16" fillId="0" borderId="0"/>
    <xf numFmtId="0" fontId="16" fillId="0" borderId="0"/>
    <xf numFmtId="49" fontId="14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6" fillId="0" borderId="0"/>
    <xf numFmtId="0" fontId="16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6" fillId="0" borderId="0"/>
    <xf numFmtId="0" fontId="16" fillId="0" borderId="0"/>
    <xf numFmtId="256" fontId="1" fillId="0" borderId="0" applyFill="0" applyBorder="0" applyAlignment="0"/>
    <xf numFmtId="175" fontId="172" fillId="0" borderId="34">
      <alignment horizontal="center"/>
    </xf>
    <xf numFmtId="0" fontId="173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72" fillId="0" borderId="34">
      <alignment horizontal="center"/>
    </xf>
    <xf numFmtId="0" fontId="173" fillId="0" borderId="36"/>
    <xf numFmtId="0" fontId="16" fillId="0" borderId="0"/>
    <xf numFmtId="0" fontId="173" fillId="0" borderId="37"/>
    <xf numFmtId="257" fontId="174" fillId="0" borderId="0" applyNumberFormat="0" applyFont="0" applyFill="0" applyBorder="0" applyAlignment="0">
      <alignment horizontal="centerContinuous"/>
    </xf>
    <xf numFmtId="0" fontId="16" fillId="0" borderId="0"/>
    <xf numFmtId="0" fontId="173" fillId="0" borderId="36"/>
    <xf numFmtId="0" fontId="175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0" fillId="0" borderId="0" applyNumberFormat="0" applyFill="0" applyBorder="0" applyAlignment="0" applyProtection="0"/>
    <xf numFmtId="0" fontId="16" fillId="0" borderId="0"/>
    <xf numFmtId="40" fontId="10" fillId="0" borderId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6" fillId="0" borderId="0"/>
    <xf numFmtId="0" fontId="92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77" fillId="0" borderId="40" applyNumberFormat="0" applyFill="0" applyAlignment="0" applyProtection="0"/>
    <xf numFmtId="0" fontId="16" fillId="0" borderId="0"/>
    <xf numFmtId="0" fontId="16" fillId="0" borderId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2" fillId="0" borderId="0"/>
    <xf numFmtId="0" fontId="16" fillId="0" borderId="0"/>
    <xf numFmtId="0" fontId="16" fillId="0" borderId="0"/>
    <xf numFmtId="260" fontId="172" fillId="0" borderId="2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5" fontId="179" fillId="52" borderId="41">
      <alignment vertical="top"/>
    </xf>
    <xf numFmtId="0" fontId="16" fillId="0" borderId="0"/>
    <xf numFmtId="0" fontId="180" fillId="53" borderId="2">
      <alignment horizontal="left" vertical="center"/>
    </xf>
    <xf numFmtId="0" fontId="16" fillId="0" borderId="0"/>
    <xf numFmtId="6" fontId="181" fillId="54" borderId="41"/>
    <xf numFmtId="0" fontId="16" fillId="0" borderId="0"/>
    <xf numFmtId="5" fontId="127" fillId="0" borderId="41">
      <alignment horizontal="left" vertical="top"/>
    </xf>
    <xf numFmtId="0" fontId="16" fillId="0" borderId="0"/>
    <xf numFmtId="0" fontId="182" fillId="55" borderId="0">
      <alignment horizontal="left" vertical="center"/>
    </xf>
    <xf numFmtId="0" fontId="16" fillId="0" borderId="0"/>
    <xf numFmtId="5" fontId="35" fillId="0" borderId="32">
      <alignment horizontal="left" vertical="top"/>
    </xf>
    <xf numFmtId="5" fontId="35" fillId="0" borderId="32">
      <alignment horizontal="left" vertical="top"/>
    </xf>
    <xf numFmtId="0" fontId="16" fillId="0" borderId="0"/>
    <xf numFmtId="0" fontId="16" fillId="0" borderId="0"/>
    <xf numFmtId="5" fontId="35" fillId="0" borderId="32">
      <alignment horizontal="left" vertical="top"/>
    </xf>
    <xf numFmtId="0" fontId="183" fillId="0" borderId="32">
      <alignment horizontal="left" vertical="center"/>
    </xf>
    <xf numFmtId="0" fontId="16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6" fillId="0" borderId="0"/>
    <xf numFmtId="0" fontId="185" fillId="0" borderId="0" applyNumberFormat="0" applyFill="0" applyBorder="0" applyAlignment="0" applyProtection="0"/>
    <xf numFmtId="0" fontId="16" fillId="0" borderId="0"/>
    <xf numFmtId="0" fontId="18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8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6" fillId="0" borderId="0" applyNumberFormat="0" applyFill="0" applyBorder="0" applyAlignment="0" applyProtection="0"/>
    <xf numFmtId="0" fontId="16" fillId="0" borderId="0"/>
    <xf numFmtId="0" fontId="16" fillId="0" borderId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2" fillId="0" borderId="0"/>
    <xf numFmtId="0" fontId="16" fillId="0" borderId="0"/>
    <xf numFmtId="0" fontId="193" fillId="0" borderId="10"/>
    <xf numFmtId="0" fontId="16" fillId="0" borderId="0"/>
    <xf numFmtId="0" fontId="16" fillId="0" borderId="0"/>
    <xf numFmtId="0" fontId="91" fillId="0" borderId="0"/>
    <xf numFmtId="0" fontId="16" fillId="0" borderId="0"/>
    <xf numFmtId="0" fontId="16" fillId="0" borderId="0"/>
    <xf numFmtId="176" fontId="159" fillId="0" borderId="0" applyFont="0" applyFill="0" applyBorder="0" applyAlignment="0" applyProtection="0"/>
    <xf numFmtId="177" fontId="159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63" fontId="155" fillId="0" borderId="0" applyFont="0" applyFill="0" applyBorder="0" applyAlignment="0" applyProtection="0"/>
    <xf numFmtId="264" fontId="155" fillId="0" borderId="0" applyFont="0" applyFill="0" applyBorder="0" applyAlignment="0" applyProtection="0"/>
    <xf numFmtId="0" fontId="155" fillId="0" borderId="0"/>
    <xf numFmtId="0" fontId="194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4" fillId="56" borderId="0" applyNumberFormat="0" applyBorder="0" applyAlignment="0" applyProtection="0"/>
    <xf numFmtId="0" fontId="16" fillId="0" borderId="0"/>
    <xf numFmtId="0" fontId="195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5" fillId="57" borderId="0" applyNumberFormat="0" applyBorder="0" applyAlignment="0" applyProtection="0"/>
    <xf numFmtId="0" fontId="16" fillId="0" borderId="0"/>
    <xf numFmtId="0" fontId="9" fillId="0" borderId="0"/>
    <xf numFmtId="0" fontId="53" fillId="25" borderId="0" applyNumberFormat="0" applyBorder="0" applyAlignment="0" applyProtection="0">
      <alignment vertical="center"/>
    </xf>
    <xf numFmtId="0" fontId="16" fillId="0" borderId="0"/>
    <xf numFmtId="0" fontId="53" fillId="30" borderId="0" applyNumberFormat="0" applyBorder="0" applyAlignment="0" applyProtection="0">
      <alignment vertical="center"/>
    </xf>
    <xf numFmtId="0" fontId="16" fillId="0" borderId="0"/>
    <xf numFmtId="0" fontId="53" fillId="33" borderId="0" applyNumberFormat="0" applyBorder="0" applyAlignment="0" applyProtection="0">
      <alignment vertical="center"/>
    </xf>
    <xf numFmtId="0" fontId="16" fillId="0" borderId="0"/>
    <xf numFmtId="0" fontId="53" fillId="20" borderId="0" applyNumberFormat="0" applyBorder="0" applyAlignment="0" applyProtection="0">
      <alignment vertical="center"/>
    </xf>
    <xf numFmtId="0" fontId="16" fillId="0" borderId="0"/>
    <xf numFmtId="0" fontId="53" fillId="21" borderId="0" applyNumberFormat="0" applyBorder="0" applyAlignment="0" applyProtection="0">
      <alignment vertical="center"/>
    </xf>
    <xf numFmtId="0" fontId="16" fillId="0" borderId="0"/>
    <xf numFmtId="0" fontId="53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6" fillId="0" borderId="0" applyNumberFormat="0" applyFill="0" applyBorder="0" applyAlignment="0" applyProtection="0">
      <alignment vertical="center"/>
    </xf>
    <xf numFmtId="0" fontId="197" fillId="0" borderId="19" applyNumberFormat="0" applyFill="0" applyAlignment="0" applyProtection="0">
      <alignment vertical="center"/>
    </xf>
    <xf numFmtId="0" fontId="16" fillId="0" borderId="0"/>
    <xf numFmtId="0" fontId="198" fillId="0" borderId="20" applyNumberFormat="0" applyFill="0" applyAlignment="0" applyProtection="0">
      <alignment vertical="center"/>
    </xf>
    <xf numFmtId="0" fontId="16" fillId="0" borderId="0"/>
    <xf numFmtId="0" fontId="199" fillId="0" borderId="22" applyNumberFormat="0" applyFill="0" applyAlignment="0" applyProtection="0">
      <alignment vertical="center"/>
    </xf>
    <xf numFmtId="0" fontId="16" fillId="0" borderId="0"/>
    <xf numFmtId="0" fontId="19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0" fillId="41" borderId="12" applyNumberFormat="0" applyAlignment="0" applyProtection="0">
      <alignment vertical="center"/>
    </xf>
    <xf numFmtId="0" fontId="16" fillId="0" borderId="0"/>
    <xf numFmtId="0" fontId="1" fillId="0" borderId="0"/>
    <xf numFmtId="0" fontId="201" fillId="0" borderId="40" applyNumberFormat="0" applyFill="0" applyAlignment="0" applyProtection="0">
      <alignment vertical="center"/>
    </xf>
    <xf numFmtId="0" fontId="16" fillId="0" borderId="0"/>
    <xf numFmtId="0" fontId="202" fillId="50" borderId="2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3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16" fillId="0" borderId="0"/>
    <xf numFmtId="0" fontId="205" fillId="7" borderId="9" applyNumberFormat="0" applyAlignment="0" applyProtection="0">
      <alignment vertical="center"/>
    </xf>
    <xf numFmtId="0" fontId="16" fillId="0" borderId="0"/>
    <xf numFmtId="166" fontId="159" fillId="0" borderId="0" applyFont="0" applyFill="0" applyBorder="0" applyAlignment="0" applyProtection="0"/>
    <xf numFmtId="6" fontId="24" fillId="0" borderId="0" applyFont="0" applyFill="0" applyBorder="0" applyAlignment="0" applyProtection="0"/>
    <xf numFmtId="213" fontId="159" fillId="0" borderId="0" applyFont="0" applyFill="0" applyBorder="0" applyAlignment="0" applyProtection="0"/>
    <xf numFmtId="0" fontId="206" fillId="14" borderId="9" applyNumberFormat="0" applyAlignment="0" applyProtection="0">
      <alignment vertical="center"/>
    </xf>
    <xf numFmtId="0" fontId="16" fillId="0" borderId="0"/>
    <xf numFmtId="0" fontId="207" fillId="7" borderId="31" applyNumberFormat="0" applyAlignment="0" applyProtection="0">
      <alignment vertical="center"/>
    </xf>
    <xf numFmtId="0" fontId="16" fillId="0" borderId="0"/>
    <xf numFmtId="0" fontId="208" fillId="49" borderId="0" applyNumberFormat="0" applyBorder="0" applyAlignment="0" applyProtection="0">
      <alignment vertical="center"/>
    </xf>
    <xf numFmtId="0" fontId="1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9" fillId="0" borderId="26" applyNumberFormat="0" applyFill="0" applyAlignment="0" applyProtection="0">
      <alignment vertical="center"/>
    </xf>
    <xf numFmtId="0" fontId="16" fillId="0" borderId="0"/>
    <xf numFmtId="0" fontId="16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3" fillId="0" borderId="0">
      <alignment vertical="center"/>
    </xf>
  </cellStyleXfs>
  <cellXfs count="67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center" vertical="center" wrapText="1"/>
    </xf>
    <xf numFmtId="3" fontId="11" fillId="3" borderId="2" xfId="2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165" fontId="12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1" fillId="4" borderId="2" xfId="2" applyNumberFormat="1" applyFont="1" applyFill="1" applyBorder="1" applyAlignment="1">
      <alignment vertical="center"/>
    </xf>
    <xf numFmtId="0" fontId="11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5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3" fontId="3" fillId="0" borderId="2" xfId="4" applyNumberFormat="1" applyFont="1" applyFill="1" applyBorder="1" applyAlignment="1">
      <alignment horizontal="right" vertical="center" wrapText="1"/>
    </xf>
    <xf numFmtId="3" fontId="213" fillId="0" borderId="2" xfId="4" applyNumberFormat="1" applyFont="1" applyBorder="1" applyAlignment="1">
      <alignment horizontal="right" vertical="center" wrapText="1"/>
    </xf>
    <xf numFmtId="0" fontId="3" fillId="0" borderId="0" xfId="2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>
      <alignment vertical="center"/>
    </xf>
    <xf numFmtId="3" fontId="3" fillId="58" borderId="2" xfId="1" applyNumberFormat="1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3" fontId="11" fillId="0" borderId="2" xfId="2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/>
    <xf numFmtId="0" fontId="217" fillId="0" borderId="0" xfId="0" applyNumberFormat="1" applyFont="1" applyFill="1" applyBorder="1" applyAlignment="1">
      <alignment horizontal="center"/>
    </xf>
    <xf numFmtId="0" fontId="219" fillId="0" borderId="0" xfId="0" applyNumberFormat="1" applyFont="1" applyFill="1" applyBorder="1" applyAlignment="1">
      <alignment horizontal="left"/>
    </xf>
    <xf numFmtId="0" fontId="221" fillId="3" borderId="2" xfId="2" applyFont="1" applyFill="1" applyBorder="1" applyAlignment="1">
      <alignment horizontal="center" vertical="center" wrapText="1"/>
    </xf>
    <xf numFmtId="165" fontId="221" fillId="3" borderId="2" xfId="1" applyNumberFormat="1" applyFont="1" applyFill="1" applyBorder="1" applyAlignment="1">
      <alignment horizontal="center" vertical="center" wrapText="1"/>
    </xf>
    <xf numFmtId="165" fontId="222" fillId="3" borderId="2" xfId="1" applyNumberFormat="1" applyFont="1" applyFill="1" applyBorder="1" applyAlignment="1">
      <alignment horizontal="center"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11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1" fillId="0" borderId="0" xfId="2" quotePrefix="1" applyFont="1" applyFill="1" applyBorder="1" applyAlignment="1">
      <alignment vertical="center" wrapText="1"/>
    </xf>
    <xf numFmtId="0" fontId="212" fillId="2" borderId="0" xfId="2" quotePrefix="1" applyFont="1" applyFill="1" applyBorder="1" applyAlignment="1">
      <alignment vertical="center" wrapText="1"/>
    </xf>
    <xf numFmtId="0" fontId="3" fillId="0" borderId="1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218" fillId="0" borderId="0" xfId="0" applyNumberFormat="1" applyFont="1" applyFill="1" applyBorder="1" applyAlignment="1">
      <alignment horizontal="center"/>
    </xf>
    <xf numFmtId="0" fontId="217" fillId="0" borderId="0" xfId="0" applyNumberFormat="1" applyFont="1" applyFill="1" applyBorder="1" applyAlignment="1">
      <alignment horizontal="center"/>
    </xf>
    <xf numFmtId="0" fontId="22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1" fillId="0" borderId="2" xfId="2" applyFont="1" applyFill="1" applyBorder="1" applyAlignment="1">
      <alignment horizontal="right" vertical="center"/>
    </xf>
    <xf numFmtId="0" fontId="214" fillId="0" borderId="0" xfId="0" applyNumberFormat="1" applyFont="1" applyFill="1" applyBorder="1" applyAlignment="1">
      <alignment horizontal="center"/>
    </xf>
    <xf numFmtId="0" fontId="160" fillId="0" borderId="0" xfId="0" applyNumberFormat="1" applyFont="1" applyFill="1" applyBorder="1" applyAlignment="1">
      <alignment horizontal="center"/>
    </xf>
    <xf numFmtId="0" fontId="215" fillId="0" borderId="0" xfId="0" applyNumberFormat="1" applyFont="1" applyFill="1" applyBorder="1" applyAlignment="1"/>
    <xf numFmtId="0" fontId="216" fillId="0" borderId="0" xfId="0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223" fillId="0" borderId="0" xfId="0" applyFont="1"/>
    <xf numFmtId="0" fontId="221" fillId="0" borderId="0" xfId="2" quotePrefix="1" applyFont="1" applyFill="1" applyBorder="1" applyAlignment="1">
      <alignment horizontal="left" vertical="center" wrapText="1"/>
    </xf>
    <xf numFmtId="0" fontId="221" fillId="2" borderId="0" xfId="2" quotePrefix="1" applyFont="1" applyFill="1" applyBorder="1" applyAlignment="1">
      <alignment horizontal="left" vertical="center" wrapText="1"/>
    </xf>
    <xf numFmtId="0" fontId="221" fillId="2" borderId="0" xfId="2" applyFont="1" applyFill="1" applyBorder="1" applyAlignment="1">
      <alignment horizontal="left" vertical="center" wrapText="1"/>
    </xf>
    <xf numFmtId="0" fontId="224" fillId="0" borderId="0" xfId="0" applyFont="1"/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€_Format" xfId="2432"/>
    <cellStyle name="•W_Format" xfId="2431"/>
    <cellStyle name="W_STDFOR" xfId="5727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 [0.00]_ Att. 1- Cover" xfId="5949"/>
    <cellStyle name="_ Att. 1- Cover" xfId="5950"/>
    <cellStyle name="?_ Att. 1- Cover" xfId="595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0206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2967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296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47625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28575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9525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171450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152400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33826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32004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5349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32004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5349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32004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5349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32004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53490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32004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134850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31242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32385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31623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32004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2743200" y="127349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huongnam_vpp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H7" sqref="H7"/>
    </sheetView>
  </sheetViews>
  <sheetFormatPr defaultRowHeight="15.75"/>
  <cols>
    <col min="1" max="1" width="5.5703125" style="5" customWidth="1"/>
    <col min="2" max="2" width="35.5703125" style="7" customWidth="1"/>
    <col min="3" max="3" width="13.5703125" style="10" customWidth="1"/>
    <col min="4" max="4" width="8.425781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9" width="12" style="5" bestFit="1" customWidth="1"/>
    <col min="10" max="10" width="12.42578125" style="5" customWidth="1"/>
    <col min="11" max="16384" width="9.140625" style="5"/>
  </cols>
  <sheetData>
    <row r="1" spans="1:9" s="1" customFormat="1" ht="16.5" customHeight="1">
      <c r="A1" s="48" t="s">
        <v>23</v>
      </c>
      <c r="B1" s="48"/>
      <c r="C1" s="48"/>
      <c r="D1" s="48"/>
      <c r="E1" s="48"/>
      <c r="F1" s="48"/>
      <c r="G1" s="48"/>
      <c r="H1" s="48"/>
    </row>
    <row r="2" spans="1:9" s="1" customFormat="1" ht="16.5" customHeight="1">
      <c r="A2" s="45" t="s">
        <v>24</v>
      </c>
      <c r="B2" s="45"/>
      <c r="C2" s="45"/>
      <c r="D2" s="45"/>
      <c r="E2" s="45"/>
      <c r="F2" s="45"/>
      <c r="G2" s="45"/>
      <c r="H2" s="45"/>
    </row>
    <row r="3" spans="1:9" s="1" customFormat="1" ht="16.5" customHeight="1">
      <c r="A3" s="49" t="s">
        <v>56</v>
      </c>
      <c r="B3" s="49"/>
      <c r="C3" s="49"/>
      <c r="D3" s="49"/>
      <c r="E3" s="49"/>
      <c r="F3" s="49"/>
      <c r="G3" s="49"/>
      <c r="H3" s="49"/>
    </row>
    <row r="4" spans="1:9" s="1" customFormat="1" ht="16.5" customHeight="1">
      <c r="A4" s="49" t="s">
        <v>57</v>
      </c>
      <c r="B4" s="49"/>
      <c r="C4" s="49"/>
      <c r="D4" s="49"/>
      <c r="E4" s="49"/>
      <c r="F4" s="49"/>
      <c r="G4" s="49"/>
      <c r="H4" s="49"/>
    </row>
    <row r="5" spans="1:9" ht="11.25" customHeight="1" thickBot="1">
      <c r="A5" s="2"/>
      <c r="B5" s="2"/>
      <c r="C5" s="2"/>
      <c r="D5" s="2"/>
      <c r="E5" s="3"/>
      <c r="F5" s="4"/>
      <c r="G5" s="2"/>
      <c r="H5" s="2"/>
    </row>
    <row r="6" spans="1:9" ht="26.25" customHeight="1">
      <c r="A6" s="47" t="s">
        <v>0</v>
      </c>
      <c r="B6" s="47"/>
      <c r="C6" s="47"/>
      <c r="D6" s="47"/>
      <c r="E6" s="47"/>
      <c r="F6" s="47"/>
      <c r="G6" s="47"/>
      <c r="H6" s="47"/>
    </row>
    <row r="7" spans="1:9" ht="15" customHeight="1">
      <c r="A7" s="6"/>
      <c r="C7" s="8"/>
      <c r="D7" s="9"/>
    </row>
    <row r="8" spans="1:9" ht="18" customHeight="1">
      <c r="A8" s="12" t="s">
        <v>1</v>
      </c>
      <c r="B8" s="13" t="s">
        <v>47</v>
      </c>
      <c r="C8" s="14"/>
      <c r="D8" s="15"/>
    </row>
    <row r="9" spans="1:9" ht="18" customHeight="1">
      <c r="A9" s="13" t="s">
        <v>2</v>
      </c>
      <c r="B9" s="13" t="s">
        <v>54</v>
      </c>
      <c r="C9" s="14"/>
      <c r="D9" s="15"/>
    </row>
    <row r="10" spans="1:9" ht="18" customHeight="1">
      <c r="A10" s="13" t="s">
        <v>3</v>
      </c>
      <c r="B10" s="13" t="s">
        <v>55</v>
      </c>
      <c r="C10" s="14"/>
      <c r="D10" s="15"/>
    </row>
    <row r="11" spans="1:9" ht="18" customHeight="1">
      <c r="A11" s="13" t="s">
        <v>4</v>
      </c>
      <c r="B11" s="13" t="s">
        <v>46</v>
      </c>
      <c r="C11" s="14"/>
      <c r="D11" s="15"/>
    </row>
    <row r="12" spans="1:9" ht="18" customHeight="1">
      <c r="A12" s="13" t="s">
        <v>5</v>
      </c>
      <c r="B12" s="13" t="s">
        <v>48</v>
      </c>
      <c r="C12" s="14"/>
      <c r="D12" s="15"/>
    </row>
    <row r="13" spans="1:9" ht="56.25" customHeight="1">
      <c r="A13" s="16" t="s">
        <v>6</v>
      </c>
      <c r="B13" s="16" t="s">
        <v>7</v>
      </c>
      <c r="C13" s="16" t="s">
        <v>8</v>
      </c>
      <c r="D13" s="17" t="s">
        <v>9</v>
      </c>
      <c r="E13" s="18" t="s">
        <v>10</v>
      </c>
      <c r="F13" s="19" t="s">
        <v>11</v>
      </c>
      <c r="G13" s="18" t="s">
        <v>12</v>
      </c>
      <c r="H13" s="18" t="s">
        <v>13</v>
      </c>
    </row>
    <row r="14" spans="1:9" ht="31.5" customHeight="1">
      <c r="A14" s="20" t="s">
        <v>14</v>
      </c>
      <c r="B14" s="31" t="s">
        <v>74</v>
      </c>
      <c r="C14" s="21" t="s">
        <v>29</v>
      </c>
      <c r="D14" s="22"/>
      <c r="E14" s="28">
        <v>10</v>
      </c>
      <c r="F14" s="32">
        <v>14000</v>
      </c>
      <c r="G14" s="30">
        <f t="shared" ref="G14:G22" si="0">E14*F14</f>
        <v>140000</v>
      </c>
      <c r="H14" s="23" t="s">
        <v>82</v>
      </c>
    </row>
    <row r="15" spans="1:9" ht="44.25" customHeight="1">
      <c r="A15" s="20" t="s">
        <v>16</v>
      </c>
      <c r="B15" s="31" t="s">
        <v>80</v>
      </c>
      <c r="C15" s="21" t="s">
        <v>15</v>
      </c>
      <c r="D15" s="22"/>
      <c r="E15" s="28">
        <v>10</v>
      </c>
      <c r="F15" s="32">
        <v>5500</v>
      </c>
      <c r="G15" s="30">
        <f t="shared" si="0"/>
        <v>55000</v>
      </c>
      <c r="H15" s="23" t="s">
        <v>83</v>
      </c>
    </row>
    <row r="16" spans="1:9" ht="51.75" customHeight="1">
      <c r="A16" s="20" t="s">
        <v>18</v>
      </c>
      <c r="B16" s="31" t="s">
        <v>72</v>
      </c>
      <c r="C16" s="21" t="s">
        <v>73</v>
      </c>
      <c r="D16" s="22"/>
      <c r="E16" s="28">
        <v>130</v>
      </c>
      <c r="F16" s="32">
        <v>19000</v>
      </c>
      <c r="G16" s="30">
        <f t="shared" si="0"/>
        <v>2470000</v>
      </c>
      <c r="H16" s="23" t="s">
        <v>90</v>
      </c>
      <c r="I16" s="5" t="s">
        <v>84</v>
      </c>
    </row>
    <row r="17" spans="1:9" ht="28.5" customHeight="1">
      <c r="A17" s="20" t="s">
        <v>40</v>
      </c>
      <c r="B17" s="31" t="s">
        <v>71</v>
      </c>
      <c r="C17" s="21" t="s">
        <v>27</v>
      </c>
      <c r="D17" s="22"/>
      <c r="E17" s="28">
        <v>13</v>
      </c>
      <c r="F17" s="32">
        <v>29000</v>
      </c>
      <c r="G17" s="30">
        <f t="shared" si="0"/>
        <v>377000</v>
      </c>
      <c r="H17" s="23"/>
    </row>
    <row r="18" spans="1:9" ht="28.5" customHeight="1">
      <c r="A18" s="20" t="s">
        <v>79</v>
      </c>
      <c r="B18" s="31" t="s">
        <v>75</v>
      </c>
      <c r="C18" s="21" t="s">
        <v>73</v>
      </c>
      <c r="D18" s="22"/>
      <c r="E18" s="28">
        <v>3</v>
      </c>
      <c r="F18" s="32">
        <v>21600</v>
      </c>
      <c r="G18" s="30">
        <f t="shared" si="0"/>
        <v>64800</v>
      </c>
      <c r="H18" s="23" t="s">
        <v>85</v>
      </c>
    </row>
    <row r="19" spans="1:9" ht="28.5" customHeight="1">
      <c r="A19" s="20" t="s">
        <v>41</v>
      </c>
      <c r="B19" s="31" t="s">
        <v>70</v>
      </c>
      <c r="C19" s="21" t="s">
        <v>76</v>
      </c>
      <c r="D19" s="22"/>
      <c r="E19" s="28">
        <v>60</v>
      </c>
      <c r="F19" s="32">
        <v>2100</v>
      </c>
      <c r="G19" s="30">
        <f t="shared" si="0"/>
        <v>126000</v>
      </c>
      <c r="H19" s="23"/>
    </row>
    <row r="20" spans="1:9" ht="28.5" customHeight="1">
      <c r="A20" s="20" t="s">
        <v>42</v>
      </c>
      <c r="B20" s="31" t="s">
        <v>77</v>
      </c>
      <c r="C20" s="21" t="s">
        <v>78</v>
      </c>
      <c r="D20" s="22"/>
      <c r="E20" s="28">
        <v>20</v>
      </c>
      <c r="F20" s="32">
        <v>2800</v>
      </c>
      <c r="G20" s="30">
        <f t="shared" si="0"/>
        <v>56000</v>
      </c>
      <c r="H20" s="23" t="s">
        <v>86</v>
      </c>
    </row>
    <row r="21" spans="1:9" ht="28.5" customHeight="1">
      <c r="A21" s="20" t="s">
        <v>43</v>
      </c>
      <c r="B21" s="31" t="s">
        <v>81</v>
      </c>
      <c r="C21" s="21" t="s">
        <v>73</v>
      </c>
      <c r="D21" s="22"/>
      <c r="E21" s="28">
        <v>5</v>
      </c>
      <c r="F21" s="32">
        <v>49000</v>
      </c>
      <c r="G21" s="30">
        <f t="shared" si="0"/>
        <v>245000</v>
      </c>
      <c r="H21" s="23"/>
    </row>
    <row r="22" spans="1:9" ht="28.5" customHeight="1">
      <c r="A22" s="20">
        <v>9</v>
      </c>
      <c r="B22" s="31" t="s">
        <v>91</v>
      </c>
      <c r="C22" s="21" t="s">
        <v>89</v>
      </c>
      <c r="D22" s="22"/>
      <c r="E22" s="28">
        <v>1</v>
      </c>
      <c r="F22" s="32">
        <v>30000</v>
      </c>
      <c r="G22" s="30">
        <f t="shared" si="0"/>
        <v>30000</v>
      </c>
      <c r="H22" s="23"/>
    </row>
    <row r="23" spans="1:9" ht="28.5" customHeight="1">
      <c r="A23" s="20"/>
      <c r="B23" s="31" t="s">
        <v>87</v>
      </c>
      <c r="C23" s="21"/>
      <c r="D23" s="22"/>
      <c r="E23" s="28"/>
      <c r="F23" s="32"/>
      <c r="G23" s="30"/>
      <c r="H23" s="23" t="s">
        <v>88</v>
      </c>
      <c r="I23" s="5" t="s">
        <v>92</v>
      </c>
    </row>
    <row r="24" spans="1:9" ht="28.5" customHeight="1">
      <c r="A24" s="46" t="s">
        <v>19</v>
      </c>
      <c r="B24" s="46"/>
      <c r="C24" s="46"/>
      <c r="D24" s="46"/>
      <c r="E24" s="46"/>
      <c r="F24" s="46"/>
      <c r="G24" s="24">
        <f>SUM(G14:G23)</f>
        <v>3563800</v>
      </c>
      <c r="H24" s="25"/>
    </row>
    <row r="25" spans="1:9" ht="28.5" customHeight="1">
      <c r="A25" s="46" t="s">
        <v>20</v>
      </c>
      <c r="B25" s="46"/>
      <c r="C25" s="46"/>
      <c r="D25" s="46"/>
      <c r="E25" s="46"/>
      <c r="F25" s="46"/>
      <c r="G25" s="24">
        <f>G24*10%</f>
        <v>356380</v>
      </c>
      <c r="H25" s="25"/>
    </row>
    <row r="26" spans="1:9" s="26" customFormat="1" ht="28.5" customHeight="1">
      <c r="A26" s="46" t="s">
        <v>21</v>
      </c>
      <c r="B26" s="46" t="s">
        <v>22</v>
      </c>
      <c r="C26" s="46"/>
      <c r="D26" s="46"/>
      <c r="E26" s="46"/>
      <c r="F26" s="46"/>
      <c r="G26" s="24">
        <f>G24+G25</f>
        <v>3920180</v>
      </c>
      <c r="H26" s="25"/>
    </row>
  </sheetData>
  <mergeCells count="8">
    <mergeCell ref="A1:H1"/>
    <mergeCell ref="A2:H2"/>
    <mergeCell ref="A3:H3"/>
    <mergeCell ref="A4:H4"/>
    <mergeCell ref="A24:F24"/>
    <mergeCell ref="A25:F25"/>
    <mergeCell ref="A26:F26"/>
    <mergeCell ref="A6:H6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7" t="s">
        <v>30</v>
      </c>
      <c r="E1" s="21" t="s">
        <v>27</v>
      </c>
      <c r="F1" s="22" t="s">
        <v>31</v>
      </c>
      <c r="G1" s="28">
        <v>10</v>
      </c>
      <c r="H1" s="29"/>
      <c r="I1" s="30">
        <f>G1*H1</f>
        <v>0</v>
      </c>
    </row>
    <row r="2" spans="4:9" ht="22.5" customHeight="1"/>
    <row r="3" spans="4:9" ht="22.5" customHeight="1">
      <c r="D3" s="27" t="s">
        <v>61</v>
      </c>
      <c r="E3" s="21" t="s">
        <v>15</v>
      </c>
      <c r="F3" s="22"/>
      <c r="G3" s="28">
        <v>15</v>
      </c>
      <c r="H3" s="29"/>
      <c r="I3" s="30">
        <f t="shared" ref="I3:I25" si="0">G3*H3</f>
        <v>0</v>
      </c>
    </row>
    <row r="4" spans="4:9" ht="22.5" customHeight="1">
      <c r="D4" s="27" t="s">
        <v>44</v>
      </c>
      <c r="E4" s="21" t="s">
        <v>45</v>
      </c>
      <c r="F4" s="22"/>
      <c r="G4" s="28">
        <v>4</v>
      </c>
      <c r="H4" s="29"/>
      <c r="I4" s="30">
        <f t="shared" si="0"/>
        <v>0</v>
      </c>
    </row>
    <row r="5" spans="4:9" ht="22.5" customHeight="1">
      <c r="D5" s="27" t="s">
        <v>32</v>
      </c>
      <c r="E5" s="21" t="s">
        <v>27</v>
      </c>
      <c r="F5" s="22"/>
      <c r="G5" s="28">
        <v>4</v>
      </c>
      <c r="H5" s="29"/>
      <c r="I5" s="30">
        <f t="shared" si="0"/>
        <v>0</v>
      </c>
    </row>
    <row r="6" spans="4:9" ht="22.5" customHeight="1">
      <c r="D6" s="27" t="s">
        <v>50</v>
      </c>
      <c r="E6" s="21" t="s">
        <v>15</v>
      </c>
      <c r="F6" s="22"/>
      <c r="G6" s="28">
        <v>10</v>
      </c>
      <c r="H6" s="29"/>
      <c r="I6" s="30">
        <f t="shared" si="0"/>
        <v>0</v>
      </c>
    </row>
    <row r="7" spans="4:9" ht="22.5" customHeight="1">
      <c r="D7" s="27" t="s">
        <v>51</v>
      </c>
      <c r="E7" s="21" t="s">
        <v>15</v>
      </c>
      <c r="F7" s="22"/>
      <c r="G7" s="28">
        <v>20</v>
      </c>
      <c r="H7" s="29"/>
      <c r="I7" s="30">
        <f t="shared" si="0"/>
        <v>0</v>
      </c>
    </row>
    <row r="8" spans="4:9" ht="22.5" customHeight="1">
      <c r="D8" s="27" t="s">
        <v>33</v>
      </c>
      <c r="E8" s="21" t="s">
        <v>15</v>
      </c>
      <c r="F8" s="22"/>
      <c r="G8" s="28">
        <v>4</v>
      </c>
      <c r="H8" s="29"/>
      <c r="I8" s="30">
        <f t="shared" si="0"/>
        <v>0</v>
      </c>
    </row>
    <row r="9" spans="4:9" ht="22.5" customHeight="1">
      <c r="D9" s="27" t="s">
        <v>35</v>
      </c>
      <c r="E9" s="21" t="s">
        <v>15</v>
      </c>
      <c r="F9" s="22"/>
      <c r="G9" s="28">
        <v>4</v>
      </c>
      <c r="H9" s="29"/>
      <c r="I9" s="30">
        <f t="shared" si="0"/>
        <v>0</v>
      </c>
    </row>
    <row r="10" spans="4:9" ht="22.5" customHeight="1">
      <c r="D10" s="27" t="s">
        <v>34</v>
      </c>
      <c r="E10" s="21" t="s">
        <v>15</v>
      </c>
      <c r="F10" s="22"/>
      <c r="G10" s="28">
        <v>4</v>
      </c>
      <c r="H10" s="29"/>
      <c r="I10" s="30">
        <f t="shared" si="0"/>
        <v>0</v>
      </c>
    </row>
    <row r="11" spans="4:9" ht="22.5" customHeight="1">
      <c r="D11" s="27" t="s">
        <v>28</v>
      </c>
      <c r="E11" s="21" t="s">
        <v>29</v>
      </c>
      <c r="F11" s="22"/>
      <c r="G11" s="28">
        <v>10</v>
      </c>
      <c r="H11" s="29"/>
      <c r="I11" s="30">
        <f t="shared" si="0"/>
        <v>0</v>
      </c>
    </row>
    <row r="12" spans="4:9" ht="22.5" customHeight="1">
      <c r="D12" s="27" t="s">
        <v>36</v>
      </c>
      <c r="E12" s="21" t="s">
        <v>29</v>
      </c>
      <c r="F12" s="22"/>
      <c r="G12" s="28">
        <v>10</v>
      </c>
      <c r="H12" s="29"/>
      <c r="I12" s="30">
        <f t="shared" si="0"/>
        <v>0</v>
      </c>
    </row>
    <row r="13" spans="4:9" ht="22.5" customHeight="1">
      <c r="D13" s="27" t="s">
        <v>37</v>
      </c>
      <c r="E13" s="21" t="s">
        <v>17</v>
      </c>
      <c r="F13" s="22"/>
      <c r="G13" s="28">
        <v>20</v>
      </c>
      <c r="H13" s="29"/>
      <c r="I13" s="30">
        <f t="shared" si="0"/>
        <v>0</v>
      </c>
    </row>
    <row r="14" spans="4:9" ht="22.5" customHeight="1">
      <c r="D14" s="27" t="s">
        <v>49</v>
      </c>
      <c r="E14" s="21" t="s">
        <v>17</v>
      </c>
      <c r="F14" s="22" t="s">
        <v>52</v>
      </c>
      <c r="G14" s="28">
        <v>3</v>
      </c>
      <c r="H14" s="29"/>
      <c r="I14" s="30">
        <f t="shared" si="0"/>
        <v>0</v>
      </c>
    </row>
    <row r="15" spans="4:9" ht="22.5" customHeight="1">
      <c r="D15" s="27" t="s">
        <v>38</v>
      </c>
      <c r="E15" s="21" t="s">
        <v>27</v>
      </c>
      <c r="F15" s="22"/>
      <c r="G15" s="28">
        <v>10</v>
      </c>
      <c r="H15" s="29"/>
      <c r="I15" s="30">
        <f t="shared" si="0"/>
        <v>0</v>
      </c>
    </row>
    <row r="16" spans="4:9" ht="22.5" customHeight="1">
      <c r="D16" s="27" t="s">
        <v>60</v>
      </c>
      <c r="E16" s="21" t="s">
        <v>39</v>
      </c>
      <c r="F16" s="22"/>
      <c r="G16" s="28">
        <v>10</v>
      </c>
      <c r="H16" s="29"/>
      <c r="I16" s="30">
        <f t="shared" si="0"/>
        <v>0</v>
      </c>
    </row>
    <row r="17" spans="4:9" ht="22.5" customHeight="1">
      <c r="D17" s="27" t="s">
        <v>59</v>
      </c>
      <c r="E17" s="21" t="s">
        <v>39</v>
      </c>
      <c r="F17" s="22"/>
      <c r="G17" s="28">
        <v>10</v>
      </c>
      <c r="H17" s="29"/>
      <c r="I17" s="30">
        <f t="shared" si="0"/>
        <v>0</v>
      </c>
    </row>
    <row r="18" spans="4:9" ht="22.5" customHeight="1">
      <c r="D18" s="27" t="s">
        <v>53</v>
      </c>
      <c r="E18" s="21" t="s">
        <v>29</v>
      </c>
      <c r="F18" s="22"/>
      <c r="G18" s="28">
        <v>10</v>
      </c>
      <c r="H18" s="29"/>
      <c r="I18" s="30">
        <f t="shared" si="0"/>
        <v>0</v>
      </c>
    </row>
    <row r="19" spans="4:9" ht="22.5" customHeight="1">
      <c r="D19" s="27" t="s">
        <v>58</v>
      </c>
      <c r="E19" s="21" t="s">
        <v>29</v>
      </c>
      <c r="F19" s="22"/>
      <c r="G19" s="28">
        <v>10</v>
      </c>
      <c r="H19" s="29"/>
      <c r="I19" s="30">
        <f t="shared" si="0"/>
        <v>0</v>
      </c>
    </row>
    <row r="20" spans="4:9" ht="22.5" customHeight="1">
      <c r="D20" s="27"/>
      <c r="E20" s="21"/>
      <c r="F20" s="22"/>
      <c r="G20" s="28"/>
      <c r="H20" s="29"/>
      <c r="I20" s="30">
        <f t="shared" si="0"/>
        <v>0</v>
      </c>
    </row>
    <row r="21" spans="4:9" ht="22.5" customHeight="1">
      <c r="D21" s="27" t="s">
        <v>64</v>
      </c>
      <c r="E21" s="21" t="s">
        <v>62</v>
      </c>
      <c r="F21" s="22" t="s">
        <v>63</v>
      </c>
      <c r="G21" s="28">
        <v>18</v>
      </c>
      <c r="H21" s="29"/>
      <c r="I21" s="30">
        <f t="shared" si="0"/>
        <v>0</v>
      </c>
    </row>
    <row r="22" spans="4:9" ht="22.5" customHeight="1">
      <c r="D22" s="27" t="s">
        <v>65</v>
      </c>
      <c r="E22" s="21" t="s">
        <v>62</v>
      </c>
      <c r="F22" s="22" t="s">
        <v>69</v>
      </c>
      <c r="G22" s="28">
        <v>4</v>
      </c>
      <c r="H22" s="29"/>
      <c r="I22" s="30">
        <f t="shared" si="0"/>
        <v>0</v>
      </c>
    </row>
    <row r="23" spans="4:9" ht="22.5" customHeight="1">
      <c r="D23" s="27" t="s">
        <v>66</v>
      </c>
      <c r="E23" s="21" t="s">
        <v>15</v>
      </c>
      <c r="F23" s="22"/>
      <c r="G23" s="28">
        <v>10</v>
      </c>
      <c r="H23" s="29"/>
      <c r="I23" s="30">
        <f t="shared" si="0"/>
        <v>0</v>
      </c>
    </row>
    <row r="24" spans="4:9" ht="22.5" customHeight="1">
      <c r="D24" s="27" t="s">
        <v>67</v>
      </c>
      <c r="E24" s="21" t="s">
        <v>15</v>
      </c>
      <c r="F24" s="22"/>
      <c r="G24" s="28">
        <v>2</v>
      </c>
      <c r="H24" s="29"/>
      <c r="I24" s="30">
        <f t="shared" si="0"/>
        <v>0</v>
      </c>
    </row>
    <row r="25" spans="4:9" ht="22.5" customHeight="1">
      <c r="D25" s="27" t="s">
        <v>68</v>
      </c>
      <c r="E25" s="21" t="s">
        <v>15</v>
      </c>
      <c r="F25" s="22"/>
      <c r="G25" s="28">
        <v>2</v>
      </c>
      <c r="H25" s="29"/>
      <c r="I25" s="3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topLeftCell="A28" workbookViewId="0">
      <selection activeCell="G50" sqref="G50"/>
    </sheetView>
  </sheetViews>
  <sheetFormatPr defaultRowHeight="15.75"/>
  <cols>
    <col min="1" max="1" width="5.5703125" style="5" customWidth="1"/>
    <col min="2" max="2" width="35.5703125" style="7" customWidth="1"/>
    <col min="3" max="3" width="13.5703125" style="10" customWidth="1"/>
    <col min="4" max="4" width="8.425781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9" width="16.5703125" style="5" customWidth="1"/>
    <col min="10" max="16384" width="9.140625" style="5"/>
  </cols>
  <sheetData>
    <row r="1" spans="1:9" s="1" customFormat="1" ht="14.25">
      <c r="A1" s="48" t="s">
        <v>23</v>
      </c>
      <c r="B1" s="48"/>
      <c r="C1" s="48"/>
      <c r="D1" s="48"/>
      <c r="E1" s="48"/>
      <c r="F1" s="48"/>
      <c r="G1" s="48"/>
      <c r="H1" s="48"/>
    </row>
    <row r="2" spans="1:9" s="1" customFormat="1" ht="14.25">
      <c r="A2" s="45" t="s">
        <v>24</v>
      </c>
      <c r="B2" s="45"/>
      <c r="C2" s="45"/>
      <c r="D2" s="45"/>
      <c r="E2" s="45"/>
      <c r="F2" s="45"/>
      <c r="G2" s="45"/>
      <c r="H2" s="45"/>
    </row>
    <row r="3" spans="1:9" s="1" customFormat="1" ht="14.25">
      <c r="A3" s="49" t="s">
        <v>56</v>
      </c>
      <c r="B3" s="49"/>
      <c r="C3" s="49"/>
      <c r="D3" s="49"/>
      <c r="E3" s="49"/>
      <c r="F3" s="49"/>
      <c r="G3" s="49"/>
      <c r="H3" s="49"/>
    </row>
    <row r="4" spans="1:9" s="1" customFormat="1" ht="14.25">
      <c r="A4" s="45" t="s">
        <v>25</v>
      </c>
      <c r="B4" s="45"/>
      <c r="C4" s="45"/>
      <c r="D4" s="45"/>
      <c r="E4" s="45"/>
      <c r="F4" s="45"/>
      <c r="G4" s="45"/>
      <c r="H4" s="45"/>
    </row>
    <row r="5" spans="1:9" s="1" customFormat="1" ht="14.25">
      <c r="A5" s="49" t="s">
        <v>57</v>
      </c>
      <c r="B5" s="49"/>
      <c r="C5" s="49"/>
      <c r="D5" s="49"/>
      <c r="E5" s="49"/>
      <c r="F5" s="49"/>
      <c r="G5" s="49"/>
      <c r="H5" s="49"/>
    </row>
    <row r="6" spans="1:9" s="1" customFormat="1" ht="14.25">
      <c r="A6" s="45" t="s">
        <v>26</v>
      </c>
      <c r="B6" s="45"/>
      <c r="C6" s="45"/>
      <c r="D6" s="45"/>
      <c r="E6" s="45"/>
      <c r="F6" s="45"/>
      <c r="G6" s="45"/>
      <c r="H6" s="45"/>
    </row>
    <row r="7" spans="1:9" ht="16.5" thickBot="1">
      <c r="A7" s="2"/>
      <c r="B7" s="2"/>
      <c r="C7" s="2"/>
      <c r="D7" s="2"/>
      <c r="E7" s="3"/>
      <c r="F7" s="4"/>
      <c r="G7" s="2"/>
      <c r="H7" s="2"/>
    </row>
    <row r="8" spans="1:9" ht="25.5">
      <c r="A8" s="47" t="s">
        <v>0</v>
      </c>
      <c r="B8" s="47"/>
      <c r="C8" s="47"/>
      <c r="D8" s="47"/>
      <c r="E8" s="47"/>
      <c r="F8" s="47"/>
      <c r="G8" s="47"/>
      <c r="H8" s="47"/>
    </row>
    <row r="9" spans="1:9" ht="19.5">
      <c r="A9" s="6"/>
      <c r="C9" s="8"/>
      <c r="D9" s="9"/>
    </row>
    <row r="10" spans="1:9">
      <c r="A10" s="12" t="s">
        <v>1</v>
      </c>
      <c r="B10" s="13" t="s">
        <v>47</v>
      </c>
      <c r="C10" s="14"/>
      <c r="D10" s="15"/>
    </row>
    <row r="11" spans="1:9">
      <c r="A11" s="13" t="s">
        <v>2</v>
      </c>
      <c r="B11" s="13" t="s">
        <v>54</v>
      </c>
      <c r="C11" s="14"/>
      <c r="D11" s="15"/>
    </row>
    <row r="12" spans="1:9">
      <c r="A12" s="13" t="s">
        <v>3</v>
      </c>
      <c r="B12" s="13" t="s">
        <v>55</v>
      </c>
      <c r="C12" s="14"/>
      <c r="D12" s="15"/>
    </row>
    <row r="13" spans="1:9">
      <c r="A13" s="13" t="s">
        <v>4</v>
      </c>
      <c r="B13" s="13" t="s">
        <v>46</v>
      </c>
      <c r="C13" s="14"/>
      <c r="D13" s="15"/>
    </row>
    <row r="14" spans="1:9">
      <c r="A14" s="13" t="s">
        <v>5</v>
      </c>
      <c r="B14" s="13" t="s">
        <v>48</v>
      </c>
      <c r="C14" s="14"/>
      <c r="D14" s="15"/>
    </row>
    <row r="15" spans="1:9" ht="47.25">
      <c r="A15" s="16" t="s">
        <v>6</v>
      </c>
      <c r="B15" s="16" t="s">
        <v>7</v>
      </c>
      <c r="C15" s="16" t="s">
        <v>8</v>
      </c>
      <c r="D15" s="17" t="s">
        <v>9</v>
      </c>
      <c r="E15" s="18" t="s">
        <v>10</v>
      </c>
      <c r="F15" s="19" t="s">
        <v>11</v>
      </c>
      <c r="G15" s="18" t="s">
        <v>12</v>
      </c>
      <c r="H15" s="18" t="s">
        <v>13</v>
      </c>
    </row>
    <row r="16" spans="1:9">
      <c r="A16" s="20" t="s">
        <v>14</v>
      </c>
      <c r="B16" s="27" t="s">
        <v>93</v>
      </c>
      <c r="C16" s="21" t="s">
        <v>15</v>
      </c>
      <c r="D16" s="22"/>
      <c r="E16" s="28">
        <v>3</v>
      </c>
      <c r="F16" s="33">
        <v>70000</v>
      </c>
      <c r="G16" s="30">
        <f>E16*F16</f>
        <v>210000</v>
      </c>
      <c r="H16" s="23"/>
      <c r="I16"/>
    </row>
    <row r="17" spans="1:13" ht="28.5" customHeight="1">
      <c r="A17" s="20" t="s">
        <v>16</v>
      </c>
      <c r="B17" s="27" t="s">
        <v>94</v>
      </c>
      <c r="C17" s="21" t="s">
        <v>15</v>
      </c>
      <c r="D17" s="22"/>
      <c r="E17" s="28">
        <v>15</v>
      </c>
      <c r="F17" s="33">
        <v>22000</v>
      </c>
      <c r="G17" s="30">
        <f t="shared" ref="G17:G44" si="0">E17*F17</f>
        <v>330000</v>
      </c>
      <c r="H17" s="23"/>
      <c r="I17" s="50"/>
      <c r="J17" s="51"/>
      <c r="K17" s="51"/>
      <c r="L17" s="51"/>
      <c r="M17" s="51"/>
    </row>
    <row r="18" spans="1:13" ht="28.5" customHeight="1">
      <c r="A18" s="20" t="s">
        <v>18</v>
      </c>
      <c r="B18" s="27" t="s">
        <v>95</v>
      </c>
      <c r="C18" s="21" t="s">
        <v>62</v>
      </c>
      <c r="D18" s="22" t="s">
        <v>96</v>
      </c>
      <c r="E18" s="28">
        <v>16</v>
      </c>
      <c r="F18" s="33">
        <v>7300</v>
      </c>
      <c r="G18" s="30">
        <f t="shared" si="0"/>
        <v>116800</v>
      </c>
      <c r="H18" s="23"/>
    </row>
    <row r="19" spans="1:13" ht="28.5" customHeight="1">
      <c r="A19" s="20" t="s">
        <v>40</v>
      </c>
      <c r="B19" s="27" t="s">
        <v>97</v>
      </c>
      <c r="C19" s="21" t="s">
        <v>27</v>
      </c>
      <c r="D19" s="22" t="s">
        <v>31</v>
      </c>
      <c r="E19" s="28">
        <f>20*12</f>
        <v>240</v>
      </c>
      <c r="F19" s="33">
        <v>2300</v>
      </c>
      <c r="G19" s="30">
        <f t="shared" si="0"/>
        <v>552000</v>
      </c>
      <c r="H19" s="23" t="s">
        <v>98</v>
      </c>
    </row>
    <row r="20" spans="1:13" ht="28.5" customHeight="1">
      <c r="A20" s="20" t="s">
        <v>79</v>
      </c>
      <c r="B20" s="27" t="s">
        <v>99</v>
      </c>
      <c r="C20" s="21" t="s">
        <v>15</v>
      </c>
      <c r="D20" s="22"/>
      <c r="E20" s="28">
        <v>5</v>
      </c>
      <c r="F20" s="33">
        <v>23000</v>
      </c>
      <c r="G20" s="30">
        <f t="shared" si="0"/>
        <v>115000</v>
      </c>
      <c r="H20" s="23"/>
    </row>
    <row r="21" spans="1:13" ht="28.5" customHeight="1">
      <c r="A21" s="20" t="s">
        <v>41</v>
      </c>
      <c r="B21" s="27" t="s">
        <v>100</v>
      </c>
      <c r="C21" s="21" t="s">
        <v>27</v>
      </c>
      <c r="D21" s="22"/>
      <c r="E21" s="28">
        <v>5</v>
      </c>
      <c r="F21" s="33">
        <v>46000</v>
      </c>
      <c r="G21" s="30">
        <f t="shared" si="0"/>
        <v>230000</v>
      </c>
      <c r="H21" s="23"/>
    </row>
    <row r="22" spans="1:13" ht="28.5" customHeight="1">
      <c r="A22" s="20" t="s">
        <v>42</v>
      </c>
      <c r="B22" s="27" t="s">
        <v>101</v>
      </c>
      <c r="C22" s="21" t="s">
        <v>15</v>
      </c>
      <c r="D22" s="22"/>
      <c r="E22" s="28">
        <v>150</v>
      </c>
      <c r="F22" s="33">
        <v>1250</v>
      </c>
      <c r="G22" s="30">
        <f t="shared" si="0"/>
        <v>187500</v>
      </c>
      <c r="H22" s="23"/>
      <c r="I22" s="5" t="s">
        <v>102</v>
      </c>
    </row>
    <row r="23" spans="1:13" ht="28.5" customHeight="1">
      <c r="A23" s="20" t="s">
        <v>43</v>
      </c>
      <c r="B23" s="27" t="s">
        <v>71</v>
      </c>
      <c r="C23" s="21" t="s">
        <v>27</v>
      </c>
      <c r="D23" s="22"/>
      <c r="E23" s="28">
        <v>15</v>
      </c>
      <c r="F23" s="33">
        <v>29000</v>
      </c>
      <c r="G23" s="30">
        <f t="shared" si="0"/>
        <v>435000</v>
      </c>
      <c r="H23" s="23"/>
    </row>
    <row r="24" spans="1:13" ht="28.5" customHeight="1">
      <c r="A24" s="20" t="s">
        <v>103</v>
      </c>
      <c r="B24" s="27" t="s">
        <v>104</v>
      </c>
      <c r="C24" s="21" t="s">
        <v>15</v>
      </c>
      <c r="D24" s="22"/>
      <c r="E24" s="28">
        <v>10</v>
      </c>
      <c r="F24" s="33">
        <v>9000</v>
      </c>
      <c r="G24" s="30">
        <f t="shared" si="0"/>
        <v>90000</v>
      </c>
      <c r="H24" s="23" t="s">
        <v>105</v>
      </c>
    </row>
    <row r="25" spans="1:13" ht="28.5" customHeight="1">
      <c r="A25" s="20" t="s">
        <v>106</v>
      </c>
      <c r="B25" s="27" t="s">
        <v>107</v>
      </c>
      <c r="C25" s="21" t="s">
        <v>15</v>
      </c>
      <c r="D25" s="22"/>
      <c r="E25" s="28">
        <v>2</v>
      </c>
      <c r="F25" s="33">
        <v>32000</v>
      </c>
      <c r="G25" s="30">
        <f t="shared" si="0"/>
        <v>64000</v>
      </c>
      <c r="H25" s="23"/>
    </row>
    <row r="26" spans="1:13" ht="28.5" customHeight="1">
      <c r="A26" s="20" t="s">
        <v>108</v>
      </c>
      <c r="B26" s="27" t="s">
        <v>109</v>
      </c>
      <c r="C26" s="21" t="s">
        <v>15</v>
      </c>
      <c r="D26" s="22"/>
      <c r="E26" s="28">
        <v>1</v>
      </c>
      <c r="F26" s="33">
        <v>12500</v>
      </c>
      <c r="G26" s="30">
        <f t="shared" si="0"/>
        <v>12500</v>
      </c>
      <c r="H26" s="23"/>
    </row>
    <row r="27" spans="1:13" ht="28.5" customHeight="1">
      <c r="A27" s="20" t="s">
        <v>110</v>
      </c>
      <c r="B27" s="27" t="s">
        <v>111</v>
      </c>
      <c r="C27" s="21" t="s">
        <v>112</v>
      </c>
      <c r="D27" s="22"/>
      <c r="E27" s="28">
        <v>6</v>
      </c>
      <c r="F27" s="33">
        <v>25000</v>
      </c>
      <c r="G27" s="30">
        <f t="shared" si="0"/>
        <v>150000</v>
      </c>
      <c r="H27" s="23" t="s">
        <v>113</v>
      </c>
    </row>
    <row r="28" spans="1:13" ht="28.5" customHeight="1">
      <c r="A28" s="20" t="s">
        <v>114</v>
      </c>
      <c r="B28" s="27" t="s">
        <v>115</v>
      </c>
      <c r="C28" s="21" t="s">
        <v>62</v>
      </c>
      <c r="D28" s="22"/>
      <c r="E28" s="28">
        <v>20</v>
      </c>
      <c r="F28" s="33">
        <v>2400</v>
      </c>
      <c r="G28" s="30">
        <f t="shared" si="0"/>
        <v>48000</v>
      </c>
      <c r="H28" s="23"/>
      <c r="I28" s="35"/>
    </row>
    <row r="29" spans="1:13" ht="28.5" customHeight="1">
      <c r="A29" s="20" t="s">
        <v>116</v>
      </c>
      <c r="B29" s="27" t="s">
        <v>117</v>
      </c>
      <c r="C29" s="21" t="s">
        <v>27</v>
      </c>
      <c r="D29" s="22"/>
      <c r="E29" s="28">
        <v>24</v>
      </c>
      <c r="F29" s="33">
        <v>6200</v>
      </c>
      <c r="G29" s="30">
        <f t="shared" si="0"/>
        <v>148800</v>
      </c>
      <c r="H29" s="23"/>
    </row>
    <row r="30" spans="1:13" ht="28.5" customHeight="1">
      <c r="A30" s="20" t="s">
        <v>118</v>
      </c>
      <c r="B30" s="27" t="s">
        <v>119</v>
      </c>
      <c r="C30" s="21" t="s">
        <v>17</v>
      </c>
      <c r="D30" s="22"/>
      <c r="E30" s="28">
        <v>3</v>
      </c>
      <c r="F30" s="33">
        <v>47000</v>
      </c>
      <c r="G30" s="30">
        <f t="shared" si="0"/>
        <v>141000</v>
      </c>
      <c r="H30" s="23"/>
    </row>
    <row r="31" spans="1:13">
      <c r="A31" s="20" t="s">
        <v>120</v>
      </c>
      <c r="B31" s="27" t="s">
        <v>121</v>
      </c>
      <c r="C31" s="21" t="s">
        <v>15</v>
      </c>
      <c r="D31" s="22"/>
      <c r="E31" s="28">
        <v>1</v>
      </c>
      <c r="F31" s="33">
        <v>70000</v>
      </c>
      <c r="G31" s="30">
        <f t="shared" si="0"/>
        <v>70000</v>
      </c>
      <c r="H31" s="23"/>
    </row>
    <row r="32" spans="1:13">
      <c r="A32" s="20" t="s">
        <v>122</v>
      </c>
      <c r="B32" s="27" t="s">
        <v>36</v>
      </c>
      <c r="C32" s="21" t="s">
        <v>29</v>
      </c>
      <c r="D32" s="22"/>
      <c r="E32" s="28">
        <v>10</v>
      </c>
      <c r="F32" s="33">
        <v>13500</v>
      </c>
      <c r="G32" s="30">
        <f t="shared" si="0"/>
        <v>135000</v>
      </c>
      <c r="H32" s="23"/>
    </row>
    <row r="33" spans="1:9">
      <c r="A33" s="20" t="s">
        <v>123</v>
      </c>
      <c r="B33" s="27" t="s">
        <v>28</v>
      </c>
      <c r="C33" s="21" t="s">
        <v>29</v>
      </c>
      <c r="D33" s="22"/>
      <c r="E33" s="28">
        <v>15</v>
      </c>
      <c r="F33" s="33">
        <v>5800</v>
      </c>
      <c r="G33" s="30">
        <f t="shared" si="0"/>
        <v>87000</v>
      </c>
      <c r="H33" s="23"/>
    </row>
    <row r="34" spans="1:9">
      <c r="A34" s="20" t="s">
        <v>124</v>
      </c>
      <c r="B34" s="27" t="s">
        <v>125</v>
      </c>
      <c r="C34" s="21" t="s">
        <v>17</v>
      </c>
      <c r="D34" s="22"/>
      <c r="E34" s="28">
        <v>48</v>
      </c>
      <c r="F34" s="33">
        <v>2800</v>
      </c>
      <c r="G34" s="30">
        <f t="shared" si="0"/>
        <v>134400</v>
      </c>
      <c r="H34" s="23" t="s">
        <v>126</v>
      </c>
    </row>
    <row r="35" spans="1:9">
      <c r="A35" s="20" t="s">
        <v>127</v>
      </c>
      <c r="B35" s="27" t="s">
        <v>70</v>
      </c>
      <c r="C35" s="21" t="s">
        <v>17</v>
      </c>
      <c r="D35" s="22"/>
      <c r="E35" s="28">
        <v>60</v>
      </c>
      <c r="F35" s="33">
        <v>2100</v>
      </c>
      <c r="G35" s="30">
        <f t="shared" si="0"/>
        <v>126000</v>
      </c>
      <c r="H35" s="23" t="s">
        <v>126</v>
      </c>
    </row>
    <row r="36" spans="1:9" ht="31.5">
      <c r="A36" s="20" t="s">
        <v>128</v>
      </c>
      <c r="B36" s="27" t="s">
        <v>129</v>
      </c>
      <c r="C36" s="21" t="s">
        <v>17</v>
      </c>
      <c r="D36" s="22"/>
      <c r="E36" s="28">
        <v>30</v>
      </c>
      <c r="F36" s="33">
        <v>10200</v>
      </c>
      <c r="G36" s="30">
        <f t="shared" si="0"/>
        <v>306000</v>
      </c>
      <c r="H36" s="23"/>
    </row>
    <row r="37" spans="1:9">
      <c r="A37" s="20" t="s">
        <v>130</v>
      </c>
      <c r="B37" s="27" t="s">
        <v>131</v>
      </c>
      <c r="C37" s="21" t="s">
        <v>17</v>
      </c>
      <c r="D37" s="22"/>
      <c r="E37" s="28">
        <v>10</v>
      </c>
      <c r="F37" s="33">
        <v>5800</v>
      </c>
      <c r="G37" s="30">
        <f t="shared" si="0"/>
        <v>58000</v>
      </c>
      <c r="H37" s="23"/>
    </row>
    <row r="38" spans="1:9" ht="31.5">
      <c r="A38" s="20" t="s">
        <v>132</v>
      </c>
      <c r="B38" s="27" t="s">
        <v>133</v>
      </c>
      <c r="C38" s="21" t="s">
        <v>27</v>
      </c>
      <c r="D38" s="22"/>
      <c r="E38" s="28">
        <v>50</v>
      </c>
      <c r="F38" s="33">
        <v>9000</v>
      </c>
      <c r="G38" s="30">
        <f t="shared" si="0"/>
        <v>450000</v>
      </c>
      <c r="H38" s="23" t="s">
        <v>134</v>
      </c>
    </row>
    <row r="39" spans="1:9" ht="31.5">
      <c r="A39" s="20" t="s">
        <v>135</v>
      </c>
      <c r="B39" s="27" t="s">
        <v>136</v>
      </c>
      <c r="C39" s="21" t="s">
        <v>137</v>
      </c>
      <c r="D39" s="22"/>
      <c r="E39" s="28">
        <v>30</v>
      </c>
      <c r="F39" s="33">
        <v>8600</v>
      </c>
      <c r="G39" s="30">
        <f t="shared" si="0"/>
        <v>258000</v>
      </c>
      <c r="H39" s="23" t="s">
        <v>134</v>
      </c>
    </row>
    <row r="40" spans="1:9">
      <c r="A40" s="20" t="s">
        <v>138</v>
      </c>
      <c r="B40" s="27" t="s">
        <v>60</v>
      </c>
      <c r="C40" s="21" t="s">
        <v>39</v>
      </c>
      <c r="D40" s="22"/>
      <c r="E40" s="28">
        <v>20</v>
      </c>
      <c r="F40" s="33">
        <v>29500</v>
      </c>
      <c r="G40" s="30">
        <f t="shared" si="0"/>
        <v>590000</v>
      </c>
      <c r="H40" s="23"/>
    </row>
    <row r="41" spans="1:9">
      <c r="A41" s="20" t="s">
        <v>139</v>
      </c>
      <c r="B41" s="27" t="s">
        <v>140</v>
      </c>
      <c r="C41" s="21" t="s">
        <v>141</v>
      </c>
      <c r="D41" s="22"/>
      <c r="E41" s="28">
        <v>30</v>
      </c>
      <c r="F41" s="33">
        <v>6800</v>
      </c>
      <c r="G41" s="30">
        <f t="shared" si="0"/>
        <v>204000</v>
      </c>
      <c r="H41" s="23"/>
    </row>
    <row r="42" spans="1:9">
      <c r="A42" s="20" t="s">
        <v>142</v>
      </c>
      <c r="B42" s="27" t="s">
        <v>143</v>
      </c>
      <c r="C42" s="21" t="s">
        <v>144</v>
      </c>
      <c r="D42" s="22"/>
      <c r="E42" s="28">
        <v>60</v>
      </c>
      <c r="F42" s="33">
        <f>102000/60</f>
        <v>1700</v>
      </c>
      <c r="G42" s="30">
        <f t="shared" si="0"/>
        <v>102000</v>
      </c>
      <c r="H42" s="23"/>
    </row>
    <row r="43" spans="1:9">
      <c r="A43" s="20" t="s">
        <v>145</v>
      </c>
      <c r="B43" s="27" t="s">
        <v>146</v>
      </c>
      <c r="C43" s="21" t="s">
        <v>29</v>
      </c>
      <c r="D43" s="22"/>
      <c r="E43" s="28">
        <v>20</v>
      </c>
      <c r="F43" s="33">
        <v>2800</v>
      </c>
      <c r="G43" s="30">
        <f t="shared" si="0"/>
        <v>56000</v>
      </c>
      <c r="H43" s="23"/>
    </row>
    <row r="44" spans="1:9">
      <c r="A44" s="20" t="s">
        <v>147</v>
      </c>
      <c r="B44" s="27" t="s">
        <v>38</v>
      </c>
      <c r="C44" s="21" t="s">
        <v>27</v>
      </c>
      <c r="D44" s="22"/>
      <c r="E44" s="28">
        <v>5</v>
      </c>
      <c r="F44" s="33">
        <v>25500</v>
      </c>
      <c r="G44" s="36">
        <f t="shared" si="0"/>
        <v>127500</v>
      </c>
      <c r="H44" s="23"/>
      <c r="I44" s="37" t="e">
        <f>#REF!+#REF!+#REF!+#REF!+#REF!+#REF!+#REF!</f>
        <v>#REF!</v>
      </c>
    </row>
    <row r="45" spans="1:9">
      <c r="A45" s="46" t="s">
        <v>19</v>
      </c>
      <c r="B45" s="46"/>
      <c r="C45" s="46"/>
      <c r="D45" s="46"/>
      <c r="E45" s="46"/>
      <c r="F45" s="46"/>
      <c r="G45" s="24">
        <f>SUM(G16:G44)</f>
        <v>5534500</v>
      </c>
      <c r="H45" s="25"/>
    </row>
    <row r="46" spans="1:9">
      <c r="A46" s="46" t="s">
        <v>20</v>
      </c>
      <c r="B46" s="46"/>
      <c r="C46" s="46"/>
      <c r="D46" s="46"/>
      <c r="E46" s="46"/>
      <c r="F46" s="46"/>
      <c r="G46" s="24">
        <f>G45*10%</f>
        <v>553450</v>
      </c>
      <c r="H46" s="25"/>
    </row>
    <row r="47" spans="1:9" s="26" customFormat="1">
      <c r="A47" s="46" t="s">
        <v>21</v>
      </c>
      <c r="B47" s="46" t="s">
        <v>22</v>
      </c>
      <c r="C47" s="46"/>
      <c r="D47" s="46"/>
      <c r="E47" s="46"/>
      <c r="F47" s="46"/>
      <c r="G47" s="24">
        <f>G45+G46</f>
        <v>6087950</v>
      </c>
      <c r="H47" s="25"/>
      <c r="I47" s="26" t="s">
        <v>148</v>
      </c>
    </row>
    <row r="49" spans="7:7">
      <c r="G49" s="37">
        <f>+G45+'03-11-15'!G24</f>
        <v>9098300</v>
      </c>
    </row>
  </sheetData>
  <mergeCells count="11">
    <mergeCell ref="A8:H8"/>
    <mergeCell ref="I17:M17"/>
    <mergeCell ref="A45:F45"/>
    <mergeCell ref="A46:F46"/>
    <mergeCell ref="A47:F47"/>
    <mergeCell ref="A6:H6"/>
    <mergeCell ref="A1:H1"/>
    <mergeCell ref="A2:H2"/>
    <mergeCell ref="A3:H3"/>
    <mergeCell ref="A4:H4"/>
    <mergeCell ref="A5:H5"/>
  </mergeCells>
  <hyperlinks>
    <hyperlink ref="B14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>
      <selection activeCell="J14" sqref="J14"/>
    </sheetView>
  </sheetViews>
  <sheetFormatPr defaultRowHeight="15.75"/>
  <cols>
    <col min="1" max="1" width="6.85546875" style="5" customWidth="1"/>
    <col min="2" max="2" width="34.140625" style="34" customWidth="1"/>
    <col min="3" max="3" width="8.42578125" style="10" customWidth="1"/>
    <col min="4" max="4" width="8.85546875" style="10" customWidth="1"/>
    <col min="5" max="5" width="11.140625" style="11" customWidth="1"/>
    <col min="6" max="6" width="13.85546875" style="5" customWidth="1"/>
    <col min="7" max="7" width="16.5703125" style="5" customWidth="1"/>
    <col min="8" max="16384" width="9.140625" style="5"/>
  </cols>
  <sheetData>
    <row r="1" spans="1:7" s="39" customFormat="1" ht="15"/>
    <row r="2" spans="1:7" s="39" customFormat="1" ht="16.5">
      <c r="A2" s="57" t="s">
        <v>179</v>
      </c>
      <c r="B2" s="55"/>
      <c r="C2" s="55"/>
      <c r="D2" s="55"/>
      <c r="E2" s="55"/>
      <c r="F2" s="55"/>
    </row>
    <row r="3" spans="1:7" s="39" customFormat="1" ht="15">
      <c r="A3" s="58" t="s">
        <v>180</v>
      </c>
      <c r="B3" s="59"/>
      <c r="C3" s="59"/>
      <c r="D3" s="59"/>
      <c r="E3" s="59"/>
      <c r="F3" s="59"/>
    </row>
    <row r="4" spans="1:7" s="39" customFormat="1" ht="16.5">
      <c r="A4" s="57" t="s">
        <v>181</v>
      </c>
      <c r="B4" s="55"/>
      <c r="C4" s="55"/>
      <c r="D4" s="55"/>
      <c r="E4" s="55"/>
      <c r="F4" s="55"/>
    </row>
    <row r="5" spans="1:7" s="39" customFormat="1" ht="15"/>
    <row r="6" spans="1:7" s="39" customFormat="1" ht="15"/>
    <row r="7" spans="1:7" s="39" customFormat="1" ht="20.25">
      <c r="A7" s="60" t="s">
        <v>182</v>
      </c>
      <c r="B7" s="55"/>
      <c r="C7" s="55"/>
      <c r="D7" s="55"/>
      <c r="E7" s="55"/>
      <c r="F7" s="55"/>
    </row>
    <row r="8" spans="1:7" s="39" customFormat="1">
      <c r="A8" s="53" t="s">
        <v>190</v>
      </c>
      <c r="B8" s="53"/>
      <c r="C8" s="53"/>
      <c r="D8" s="53"/>
      <c r="E8" s="53"/>
      <c r="F8" s="53"/>
    </row>
    <row r="9" spans="1:7" s="39" customFormat="1">
      <c r="A9" s="52" t="s">
        <v>192</v>
      </c>
      <c r="B9" s="52"/>
      <c r="C9" s="52"/>
      <c r="D9" s="52"/>
      <c r="E9" s="52"/>
      <c r="F9" s="52"/>
    </row>
    <row r="10" spans="1:7" s="39" customFormat="1">
      <c r="A10" s="53" t="s">
        <v>191</v>
      </c>
      <c r="B10" s="53"/>
      <c r="C10" s="53"/>
      <c r="D10" s="53"/>
      <c r="E10" s="53"/>
      <c r="F10" s="53"/>
    </row>
    <row r="11" spans="1:7" s="39" customFormat="1">
      <c r="A11" s="40"/>
      <c r="B11" s="40"/>
      <c r="C11" s="40"/>
      <c r="D11" s="40"/>
      <c r="E11" s="40"/>
      <c r="F11" s="40"/>
    </row>
    <row r="12" spans="1:7" s="39" customFormat="1">
      <c r="A12" s="41" t="s">
        <v>183</v>
      </c>
    </row>
    <row r="13" spans="1:7" s="39" customFormat="1">
      <c r="A13" s="41" t="s">
        <v>184</v>
      </c>
    </row>
    <row r="14" spans="1:7" s="39" customFormat="1">
      <c r="A14" s="41" t="s">
        <v>25</v>
      </c>
    </row>
    <row r="15" spans="1:7" ht="37.5">
      <c r="A15" s="42" t="s">
        <v>6</v>
      </c>
      <c r="B15" s="42" t="s">
        <v>193</v>
      </c>
      <c r="C15" s="42" t="s">
        <v>8</v>
      </c>
      <c r="D15" s="43" t="s">
        <v>164</v>
      </c>
      <c r="E15" s="44" t="s">
        <v>188</v>
      </c>
      <c r="F15" s="43" t="s">
        <v>189</v>
      </c>
    </row>
    <row r="16" spans="1:7">
      <c r="A16" s="20" t="s">
        <v>14</v>
      </c>
      <c r="B16" s="27" t="s">
        <v>93</v>
      </c>
      <c r="C16" s="21" t="s">
        <v>15</v>
      </c>
      <c r="D16" s="28">
        <v>3</v>
      </c>
      <c r="E16" s="33">
        <v>70000</v>
      </c>
      <c r="F16" s="30">
        <f>D16*E16</f>
        <v>210000</v>
      </c>
      <c r="G16"/>
    </row>
    <row r="17" spans="1:11" ht="18.75" customHeight="1">
      <c r="A17" s="20" t="s">
        <v>16</v>
      </c>
      <c r="B17" s="27" t="s">
        <v>94</v>
      </c>
      <c r="C17" s="21" t="s">
        <v>15</v>
      </c>
      <c r="D17" s="28">
        <v>15</v>
      </c>
      <c r="E17" s="33">
        <v>22000</v>
      </c>
      <c r="F17" s="30">
        <f t="shared" ref="F17:F53" si="0">D17*E17</f>
        <v>330000</v>
      </c>
      <c r="G17" s="50"/>
      <c r="H17" s="51"/>
      <c r="I17" s="51"/>
      <c r="J17" s="51"/>
      <c r="K17" s="51"/>
    </row>
    <row r="18" spans="1:11" ht="18" customHeight="1">
      <c r="A18" s="20" t="s">
        <v>18</v>
      </c>
      <c r="B18" s="27" t="s">
        <v>166</v>
      </c>
      <c r="C18" s="21" t="s">
        <v>62</v>
      </c>
      <c r="D18" s="28">
        <v>16</v>
      </c>
      <c r="E18" s="33">
        <v>7300</v>
      </c>
      <c r="F18" s="30">
        <f t="shared" si="0"/>
        <v>116800</v>
      </c>
    </row>
    <row r="19" spans="1:11" ht="18.75" customHeight="1">
      <c r="A19" s="20" t="s">
        <v>40</v>
      </c>
      <c r="B19" s="27" t="s">
        <v>167</v>
      </c>
      <c r="C19" s="21" t="s">
        <v>194</v>
      </c>
      <c r="D19" s="28">
        <f>20*12</f>
        <v>240</v>
      </c>
      <c r="E19" s="33">
        <v>2300</v>
      </c>
      <c r="F19" s="30">
        <f t="shared" si="0"/>
        <v>552000</v>
      </c>
    </row>
    <row r="20" spans="1:11" ht="18.75" customHeight="1">
      <c r="A20" s="20" t="s">
        <v>79</v>
      </c>
      <c r="B20" s="27" t="s">
        <v>99</v>
      </c>
      <c r="C20" s="21" t="s">
        <v>15</v>
      </c>
      <c r="D20" s="28">
        <v>5</v>
      </c>
      <c r="E20" s="33">
        <v>23000</v>
      </c>
      <c r="F20" s="30">
        <f t="shared" si="0"/>
        <v>115000</v>
      </c>
    </row>
    <row r="21" spans="1:11" ht="17.25" customHeight="1">
      <c r="A21" s="20" t="s">
        <v>41</v>
      </c>
      <c r="B21" s="27" t="s">
        <v>100</v>
      </c>
      <c r="C21" s="21" t="s">
        <v>27</v>
      </c>
      <c r="D21" s="28">
        <v>5</v>
      </c>
      <c r="E21" s="33">
        <v>46000</v>
      </c>
      <c r="F21" s="30">
        <f t="shared" si="0"/>
        <v>230000</v>
      </c>
    </row>
    <row r="22" spans="1:11" ht="16.5" customHeight="1">
      <c r="A22" s="20" t="s">
        <v>42</v>
      </c>
      <c r="B22" s="27" t="s">
        <v>101</v>
      </c>
      <c r="C22" s="21" t="s">
        <v>15</v>
      </c>
      <c r="D22" s="28">
        <v>150</v>
      </c>
      <c r="E22" s="33">
        <v>1250</v>
      </c>
      <c r="F22" s="30">
        <f t="shared" si="0"/>
        <v>187500</v>
      </c>
    </row>
    <row r="23" spans="1:11" ht="14.25" customHeight="1">
      <c r="A23" s="20" t="s">
        <v>43</v>
      </c>
      <c r="B23" s="27" t="s">
        <v>71</v>
      </c>
      <c r="C23" s="21" t="s">
        <v>27</v>
      </c>
      <c r="D23" s="28">
        <v>15</v>
      </c>
      <c r="E23" s="33">
        <v>29000</v>
      </c>
      <c r="F23" s="30">
        <f t="shared" si="0"/>
        <v>435000</v>
      </c>
    </row>
    <row r="24" spans="1:11" ht="17.25" customHeight="1">
      <c r="A24" s="20" t="s">
        <v>103</v>
      </c>
      <c r="B24" s="27" t="s">
        <v>104</v>
      </c>
      <c r="C24" s="21" t="s">
        <v>15</v>
      </c>
      <c r="D24" s="28">
        <v>10</v>
      </c>
      <c r="E24" s="33">
        <v>9000</v>
      </c>
      <c r="F24" s="30">
        <f t="shared" si="0"/>
        <v>90000</v>
      </c>
    </row>
    <row r="25" spans="1:11" ht="15.75" customHeight="1">
      <c r="A25" s="20" t="s">
        <v>152</v>
      </c>
      <c r="B25" s="27" t="s">
        <v>107</v>
      </c>
      <c r="C25" s="21" t="s">
        <v>15</v>
      </c>
      <c r="D25" s="28">
        <v>2</v>
      </c>
      <c r="E25" s="33">
        <v>32000</v>
      </c>
      <c r="F25" s="30">
        <f t="shared" si="0"/>
        <v>64000</v>
      </c>
    </row>
    <row r="26" spans="1:11" ht="14.25" customHeight="1">
      <c r="A26" s="20" t="s">
        <v>106</v>
      </c>
      <c r="B26" s="27" t="s">
        <v>109</v>
      </c>
      <c r="C26" s="21" t="s">
        <v>15</v>
      </c>
      <c r="D26" s="28">
        <v>1</v>
      </c>
      <c r="E26" s="33">
        <v>12500</v>
      </c>
      <c r="F26" s="30">
        <f t="shared" si="0"/>
        <v>12500</v>
      </c>
    </row>
    <row r="27" spans="1:11" ht="18.75" customHeight="1">
      <c r="A27" s="20" t="s">
        <v>108</v>
      </c>
      <c r="B27" s="27" t="s">
        <v>151</v>
      </c>
      <c r="C27" s="21" t="s">
        <v>112</v>
      </c>
      <c r="D27" s="28">
        <v>6</v>
      </c>
      <c r="E27" s="33">
        <v>25000</v>
      </c>
      <c r="F27" s="30">
        <f t="shared" si="0"/>
        <v>150000</v>
      </c>
    </row>
    <row r="28" spans="1:11" ht="16.5" customHeight="1">
      <c r="A28" s="20" t="s">
        <v>153</v>
      </c>
      <c r="B28" s="27" t="s">
        <v>115</v>
      </c>
      <c r="C28" s="21" t="s">
        <v>62</v>
      </c>
      <c r="D28" s="28">
        <v>20</v>
      </c>
      <c r="E28" s="33">
        <v>2400</v>
      </c>
      <c r="F28" s="30">
        <f t="shared" si="0"/>
        <v>48000</v>
      </c>
      <c r="G28" s="35"/>
    </row>
    <row r="29" spans="1:11" ht="16.5" customHeight="1">
      <c r="A29" s="20" t="s">
        <v>110</v>
      </c>
      <c r="B29" s="27" t="s">
        <v>168</v>
      </c>
      <c r="C29" s="21" t="s">
        <v>27</v>
      </c>
      <c r="D29" s="28">
        <v>24</v>
      </c>
      <c r="E29" s="33">
        <v>6200</v>
      </c>
      <c r="F29" s="30">
        <f t="shared" si="0"/>
        <v>148800</v>
      </c>
    </row>
    <row r="30" spans="1:11" ht="17.25" customHeight="1">
      <c r="A30" s="20" t="s">
        <v>114</v>
      </c>
      <c r="B30" s="27" t="s">
        <v>169</v>
      </c>
      <c r="C30" s="21" t="s">
        <v>17</v>
      </c>
      <c r="D30" s="28">
        <v>3</v>
      </c>
      <c r="E30" s="33">
        <v>47000</v>
      </c>
      <c r="F30" s="30">
        <f t="shared" si="0"/>
        <v>141000</v>
      </c>
    </row>
    <row r="31" spans="1:11">
      <c r="A31" s="20" t="s">
        <v>116</v>
      </c>
      <c r="B31" s="27" t="s">
        <v>170</v>
      </c>
      <c r="C31" s="21" t="s">
        <v>15</v>
      </c>
      <c r="D31" s="28">
        <v>1</v>
      </c>
      <c r="E31" s="33">
        <v>70000</v>
      </c>
      <c r="F31" s="30">
        <f t="shared" si="0"/>
        <v>70000</v>
      </c>
    </row>
    <row r="32" spans="1:11">
      <c r="A32" s="20" t="s">
        <v>118</v>
      </c>
      <c r="B32" s="27" t="s">
        <v>36</v>
      </c>
      <c r="C32" s="21" t="s">
        <v>29</v>
      </c>
      <c r="D32" s="28">
        <v>10</v>
      </c>
      <c r="E32" s="33">
        <v>13500</v>
      </c>
      <c r="F32" s="30">
        <f t="shared" si="0"/>
        <v>135000</v>
      </c>
    </row>
    <row r="33" spans="1:7">
      <c r="A33" s="20" t="s">
        <v>120</v>
      </c>
      <c r="B33" s="27" t="s">
        <v>28</v>
      </c>
      <c r="C33" s="21" t="s">
        <v>29</v>
      </c>
      <c r="D33" s="28">
        <v>15</v>
      </c>
      <c r="E33" s="33">
        <v>5800</v>
      </c>
      <c r="F33" s="30">
        <f t="shared" si="0"/>
        <v>87000</v>
      </c>
    </row>
    <row r="34" spans="1:7">
      <c r="A34" s="20" t="s">
        <v>122</v>
      </c>
      <c r="B34" s="27" t="s">
        <v>165</v>
      </c>
      <c r="C34" s="21" t="s">
        <v>17</v>
      </c>
      <c r="D34" s="28">
        <v>48</v>
      </c>
      <c r="E34" s="33">
        <v>2800</v>
      </c>
      <c r="F34" s="30">
        <f t="shared" si="0"/>
        <v>134400</v>
      </c>
    </row>
    <row r="35" spans="1:7">
      <c r="A35" s="20" t="s">
        <v>123</v>
      </c>
      <c r="B35" s="27" t="s">
        <v>70</v>
      </c>
      <c r="C35" s="21" t="s">
        <v>17</v>
      </c>
      <c r="D35" s="28">
        <v>60</v>
      </c>
      <c r="E35" s="33">
        <v>2100</v>
      </c>
      <c r="F35" s="30">
        <f t="shared" si="0"/>
        <v>126000</v>
      </c>
    </row>
    <row r="36" spans="1:7">
      <c r="A36" s="20" t="s">
        <v>124</v>
      </c>
      <c r="B36" s="27" t="s">
        <v>150</v>
      </c>
      <c r="C36" s="21" t="s">
        <v>17</v>
      </c>
      <c r="D36" s="28">
        <v>30</v>
      </c>
      <c r="E36" s="33">
        <v>10200</v>
      </c>
      <c r="F36" s="30">
        <f t="shared" si="0"/>
        <v>306000</v>
      </c>
    </row>
    <row r="37" spans="1:7">
      <c r="A37" s="20" t="s">
        <v>127</v>
      </c>
      <c r="B37" s="27" t="s">
        <v>149</v>
      </c>
      <c r="C37" s="21" t="s">
        <v>17</v>
      </c>
      <c r="D37" s="28">
        <v>10</v>
      </c>
      <c r="E37" s="33">
        <v>5800</v>
      </c>
      <c r="F37" s="30">
        <f t="shared" si="0"/>
        <v>58000</v>
      </c>
    </row>
    <row r="38" spans="1:7">
      <c r="A38" s="20" t="s">
        <v>128</v>
      </c>
      <c r="B38" s="27" t="s">
        <v>171</v>
      </c>
      <c r="C38" s="21" t="s">
        <v>27</v>
      </c>
      <c r="D38" s="28">
        <v>50</v>
      </c>
      <c r="E38" s="33">
        <v>9000</v>
      </c>
      <c r="F38" s="30">
        <f t="shared" si="0"/>
        <v>450000</v>
      </c>
    </row>
    <row r="39" spans="1:7">
      <c r="A39" s="20" t="s">
        <v>130</v>
      </c>
      <c r="B39" s="27" t="s">
        <v>172</v>
      </c>
      <c r="C39" s="21" t="s">
        <v>137</v>
      </c>
      <c r="D39" s="28">
        <v>30</v>
      </c>
      <c r="E39" s="33">
        <v>8600</v>
      </c>
      <c r="F39" s="30">
        <f t="shared" si="0"/>
        <v>258000</v>
      </c>
    </row>
    <row r="40" spans="1:7">
      <c r="A40" s="20" t="s">
        <v>132</v>
      </c>
      <c r="B40" s="27" t="s">
        <v>173</v>
      </c>
      <c r="C40" s="21" t="s">
        <v>39</v>
      </c>
      <c r="D40" s="28">
        <v>20</v>
      </c>
      <c r="E40" s="33">
        <v>29500</v>
      </c>
      <c r="F40" s="30">
        <f t="shared" si="0"/>
        <v>590000</v>
      </c>
    </row>
    <row r="41" spans="1:7">
      <c r="A41" s="20" t="s">
        <v>135</v>
      </c>
      <c r="B41" s="27" t="s">
        <v>140</v>
      </c>
      <c r="C41" s="21" t="s">
        <v>141</v>
      </c>
      <c r="D41" s="28">
        <v>30</v>
      </c>
      <c r="E41" s="33">
        <v>6800</v>
      </c>
      <c r="F41" s="30">
        <f t="shared" si="0"/>
        <v>204000</v>
      </c>
    </row>
    <row r="42" spans="1:7">
      <c r="A42" s="20" t="s">
        <v>138</v>
      </c>
      <c r="B42" s="27" t="s">
        <v>143</v>
      </c>
      <c r="C42" s="21" t="s">
        <v>144</v>
      </c>
      <c r="D42" s="28">
        <v>60</v>
      </c>
      <c r="E42" s="33">
        <f>102000/60</f>
        <v>1700</v>
      </c>
      <c r="F42" s="30">
        <f t="shared" si="0"/>
        <v>102000</v>
      </c>
    </row>
    <row r="43" spans="1:7">
      <c r="A43" s="20" t="s">
        <v>139</v>
      </c>
      <c r="B43" s="27" t="s">
        <v>174</v>
      </c>
      <c r="C43" s="21" t="s">
        <v>29</v>
      </c>
      <c r="D43" s="28">
        <v>20</v>
      </c>
      <c r="E43" s="33">
        <v>2800</v>
      </c>
      <c r="F43" s="30">
        <f t="shared" si="0"/>
        <v>56000</v>
      </c>
    </row>
    <row r="44" spans="1:7">
      <c r="A44" s="20" t="s">
        <v>142</v>
      </c>
      <c r="B44" s="27" t="s">
        <v>175</v>
      </c>
      <c r="C44" s="21" t="s">
        <v>27</v>
      </c>
      <c r="D44" s="28">
        <v>5</v>
      </c>
      <c r="E44" s="33">
        <v>25500</v>
      </c>
      <c r="F44" s="30">
        <f t="shared" si="0"/>
        <v>127500</v>
      </c>
      <c r="G44" s="37"/>
    </row>
    <row r="45" spans="1:7">
      <c r="A45" s="20" t="s">
        <v>145</v>
      </c>
      <c r="B45" s="31" t="s">
        <v>176</v>
      </c>
      <c r="C45" s="21" t="s">
        <v>29</v>
      </c>
      <c r="D45" s="28">
        <v>10</v>
      </c>
      <c r="E45" s="32">
        <v>14000</v>
      </c>
      <c r="F45" s="30">
        <f t="shared" si="0"/>
        <v>140000</v>
      </c>
      <c r="G45" s="37"/>
    </row>
    <row r="46" spans="1:7">
      <c r="A46" s="20" t="s">
        <v>154</v>
      </c>
      <c r="B46" s="31" t="s">
        <v>177</v>
      </c>
      <c r="C46" s="21" t="s">
        <v>15</v>
      </c>
      <c r="D46" s="28">
        <v>10</v>
      </c>
      <c r="E46" s="32">
        <v>5500</v>
      </c>
      <c r="F46" s="30">
        <f t="shared" si="0"/>
        <v>55000</v>
      </c>
      <c r="G46" s="37"/>
    </row>
    <row r="47" spans="1:7">
      <c r="A47" s="20" t="s">
        <v>155</v>
      </c>
      <c r="B47" s="31" t="s">
        <v>178</v>
      </c>
      <c r="C47" s="21" t="s">
        <v>73</v>
      </c>
      <c r="D47" s="28">
        <v>130</v>
      </c>
      <c r="E47" s="32">
        <v>19000</v>
      </c>
      <c r="F47" s="30">
        <f t="shared" si="0"/>
        <v>2470000</v>
      </c>
      <c r="G47" s="37"/>
    </row>
    <row r="48" spans="1:7">
      <c r="A48" s="20" t="s">
        <v>156</v>
      </c>
      <c r="B48" s="31" t="s">
        <v>71</v>
      </c>
      <c r="C48" s="21" t="s">
        <v>27</v>
      </c>
      <c r="D48" s="28">
        <v>13</v>
      </c>
      <c r="E48" s="32">
        <v>29000</v>
      </c>
      <c r="F48" s="30">
        <f t="shared" si="0"/>
        <v>377000</v>
      </c>
      <c r="G48" s="37"/>
    </row>
    <row r="49" spans="1:7">
      <c r="A49" s="20" t="s">
        <v>157</v>
      </c>
      <c r="B49" s="31" t="s">
        <v>75</v>
      </c>
      <c r="C49" s="21" t="s">
        <v>73</v>
      </c>
      <c r="D49" s="28">
        <v>3</v>
      </c>
      <c r="E49" s="32">
        <v>21600</v>
      </c>
      <c r="F49" s="30">
        <f t="shared" si="0"/>
        <v>64800</v>
      </c>
      <c r="G49" s="37"/>
    </row>
    <row r="50" spans="1:7">
      <c r="A50" s="20" t="s">
        <v>158</v>
      </c>
      <c r="B50" s="31" t="s">
        <v>70</v>
      </c>
      <c r="C50" s="21" t="s">
        <v>76</v>
      </c>
      <c r="D50" s="28">
        <v>60</v>
      </c>
      <c r="E50" s="32">
        <v>2100</v>
      </c>
      <c r="F50" s="30">
        <f t="shared" si="0"/>
        <v>126000</v>
      </c>
      <c r="G50" s="37"/>
    </row>
    <row r="51" spans="1:7">
      <c r="A51" s="20" t="s">
        <v>159</v>
      </c>
      <c r="B51" s="31" t="s">
        <v>77</v>
      </c>
      <c r="C51" s="21" t="s">
        <v>78</v>
      </c>
      <c r="D51" s="28">
        <v>20</v>
      </c>
      <c r="E51" s="32">
        <v>2800</v>
      </c>
      <c r="F51" s="30">
        <f t="shared" si="0"/>
        <v>56000</v>
      </c>
      <c r="G51" s="37"/>
    </row>
    <row r="52" spans="1:7">
      <c r="A52" s="20" t="s">
        <v>147</v>
      </c>
      <c r="B52" s="31" t="s">
        <v>81</v>
      </c>
      <c r="C52" s="21" t="s">
        <v>73</v>
      </c>
      <c r="D52" s="28">
        <v>5</v>
      </c>
      <c r="E52" s="32">
        <v>49000</v>
      </c>
      <c r="F52" s="30">
        <f t="shared" si="0"/>
        <v>245000</v>
      </c>
      <c r="G52" s="37"/>
    </row>
    <row r="53" spans="1:7">
      <c r="A53" s="20" t="s">
        <v>160</v>
      </c>
      <c r="B53" s="31" t="s">
        <v>91</v>
      </c>
      <c r="C53" s="21" t="s">
        <v>89</v>
      </c>
      <c r="D53" s="28">
        <v>1</v>
      </c>
      <c r="E53" s="32">
        <v>30000</v>
      </c>
      <c r="F53" s="30">
        <f t="shared" si="0"/>
        <v>30000</v>
      </c>
      <c r="G53" s="37"/>
    </row>
    <row r="54" spans="1:7">
      <c r="A54" s="56" t="s">
        <v>161</v>
      </c>
      <c r="B54" s="56"/>
      <c r="C54" s="56"/>
      <c r="D54" s="56"/>
      <c r="E54" s="56"/>
      <c r="F54" s="38">
        <f>SUM(F16:F53)</f>
        <v>9098300</v>
      </c>
    </row>
    <row r="55" spans="1:7">
      <c r="A55" s="56" t="s">
        <v>162</v>
      </c>
      <c r="B55" s="56"/>
      <c r="C55" s="56"/>
      <c r="D55" s="56"/>
      <c r="E55" s="56"/>
      <c r="F55" s="38">
        <f>F54*10%</f>
        <v>909830</v>
      </c>
    </row>
    <row r="56" spans="1:7" s="26" customFormat="1">
      <c r="A56" s="56" t="s">
        <v>163</v>
      </c>
      <c r="B56" s="56" t="s">
        <v>22</v>
      </c>
      <c r="C56" s="56"/>
      <c r="D56" s="56"/>
      <c r="E56" s="56"/>
      <c r="F56" s="38">
        <f>F54+F55</f>
        <v>10008130</v>
      </c>
      <c r="G56" s="26" t="s">
        <v>148</v>
      </c>
    </row>
    <row r="59" spans="1:7">
      <c r="E59" s="54" t="s">
        <v>185</v>
      </c>
      <c r="F59" s="55"/>
    </row>
    <row r="60" spans="1:7">
      <c r="E60" s="54" t="s">
        <v>186</v>
      </c>
      <c r="F60" s="55"/>
    </row>
    <row r="61" spans="1:7">
      <c r="E61" s="39"/>
      <c r="F61" s="39"/>
    </row>
    <row r="62" spans="1:7">
      <c r="E62" s="39"/>
      <c r="F62" s="39"/>
    </row>
    <row r="63" spans="1:7">
      <c r="E63" s="39"/>
      <c r="F63" s="39"/>
    </row>
    <row r="64" spans="1:7">
      <c r="E64" s="54" t="s">
        <v>187</v>
      </c>
      <c r="F64" s="55"/>
    </row>
  </sheetData>
  <mergeCells count="14">
    <mergeCell ref="G17:K17"/>
    <mergeCell ref="A54:E54"/>
    <mergeCell ref="A55:E55"/>
    <mergeCell ref="A56:E56"/>
    <mergeCell ref="A2:F2"/>
    <mergeCell ref="A3:F3"/>
    <mergeCell ref="A4:F4"/>
    <mergeCell ref="A7:F7"/>
    <mergeCell ref="A8:F8"/>
    <mergeCell ref="A9:F9"/>
    <mergeCell ref="A10:F10"/>
    <mergeCell ref="E59:F59"/>
    <mergeCell ref="E60:F60"/>
    <mergeCell ref="E64:F64"/>
  </mergeCells>
  <pageMargins left="1.2" right="0.28999999999999998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R9" sqref="R9"/>
    </sheetView>
  </sheetViews>
  <sheetFormatPr defaultRowHeight="15"/>
  <sheetData>
    <row r="1" spans="1:12" s="61" customFormat="1" ht="16.5" customHeight="1">
      <c r="A1" s="63" t="s">
        <v>23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s="61" customFormat="1" ht="24" customHeight="1">
      <c r="A2" s="64" t="s">
        <v>24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2" s="61" customFormat="1" ht="24" customHeight="1">
      <c r="A3" s="65" t="s">
        <v>195</v>
      </c>
      <c r="B3" s="65"/>
      <c r="C3" s="65"/>
      <c r="D3" s="65"/>
      <c r="E3" s="65"/>
      <c r="F3" s="65"/>
      <c r="G3" s="65"/>
      <c r="H3" s="65"/>
      <c r="I3" s="65"/>
    </row>
    <row r="4" spans="1:12" s="66" customFormat="1" ht="18.75"/>
    <row r="5" spans="1:12" s="61" customFormat="1" ht="16.5" customHeight="1">
      <c r="A5" s="63" t="s">
        <v>23</v>
      </c>
      <c r="B5" s="63"/>
      <c r="C5" s="63"/>
      <c r="D5" s="63"/>
      <c r="E5" s="63"/>
      <c r="F5" s="63"/>
      <c r="G5" s="63"/>
      <c r="H5" s="63"/>
      <c r="I5" s="63"/>
      <c r="J5" s="63"/>
      <c r="K5" s="63"/>
    </row>
    <row r="6" spans="1:12" s="61" customFormat="1" ht="24" customHeight="1">
      <c r="A6" s="64" t="s">
        <v>24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 s="61" customFormat="1" ht="24" customHeight="1">
      <c r="A7" s="65" t="s">
        <v>195</v>
      </c>
      <c r="B7" s="65"/>
      <c r="C7" s="65"/>
      <c r="D7" s="65"/>
      <c r="E7" s="65"/>
      <c r="F7" s="65"/>
      <c r="G7" s="65"/>
      <c r="H7" s="65"/>
      <c r="I7" s="65"/>
    </row>
    <row r="8" spans="1:12" s="66" customFormat="1" ht="18.75"/>
    <row r="9" spans="1:12" s="61" customFormat="1" ht="16.5" customHeight="1">
      <c r="A9" s="63" t="s">
        <v>23</v>
      </c>
      <c r="B9" s="63"/>
      <c r="C9" s="63"/>
      <c r="D9" s="63"/>
      <c r="E9" s="63"/>
      <c r="F9" s="63"/>
      <c r="G9" s="63"/>
      <c r="H9" s="63"/>
      <c r="I9" s="63"/>
      <c r="J9" s="63"/>
      <c r="K9" s="63"/>
    </row>
    <row r="10" spans="1:12" s="61" customFormat="1" ht="24" customHeight="1">
      <c r="A10" s="64" t="s">
        <v>24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2" s="61" customFormat="1" ht="24" customHeight="1">
      <c r="A11" s="65" t="s">
        <v>195</v>
      </c>
      <c r="B11" s="65"/>
      <c r="C11" s="65"/>
      <c r="D11" s="65"/>
      <c r="E11" s="65"/>
      <c r="F11" s="65"/>
      <c r="G11" s="65"/>
      <c r="H11" s="65"/>
      <c r="I11" s="65"/>
    </row>
    <row r="12" spans="1:12" s="62" customFormat="1" ht="18.75"/>
    <row r="21" spans="1:8" s="1" customFormat="1" ht="16.5" customHeight="1">
      <c r="A21" s="49" t="s">
        <v>56</v>
      </c>
      <c r="B21" s="49"/>
      <c r="C21" s="49"/>
      <c r="D21" s="49"/>
      <c r="E21" s="49"/>
      <c r="F21" s="49"/>
      <c r="G21" s="49"/>
      <c r="H21" s="49"/>
    </row>
  </sheetData>
  <mergeCells count="10">
    <mergeCell ref="A9:K9"/>
    <mergeCell ref="A10:L10"/>
    <mergeCell ref="A11:I11"/>
    <mergeCell ref="A2:L2"/>
    <mergeCell ref="A1:K1"/>
    <mergeCell ref="A3:I3"/>
    <mergeCell ref="A5:K5"/>
    <mergeCell ref="A6:L6"/>
    <mergeCell ref="A7:I7"/>
    <mergeCell ref="A21:H21"/>
  </mergeCells>
  <pageMargins left="0.4" right="0.21" top="0.28999999999999998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03-11-15</vt:lpstr>
      <vt:lpstr>Sheet1</vt:lpstr>
      <vt:lpstr>don hang da giao</vt:lpstr>
      <vt:lpstr>xhd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2015-11-27T07:21:28Z</cp:lastPrinted>
  <dcterms:created xsi:type="dcterms:W3CDTF">2015-01-20T04:38:35Z</dcterms:created>
  <dcterms:modified xsi:type="dcterms:W3CDTF">2015-11-27T07:25:15Z</dcterms:modified>
</cp:coreProperties>
</file>