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Sheet1" sheetId="1" r:id="rId1"/>
    <sheet name="Sheet2" sheetId="2" r:id="rId2"/>
    <sheet name="xhđ" sheetId="4" r:id="rId3"/>
  </sheets>
  <definedNames>
    <definedName name="_xlnm._FilterDatabase" localSheetId="0" hidden="1">Sheet1!$B$4:$H$42</definedName>
  </definedNames>
  <calcPr calcId="124519"/>
</workbook>
</file>

<file path=xl/calcChain.xml><?xml version="1.0" encoding="utf-8"?>
<calcChain xmlns="http://schemas.openxmlformats.org/spreadsheetml/2006/main">
  <c r="F17" i="4"/>
  <c r="F18"/>
  <c r="F19"/>
  <c r="F20"/>
  <c r="F21"/>
  <c r="F22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6"/>
  <c r="D23"/>
  <c r="F23" s="1"/>
  <c r="F52" s="1"/>
  <c r="G50" i="2"/>
  <c r="G44" i="1"/>
  <c r="G48" i="2"/>
  <c r="G47"/>
  <c r="G46"/>
  <c r="G45"/>
  <c r="G42"/>
  <c r="G41"/>
  <c r="G40"/>
  <c r="G39"/>
  <c r="G38"/>
  <c r="G37"/>
  <c r="E36"/>
  <c r="I36" s="1"/>
  <c r="G34"/>
  <c r="G33"/>
  <c r="G32"/>
  <c r="G31"/>
  <c r="G30"/>
  <c r="G29"/>
  <c r="G28"/>
  <c r="G27"/>
  <c r="G26"/>
  <c r="G25"/>
  <c r="G24"/>
  <c r="G23"/>
  <c r="G22"/>
  <c r="G20"/>
  <c r="G19"/>
  <c r="G17"/>
  <c r="G16"/>
  <c r="G15"/>
  <c r="G14"/>
  <c r="G13"/>
  <c r="G12"/>
  <c r="G11"/>
  <c r="G10"/>
  <c r="G9"/>
  <c r="G8"/>
  <c r="G7"/>
  <c r="G6"/>
  <c r="G5"/>
  <c r="G4"/>
  <c r="G3"/>
  <c r="G60" i="1"/>
  <c r="G59"/>
  <c r="G58"/>
  <c r="G57"/>
  <c r="G56"/>
  <c r="G55"/>
  <c r="G54"/>
  <c r="G53"/>
  <c r="G52"/>
  <c r="G51"/>
  <c r="G50"/>
  <c r="G49"/>
  <c r="G48"/>
  <c r="G47"/>
  <c r="G46"/>
  <c r="G61" s="1"/>
  <c r="O29"/>
  <c r="O15"/>
  <c r="O14"/>
  <c r="O28"/>
  <c r="O27"/>
  <c r="O26"/>
  <c r="O25"/>
  <c r="O24"/>
  <c r="O23"/>
  <c r="O22"/>
  <c r="O21"/>
  <c r="O20"/>
  <c r="O19"/>
  <c r="O18"/>
  <c r="O17"/>
  <c r="O16"/>
  <c r="I12"/>
  <c r="G43"/>
  <c r="G32"/>
  <c r="G33"/>
  <c r="G34"/>
  <c r="G35"/>
  <c r="G36"/>
  <c r="G37"/>
  <c r="G38"/>
  <c r="G39"/>
  <c r="G40"/>
  <c r="G41"/>
  <c r="G42"/>
  <c r="G30"/>
  <c r="G17"/>
  <c r="G18"/>
  <c r="G19"/>
  <c r="G20"/>
  <c r="G21"/>
  <c r="G22"/>
  <c r="G23"/>
  <c r="G24"/>
  <c r="G25"/>
  <c r="G26"/>
  <c r="G27"/>
  <c r="G28"/>
  <c r="G29"/>
  <c r="G6"/>
  <c r="G7"/>
  <c r="G8"/>
  <c r="G9"/>
  <c r="G10"/>
  <c r="G11"/>
  <c r="G13"/>
  <c r="G14"/>
  <c r="G5"/>
  <c r="E12"/>
  <c r="G12" s="1"/>
  <c r="G31"/>
  <c r="G16"/>
  <c r="F53" i="4" l="1"/>
  <c r="F54" s="1"/>
  <c r="G49" i="2"/>
  <c r="G21"/>
  <c r="G35"/>
  <c r="G18"/>
  <c r="G36"/>
  <c r="G43" s="1"/>
  <c r="G15" i="1"/>
  <c r="G44" i="2" l="1"/>
  <c r="G52"/>
</calcChain>
</file>

<file path=xl/sharedStrings.xml><?xml version="1.0" encoding="utf-8"?>
<sst xmlns="http://schemas.openxmlformats.org/spreadsheetml/2006/main" count="424" uniqueCount="96">
  <si>
    <t>STT</t>
  </si>
  <si>
    <t>Tên hàng</t>
  </si>
  <si>
    <t>ĐVT</t>
  </si>
  <si>
    <t xml:space="preserve">SL </t>
  </si>
  <si>
    <t>Đơn giá</t>
  </si>
  <si>
    <t>Thành Tiền</t>
  </si>
  <si>
    <t>Note</t>
  </si>
  <si>
    <t>Drinking</t>
  </si>
  <si>
    <t>Café sữa Vina 1 bịch / 24 gói</t>
  </si>
  <si>
    <t>Bịch</t>
  </si>
  <si>
    <t>BL-4581</t>
  </si>
  <si>
    <t>Hygiene</t>
  </si>
  <si>
    <t xml:space="preserve">Cuộn rác 3 màu Trí Quang </t>
  </si>
  <si>
    <t xml:space="preserve">Kg </t>
  </si>
  <si>
    <t>Duck tím 900 ml</t>
  </si>
  <si>
    <t>Chai</t>
  </si>
  <si>
    <t>Giấy vệ sinh cuộn AN AN</t>
  </si>
  <si>
    <t>Cuộn</t>
  </si>
  <si>
    <t>Gift glass cleaner 580ml</t>
  </si>
  <si>
    <t xml:space="preserve">Khăn lau tay màu cotton  ( 28 * 28 cm ) </t>
  </si>
  <si>
    <t xml:space="preserve">Cái </t>
  </si>
  <si>
    <t>Lau sàn Sunlight 4L</t>
  </si>
  <si>
    <t>Can</t>
  </si>
  <si>
    <t>Ly nhựa uống nước 220ml (loại ít mỏng)</t>
  </si>
  <si>
    <t>Cái</t>
  </si>
  <si>
    <t>Milo (1dây- 10gói)</t>
  </si>
  <si>
    <t>Dây</t>
  </si>
  <si>
    <t>Nước rửa chén Sunlight chanh 5L</t>
  </si>
  <si>
    <t>Nước rửa tay Lifebuoy</t>
  </si>
  <si>
    <t xml:space="preserve">Sáp thơm Glade 200g Hương Lài </t>
  </si>
  <si>
    <t>Cục</t>
  </si>
  <si>
    <t>Xà bông Lifebouy ( táo )</t>
  </si>
  <si>
    <t xml:space="preserve">Xịt muỗi Raid 600 ml </t>
  </si>
  <si>
    <t>Xịt phòng Glade</t>
  </si>
  <si>
    <t xml:space="preserve">Chai </t>
  </si>
  <si>
    <t>Stationary</t>
  </si>
  <si>
    <t xml:space="preserve">Bao thư 11 8 18 cm </t>
  </si>
  <si>
    <t xml:space="preserve">Xấp </t>
  </si>
  <si>
    <t>BL-4585</t>
  </si>
  <si>
    <t xml:space="preserve">Bìa phân trang nhựa 12 số </t>
  </si>
  <si>
    <t>Xấp</t>
  </si>
  <si>
    <t>Bút bi TL-031 (xanh,đỏ,đen)</t>
  </si>
  <si>
    <t>Cây</t>
  </si>
  <si>
    <t xml:space="preserve">Bút gel 09 TL </t>
  </si>
  <si>
    <t>Bút lông dầu nhỏ PM-04 CeeDee TL (xanh,đỏ,đen)</t>
  </si>
  <si>
    <t>Bút xóa nước CP02-TL 12ml</t>
  </si>
  <si>
    <t>Dao rọc giấy lớn 0423 SDI (3 lưỡi)</t>
  </si>
  <si>
    <t xml:space="preserve">Đường que </t>
  </si>
  <si>
    <t xml:space="preserve">bịch </t>
  </si>
  <si>
    <t>Lưỡi dao lớn 1404 SDI</t>
  </si>
  <si>
    <t>Hộp</t>
  </si>
  <si>
    <t xml:space="preserve">Milo sữa 3 in 1 </t>
  </si>
  <si>
    <t>dây</t>
  </si>
  <si>
    <t xml:space="preserve">Thước 20 cm cứng </t>
  </si>
  <si>
    <t xml:space="preserve">cây </t>
  </si>
  <si>
    <t xml:space="preserve">Trà Lipton túi lọc 100 gói </t>
  </si>
  <si>
    <t>hộp</t>
  </si>
  <si>
    <t xml:space="preserve">Vina Caphe 3 in 1 ( 24 gói / bịch ) </t>
  </si>
  <si>
    <t xml:space="preserve">Bịch </t>
  </si>
  <si>
    <t xml:space="preserve">Bìa còng bật DK 7 P </t>
  </si>
  <si>
    <t>BL-4595</t>
  </si>
  <si>
    <t xml:space="preserve">Decal A4 đế vàng </t>
  </si>
  <si>
    <t xml:space="preserve">Ngũ cốc calsome </t>
  </si>
  <si>
    <t xml:space="preserve">Sáp thơm hương sớm mai </t>
  </si>
  <si>
    <t xml:space="preserve">cục </t>
  </si>
  <si>
    <t>TOTAL</t>
  </si>
  <si>
    <t>DA. BL-4581 BL-4585 &amp; BL-4595</t>
  </si>
  <si>
    <t xml:space="preserve">thieu </t>
  </si>
  <si>
    <t xml:space="preserve">KHO BL </t>
  </si>
  <si>
    <t>KHO BL</t>
  </si>
  <si>
    <t xml:space="preserve">TRà Lipton túi lọc 100 gói </t>
  </si>
  <si>
    <t xml:space="preserve">TRIAL </t>
  </si>
  <si>
    <t xml:space="preserve">TRIAL 2: </t>
  </si>
  <si>
    <t xml:space="preserve">PROD: 2 </t>
  </si>
  <si>
    <t xml:space="preserve">PRODUC </t>
  </si>
  <si>
    <t>PASE</t>
  </si>
  <si>
    <t xml:space="preserve">Lavaza lanto bell coffee </t>
  </si>
  <si>
    <t xml:space="preserve">kho bl </t>
  </si>
  <si>
    <t>thieu 1</t>
  </si>
  <si>
    <t xml:space="preserve">QC 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</si>
  <si>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</si>
  <si>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</si>
  <si>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</si>
  <si>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</si>
  <si>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</si>
  <si>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</si>
  <si>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</si>
  <si>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</si>
  <si>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</si>
  <si>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 THEO ĐƠN ĐẶT HÀNG SỐ: 27911</t>
  </si>
  <si>
    <t>Tên đơn vị: Công ty TNHH Đông Nam Á</t>
  </si>
  <si>
    <t>Điạ chỉ: Ấp Thuận Đạo, Thị trấn Bến Lức, Long An, Việt Nam</t>
  </si>
  <si>
    <t>MST: 1100737060</t>
  </si>
  <si>
    <t>Ngày      03      tháng      05      năm     2015</t>
  </si>
  <si>
    <t>Số: 703</t>
  </si>
  <si>
    <t>( Đính kèm hoá đơn số: PN/14P   703 )</t>
  </si>
</sst>
</file>

<file path=xl/styles.xml><?xml version="1.0" encoding="utf-8"?>
<styleSheet xmlns="http://schemas.openxmlformats.org/spreadsheetml/2006/main">
  <numFmts count="1">
    <numFmt numFmtId="164" formatCode="#,###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89">
    <xf numFmtId="0" fontId="0" fillId="0" borderId="0" xfId="0"/>
    <xf numFmtId="0" fontId="3" fillId="2" borderId="1" xfId="1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/>
    </xf>
    <xf numFmtId="0" fontId="5" fillId="3" borderId="1" xfId="1" applyFont="1" applyFill="1" applyBorder="1"/>
    <xf numFmtId="164" fontId="5" fillId="3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right"/>
    </xf>
    <xf numFmtId="0" fontId="4" fillId="3" borderId="1" xfId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0" fontId="4" fillId="4" borderId="1" xfId="1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164" fontId="6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vertical="center"/>
    </xf>
    <xf numFmtId="0" fontId="0" fillId="5" borderId="1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right"/>
    </xf>
    <xf numFmtId="164" fontId="5" fillId="6" borderId="1" xfId="0" applyNumberFormat="1" applyFont="1" applyFill="1" applyBorder="1" applyAlignment="1">
      <alignment horizontal="right"/>
    </xf>
    <xf numFmtId="0" fontId="0" fillId="5" borderId="1" xfId="0" applyFont="1" applyFill="1" applyBorder="1"/>
    <xf numFmtId="0" fontId="0" fillId="7" borderId="0" xfId="0" applyFill="1"/>
    <xf numFmtId="0" fontId="0" fillId="6" borderId="1" xfId="0" applyNumberFormat="1" applyFon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/>
    <xf numFmtId="0" fontId="4" fillId="5" borderId="1" xfId="1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4" fillId="6" borderId="1" xfId="1" applyNumberFormat="1" applyFont="1" applyFill="1" applyBorder="1" applyAlignment="1">
      <alignment horizontal="center"/>
    </xf>
    <xf numFmtId="0" fontId="5" fillId="8" borderId="1" xfId="0" applyNumberFormat="1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0" fillId="8" borderId="1" xfId="0" applyFont="1" applyFill="1" applyBorder="1"/>
    <xf numFmtId="0" fontId="0" fillId="10" borderId="0" xfId="0" applyFill="1"/>
    <xf numFmtId="0" fontId="5" fillId="11" borderId="1" xfId="0" applyNumberFormat="1" applyFont="1" applyFill="1" applyBorder="1" applyAlignment="1">
      <alignment horizontal="left"/>
    </xf>
    <xf numFmtId="0" fontId="5" fillId="11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right"/>
    </xf>
    <xf numFmtId="0" fontId="0" fillId="11" borderId="1" xfId="0" applyFont="1" applyFill="1" applyBorder="1"/>
    <xf numFmtId="0" fontId="5" fillId="12" borderId="1" xfId="0" applyNumberFormat="1" applyFont="1" applyFill="1" applyBorder="1" applyAlignment="1">
      <alignment horizontal="left"/>
    </xf>
    <xf numFmtId="0" fontId="5" fillId="12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right"/>
    </xf>
    <xf numFmtId="0" fontId="5" fillId="9" borderId="1" xfId="0" applyNumberFormat="1" applyFont="1" applyFill="1" applyBorder="1" applyAlignment="1">
      <alignment horizontal="left"/>
    </xf>
    <xf numFmtId="0" fontId="5" fillId="9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164" fontId="0" fillId="7" borderId="0" xfId="0" applyNumberFormat="1" applyFill="1"/>
    <xf numFmtId="0" fontId="0" fillId="13" borderId="0" xfId="0" applyFill="1"/>
    <xf numFmtId="0" fontId="0" fillId="12" borderId="1" xfId="0" applyNumberFormat="1" applyFont="1" applyFill="1" applyBorder="1" applyAlignment="1">
      <alignment horizontal="left"/>
    </xf>
    <xf numFmtId="0" fontId="0" fillId="12" borderId="1" xfId="0" applyNumberFormat="1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right"/>
    </xf>
    <xf numFmtId="0" fontId="0" fillId="12" borderId="1" xfId="0" applyFont="1" applyFill="1" applyBorder="1"/>
    <xf numFmtId="0" fontId="0" fillId="11" borderId="1" xfId="0" applyNumberFormat="1" applyFont="1" applyFill="1" applyBorder="1" applyAlignment="1">
      <alignment horizontal="left"/>
    </xf>
    <xf numFmtId="0" fontId="0" fillId="11" borderId="1" xfId="0" applyNumberFormat="1" applyFon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0" fontId="0" fillId="0" borderId="0" xfId="0" applyFill="1"/>
    <xf numFmtId="0" fontId="5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3" fontId="6" fillId="0" borderId="1" xfId="0" applyNumberFormat="1" applyFont="1" applyBorder="1"/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P61"/>
  <sheetViews>
    <sheetView tabSelected="1" topLeftCell="C13" workbookViewId="0">
      <selection activeCell="N24" sqref="N24"/>
    </sheetView>
  </sheetViews>
  <sheetFormatPr defaultRowHeight="15"/>
  <cols>
    <col min="1" max="1" width="3.5703125" customWidth="1"/>
    <col min="2" max="2" width="10.85546875" bestFit="1" customWidth="1"/>
    <col min="3" max="3" width="49.85546875" bestFit="1" customWidth="1"/>
    <col min="6" max="6" width="10.85546875" customWidth="1"/>
    <col min="7" max="7" width="14.28515625" customWidth="1"/>
    <col min="11" max="11" width="22.140625" customWidth="1"/>
    <col min="15" max="15" width="11.140625" customWidth="1"/>
  </cols>
  <sheetData>
    <row r="2" spans="2:16" ht="30" customHeight="1">
      <c r="B2" s="27" t="s">
        <v>66</v>
      </c>
    </row>
    <row r="4" spans="2:1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9" t="s">
        <v>5</v>
      </c>
      <c r="H4" s="20" t="s">
        <v>6</v>
      </c>
    </row>
    <row r="5" spans="2:16">
      <c r="B5" s="2" t="s">
        <v>7</v>
      </c>
      <c r="C5" s="3" t="s">
        <v>8</v>
      </c>
      <c r="D5" s="14" t="s">
        <v>9</v>
      </c>
      <c r="E5" s="14">
        <v>2</v>
      </c>
      <c r="F5" s="4">
        <v>52500</v>
      </c>
      <c r="G5" s="4">
        <f>F5*E5</f>
        <v>105000</v>
      </c>
      <c r="H5" s="21" t="s">
        <v>10</v>
      </c>
    </row>
    <row r="6" spans="2:16">
      <c r="B6" s="5" t="s">
        <v>7</v>
      </c>
      <c r="C6" s="51" t="s">
        <v>25</v>
      </c>
      <c r="D6" s="52" t="s">
        <v>26</v>
      </c>
      <c r="E6" s="52">
        <v>6</v>
      </c>
      <c r="F6" s="53">
        <v>22000</v>
      </c>
      <c r="G6" s="49">
        <f t="shared" ref="G6:G14" si="0">F6*E6</f>
        <v>132000</v>
      </c>
      <c r="H6" s="22" t="s">
        <v>10</v>
      </c>
    </row>
    <row r="7" spans="2:16">
      <c r="B7" s="8" t="s">
        <v>7</v>
      </c>
      <c r="C7" s="54" t="s">
        <v>47</v>
      </c>
      <c r="D7" s="55" t="s">
        <v>48</v>
      </c>
      <c r="E7" s="55">
        <v>4</v>
      </c>
      <c r="F7" s="44">
        <v>16500</v>
      </c>
      <c r="G7" s="44">
        <f t="shared" si="0"/>
        <v>66000</v>
      </c>
      <c r="H7" s="21" t="s">
        <v>38</v>
      </c>
      <c r="I7" t="s">
        <v>72</v>
      </c>
      <c r="J7" t="s">
        <v>73</v>
      </c>
    </row>
    <row r="8" spans="2:16">
      <c r="B8" s="10" t="s">
        <v>7</v>
      </c>
      <c r="C8" s="41" t="s">
        <v>70</v>
      </c>
      <c r="D8" s="42" t="s">
        <v>9</v>
      </c>
      <c r="E8" s="42">
        <v>2</v>
      </c>
      <c r="F8" s="43">
        <v>185000</v>
      </c>
      <c r="G8" s="44">
        <f t="shared" si="0"/>
        <v>370000</v>
      </c>
      <c r="H8" s="45" t="s">
        <v>38</v>
      </c>
      <c r="I8" s="46" t="s">
        <v>71</v>
      </c>
    </row>
    <row r="9" spans="2:16">
      <c r="B9" s="8" t="s">
        <v>7</v>
      </c>
      <c r="C9" s="47" t="s">
        <v>51</v>
      </c>
      <c r="D9" s="48" t="s">
        <v>52</v>
      </c>
      <c r="E9" s="48">
        <v>15</v>
      </c>
      <c r="F9" s="49">
        <v>22080</v>
      </c>
      <c r="G9" s="49">
        <f t="shared" si="0"/>
        <v>331200</v>
      </c>
      <c r="H9" s="50" t="s">
        <v>38</v>
      </c>
    </row>
    <row r="10" spans="2:16">
      <c r="B10" s="10" t="s">
        <v>7</v>
      </c>
      <c r="C10" s="6" t="s">
        <v>55</v>
      </c>
      <c r="D10" s="15" t="s">
        <v>56</v>
      </c>
      <c r="E10" s="15">
        <v>2</v>
      </c>
      <c r="F10" s="7">
        <v>138000</v>
      </c>
      <c r="G10" s="4">
        <f t="shared" si="0"/>
        <v>276000</v>
      </c>
      <c r="H10" s="22" t="s">
        <v>38</v>
      </c>
    </row>
    <row r="11" spans="2:16">
      <c r="B11" s="8" t="s">
        <v>7</v>
      </c>
      <c r="C11" s="9" t="s">
        <v>57</v>
      </c>
      <c r="D11" s="14" t="s">
        <v>58</v>
      </c>
      <c r="E11" s="14">
        <v>5</v>
      </c>
      <c r="F11" s="4">
        <v>52500</v>
      </c>
      <c r="G11" s="4">
        <f t="shared" si="0"/>
        <v>262500</v>
      </c>
      <c r="H11" s="21" t="s">
        <v>38</v>
      </c>
    </row>
    <row r="12" spans="2:16">
      <c r="B12" s="10" t="s">
        <v>7</v>
      </c>
      <c r="C12" s="28" t="s">
        <v>51</v>
      </c>
      <c r="D12" s="29" t="s">
        <v>52</v>
      </c>
      <c r="E12" s="29">
        <f>3*3</f>
        <v>9</v>
      </c>
      <c r="F12" s="30">
        <v>22080</v>
      </c>
      <c r="G12" s="31">
        <f t="shared" si="0"/>
        <v>198720</v>
      </c>
      <c r="H12" s="32" t="s">
        <v>60</v>
      </c>
      <c r="I12" s="33">
        <f>E12+E9+E6</f>
        <v>30</v>
      </c>
      <c r="J12" s="33" t="s">
        <v>68</v>
      </c>
    </row>
    <row r="13" spans="2:16">
      <c r="B13" s="8" t="s">
        <v>7</v>
      </c>
      <c r="C13" s="34" t="s">
        <v>62</v>
      </c>
      <c r="D13" s="35" t="s">
        <v>48</v>
      </c>
      <c r="E13" s="35">
        <v>3</v>
      </c>
      <c r="F13" s="36">
        <v>44000</v>
      </c>
      <c r="G13" s="31">
        <f t="shared" si="0"/>
        <v>132000</v>
      </c>
      <c r="H13" s="37" t="s">
        <v>60</v>
      </c>
      <c r="I13" s="33"/>
      <c r="J13" s="33" t="s">
        <v>68</v>
      </c>
    </row>
    <row r="14" spans="2:16">
      <c r="B14" s="10" t="s">
        <v>7</v>
      </c>
      <c r="C14" s="11" t="s">
        <v>57</v>
      </c>
      <c r="D14" s="13" t="s">
        <v>58</v>
      </c>
      <c r="E14" s="13">
        <v>15</v>
      </c>
      <c r="F14" s="12">
        <v>52500</v>
      </c>
      <c r="G14" s="4">
        <f t="shared" si="0"/>
        <v>787500</v>
      </c>
      <c r="H14" s="22" t="s">
        <v>60</v>
      </c>
      <c r="J14">
        <v>1</v>
      </c>
      <c r="K14" s="3" t="s">
        <v>8</v>
      </c>
      <c r="L14" s="14" t="s">
        <v>9</v>
      </c>
      <c r="M14" s="14">
        <v>2</v>
      </c>
      <c r="N14" s="4">
        <v>52500</v>
      </c>
      <c r="O14" s="4">
        <f>N14*M14</f>
        <v>105000</v>
      </c>
      <c r="P14" s="21" t="s">
        <v>10</v>
      </c>
    </row>
    <row r="15" spans="2:16">
      <c r="B15" s="10"/>
      <c r="C15" s="11"/>
      <c r="D15" s="13"/>
      <c r="E15" s="13"/>
      <c r="F15" s="16" t="s">
        <v>7</v>
      </c>
      <c r="G15" s="17">
        <f>SUM(G5:G14)</f>
        <v>2660920</v>
      </c>
      <c r="H15" s="22"/>
      <c r="J15">
        <v>2</v>
      </c>
      <c r="K15" s="51" t="s">
        <v>25</v>
      </c>
      <c r="L15" s="52" t="s">
        <v>26</v>
      </c>
      <c r="M15" s="52">
        <v>6</v>
      </c>
      <c r="N15" s="53">
        <v>22000</v>
      </c>
      <c r="O15" s="49">
        <f t="shared" ref="O15" si="1">N15*M15</f>
        <v>132000</v>
      </c>
      <c r="P15" s="22" t="s">
        <v>10</v>
      </c>
    </row>
    <row r="16" spans="2:16">
      <c r="B16" s="8" t="s">
        <v>11</v>
      </c>
      <c r="C16" s="9" t="s">
        <v>12</v>
      </c>
      <c r="D16" s="14" t="s">
        <v>13</v>
      </c>
      <c r="E16" s="14">
        <v>20</v>
      </c>
      <c r="F16" s="4">
        <v>35000</v>
      </c>
      <c r="G16" s="4">
        <f>E16*F16</f>
        <v>700000</v>
      </c>
      <c r="H16" s="21" t="s">
        <v>10</v>
      </c>
      <c r="J16">
        <v>3</v>
      </c>
      <c r="K16" s="9" t="s">
        <v>12</v>
      </c>
      <c r="L16" s="14" t="s">
        <v>13</v>
      </c>
      <c r="M16" s="14">
        <v>20</v>
      </c>
      <c r="N16" s="4">
        <v>35000</v>
      </c>
      <c r="O16" s="4">
        <f>M16*N16</f>
        <v>700000</v>
      </c>
    </row>
    <row r="17" spans="2:15">
      <c r="B17" s="10" t="s">
        <v>11</v>
      </c>
      <c r="C17" s="6" t="s">
        <v>14</v>
      </c>
      <c r="D17" s="15" t="s">
        <v>15</v>
      </c>
      <c r="E17" s="15">
        <v>20</v>
      </c>
      <c r="F17" s="7">
        <v>27200</v>
      </c>
      <c r="G17" s="4">
        <f t="shared" ref="G17:G29" si="2">E17*F17</f>
        <v>544000</v>
      </c>
      <c r="H17" s="22" t="s">
        <v>10</v>
      </c>
      <c r="J17">
        <v>4</v>
      </c>
      <c r="K17" s="6" t="s">
        <v>14</v>
      </c>
      <c r="L17" s="15" t="s">
        <v>15</v>
      </c>
      <c r="M17" s="15">
        <v>20</v>
      </c>
      <c r="N17" s="7">
        <v>27200</v>
      </c>
      <c r="O17" s="4">
        <f t="shared" ref="O17:O28" si="3">M17*N17</f>
        <v>544000</v>
      </c>
    </row>
    <row r="18" spans="2:15">
      <c r="B18" s="8" t="s">
        <v>11</v>
      </c>
      <c r="C18" s="9" t="s">
        <v>16</v>
      </c>
      <c r="D18" s="14" t="s">
        <v>17</v>
      </c>
      <c r="E18" s="14">
        <v>1000</v>
      </c>
      <c r="F18" s="4">
        <v>2880</v>
      </c>
      <c r="G18" s="4">
        <f t="shared" si="2"/>
        <v>2880000</v>
      </c>
      <c r="H18" s="21" t="s">
        <v>10</v>
      </c>
      <c r="J18">
        <v>5</v>
      </c>
      <c r="K18" s="9" t="s">
        <v>16</v>
      </c>
      <c r="L18" s="14" t="s">
        <v>17</v>
      </c>
      <c r="M18" s="14">
        <v>1000</v>
      </c>
      <c r="N18" s="4">
        <v>2880</v>
      </c>
      <c r="O18" s="4">
        <f t="shared" si="3"/>
        <v>2880000</v>
      </c>
    </row>
    <row r="19" spans="2:15">
      <c r="B19" s="10" t="s">
        <v>11</v>
      </c>
      <c r="C19" s="6" t="s">
        <v>18</v>
      </c>
      <c r="D19" s="15" t="s">
        <v>15</v>
      </c>
      <c r="E19" s="15">
        <v>10</v>
      </c>
      <c r="F19" s="7">
        <v>19300</v>
      </c>
      <c r="G19" s="4">
        <f t="shared" si="2"/>
        <v>193000</v>
      </c>
      <c r="H19" s="22" t="s">
        <v>10</v>
      </c>
      <c r="J19">
        <v>6</v>
      </c>
      <c r="K19" s="6" t="s">
        <v>18</v>
      </c>
      <c r="L19" s="15" t="s">
        <v>15</v>
      </c>
      <c r="M19" s="15">
        <v>10</v>
      </c>
      <c r="N19" s="7">
        <v>19300</v>
      </c>
      <c r="O19" s="4">
        <f t="shared" si="3"/>
        <v>193000</v>
      </c>
    </row>
    <row r="20" spans="2:15">
      <c r="B20" s="8" t="s">
        <v>11</v>
      </c>
      <c r="C20" s="9" t="s">
        <v>19</v>
      </c>
      <c r="D20" s="14" t="s">
        <v>20</v>
      </c>
      <c r="E20" s="14">
        <v>100</v>
      </c>
      <c r="F20" s="4">
        <v>3900</v>
      </c>
      <c r="G20" s="4">
        <f t="shared" si="2"/>
        <v>390000</v>
      </c>
      <c r="H20" s="21" t="s">
        <v>10</v>
      </c>
      <c r="J20">
        <v>7</v>
      </c>
      <c r="K20" s="9" t="s">
        <v>19</v>
      </c>
      <c r="L20" s="14" t="s">
        <v>20</v>
      </c>
      <c r="M20" s="14">
        <v>100</v>
      </c>
      <c r="N20" s="4">
        <v>3900</v>
      </c>
      <c r="O20" s="4">
        <f t="shared" si="3"/>
        <v>390000</v>
      </c>
    </row>
    <row r="21" spans="2:15">
      <c r="B21" s="10" t="s">
        <v>11</v>
      </c>
      <c r="C21" s="6" t="s">
        <v>21</v>
      </c>
      <c r="D21" s="15" t="s">
        <v>22</v>
      </c>
      <c r="E21" s="15">
        <v>5</v>
      </c>
      <c r="F21" s="7">
        <v>78800</v>
      </c>
      <c r="G21" s="4">
        <f t="shared" si="2"/>
        <v>394000</v>
      </c>
      <c r="H21" s="22" t="s">
        <v>10</v>
      </c>
      <c r="J21">
        <v>8</v>
      </c>
      <c r="K21" s="6" t="s">
        <v>21</v>
      </c>
      <c r="L21" s="15" t="s">
        <v>22</v>
      </c>
      <c r="M21" s="15">
        <v>5</v>
      </c>
      <c r="N21" s="7">
        <v>78800</v>
      </c>
      <c r="O21" s="4">
        <f t="shared" si="3"/>
        <v>394000</v>
      </c>
    </row>
    <row r="22" spans="2:15">
      <c r="B22" s="2" t="s">
        <v>11</v>
      </c>
      <c r="C22" s="9" t="s">
        <v>23</v>
      </c>
      <c r="D22" s="14" t="s">
        <v>24</v>
      </c>
      <c r="E22" s="14">
        <v>20000</v>
      </c>
      <c r="F22" s="4">
        <v>175</v>
      </c>
      <c r="G22" s="4">
        <f t="shared" si="2"/>
        <v>3500000</v>
      </c>
      <c r="H22" s="21" t="s">
        <v>10</v>
      </c>
      <c r="J22">
        <v>9</v>
      </c>
      <c r="K22" s="9" t="s">
        <v>23</v>
      </c>
      <c r="L22" s="14" t="s">
        <v>24</v>
      </c>
      <c r="M22" s="14">
        <v>20000</v>
      </c>
      <c r="N22" s="4">
        <v>175</v>
      </c>
      <c r="O22" s="4">
        <f t="shared" si="3"/>
        <v>3500000</v>
      </c>
    </row>
    <row r="23" spans="2:15">
      <c r="B23" s="10" t="s">
        <v>11</v>
      </c>
      <c r="C23" s="6" t="s">
        <v>27</v>
      </c>
      <c r="D23" s="15" t="s">
        <v>22</v>
      </c>
      <c r="E23" s="15">
        <v>10</v>
      </c>
      <c r="F23" s="7">
        <v>88000</v>
      </c>
      <c r="G23" s="4">
        <f t="shared" si="2"/>
        <v>880000</v>
      </c>
      <c r="H23" s="22" t="s">
        <v>10</v>
      </c>
      <c r="J23">
        <v>10</v>
      </c>
      <c r="K23" s="6" t="s">
        <v>27</v>
      </c>
      <c r="L23" s="15" t="s">
        <v>22</v>
      </c>
      <c r="M23" s="15">
        <v>10</v>
      </c>
      <c r="N23" s="7">
        <v>88000</v>
      </c>
      <c r="O23" s="4">
        <f t="shared" si="3"/>
        <v>880000</v>
      </c>
    </row>
    <row r="24" spans="2:15">
      <c r="B24" s="8" t="s">
        <v>11</v>
      </c>
      <c r="C24" s="9" t="s">
        <v>28</v>
      </c>
      <c r="D24" s="14" t="s">
        <v>15</v>
      </c>
      <c r="E24" s="14">
        <v>10</v>
      </c>
      <c r="F24" s="4">
        <v>19000</v>
      </c>
      <c r="G24" s="4">
        <f t="shared" si="2"/>
        <v>190000</v>
      </c>
      <c r="H24" s="21" t="s">
        <v>10</v>
      </c>
      <c r="J24">
        <v>11</v>
      </c>
      <c r="K24" s="9" t="s">
        <v>28</v>
      </c>
      <c r="L24" s="14" t="s">
        <v>15</v>
      </c>
      <c r="M24" s="14">
        <v>10</v>
      </c>
      <c r="N24" s="4">
        <v>19000</v>
      </c>
      <c r="O24" s="4">
        <f t="shared" si="3"/>
        <v>190000</v>
      </c>
    </row>
    <row r="25" spans="2:15">
      <c r="B25" s="10" t="s">
        <v>11</v>
      </c>
      <c r="C25" s="6" t="s">
        <v>29</v>
      </c>
      <c r="D25" s="15" t="s">
        <v>30</v>
      </c>
      <c r="E25" s="15">
        <v>10</v>
      </c>
      <c r="F25" s="7">
        <v>44160</v>
      </c>
      <c r="G25" s="4">
        <f t="shared" si="2"/>
        <v>441600</v>
      </c>
      <c r="H25" s="22" t="s">
        <v>10</v>
      </c>
      <c r="J25">
        <v>12</v>
      </c>
      <c r="K25" s="6" t="s">
        <v>29</v>
      </c>
      <c r="L25" s="15" t="s">
        <v>30</v>
      </c>
      <c r="M25" s="15">
        <v>10</v>
      </c>
      <c r="N25" s="7">
        <v>44160</v>
      </c>
      <c r="O25" s="4">
        <f t="shared" si="3"/>
        <v>441600</v>
      </c>
    </row>
    <row r="26" spans="2:15">
      <c r="B26" s="8" t="s">
        <v>11</v>
      </c>
      <c r="C26" s="9" t="s">
        <v>31</v>
      </c>
      <c r="D26" s="14" t="s">
        <v>30</v>
      </c>
      <c r="E26" s="14">
        <v>100</v>
      </c>
      <c r="F26" s="4">
        <v>7500</v>
      </c>
      <c r="G26" s="4">
        <f t="shared" si="2"/>
        <v>750000</v>
      </c>
      <c r="H26" s="21" t="s">
        <v>10</v>
      </c>
      <c r="J26">
        <v>13</v>
      </c>
      <c r="K26" s="9" t="s">
        <v>31</v>
      </c>
      <c r="L26" s="14" t="s">
        <v>30</v>
      </c>
      <c r="M26" s="14">
        <v>100</v>
      </c>
      <c r="N26" s="4">
        <v>7500</v>
      </c>
      <c r="O26" s="4">
        <f t="shared" si="3"/>
        <v>750000</v>
      </c>
    </row>
    <row r="27" spans="2:15">
      <c r="B27" s="10" t="s">
        <v>11</v>
      </c>
      <c r="C27" s="6" t="s">
        <v>32</v>
      </c>
      <c r="D27" s="15" t="s">
        <v>15</v>
      </c>
      <c r="E27" s="15">
        <v>10</v>
      </c>
      <c r="F27" s="7">
        <v>54000</v>
      </c>
      <c r="G27" s="4">
        <f t="shared" si="2"/>
        <v>540000</v>
      </c>
      <c r="H27" s="22" t="s">
        <v>10</v>
      </c>
      <c r="J27">
        <v>14</v>
      </c>
      <c r="K27" s="6" t="s">
        <v>32</v>
      </c>
      <c r="L27" s="15" t="s">
        <v>15</v>
      </c>
      <c r="M27" s="15">
        <v>10</v>
      </c>
      <c r="N27" s="7">
        <v>54000</v>
      </c>
      <c r="O27" s="4">
        <f t="shared" si="3"/>
        <v>540000</v>
      </c>
    </row>
    <row r="28" spans="2:15">
      <c r="B28" s="8" t="s">
        <v>11</v>
      </c>
      <c r="C28" s="9" t="s">
        <v>33</v>
      </c>
      <c r="D28" s="14" t="s">
        <v>34</v>
      </c>
      <c r="E28" s="14">
        <v>10</v>
      </c>
      <c r="F28" s="4">
        <v>40320</v>
      </c>
      <c r="G28" s="4">
        <f t="shared" si="2"/>
        <v>403200</v>
      </c>
      <c r="H28" s="21" t="s">
        <v>10</v>
      </c>
      <c r="J28">
        <v>15</v>
      </c>
      <c r="K28" s="9" t="s">
        <v>33</v>
      </c>
      <c r="L28" s="14" t="s">
        <v>34</v>
      </c>
      <c r="M28" s="14">
        <v>10</v>
      </c>
      <c r="N28" s="4">
        <v>40320</v>
      </c>
      <c r="O28" s="4">
        <f t="shared" si="3"/>
        <v>403200</v>
      </c>
    </row>
    <row r="29" spans="2:15">
      <c r="B29" s="38" t="s">
        <v>11</v>
      </c>
      <c r="C29" s="28" t="s">
        <v>63</v>
      </c>
      <c r="D29" s="29" t="s">
        <v>64</v>
      </c>
      <c r="E29" s="29">
        <v>3</v>
      </c>
      <c r="F29" s="30">
        <v>44160</v>
      </c>
      <c r="G29" s="31">
        <f t="shared" si="2"/>
        <v>132480</v>
      </c>
      <c r="H29" s="32" t="s">
        <v>60</v>
      </c>
      <c r="I29" s="33" t="s">
        <v>69</v>
      </c>
      <c r="O29" s="56">
        <f>SUM(O14:O28)</f>
        <v>12042800</v>
      </c>
    </row>
    <row r="30" spans="2:15">
      <c r="B30" s="10"/>
      <c r="C30" s="11"/>
      <c r="D30" s="13"/>
      <c r="E30" s="13"/>
      <c r="F30" s="16" t="s">
        <v>11</v>
      </c>
      <c r="G30" s="17">
        <f>SUM(G16:G29)</f>
        <v>11938280</v>
      </c>
      <c r="H30" s="22"/>
    </row>
    <row r="31" spans="2:15">
      <c r="B31" s="8" t="s">
        <v>35</v>
      </c>
      <c r="C31" s="9" t="s">
        <v>36</v>
      </c>
      <c r="D31" s="14" t="s">
        <v>37</v>
      </c>
      <c r="E31" s="14">
        <v>2</v>
      </c>
      <c r="F31" s="4">
        <v>23000</v>
      </c>
      <c r="G31" s="4">
        <f>F31*E31</f>
        <v>46000</v>
      </c>
      <c r="H31" s="21" t="s">
        <v>38</v>
      </c>
    </row>
    <row r="32" spans="2:15">
      <c r="B32" s="10" t="s">
        <v>35</v>
      </c>
      <c r="C32" s="6" t="s">
        <v>39</v>
      </c>
      <c r="D32" s="15" t="s">
        <v>40</v>
      </c>
      <c r="E32" s="15">
        <v>20</v>
      </c>
      <c r="F32" s="7">
        <v>7800</v>
      </c>
      <c r="G32" s="4">
        <f t="shared" ref="G32:G42" si="4">F32*E32</f>
        <v>156000</v>
      </c>
      <c r="H32" s="22" t="s">
        <v>38</v>
      </c>
    </row>
    <row r="33" spans="2:10">
      <c r="B33" s="8" t="s">
        <v>35</v>
      </c>
      <c r="C33" s="9" t="s">
        <v>41</v>
      </c>
      <c r="D33" s="14" t="s">
        <v>42</v>
      </c>
      <c r="E33" s="14">
        <v>60</v>
      </c>
      <c r="F33" s="4">
        <v>5800</v>
      </c>
      <c r="G33" s="4">
        <f t="shared" si="4"/>
        <v>348000</v>
      </c>
      <c r="H33" s="21" t="s">
        <v>38</v>
      </c>
    </row>
    <row r="34" spans="2:10">
      <c r="B34" s="10" t="s">
        <v>35</v>
      </c>
      <c r="C34" s="6" t="s">
        <v>43</v>
      </c>
      <c r="D34" s="15" t="s">
        <v>42</v>
      </c>
      <c r="E34" s="15">
        <v>36</v>
      </c>
      <c r="F34" s="7">
        <v>5900</v>
      </c>
      <c r="G34" s="4">
        <f t="shared" si="4"/>
        <v>212400</v>
      </c>
      <c r="H34" s="22" t="s">
        <v>38</v>
      </c>
    </row>
    <row r="35" spans="2:10">
      <c r="B35" s="8" t="s">
        <v>35</v>
      </c>
      <c r="C35" s="9" t="s">
        <v>44</v>
      </c>
      <c r="D35" s="14" t="s">
        <v>42</v>
      </c>
      <c r="E35" s="14">
        <v>240</v>
      </c>
      <c r="F35" s="4">
        <v>6600</v>
      </c>
      <c r="G35" s="4">
        <f t="shared" si="4"/>
        <v>1584000</v>
      </c>
      <c r="H35" s="21" t="s">
        <v>38</v>
      </c>
    </row>
    <row r="36" spans="2:10">
      <c r="B36" s="10" t="s">
        <v>35</v>
      </c>
      <c r="C36" s="6" t="s">
        <v>45</v>
      </c>
      <c r="D36" s="15" t="s">
        <v>42</v>
      </c>
      <c r="E36" s="15">
        <v>24</v>
      </c>
      <c r="F36" s="7">
        <v>15500</v>
      </c>
      <c r="G36" s="4">
        <f t="shared" si="4"/>
        <v>372000</v>
      </c>
      <c r="H36" s="22" t="s">
        <v>38</v>
      </c>
    </row>
    <row r="37" spans="2:10">
      <c r="B37" s="8" t="s">
        <v>35</v>
      </c>
      <c r="C37" s="9" t="s">
        <v>46</v>
      </c>
      <c r="D37" s="14" t="s">
        <v>42</v>
      </c>
      <c r="E37" s="14">
        <v>12</v>
      </c>
      <c r="F37" s="4">
        <v>14300</v>
      </c>
      <c r="G37" s="4">
        <f t="shared" si="4"/>
        <v>171600</v>
      </c>
      <c r="H37" s="21" t="s">
        <v>38</v>
      </c>
    </row>
    <row r="38" spans="2:10">
      <c r="B38" s="10" t="s">
        <v>35</v>
      </c>
      <c r="C38" s="6" t="s">
        <v>49</v>
      </c>
      <c r="D38" s="15" t="s">
        <v>50</v>
      </c>
      <c r="E38" s="15">
        <v>12</v>
      </c>
      <c r="F38" s="7">
        <v>12500</v>
      </c>
      <c r="G38" s="4">
        <f t="shared" si="4"/>
        <v>150000</v>
      </c>
      <c r="H38" s="22" t="s">
        <v>38</v>
      </c>
    </row>
    <row r="39" spans="2:10">
      <c r="B39" s="8" t="s">
        <v>35</v>
      </c>
      <c r="C39" s="9" t="s">
        <v>53</v>
      </c>
      <c r="D39" s="14" t="s">
        <v>54</v>
      </c>
      <c r="E39" s="14">
        <v>5</v>
      </c>
      <c r="F39" s="4">
        <v>2400</v>
      </c>
      <c r="G39" s="4">
        <f t="shared" si="4"/>
        <v>12000</v>
      </c>
      <c r="H39" s="21" t="s">
        <v>38</v>
      </c>
    </row>
    <row r="40" spans="2:10">
      <c r="B40" s="39" t="s">
        <v>35</v>
      </c>
      <c r="C40" s="28" t="s">
        <v>59</v>
      </c>
      <c r="D40" s="29" t="s">
        <v>20</v>
      </c>
      <c r="E40" s="29">
        <v>20</v>
      </c>
      <c r="F40" s="30">
        <v>27500</v>
      </c>
      <c r="G40" s="31">
        <f t="shared" si="4"/>
        <v>550000</v>
      </c>
      <c r="H40" s="32" t="s">
        <v>60</v>
      </c>
      <c r="I40" s="33"/>
      <c r="J40" t="s">
        <v>68</v>
      </c>
    </row>
    <row r="41" spans="2:10">
      <c r="B41" s="40" t="s">
        <v>35</v>
      </c>
      <c r="C41" s="34" t="s">
        <v>41</v>
      </c>
      <c r="D41" s="35" t="s">
        <v>42</v>
      </c>
      <c r="E41" s="35">
        <v>20</v>
      </c>
      <c r="F41" s="36">
        <v>5800</v>
      </c>
      <c r="G41" s="31">
        <f t="shared" si="4"/>
        <v>116000</v>
      </c>
      <c r="H41" s="37" t="s">
        <v>60</v>
      </c>
      <c r="I41" s="33"/>
    </row>
    <row r="42" spans="2:10">
      <c r="B42" s="39" t="s">
        <v>35</v>
      </c>
      <c r="C42" s="28" t="s">
        <v>61</v>
      </c>
      <c r="D42" s="29" t="s">
        <v>37</v>
      </c>
      <c r="E42" s="29">
        <v>3</v>
      </c>
      <c r="F42" s="30">
        <v>71000</v>
      </c>
      <c r="G42" s="31">
        <f t="shared" si="4"/>
        <v>213000</v>
      </c>
      <c r="H42" s="32" t="s">
        <v>60</v>
      </c>
      <c r="I42" s="33" t="s">
        <v>67</v>
      </c>
    </row>
    <row r="43" spans="2:10">
      <c r="B43" s="23"/>
      <c r="C43" s="23"/>
      <c r="D43" s="23"/>
      <c r="E43" s="23"/>
      <c r="F43" s="18" t="s">
        <v>35</v>
      </c>
      <c r="G43" s="24">
        <f>SUM(G31:G42)</f>
        <v>3931000</v>
      </c>
      <c r="H43" s="23"/>
    </row>
    <row r="44" spans="2:10" ht="15.75">
      <c r="F44" s="25" t="s">
        <v>65</v>
      </c>
      <c r="G44" s="26">
        <f>G43+G30+G15</f>
        <v>18530200</v>
      </c>
    </row>
    <row r="46" spans="2:10">
      <c r="B46">
        <v>1</v>
      </c>
      <c r="C46" s="3" t="s">
        <v>8</v>
      </c>
      <c r="D46" s="14" t="s">
        <v>9</v>
      </c>
      <c r="E46" s="14">
        <v>2</v>
      </c>
      <c r="F46" s="4">
        <v>52500</v>
      </c>
      <c r="G46" s="4">
        <f>F46*E46</f>
        <v>105000</v>
      </c>
      <c r="H46" s="21" t="s">
        <v>10</v>
      </c>
    </row>
    <row r="47" spans="2:10">
      <c r="B47">
        <v>2</v>
      </c>
      <c r="C47" s="51" t="s">
        <v>25</v>
      </c>
      <c r="D47" s="52" t="s">
        <v>26</v>
      </c>
      <c r="E47" s="52">
        <v>6</v>
      </c>
      <c r="F47" s="53">
        <v>22000</v>
      </c>
      <c r="G47" s="49">
        <f t="shared" ref="G47" si="5">F47*E47</f>
        <v>132000</v>
      </c>
      <c r="H47" s="22" t="s">
        <v>10</v>
      </c>
    </row>
    <row r="48" spans="2:10">
      <c r="B48">
        <v>3</v>
      </c>
      <c r="C48" s="9" t="s">
        <v>12</v>
      </c>
      <c r="D48" s="14" t="s">
        <v>13</v>
      </c>
      <c r="E48" s="14">
        <v>20</v>
      </c>
      <c r="F48" s="4">
        <v>35000</v>
      </c>
      <c r="G48" s="4">
        <f>E48*F48</f>
        <v>700000</v>
      </c>
    </row>
    <row r="49" spans="2:7">
      <c r="B49">
        <v>4</v>
      </c>
      <c r="C49" s="6" t="s">
        <v>14</v>
      </c>
      <c r="D49" s="15" t="s">
        <v>15</v>
      </c>
      <c r="E49" s="15">
        <v>20</v>
      </c>
      <c r="F49" s="7">
        <v>27200</v>
      </c>
      <c r="G49" s="4">
        <f t="shared" ref="G49:G60" si="6">E49*F49</f>
        <v>544000</v>
      </c>
    </row>
    <row r="50" spans="2:7">
      <c r="B50">
        <v>5</v>
      </c>
      <c r="C50" s="9" t="s">
        <v>16</v>
      </c>
      <c r="D50" s="14" t="s">
        <v>17</v>
      </c>
      <c r="E50" s="14">
        <v>1000</v>
      </c>
      <c r="F50" s="4">
        <v>2880</v>
      </c>
      <c r="G50" s="4">
        <f t="shared" si="6"/>
        <v>2880000</v>
      </c>
    </row>
    <row r="51" spans="2:7">
      <c r="B51">
        <v>6</v>
      </c>
      <c r="C51" s="6" t="s">
        <v>18</v>
      </c>
      <c r="D51" s="15" t="s">
        <v>15</v>
      </c>
      <c r="E51" s="15">
        <v>10</v>
      </c>
      <c r="F51" s="7">
        <v>19300</v>
      </c>
      <c r="G51" s="4">
        <f t="shared" si="6"/>
        <v>193000</v>
      </c>
    </row>
    <row r="52" spans="2:7">
      <c r="B52">
        <v>7</v>
      </c>
      <c r="C52" s="9" t="s">
        <v>19</v>
      </c>
      <c r="D52" s="14" t="s">
        <v>20</v>
      </c>
      <c r="E52" s="14">
        <v>100</v>
      </c>
      <c r="F52" s="4">
        <v>3900</v>
      </c>
      <c r="G52" s="4">
        <f t="shared" si="6"/>
        <v>390000</v>
      </c>
    </row>
    <row r="53" spans="2:7">
      <c r="B53">
        <v>8</v>
      </c>
      <c r="C53" s="6" t="s">
        <v>21</v>
      </c>
      <c r="D53" s="15" t="s">
        <v>22</v>
      </c>
      <c r="E53" s="15">
        <v>5</v>
      </c>
      <c r="F53" s="7">
        <v>78800</v>
      </c>
      <c r="G53" s="4">
        <f t="shared" si="6"/>
        <v>394000</v>
      </c>
    </row>
    <row r="54" spans="2:7">
      <c r="B54">
        <v>9</v>
      </c>
      <c r="C54" s="9" t="s">
        <v>23</v>
      </c>
      <c r="D54" s="14" t="s">
        <v>24</v>
      </c>
      <c r="E54" s="14">
        <v>20000</v>
      </c>
      <c r="F54" s="4">
        <v>175</v>
      </c>
      <c r="G54" s="4">
        <f t="shared" si="6"/>
        <v>3500000</v>
      </c>
    </row>
    <row r="55" spans="2:7">
      <c r="B55">
        <v>10</v>
      </c>
      <c r="C55" s="6" t="s">
        <v>27</v>
      </c>
      <c r="D55" s="15" t="s">
        <v>22</v>
      </c>
      <c r="E55" s="15">
        <v>10</v>
      </c>
      <c r="F55" s="7">
        <v>88000</v>
      </c>
      <c r="G55" s="4">
        <f t="shared" si="6"/>
        <v>880000</v>
      </c>
    </row>
    <row r="56" spans="2:7">
      <c r="B56">
        <v>11</v>
      </c>
      <c r="C56" s="9" t="s">
        <v>28</v>
      </c>
      <c r="D56" s="14" t="s">
        <v>15</v>
      </c>
      <c r="E56" s="14">
        <v>10</v>
      </c>
      <c r="F56" s="4">
        <v>19000</v>
      </c>
      <c r="G56" s="4">
        <f t="shared" si="6"/>
        <v>190000</v>
      </c>
    </row>
    <row r="57" spans="2:7">
      <c r="B57">
        <v>12</v>
      </c>
      <c r="C57" s="6" t="s">
        <v>29</v>
      </c>
      <c r="D57" s="15" t="s">
        <v>30</v>
      </c>
      <c r="E57" s="15">
        <v>10</v>
      </c>
      <c r="F57" s="7">
        <v>44160</v>
      </c>
      <c r="G57" s="4">
        <f t="shared" si="6"/>
        <v>441600</v>
      </c>
    </row>
    <row r="58" spans="2:7">
      <c r="B58">
        <v>13</v>
      </c>
      <c r="C58" s="9" t="s">
        <v>31</v>
      </c>
      <c r="D58" s="14" t="s">
        <v>30</v>
      </c>
      <c r="E58" s="14">
        <v>100</v>
      </c>
      <c r="F58" s="4">
        <v>7500</v>
      </c>
      <c r="G58" s="4">
        <f t="shared" si="6"/>
        <v>750000</v>
      </c>
    </row>
    <row r="59" spans="2:7">
      <c r="B59">
        <v>14</v>
      </c>
      <c r="C59" s="6" t="s">
        <v>32</v>
      </c>
      <c r="D59" s="15" t="s">
        <v>15</v>
      </c>
      <c r="E59" s="15">
        <v>10</v>
      </c>
      <c r="F59" s="7">
        <v>54000</v>
      </c>
      <c r="G59" s="4">
        <f t="shared" si="6"/>
        <v>540000</v>
      </c>
    </row>
    <row r="60" spans="2:7">
      <c r="B60">
        <v>15</v>
      </c>
      <c r="C60" s="9" t="s">
        <v>33</v>
      </c>
      <c r="D60" s="14" t="s">
        <v>34</v>
      </c>
      <c r="E60" s="14">
        <v>10</v>
      </c>
      <c r="F60" s="4">
        <v>40320</v>
      </c>
      <c r="G60" s="4">
        <f t="shared" si="6"/>
        <v>403200</v>
      </c>
    </row>
    <row r="61" spans="2:7">
      <c r="G61" s="56">
        <f>SUM(G46:G60)</f>
        <v>12042800</v>
      </c>
    </row>
  </sheetData>
  <autoFilter ref="B4:H42">
    <sortState ref="B5:I40">
      <sortCondition ref="B4:B40"/>
    </sortState>
  </autoFilter>
  <pageMargins left="0.17" right="0.1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52"/>
  <sheetViews>
    <sheetView topLeftCell="A16" workbookViewId="0">
      <selection activeCell="K25" sqref="K25"/>
    </sheetView>
  </sheetViews>
  <sheetFormatPr defaultRowHeight="15"/>
  <cols>
    <col min="1" max="1" width="0.85546875" customWidth="1"/>
    <col min="2" max="2" width="7.7109375" customWidth="1"/>
    <col min="3" max="3" width="38.28515625" customWidth="1"/>
    <col min="4" max="4" width="7.28515625" customWidth="1"/>
    <col min="5" max="5" width="7.140625" customWidth="1"/>
    <col min="6" max="6" width="9.85546875" customWidth="1"/>
    <col min="7" max="7" width="13.140625" customWidth="1"/>
    <col min="9" max="9" width="10.140625" bestFit="1" customWidth="1"/>
    <col min="15" max="15" width="11.140625" customWidth="1"/>
  </cols>
  <sheetData>
    <row r="1" spans="2:8" ht="30" customHeight="1">
      <c r="B1" s="27" t="s">
        <v>66</v>
      </c>
    </row>
    <row r="2" spans="2:8">
      <c r="B2" s="33" t="s">
        <v>75</v>
      </c>
    </row>
    <row r="3" spans="2:8">
      <c r="B3">
        <v>1</v>
      </c>
      <c r="C3" s="3" t="s">
        <v>8</v>
      </c>
      <c r="D3" s="14" t="s">
        <v>9</v>
      </c>
      <c r="E3" s="14">
        <v>2</v>
      </c>
      <c r="F3" s="4">
        <v>52500</v>
      </c>
      <c r="G3" s="4">
        <f>F3*E3</f>
        <v>105000</v>
      </c>
      <c r="H3" s="21" t="s">
        <v>10</v>
      </c>
    </row>
    <row r="4" spans="2:8">
      <c r="B4">
        <v>2</v>
      </c>
      <c r="C4" s="51" t="s">
        <v>25</v>
      </c>
      <c r="D4" s="52" t="s">
        <v>26</v>
      </c>
      <c r="E4" s="52">
        <v>6</v>
      </c>
      <c r="F4" s="53">
        <v>22000</v>
      </c>
      <c r="G4" s="49">
        <f t="shared" ref="G4" si="0">F4*E4</f>
        <v>132000</v>
      </c>
      <c r="H4" s="22" t="s">
        <v>10</v>
      </c>
    </row>
    <row r="5" spans="2:8">
      <c r="B5">
        <v>3</v>
      </c>
      <c r="C5" s="9" t="s">
        <v>12</v>
      </c>
      <c r="D5" s="14" t="s">
        <v>13</v>
      </c>
      <c r="E5" s="14">
        <v>20</v>
      </c>
      <c r="F5" s="4">
        <v>35000</v>
      </c>
      <c r="G5" s="4">
        <f>E5*F5</f>
        <v>700000</v>
      </c>
    </row>
    <row r="6" spans="2:8">
      <c r="B6">
        <v>4</v>
      </c>
      <c r="C6" s="6" t="s">
        <v>14</v>
      </c>
      <c r="D6" s="15" t="s">
        <v>15</v>
      </c>
      <c r="E6" s="15">
        <v>20</v>
      </c>
      <c r="F6" s="7">
        <v>27200</v>
      </c>
      <c r="G6" s="4">
        <f t="shared" ref="G6:G17" si="1">E6*F6</f>
        <v>544000</v>
      </c>
    </row>
    <row r="7" spans="2:8">
      <c r="B7">
        <v>5</v>
      </c>
      <c r="C7" s="9" t="s">
        <v>16</v>
      </c>
      <c r="D7" s="14" t="s">
        <v>17</v>
      </c>
      <c r="E7" s="14">
        <v>1000</v>
      </c>
      <c r="F7" s="4">
        <v>2880</v>
      </c>
      <c r="G7" s="4">
        <f t="shared" si="1"/>
        <v>2880000</v>
      </c>
    </row>
    <row r="8" spans="2:8">
      <c r="B8">
        <v>6</v>
      </c>
      <c r="C8" s="6" t="s">
        <v>18</v>
      </c>
      <c r="D8" s="15" t="s">
        <v>15</v>
      </c>
      <c r="E8" s="15">
        <v>10</v>
      </c>
      <c r="F8" s="7">
        <v>19300</v>
      </c>
      <c r="G8" s="4">
        <f t="shared" si="1"/>
        <v>193000</v>
      </c>
    </row>
    <row r="9" spans="2:8">
      <c r="B9">
        <v>7</v>
      </c>
      <c r="C9" s="9" t="s">
        <v>19</v>
      </c>
      <c r="D9" s="14" t="s">
        <v>20</v>
      </c>
      <c r="E9" s="14">
        <v>100</v>
      </c>
      <c r="F9" s="4">
        <v>3900</v>
      </c>
      <c r="G9" s="4">
        <f t="shared" si="1"/>
        <v>390000</v>
      </c>
    </row>
    <row r="10" spans="2:8">
      <c r="B10">
        <v>8</v>
      </c>
      <c r="C10" s="6" t="s">
        <v>21</v>
      </c>
      <c r="D10" s="15" t="s">
        <v>22</v>
      </c>
      <c r="E10" s="15">
        <v>5</v>
      </c>
      <c r="F10" s="7">
        <v>78800</v>
      </c>
      <c r="G10" s="4">
        <f t="shared" si="1"/>
        <v>394000</v>
      </c>
    </row>
    <row r="11" spans="2:8">
      <c r="B11">
        <v>9</v>
      </c>
      <c r="C11" s="9" t="s">
        <v>23</v>
      </c>
      <c r="D11" s="14" t="s">
        <v>24</v>
      </c>
      <c r="E11" s="14">
        <v>20000</v>
      </c>
      <c r="F11" s="4">
        <v>175</v>
      </c>
      <c r="G11" s="4">
        <f t="shared" si="1"/>
        <v>3500000</v>
      </c>
    </row>
    <row r="12" spans="2:8">
      <c r="B12">
        <v>10</v>
      </c>
      <c r="C12" s="6" t="s">
        <v>27</v>
      </c>
      <c r="D12" s="15" t="s">
        <v>22</v>
      </c>
      <c r="E12" s="15">
        <v>10</v>
      </c>
      <c r="F12" s="7">
        <v>88000</v>
      </c>
      <c r="G12" s="4">
        <f t="shared" si="1"/>
        <v>880000</v>
      </c>
    </row>
    <row r="13" spans="2:8">
      <c r="B13">
        <v>11</v>
      </c>
      <c r="C13" s="9" t="s">
        <v>28</v>
      </c>
      <c r="D13" s="14" t="s">
        <v>15</v>
      </c>
      <c r="E13" s="14">
        <v>10</v>
      </c>
      <c r="F13" s="4">
        <v>19000</v>
      </c>
      <c r="G13" s="4">
        <f t="shared" si="1"/>
        <v>190000</v>
      </c>
    </row>
    <row r="14" spans="2:8">
      <c r="B14">
        <v>12</v>
      </c>
      <c r="C14" s="6" t="s">
        <v>29</v>
      </c>
      <c r="D14" s="15" t="s">
        <v>30</v>
      </c>
      <c r="E14" s="15">
        <v>10</v>
      </c>
      <c r="F14" s="7">
        <v>44160</v>
      </c>
      <c r="G14" s="4">
        <f t="shared" si="1"/>
        <v>441600</v>
      </c>
    </row>
    <row r="15" spans="2:8">
      <c r="B15">
        <v>13</v>
      </c>
      <c r="C15" s="9" t="s">
        <v>31</v>
      </c>
      <c r="D15" s="14" t="s">
        <v>30</v>
      </c>
      <c r="E15" s="14">
        <v>100</v>
      </c>
      <c r="F15" s="4">
        <v>7500</v>
      </c>
      <c r="G15" s="4">
        <f t="shared" si="1"/>
        <v>750000</v>
      </c>
    </row>
    <row r="16" spans="2:8">
      <c r="B16">
        <v>14</v>
      </c>
      <c r="C16" s="6" t="s">
        <v>32</v>
      </c>
      <c r="D16" s="15" t="s">
        <v>15</v>
      </c>
      <c r="E16" s="15">
        <v>10</v>
      </c>
      <c r="F16" s="7">
        <v>54000</v>
      </c>
      <c r="G16" s="4">
        <f t="shared" si="1"/>
        <v>540000</v>
      </c>
    </row>
    <row r="17" spans="2:9">
      <c r="B17">
        <v>15</v>
      </c>
      <c r="C17" s="9" t="s">
        <v>33</v>
      </c>
      <c r="D17" s="14" t="s">
        <v>34</v>
      </c>
      <c r="E17" s="14">
        <v>10</v>
      </c>
      <c r="F17" s="4">
        <v>40320</v>
      </c>
      <c r="G17" s="4">
        <f t="shared" si="1"/>
        <v>403200</v>
      </c>
    </row>
    <row r="18" spans="2:9">
      <c r="G18" s="57">
        <f>SUM(G3:G17)</f>
        <v>12042800</v>
      </c>
    </row>
    <row r="19" spans="2:9">
      <c r="B19" s="33" t="s">
        <v>71</v>
      </c>
      <c r="C19" s="47" t="s">
        <v>47</v>
      </c>
      <c r="D19" s="48" t="s">
        <v>48</v>
      </c>
      <c r="E19" s="48">
        <v>2</v>
      </c>
      <c r="F19" s="49">
        <v>16500</v>
      </c>
      <c r="G19" s="49">
        <f t="shared" ref="G19:G20" si="2">F19*E19</f>
        <v>33000</v>
      </c>
      <c r="H19" s="21" t="s">
        <v>38</v>
      </c>
      <c r="I19" t="s">
        <v>72</v>
      </c>
    </row>
    <row r="20" spans="2:9">
      <c r="C20" s="51" t="s">
        <v>76</v>
      </c>
      <c r="D20" s="52" t="s">
        <v>9</v>
      </c>
      <c r="E20" s="52">
        <v>2</v>
      </c>
      <c r="F20" s="53">
        <v>185000</v>
      </c>
      <c r="G20" s="49">
        <f t="shared" si="2"/>
        <v>370000</v>
      </c>
      <c r="H20" s="45" t="s">
        <v>38</v>
      </c>
      <c r="I20" s="46" t="s">
        <v>71</v>
      </c>
    </row>
    <row r="21" spans="2:9">
      <c r="G21" s="57">
        <f>SUM(G19:G20)</f>
        <v>403000</v>
      </c>
    </row>
    <row r="22" spans="2:9">
      <c r="B22" s="33" t="s">
        <v>74</v>
      </c>
      <c r="C22" s="47" t="s">
        <v>47</v>
      </c>
      <c r="D22" s="48" t="s">
        <v>48</v>
      </c>
      <c r="E22" s="48">
        <v>2</v>
      </c>
      <c r="F22" s="49">
        <v>16500</v>
      </c>
      <c r="G22" s="49">
        <f t="shared" ref="G22:G25" si="3">F22*E22</f>
        <v>33000</v>
      </c>
    </row>
    <row r="23" spans="2:9">
      <c r="C23" s="47" t="s">
        <v>51</v>
      </c>
      <c r="D23" s="48" t="s">
        <v>52</v>
      </c>
      <c r="E23" s="48">
        <v>15</v>
      </c>
      <c r="F23" s="49">
        <v>22080</v>
      </c>
      <c r="G23" s="49">
        <f t="shared" si="3"/>
        <v>331200</v>
      </c>
    </row>
    <row r="24" spans="2:9">
      <c r="C24" s="6" t="s">
        <v>55</v>
      </c>
      <c r="D24" s="15" t="s">
        <v>56</v>
      </c>
      <c r="E24" s="15">
        <v>2</v>
      </c>
      <c r="F24" s="7">
        <v>138000</v>
      </c>
      <c r="G24" s="4">
        <f t="shared" si="3"/>
        <v>276000</v>
      </c>
    </row>
    <row r="25" spans="2:9">
      <c r="C25" s="9" t="s">
        <v>57</v>
      </c>
      <c r="D25" s="14" t="s">
        <v>58</v>
      </c>
      <c r="E25" s="14">
        <v>5</v>
      </c>
      <c r="F25" s="4">
        <v>52500</v>
      </c>
      <c r="G25" s="4">
        <f t="shared" si="3"/>
        <v>262500</v>
      </c>
    </row>
    <row r="26" spans="2:9">
      <c r="C26" s="9" t="s">
        <v>36</v>
      </c>
      <c r="D26" s="14" t="s">
        <v>37</v>
      </c>
      <c r="E26" s="14">
        <v>2</v>
      </c>
      <c r="F26" s="4">
        <v>23000</v>
      </c>
      <c r="G26" s="4">
        <f>F26*E26</f>
        <v>46000</v>
      </c>
    </row>
    <row r="27" spans="2:9">
      <c r="C27" s="6" t="s">
        <v>39</v>
      </c>
      <c r="D27" s="15" t="s">
        <v>40</v>
      </c>
      <c r="E27" s="15">
        <v>10</v>
      </c>
      <c r="F27" s="7">
        <v>7800</v>
      </c>
      <c r="G27" s="4">
        <f t="shared" ref="G27:G34" si="4">F27*E27</f>
        <v>78000</v>
      </c>
    </row>
    <row r="28" spans="2:9">
      <c r="C28" s="9" t="s">
        <v>41</v>
      </c>
      <c r="D28" s="14" t="s">
        <v>42</v>
      </c>
      <c r="E28" s="14">
        <v>40</v>
      </c>
      <c r="F28" s="4">
        <v>5800</v>
      </c>
      <c r="G28" s="4">
        <f t="shared" si="4"/>
        <v>232000</v>
      </c>
    </row>
    <row r="29" spans="2:9">
      <c r="C29" s="6" t="s">
        <v>43</v>
      </c>
      <c r="D29" s="15" t="s">
        <v>42</v>
      </c>
      <c r="E29" s="15">
        <v>24</v>
      </c>
      <c r="F29" s="7">
        <v>5900</v>
      </c>
      <c r="G29" s="4">
        <f t="shared" si="4"/>
        <v>141600</v>
      </c>
    </row>
    <row r="30" spans="2:9">
      <c r="C30" s="9" t="s">
        <v>44</v>
      </c>
      <c r="D30" s="14" t="s">
        <v>42</v>
      </c>
      <c r="E30" s="14">
        <v>240</v>
      </c>
      <c r="F30" s="4">
        <v>6600</v>
      </c>
      <c r="G30" s="4">
        <f t="shared" si="4"/>
        <v>1584000</v>
      </c>
    </row>
    <row r="31" spans="2:9">
      <c r="C31" s="6" t="s">
        <v>45</v>
      </c>
      <c r="D31" s="15" t="s">
        <v>42</v>
      </c>
      <c r="E31" s="15">
        <v>24</v>
      </c>
      <c r="F31" s="7">
        <v>15500</v>
      </c>
      <c r="G31" s="4">
        <f t="shared" si="4"/>
        <v>372000</v>
      </c>
    </row>
    <row r="32" spans="2:9">
      <c r="C32" s="9" t="s">
        <v>46</v>
      </c>
      <c r="D32" s="14" t="s">
        <v>42</v>
      </c>
      <c r="E32" s="14">
        <v>12</v>
      </c>
      <c r="F32" s="4">
        <v>14300</v>
      </c>
      <c r="G32" s="4">
        <f t="shared" si="4"/>
        <v>171600</v>
      </c>
    </row>
    <row r="33" spans="2:9">
      <c r="C33" s="6" t="s">
        <v>49</v>
      </c>
      <c r="D33" s="15" t="s">
        <v>50</v>
      </c>
      <c r="E33" s="15">
        <v>12</v>
      </c>
      <c r="F33" s="7">
        <v>12500</v>
      </c>
      <c r="G33" s="4">
        <f t="shared" si="4"/>
        <v>150000</v>
      </c>
    </row>
    <row r="34" spans="2:9">
      <c r="C34" s="9" t="s">
        <v>53</v>
      </c>
      <c r="D34" s="14" t="s">
        <v>54</v>
      </c>
      <c r="E34" s="14">
        <v>5</v>
      </c>
      <c r="F34" s="4">
        <v>2400</v>
      </c>
      <c r="G34" s="4">
        <f t="shared" si="4"/>
        <v>12000</v>
      </c>
    </row>
    <row r="35" spans="2:9">
      <c r="G35" s="57">
        <f>SUM(G22:G34)</f>
        <v>3689900</v>
      </c>
    </row>
    <row r="36" spans="2:9">
      <c r="B36" s="33" t="s">
        <v>68</v>
      </c>
      <c r="C36" s="60" t="s">
        <v>51</v>
      </c>
      <c r="D36" s="61" t="s">
        <v>52</v>
      </c>
      <c r="E36" s="61">
        <f>3*3</f>
        <v>9</v>
      </c>
      <c r="F36" s="62">
        <v>22080</v>
      </c>
      <c r="G36" s="49">
        <f t="shared" ref="G36:G38" si="5">F36*E36</f>
        <v>198720</v>
      </c>
      <c r="H36" s="63" t="s">
        <v>60</v>
      </c>
      <c r="I36" s="59">
        <f>E36+E34+E31</f>
        <v>38</v>
      </c>
    </row>
    <row r="37" spans="2:9">
      <c r="B37" s="59"/>
      <c r="C37" s="64" t="s">
        <v>62</v>
      </c>
      <c r="D37" s="65" t="s">
        <v>48</v>
      </c>
      <c r="E37" s="65">
        <v>3</v>
      </c>
      <c r="F37" s="66">
        <v>44000</v>
      </c>
      <c r="G37" s="49">
        <f t="shared" si="5"/>
        <v>132000</v>
      </c>
      <c r="H37" s="50" t="s">
        <v>60</v>
      </c>
      <c r="I37" s="59"/>
    </row>
    <row r="38" spans="2:9">
      <c r="B38" s="59"/>
      <c r="C38" s="60" t="s">
        <v>57</v>
      </c>
      <c r="D38" s="61" t="s">
        <v>58</v>
      </c>
      <c r="E38" s="61">
        <v>9</v>
      </c>
      <c r="F38" s="62">
        <v>52500</v>
      </c>
      <c r="G38" s="49">
        <f t="shared" si="5"/>
        <v>472500</v>
      </c>
      <c r="H38" s="63" t="s">
        <v>60</v>
      </c>
      <c r="I38" s="59" t="s">
        <v>77</v>
      </c>
    </row>
    <row r="39" spans="2:9">
      <c r="B39" s="59"/>
      <c r="C39" s="60" t="s">
        <v>63</v>
      </c>
      <c r="D39" s="61" t="s">
        <v>64</v>
      </c>
      <c r="E39" s="61">
        <v>3</v>
      </c>
      <c r="F39" s="62">
        <v>44160</v>
      </c>
      <c r="G39" s="49">
        <f t="shared" ref="G39" si="6">E39*F39</f>
        <v>132480</v>
      </c>
      <c r="H39" s="59"/>
      <c r="I39" s="59"/>
    </row>
    <row r="40" spans="2:9">
      <c r="B40" s="59"/>
      <c r="C40" s="60" t="s">
        <v>59</v>
      </c>
      <c r="D40" s="61" t="s">
        <v>20</v>
      </c>
      <c r="E40" s="61">
        <v>20</v>
      </c>
      <c r="F40" s="62">
        <v>27500</v>
      </c>
      <c r="G40" s="49">
        <f t="shared" ref="G40:G42" si="7">F40*E40</f>
        <v>550000</v>
      </c>
      <c r="H40" s="63" t="s">
        <v>60</v>
      </c>
      <c r="I40" s="59"/>
    </row>
    <row r="41" spans="2:9">
      <c r="B41" s="59"/>
      <c r="C41" s="64" t="s">
        <v>41</v>
      </c>
      <c r="D41" s="65" t="s">
        <v>42</v>
      </c>
      <c r="E41" s="65">
        <v>20</v>
      </c>
      <c r="F41" s="66">
        <v>5800</v>
      </c>
      <c r="G41" s="49">
        <f t="shared" si="7"/>
        <v>116000</v>
      </c>
      <c r="H41" s="50" t="s">
        <v>60</v>
      </c>
      <c r="I41" s="59"/>
    </row>
    <row r="42" spans="2:9">
      <c r="B42" s="59"/>
      <c r="C42" s="60" t="s">
        <v>61</v>
      </c>
      <c r="D42" s="61" t="s">
        <v>37</v>
      </c>
      <c r="E42" s="61">
        <v>3</v>
      </c>
      <c r="F42" s="62">
        <v>71000</v>
      </c>
      <c r="G42" s="49">
        <f t="shared" si="7"/>
        <v>213000</v>
      </c>
      <c r="H42" s="63" t="s">
        <v>60</v>
      </c>
      <c r="I42" s="59" t="s">
        <v>78</v>
      </c>
    </row>
    <row r="43" spans="2:9">
      <c r="C43" s="56"/>
      <c r="G43" s="57">
        <f>SUM(G36:G42)</f>
        <v>1814700</v>
      </c>
    </row>
    <row r="44" spans="2:9">
      <c r="G44" s="58">
        <f>G43+G35+G21+G18</f>
        <v>17950400</v>
      </c>
      <c r="I44" s="56"/>
    </row>
    <row r="45" spans="2:9">
      <c r="B45" s="33" t="s">
        <v>79</v>
      </c>
      <c r="C45" s="9" t="s">
        <v>41</v>
      </c>
      <c r="D45" s="14" t="s">
        <v>42</v>
      </c>
      <c r="E45" s="14">
        <v>20</v>
      </c>
      <c r="F45" s="4">
        <v>5800</v>
      </c>
      <c r="G45" s="4">
        <f t="shared" ref="G45:G48" si="8">F45*E45</f>
        <v>116000</v>
      </c>
    </row>
    <row r="46" spans="2:9">
      <c r="C46" s="6" t="s">
        <v>43</v>
      </c>
      <c r="D46" s="15" t="s">
        <v>42</v>
      </c>
      <c r="E46" s="15">
        <v>12</v>
      </c>
      <c r="F46" s="7">
        <v>5900</v>
      </c>
      <c r="G46" s="4">
        <f t="shared" si="8"/>
        <v>70800</v>
      </c>
    </row>
    <row r="47" spans="2:9">
      <c r="C47" s="6" t="s">
        <v>39</v>
      </c>
      <c r="D47" s="15" t="s">
        <v>40</v>
      </c>
      <c r="E47" s="15">
        <v>10</v>
      </c>
      <c r="F47" s="7">
        <v>7800</v>
      </c>
      <c r="G47" s="4">
        <f t="shared" si="8"/>
        <v>78000</v>
      </c>
    </row>
    <row r="48" spans="2:9">
      <c r="C48" s="28" t="s">
        <v>57</v>
      </c>
      <c r="D48" s="29" t="s">
        <v>58</v>
      </c>
      <c r="E48" s="29">
        <v>6</v>
      </c>
      <c r="F48" s="30">
        <v>52500</v>
      </c>
      <c r="G48" s="31">
        <f t="shared" si="8"/>
        <v>315000</v>
      </c>
    </row>
    <row r="49" spans="7:7">
      <c r="G49" s="57">
        <f>SUM(G45:G48)</f>
        <v>579800</v>
      </c>
    </row>
    <row r="50" spans="7:7">
      <c r="G50" s="56">
        <f>G49+G43+G35+G21+G18</f>
        <v>18530200</v>
      </c>
    </row>
    <row r="52" spans="7:7">
      <c r="G52" s="56">
        <f>G50-G51</f>
        <v>18530200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L17" sqref="L17"/>
    </sheetView>
  </sheetViews>
  <sheetFormatPr defaultRowHeight="15"/>
  <cols>
    <col min="1" max="1" width="6.140625" customWidth="1"/>
    <col min="2" max="2" width="40" customWidth="1"/>
    <col min="4" max="4" width="8.5703125" customWidth="1"/>
    <col min="5" max="5" width="10.85546875" customWidth="1"/>
    <col min="6" max="6" width="14.28515625" customWidth="1"/>
  </cols>
  <sheetData>
    <row r="1" spans="1:6" s="77" customFormat="1"/>
    <row r="2" spans="1:6" s="77" customFormat="1" ht="16.5">
      <c r="A2" s="81" t="s">
        <v>86</v>
      </c>
      <c r="B2" s="82"/>
      <c r="C2" s="82"/>
      <c r="D2" s="82"/>
      <c r="E2" s="82"/>
      <c r="F2" s="82"/>
    </row>
    <row r="3" spans="1:6" s="77" customFormat="1" ht="15.75">
      <c r="A3" s="83" t="s">
        <v>87</v>
      </c>
      <c r="B3" s="82"/>
      <c r="C3" s="82"/>
      <c r="D3" s="82"/>
      <c r="E3" s="82"/>
      <c r="F3" s="82"/>
    </row>
    <row r="4" spans="1:6" s="77" customFormat="1" ht="16.5">
      <c r="A4" s="81" t="s">
        <v>88</v>
      </c>
      <c r="B4" s="82"/>
      <c r="C4" s="82"/>
      <c r="D4" s="82"/>
      <c r="E4" s="82"/>
      <c r="F4" s="82"/>
    </row>
    <row r="5" spans="1:6" s="77" customFormat="1"/>
    <row r="6" spans="1:6" s="77" customFormat="1"/>
    <row r="7" spans="1:6" s="77" customFormat="1" ht="16.5">
      <c r="A7" s="81" t="s">
        <v>89</v>
      </c>
      <c r="B7" s="84"/>
      <c r="C7" s="84"/>
      <c r="D7" s="84"/>
      <c r="E7" s="84"/>
      <c r="F7" s="84"/>
    </row>
    <row r="8" spans="1:6" s="77" customFormat="1" ht="15.75">
      <c r="A8" s="80" t="s">
        <v>94</v>
      </c>
      <c r="B8" s="80"/>
      <c r="C8" s="80"/>
      <c r="D8" s="80"/>
      <c r="E8" s="80"/>
      <c r="F8" s="80"/>
    </row>
    <row r="9" spans="1:6" s="77" customFormat="1" ht="15.75">
      <c r="A9" s="85" t="s">
        <v>93</v>
      </c>
      <c r="B9" s="85"/>
      <c r="C9" s="85"/>
      <c r="D9" s="85"/>
      <c r="E9" s="85"/>
      <c r="F9" s="85"/>
    </row>
    <row r="10" spans="1:6" s="77" customFormat="1" ht="15.75">
      <c r="A10" s="80" t="s">
        <v>95</v>
      </c>
      <c r="B10" s="80"/>
      <c r="C10" s="80"/>
      <c r="D10" s="80"/>
      <c r="E10" s="80"/>
      <c r="F10" s="80"/>
    </row>
    <row r="11" spans="1:6" s="77" customFormat="1" ht="15.75">
      <c r="A11" s="78"/>
      <c r="B11" s="78"/>
      <c r="C11" s="78"/>
      <c r="D11" s="78"/>
      <c r="E11" s="78"/>
      <c r="F11" s="78"/>
    </row>
    <row r="12" spans="1:6" s="77" customFormat="1" ht="15.75">
      <c r="A12" s="79" t="s">
        <v>90</v>
      </c>
    </row>
    <row r="13" spans="1:6" s="77" customFormat="1" ht="15.75">
      <c r="A13" s="79" t="s">
        <v>91</v>
      </c>
    </row>
    <row r="14" spans="1:6" s="77" customFormat="1" ht="15.75">
      <c r="A14" s="79" t="s">
        <v>92</v>
      </c>
    </row>
    <row r="15" spans="1:6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9" t="s">
        <v>5</v>
      </c>
    </row>
    <row r="16" spans="1:6" s="71" customFormat="1">
      <c r="A16" s="67">
        <v>1</v>
      </c>
      <c r="B16" s="68" t="s">
        <v>8</v>
      </c>
      <c r="C16" s="69" t="s">
        <v>9</v>
      </c>
      <c r="D16" s="69">
        <v>2</v>
      </c>
      <c r="E16" s="70">
        <v>52500</v>
      </c>
      <c r="F16" s="70">
        <f>E16*D16</f>
        <v>105000</v>
      </c>
    </row>
    <row r="17" spans="1:6" s="71" customFormat="1">
      <c r="A17" s="67">
        <v>2</v>
      </c>
      <c r="B17" s="72" t="s">
        <v>25</v>
      </c>
      <c r="C17" s="69" t="s">
        <v>26</v>
      </c>
      <c r="D17" s="69">
        <v>6</v>
      </c>
      <c r="E17" s="70">
        <v>22000</v>
      </c>
      <c r="F17" s="70">
        <f t="shared" ref="F17:F51" si="0">E17*D17</f>
        <v>132000</v>
      </c>
    </row>
    <row r="18" spans="1:6" s="71" customFormat="1">
      <c r="A18" s="67">
        <v>3</v>
      </c>
      <c r="B18" s="72" t="s">
        <v>47</v>
      </c>
      <c r="C18" s="69" t="s">
        <v>48</v>
      </c>
      <c r="D18" s="69">
        <v>4</v>
      </c>
      <c r="E18" s="70">
        <v>16500</v>
      </c>
      <c r="F18" s="70">
        <f t="shared" si="0"/>
        <v>66000</v>
      </c>
    </row>
    <row r="19" spans="1:6" s="71" customFormat="1">
      <c r="A19" s="67">
        <v>4</v>
      </c>
      <c r="B19" s="72" t="s">
        <v>70</v>
      </c>
      <c r="C19" s="69" t="s">
        <v>9</v>
      </c>
      <c r="D19" s="69">
        <v>2</v>
      </c>
      <c r="E19" s="70">
        <v>185000</v>
      </c>
      <c r="F19" s="70">
        <f t="shared" si="0"/>
        <v>370000</v>
      </c>
    </row>
    <row r="20" spans="1:6" s="71" customFormat="1">
      <c r="A20" s="67">
        <v>5</v>
      </c>
      <c r="B20" s="72" t="s">
        <v>51</v>
      </c>
      <c r="C20" s="69" t="s">
        <v>52</v>
      </c>
      <c r="D20" s="69">
        <v>15</v>
      </c>
      <c r="E20" s="70">
        <v>22080</v>
      </c>
      <c r="F20" s="70">
        <f t="shared" si="0"/>
        <v>331200</v>
      </c>
    </row>
    <row r="21" spans="1:6" s="71" customFormat="1">
      <c r="A21" s="67">
        <v>6</v>
      </c>
      <c r="B21" s="72" t="s">
        <v>55</v>
      </c>
      <c r="C21" s="69" t="s">
        <v>56</v>
      </c>
      <c r="D21" s="69">
        <v>2</v>
      </c>
      <c r="E21" s="70">
        <v>138000</v>
      </c>
      <c r="F21" s="70">
        <f t="shared" si="0"/>
        <v>276000</v>
      </c>
    </row>
    <row r="22" spans="1:6" s="71" customFormat="1">
      <c r="A22" s="67">
        <v>7</v>
      </c>
      <c r="B22" s="72" t="s">
        <v>57</v>
      </c>
      <c r="C22" s="69" t="s">
        <v>58</v>
      </c>
      <c r="D22" s="69">
        <v>5</v>
      </c>
      <c r="E22" s="70">
        <v>52500</v>
      </c>
      <c r="F22" s="70">
        <f t="shared" si="0"/>
        <v>262500</v>
      </c>
    </row>
    <row r="23" spans="1:6" s="71" customFormat="1">
      <c r="A23" s="67">
        <v>8</v>
      </c>
      <c r="B23" s="73" t="s">
        <v>51</v>
      </c>
      <c r="C23" s="74" t="s">
        <v>52</v>
      </c>
      <c r="D23" s="74">
        <f>3*3</f>
        <v>9</v>
      </c>
      <c r="E23" s="75">
        <v>22080</v>
      </c>
      <c r="F23" s="70">
        <f t="shared" si="0"/>
        <v>198720</v>
      </c>
    </row>
    <row r="24" spans="1:6" s="71" customFormat="1">
      <c r="A24" s="67">
        <v>9</v>
      </c>
      <c r="B24" s="73" t="s">
        <v>62</v>
      </c>
      <c r="C24" s="74" t="s">
        <v>48</v>
      </c>
      <c r="D24" s="74">
        <v>3</v>
      </c>
      <c r="E24" s="75">
        <v>44000</v>
      </c>
      <c r="F24" s="70">
        <f t="shared" si="0"/>
        <v>132000</v>
      </c>
    </row>
    <row r="25" spans="1:6" s="71" customFormat="1">
      <c r="A25" s="67">
        <v>10</v>
      </c>
      <c r="B25" s="73" t="s">
        <v>57</v>
      </c>
      <c r="C25" s="74" t="s">
        <v>58</v>
      </c>
      <c r="D25" s="74">
        <v>15</v>
      </c>
      <c r="E25" s="75">
        <v>52500</v>
      </c>
      <c r="F25" s="70">
        <f t="shared" si="0"/>
        <v>787500</v>
      </c>
    </row>
    <row r="26" spans="1:6" s="71" customFormat="1">
      <c r="A26" s="67">
        <v>11</v>
      </c>
      <c r="B26" s="72" t="s">
        <v>12</v>
      </c>
      <c r="C26" s="69" t="s">
        <v>13</v>
      </c>
      <c r="D26" s="69">
        <v>20</v>
      </c>
      <c r="E26" s="70">
        <v>35000</v>
      </c>
      <c r="F26" s="70">
        <f t="shared" si="0"/>
        <v>700000</v>
      </c>
    </row>
    <row r="27" spans="1:6" s="71" customFormat="1">
      <c r="A27" s="67">
        <v>12</v>
      </c>
      <c r="B27" s="72" t="s">
        <v>14</v>
      </c>
      <c r="C27" s="69" t="s">
        <v>15</v>
      </c>
      <c r="D27" s="69">
        <v>20</v>
      </c>
      <c r="E27" s="70">
        <v>27200</v>
      </c>
      <c r="F27" s="70">
        <f t="shared" si="0"/>
        <v>544000</v>
      </c>
    </row>
    <row r="28" spans="1:6" s="71" customFormat="1">
      <c r="A28" s="67">
        <v>13</v>
      </c>
      <c r="B28" s="72" t="s">
        <v>16</v>
      </c>
      <c r="C28" s="69" t="s">
        <v>17</v>
      </c>
      <c r="D28" s="69">
        <v>1000</v>
      </c>
      <c r="E28" s="70">
        <v>2880</v>
      </c>
      <c r="F28" s="70">
        <f t="shared" si="0"/>
        <v>2880000</v>
      </c>
    </row>
    <row r="29" spans="1:6" s="71" customFormat="1">
      <c r="A29" s="67">
        <v>14</v>
      </c>
      <c r="B29" s="72" t="s">
        <v>18</v>
      </c>
      <c r="C29" s="69" t="s">
        <v>15</v>
      </c>
      <c r="D29" s="69">
        <v>10</v>
      </c>
      <c r="E29" s="70">
        <v>19300</v>
      </c>
      <c r="F29" s="70">
        <f t="shared" si="0"/>
        <v>193000</v>
      </c>
    </row>
    <row r="30" spans="1:6" s="71" customFormat="1">
      <c r="A30" s="67">
        <v>15</v>
      </c>
      <c r="B30" s="72" t="s">
        <v>19</v>
      </c>
      <c r="C30" s="69" t="s">
        <v>20</v>
      </c>
      <c r="D30" s="69">
        <v>100</v>
      </c>
      <c r="E30" s="70">
        <v>3900</v>
      </c>
      <c r="F30" s="70">
        <f t="shared" si="0"/>
        <v>390000</v>
      </c>
    </row>
    <row r="31" spans="1:6" s="71" customFormat="1">
      <c r="A31" s="67">
        <v>16</v>
      </c>
      <c r="B31" s="72" t="s">
        <v>21</v>
      </c>
      <c r="C31" s="69" t="s">
        <v>22</v>
      </c>
      <c r="D31" s="69">
        <v>5</v>
      </c>
      <c r="E31" s="70">
        <v>78800</v>
      </c>
      <c r="F31" s="70">
        <f t="shared" si="0"/>
        <v>394000</v>
      </c>
    </row>
    <row r="32" spans="1:6" s="71" customFormat="1">
      <c r="A32" s="67">
        <v>17</v>
      </c>
      <c r="B32" s="72" t="s">
        <v>23</v>
      </c>
      <c r="C32" s="69" t="s">
        <v>24</v>
      </c>
      <c r="D32" s="69">
        <v>20000</v>
      </c>
      <c r="E32" s="70">
        <v>175</v>
      </c>
      <c r="F32" s="70">
        <f t="shared" si="0"/>
        <v>3500000</v>
      </c>
    </row>
    <row r="33" spans="1:6" s="71" customFormat="1">
      <c r="A33" s="67">
        <v>18</v>
      </c>
      <c r="B33" s="72" t="s">
        <v>27</v>
      </c>
      <c r="C33" s="69" t="s">
        <v>22</v>
      </c>
      <c r="D33" s="69">
        <v>10</v>
      </c>
      <c r="E33" s="70">
        <v>88000</v>
      </c>
      <c r="F33" s="70">
        <f t="shared" si="0"/>
        <v>880000</v>
      </c>
    </row>
    <row r="34" spans="1:6" s="71" customFormat="1">
      <c r="A34" s="67">
        <v>19</v>
      </c>
      <c r="B34" s="72" t="s">
        <v>28</v>
      </c>
      <c r="C34" s="69" t="s">
        <v>15</v>
      </c>
      <c r="D34" s="69">
        <v>10</v>
      </c>
      <c r="E34" s="70">
        <v>19000</v>
      </c>
      <c r="F34" s="70">
        <f t="shared" si="0"/>
        <v>190000</v>
      </c>
    </row>
    <row r="35" spans="1:6" s="71" customFormat="1">
      <c r="A35" s="67">
        <v>20</v>
      </c>
      <c r="B35" s="72" t="s">
        <v>29</v>
      </c>
      <c r="C35" s="69" t="s">
        <v>30</v>
      </c>
      <c r="D35" s="69">
        <v>10</v>
      </c>
      <c r="E35" s="70">
        <v>44160</v>
      </c>
      <c r="F35" s="70">
        <f t="shared" si="0"/>
        <v>441600</v>
      </c>
    </row>
    <row r="36" spans="1:6" s="71" customFormat="1">
      <c r="A36" s="67">
        <v>21</v>
      </c>
      <c r="B36" s="72" t="s">
        <v>31</v>
      </c>
      <c r="C36" s="69" t="s">
        <v>30</v>
      </c>
      <c r="D36" s="69">
        <v>100</v>
      </c>
      <c r="E36" s="70">
        <v>7500</v>
      </c>
      <c r="F36" s="70">
        <f t="shared" si="0"/>
        <v>750000</v>
      </c>
    </row>
    <row r="37" spans="1:6" s="71" customFormat="1">
      <c r="A37" s="67">
        <v>22</v>
      </c>
      <c r="B37" s="72" t="s">
        <v>32</v>
      </c>
      <c r="C37" s="69" t="s">
        <v>15</v>
      </c>
      <c r="D37" s="69">
        <v>10</v>
      </c>
      <c r="E37" s="70">
        <v>54000</v>
      </c>
      <c r="F37" s="70">
        <f t="shared" si="0"/>
        <v>540000</v>
      </c>
    </row>
    <row r="38" spans="1:6" s="71" customFormat="1">
      <c r="A38" s="67">
        <v>23</v>
      </c>
      <c r="B38" s="72" t="s">
        <v>33</v>
      </c>
      <c r="C38" s="69" t="s">
        <v>34</v>
      </c>
      <c r="D38" s="69">
        <v>10</v>
      </c>
      <c r="E38" s="70">
        <v>40320</v>
      </c>
      <c r="F38" s="70">
        <f t="shared" si="0"/>
        <v>403200</v>
      </c>
    </row>
    <row r="39" spans="1:6" s="71" customFormat="1">
      <c r="A39" s="67">
        <v>24</v>
      </c>
      <c r="B39" s="73" t="s">
        <v>63</v>
      </c>
      <c r="C39" s="74" t="s">
        <v>64</v>
      </c>
      <c r="D39" s="74">
        <v>3</v>
      </c>
      <c r="E39" s="75">
        <v>44160</v>
      </c>
      <c r="F39" s="70">
        <f t="shared" si="0"/>
        <v>132480</v>
      </c>
    </row>
    <row r="40" spans="1:6" s="71" customFormat="1">
      <c r="A40" s="67">
        <v>25</v>
      </c>
      <c r="B40" s="72" t="s">
        <v>36</v>
      </c>
      <c r="C40" s="69" t="s">
        <v>37</v>
      </c>
      <c r="D40" s="69">
        <v>2</v>
      </c>
      <c r="E40" s="70">
        <v>23000</v>
      </c>
      <c r="F40" s="70">
        <f t="shared" si="0"/>
        <v>46000</v>
      </c>
    </row>
    <row r="41" spans="1:6" s="71" customFormat="1">
      <c r="A41" s="67">
        <v>26</v>
      </c>
      <c r="B41" s="72" t="s">
        <v>39</v>
      </c>
      <c r="C41" s="69" t="s">
        <v>40</v>
      </c>
      <c r="D41" s="69">
        <v>20</v>
      </c>
      <c r="E41" s="70">
        <v>7800</v>
      </c>
      <c r="F41" s="70">
        <f t="shared" si="0"/>
        <v>156000</v>
      </c>
    </row>
    <row r="42" spans="1:6" s="71" customFormat="1">
      <c r="A42" s="67">
        <v>27</v>
      </c>
      <c r="B42" s="72" t="s">
        <v>41</v>
      </c>
      <c r="C42" s="69" t="s">
        <v>42</v>
      </c>
      <c r="D42" s="69">
        <v>60</v>
      </c>
      <c r="E42" s="70">
        <v>5800</v>
      </c>
      <c r="F42" s="70">
        <f t="shared" si="0"/>
        <v>348000</v>
      </c>
    </row>
    <row r="43" spans="1:6" s="71" customFormat="1">
      <c r="A43" s="67">
        <v>28</v>
      </c>
      <c r="B43" s="72" t="s">
        <v>43</v>
      </c>
      <c r="C43" s="69" t="s">
        <v>42</v>
      </c>
      <c r="D43" s="69">
        <v>36</v>
      </c>
      <c r="E43" s="70">
        <v>5900</v>
      </c>
      <c r="F43" s="70">
        <f t="shared" si="0"/>
        <v>212400</v>
      </c>
    </row>
    <row r="44" spans="1:6" s="71" customFormat="1">
      <c r="A44" s="67">
        <v>29</v>
      </c>
      <c r="B44" s="72" t="s">
        <v>44</v>
      </c>
      <c r="C44" s="69" t="s">
        <v>42</v>
      </c>
      <c r="D44" s="69">
        <v>240</v>
      </c>
      <c r="E44" s="70">
        <v>6600</v>
      </c>
      <c r="F44" s="70">
        <f t="shared" si="0"/>
        <v>1584000</v>
      </c>
    </row>
    <row r="45" spans="1:6" s="71" customFormat="1">
      <c r="A45" s="67">
        <v>30</v>
      </c>
      <c r="B45" s="72" t="s">
        <v>45</v>
      </c>
      <c r="C45" s="69" t="s">
        <v>42</v>
      </c>
      <c r="D45" s="69">
        <v>24</v>
      </c>
      <c r="E45" s="70">
        <v>15500</v>
      </c>
      <c r="F45" s="70">
        <f t="shared" si="0"/>
        <v>372000</v>
      </c>
    </row>
    <row r="46" spans="1:6" s="71" customFormat="1">
      <c r="A46" s="67">
        <v>31</v>
      </c>
      <c r="B46" s="72" t="s">
        <v>46</v>
      </c>
      <c r="C46" s="69" t="s">
        <v>42</v>
      </c>
      <c r="D46" s="69">
        <v>12</v>
      </c>
      <c r="E46" s="70">
        <v>14300</v>
      </c>
      <c r="F46" s="70">
        <f t="shared" si="0"/>
        <v>171600</v>
      </c>
    </row>
    <row r="47" spans="1:6" s="71" customFormat="1">
      <c r="A47" s="67">
        <v>32</v>
      </c>
      <c r="B47" s="72" t="s">
        <v>49</v>
      </c>
      <c r="C47" s="69" t="s">
        <v>50</v>
      </c>
      <c r="D47" s="69">
        <v>12</v>
      </c>
      <c r="E47" s="70">
        <v>12500</v>
      </c>
      <c r="F47" s="70">
        <f t="shared" si="0"/>
        <v>150000</v>
      </c>
    </row>
    <row r="48" spans="1:6" s="71" customFormat="1">
      <c r="A48" s="67">
        <v>33</v>
      </c>
      <c r="B48" s="72" t="s">
        <v>53</v>
      </c>
      <c r="C48" s="69" t="s">
        <v>54</v>
      </c>
      <c r="D48" s="69">
        <v>5</v>
      </c>
      <c r="E48" s="70">
        <v>2400</v>
      </c>
      <c r="F48" s="70">
        <f t="shared" si="0"/>
        <v>12000</v>
      </c>
    </row>
    <row r="49" spans="1:6" s="71" customFormat="1">
      <c r="A49" s="67">
        <v>34</v>
      </c>
      <c r="B49" s="73" t="s">
        <v>59</v>
      </c>
      <c r="C49" s="74" t="s">
        <v>20</v>
      </c>
      <c r="D49" s="74">
        <v>20</v>
      </c>
      <c r="E49" s="75">
        <v>27500</v>
      </c>
      <c r="F49" s="70">
        <f t="shared" si="0"/>
        <v>550000</v>
      </c>
    </row>
    <row r="50" spans="1:6" s="71" customFormat="1">
      <c r="A50" s="67">
        <v>35</v>
      </c>
      <c r="B50" s="73" t="s">
        <v>41</v>
      </c>
      <c r="C50" s="74" t="s">
        <v>42</v>
      </c>
      <c r="D50" s="74">
        <v>20</v>
      </c>
      <c r="E50" s="75">
        <v>5800</v>
      </c>
      <c r="F50" s="70">
        <f t="shared" si="0"/>
        <v>116000</v>
      </c>
    </row>
    <row r="51" spans="1:6" s="71" customFormat="1">
      <c r="A51" s="67">
        <v>36</v>
      </c>
      <c r="B51" s="73" t="s">
        <v>61</v>
      </c>
      <c r="C51" s="74" t="s">
        <v>37</v>
      </c>
      <c r="D51" s="74">
        <v>3</v>
      </c>
      <c r="E51" s="75">
        <v>71000</v>
      </c>
      <c r="F51" s="70">
        <f t="shared" si="0"/>
        <v>213000</v>
      </c>
    </row>
    <row r="52" spans="1:6">
      <c r="A52" s="87" t="s">
        <v>80</v>
      </c>
      <c r="B52" s="88"/>
      <c r="C52" s="88"/>
      <c r="D52" s="88"/>
      <c r="E52" s="88"/>
      <c r="F52" s="76">
        <f>SUM(F16:F51)</f>
        <v>18530200</v>
      </c>
    </row>
    <row r="53" spans="1:6">
      <c r="A53" s="87" t="s">
        <v>81</v>
      </c>
      <c r="B53" s="88"/>
      <c r="C53" s="88"/>
      <c r="D53" s="88"/>
      <c r="E53" s="88"/>
      <c r="F53" s="76">
        <f>F52*0.1</f>
        <v>1853020</v>
      </c>
    </row>
    <row r="54" spans="1:6">
      <c r="A54" s="87" t="s">
        <v>82</v>
      </c>
      <c r="B54" s="88"/>
      <c r="C54" s="88"/>
      <c r="D54" s="88"/>
      <c r="E54" s="88"/>
      <c r="F54" s="76">
        <f>F52+F53</f>
        <v>20383220</v>
      </c>
    </row>
    <row r="57" spans="1:6">
      <c r="E57" s="86" t="s">
        <v>83</v>
      </c>
      <c r="F57" s="82"/>
    </row>
    <row r="58" spans="1:6">
      <c r="E58" s="86" t="s">
        <v>84</v>
      </c>
      <c r="F58" s="82"/>
    </row>
    <row r="59" spans="1:6">
      <c r="E59" s="77"/>
      <c r="F59" s="77"/>
    </row>
    <row r="60" spans="1:6">
      <c r="E60" s="77"/>
      <c r="F60" s="77"/>
    </row>
    <row r="61" spans="1:6">
      <c r="E61" s="77"/>
      <c r="F61" s="77"/>
    </row>
    <row r="62" spans="1:6">
      <c r="E62" s="86" t="s">
        <v>85</v>
      </c>
      <c r="F62" s="82"/>
    </row>
  </sheetData>
  <mergeCells count="13">
    <mergeCell ref="E62:F62"/>
    <mergeCell ref="A52:E52"/>
    <mergeCell ref="A53:E53"/>
    <mergeCell ref="A54:E54"/>
    <mergeCell ref="E57:F57"/>
    <mergeCell ref="E58:F58"/>
    <mergeCell ref="A10:F10"/>
    <mergeCell ref="A2:F2"/>
    <mergeCell ref="A3:F3"/>
    <mergeCell ref="A4:F4"/>
    <mergeCell ref="A7:F7"/>
    <mergeCell ref="A8:F8"/>
    <mergeCell ref="A9:F9"/>
  </mergeCells>
  <pageMargins left="0.8" right="0.3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xhđ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nhung.nguyenttuyet</dc:creator>
  <cp:lastModifiedBy>admin</cp:lastModifiedBy>
  <cp:lastPrinted>2015-05-11T10:01:35Z</cp:lastPrinted>
  <dcterms:created xsi:type="dcterms:W3CDTF">2015-05-09T06:19:27Z</dcterms:created>
  <dcterms:modified xsi:type="dcterms:W3CDTF">2015-08-15T07:58:32Z</dcterms:modified>
</cp:coreProperties>
</file>