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9510" activeTab="3"/>
  </bookViews>
  <sheets>
    <sheet name="T01.2017" sheetId="1" r:id="rId1"/>
    <sheet name="t02.2017" sheetId="2" r:id="rId2"/>
    <sheet name="T03.2017" sheetId="3" r:id="rId3"/>
    <sheet name="T04.2017" sheetId="4" r:id="rId4"/>
  </sheets>
  <externalReferences>
    <externalReference r:id="rId5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/>
  <c r="C29" i="2" l="1"/>
  <c r="D29"/>
  <c r="E29"/>
  <c r="G29" s="1"/>
  <c r="C28"/>
  <c r="D28"/>
  <c r="E28"/>
  <c r="G28" s="1"/>
  <c r="C27"/>
  <c r="D27"/>
  <c r="E27"/>
  <c r="G27" s="1"/>
  <c r="E20" i="3" l="1"/>
  <c r="G20" s="1"/>
  <c r="D20"/>
  <c r="C20"/>
  <c r="E19"/>
  <c r="G19" s="1"/>
  <c r="D19"/>
  <c r="C19"/>
  <c r="E18"/>
  <c r="G18" s="1"/>
  <c r="D18"/>
  <c r="C18"/>
  <c r="E17"/>
  <c r="G17" s="1"/>
  <c r="D17"/>
  <c r="C17"/>
  <c r="E16"/>
  <c r="G16" s="1"/>
  <c r="D16"/>
  <c r="C16"/>
  <c r="E15"/>
  <c r="G15" s="1"/>
  <c r="D15"/>
  <c r="C15"/>
  <c r="E14"/>
  <c r="G14" s="1"/>
  <c r="D14"/>
  <c r="C14"/>
  <c r="E13"/>
  <c r="G13" s="1"/>
  <c r="D13"/>
  <c r="C13"/>
  <c r="E12"/>
  <c r="G12" s="1"/>
  <c r="D12"/>
  <c r="C12"/>
  <c r="E11"/>
  <c r="G11" s="1"/>
  <c r="D11"/>
  <c r="C11"/>
  <c r="E10"/>
  <c r="G10" s="1"/>
  <c r="D10"/>
  <c r="C10"/>
  <c r="E9"/>
  <c r="G9" s="1"/>
  <c r="D9"/>
  <c r="C9"/>
  <c r="E8"/>
  <c r="G8" s="1"/>
  <c r="D8"/>
  <c r="C8"/>
  <c r="E7"/>
  <c r="G7" s="1"/>
  <c r="D7"/>
  <c r="C7"/>
  <c r="E6"/>
  <c r="G6" s="1"/>
  <c r="D6"/>
  <c r="C6"/>
  <c r="E5"/>
  <c r="G5" s="1"/>
  <c r="D5"/>
  <c r="C5"/>
  <c r="E4"/>
  <c r="G4" s="1"/>
  <c r="D4"/>
  <c r="C4"/>
  <c r="G37" l="1"/>
  <c r="E26" i="2"/>
  <c r="G26" s="1"/>
  <c r="D26"/>
  <c r="C26"/>
  <c r="E25"/>
  <c r="G25" s="1"/>
  <c r="D25"/>
  <c r="C25"/>
  <c r="E24"/>
  <c r="G24" s="1"/>
  <c r="D24"/>
  <c r="C24"/>
  <c r="E23"/>
  <c r="G23" s="1"/>
  <c r="D23"/>
  <c r="C23"/>
  <c r="E22"/>
  <c r="G22" s="1"/>
  <c r="D22"/>
  <c r="C22"/>
  <c r="E21"/>
  <c r="G21" s="1"/>
  <c r="D21"/>
  <c r="C21"/>
  <c r="E20"/>
  <c r="G20" s="1"/>
  <c r="D20"/>
  <c r="C20"/>
  <c r="E19"/>
  <c r="G19" s="1"/>
  <c r="D19"/>
  <c r="C19"/>
  <c r="E18"/>
  <c r="G18" s="1"/>
  <c r="D18"/>
  <c r="C18"/>
  <c r="E17"/>
  <c r="G17" s="1"/>
  <c r="D17"/>
  <c r="C17"/>
  <c r="E16"/>
  <c r="G16" s="1"/>
  <c r="D16"/>
  <c r="C16"/>
  <c r="E15"/>
  <c r="G15" s="1"/>
  <c r="D15"/>
  <c r="C15"/>
  <c r="E14"/>
  <c r="G14" s="1"/>
  <c r="D14"/>
  <c r="C14"/>
  <c r="E13"/>
  <c r="G13" s="1"/>
  <c r="D13"/>
  <c r="C13"/>
  <c r="E12"/>
  <c r="G12" s="1"/>
  <c r="D12"/>
  <c r="C12"/>
  <c r="E11"/>
  <c r="G11" s="1"/>
  <c r="D11"/>
  <c r="C11"/>
  <c r="E10"/>
  <c r="G10" s="1"/>
  <c r="D10"/>
  <c r="C10"/>
  <c r="E9"/>
  <c r="G9" s="1"/>
  <c r="D9"/>
  <c r="C9"/>
  <c r="E8"/>
  <c r="G8" s="1"/>
  <c r="D8"/>
  <c r="C8"/>
  <c r="E7"/>
  <c r="G7" s="1"/>
  <c r="D7"/>
  <c r="C7"/>
  <c r="E6"/>
  <c r="G6" s="1"/>
  <c r="D6"/>
  <c r="C6"/>
  <c r="E5"/>
  <c r="G5" s="1"/>
  <c r="D5"/>
  <c r="C5"/>
  <c r="E4"/>
  <c r="G4" s="1"/>
  <c r="D4"/>
  <c r="C4"/>
  <c r="G35" l="1"/>
  <c r="C45" i="1"/>
  <c r="D45"/>
  <c r="E45"/>
  <c r="G45" s="1"/>
  <c r="E44" l="1"/>
  <c r="G44" s="1"/>
  <c r="D44"/>
  <c r="C44"/>
  <c r="E43"/>
  <c r="G43" s="1"/>
  <c r="D43"/>
  <c r="C43"/>
  <c r="E42"/>
  <c r="G42" s="1"/>
  <c r="D42"/>
  <c r="C42"/>
  <c r="E41"/>
  <c r="G41" s="1"/>
  <c r="D41"/>
  <c r="C41"/>
  <c r="E40"/>
  <c r="G40" s="1"/>
  <c r="D40"/>
  <c r="C40"/>
  <c r="E39"/>
  <c r="G39" s="1"/>
  <c r="D39"/>
  <c r="C39"/>
  <c r="E38"/>
  <c r="G38" s="1"/>
  <c r="D38"/>
  <c r="C38"/>
  <c r="E37"/>
  <c r="G37" s="1"/>
  <c r="D37"/>
  <c r="C37"/>
  <c r="E36"/>
  <c r="G36" s="1"/>
  <c r="D36"/>
  <c r="C36"/>
  <c r="E35"/>
  <c r="G35" s="1"/>
  <c r="D35"/>
  <c r="C35"/>
  <c r="E34"/>
  <c r="G34" s="1"/>
  <c r="D34"/>
  <c r="C34"/>
  <c r="E33"/>
  <c r="G33" s="1"/>
  <c r="D33"/>
  <c r="C33"/>
  <c r="E32"/>
  <c r="G32" s="1"/>
  <c r="D32"/>
  <c r="C32"/>
  <c r="E31"/>
  <c r="G31" s="1"/>
  <c r="D31"/>
  <c r="C31"/>
  <c r="E30"/>
  <c r="G30" s="1"/>
  <c r="D30"/>
  <c r="C30"/>
  <c r="E29"/>
  <c r="G29" s="1"/>
  <c r="D29"/>
  <c r="C29"/>
  <c r="E28"/>
  <c r="G28" s="1"/>
  <c r="D28"/>
  <c r="C28"/>
  <c r="E27"/>
  <c r="G27" s="1"/>
  <c r="D27"/>
  <c r="C27"/>
  <c r="E26"/>
  <c r="G26" s="1"/>
  <c r="D26"/>
  <c r="C26"/>
  <c r="E25"/>
  <c r="G25" s="1"/>
  <c r="D25"/>
  <c r="C25"/>
  <c r="E24"/>
  <c r="G24" s="1"/>
  <c r="D24"/>
  <c r="C24"/>
  <c r="E23"/>
  <c r="G23" s="1"/>
  <c r="D23"/>
  <c r="C23"/>
  <c r="E22"/>
  <c r="G22" s="1"/>
  <c r="D22"/>
  <c r="C22"/>
  <c r="E21"/>
  <c r="G21" s="1"/>
  <c r="D21"/>
  <c r="C21"/>
  <c r="E20"/>
  <c r="G20" s="1"/>
  <c r="D20"/>
  <c r="C20"/>
  <c r="E19"/>
  <c r="G19" s="1"/>
  <c r="D19"/>
  <c r="C19"/>
  <c r="E18"/>
  <c r="G18" s="1"/>
  <c r="D18"/>
  <c r="C18"/>
  <c r="E17"/>
  <c r="G17" s="1"/>
  <c r="D17"/>
  <c r="C17"/>
  <c r="E16"/>
  <c r="G16" s="1"/>
  <c r="D16"/>
  <c r="C16"/>
  <c r="E15"/>
  <c r="G15" s="1"/>
  <c r="D15"/>
  <c r="C15"/>
  <c r="E13"/>
  <c r="G13" s="1"/>
  <c r="D13"/>
  <c r="C13"/>
  <c r="E12"/>
  <c r="G12" s="1"/>
  <c r="D12"/>
  <c r="C12"/>
  <c r="E11"/>
  <c r="G11" s="1"/>
  <c r="D11"/>
  <c r="C11"/>
  <c r="E10"/>
  <c r="G10" s="1"/>
  <c r="D10"/>
  <c r="C10"/>
  <c r="E9"/>
  <c r="G9" s="1"/>
  <c r="D9"/>
  <c r="C9"/>
  <c r="E8"/>
  <c r="G8" s="1"/>
  <c r="D8"/>
  <c r="C8"/>
  <c r="E7"/>
  <c r="G7" s="1"/>
  <c r="D7"/>
  <c r="C7"/>
  <c r="E6"/>
  <c r="G6" s="1"/>
  <c r="D6"/>
  <c r="C6"/>
  <c r="E5"/>
  <c r="G5" s="1"/>
  <c r="D5"/>
  <c r="C5"/>
  <c r="E4"/>
  <c r="G4" s="1"/>
  <c r="D4"/>
  <c r="C4"/>
  <c r="G51" l="1"/>
</calcChain>
</file>

<file path=xl/sharedStrings.xml><?xml version="1.0" encoding="utf-8"?>
<sst xmlns="http://schemas.openxmlformats.org/spreadsheetml/2006/main" count="353" uniqueCount="129">
  <si>
    <t>ĐỀ XUẤT VĂN PHÒNG PHẨM THÁNG 01/2017</t>
  </si>
  <si>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</si>
  <si>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</si>
  <si>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</si>
  <si>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</si>
  <si>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</si>
  <si>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</si>
  <si>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</si>
  <si>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</si>
  <si>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GHI CHÚ</t>
  </si>
  <si>
    <t>ĐỒNG KHỞI</t>
  </si>
  <si>
    <t>VP78</t>
  </si>
  <si>
    <t>Hoa lài</t>
  </si>
  <si>
    <t>VP69</t>
  </si>
  <si>
    <t>VP59</t>
  </si>
  <si>
    <t>VP58</t>
  </si>
  <si>
    <t>VP22</t>
  </si>
  <si>
    <t>VP60</t>
  </si>
  <si>
    <t>VP70</t>
  </si>
  <si>
    <t>VP48</t>
  </si>
  <si>
    <t>VP85</t>
  </si>
  <si>
    <t>VP95</t>
  </si>
  <si>
    <t>Nhang không khói</t>
  </si>
  <si>
    <t>Hộp</t>
  </si>
  <si>
    <t>VP98</t>
  </si>
  <si>
    <t>VP35</t>
  </si>
  <si>
    <t>TẠP VỤ</t>
  </si>
  <si>
    <t>VP86</t>
  </si>
  <si>
    <t>VP88</t>
  </si>
  <si>
    <t>VP71</t>
  </si>
  <si>
    <t>VP81</t>
  </si>
  <si>
    <t>VP72</t>
  </si>
  <si>
    <t>VP99</t>
  </si>
  <si>
    <t>VP32</t>
  </si>
  <si>
    <t>VP08</t>
  </si>
  <si>
    <t>XƯỞNG</t>
  </si>
  <si>
    <t>VP25</t>
  </si>
  <si>
    <t>VP76</t>
  </si>
  <si>
    <t>VP96</t>
  </si>
  <si>
    <t>VP97</t>
  </si>
  <si>
    <t>VP27</t>
  </si>
  <si>
    <t>XƯỞNG, VẬT TƯ</t>
  </si>
  <si>
    <t>7 đen, 2 xanh đen</t>
  </si>
  <si>
    <t>VP90</t>
  </si>
  <si>
    <t>VẬT TƯ</t>
  </si>
  <si>
    <t>VP07</t>
  </si>
  <si>
    <t>VP28</t>
  </si>
  <si>
    <t>KẾ TOÁN, văn phòng</t>
  </si>
  <si>
    <t>VP26</t>
  </si>
  <si>
    <t>KẾ TOÁN</t>
  </si>
  <si>
    <t>vàng</t>
  </si>
  <si>
    <t>xanh</t>
  </si>
  <si>
    <t>VP45</t>
  </si>
  <si>
    <t>VP54</t>
  </si>
  <si>
    <t>VP55</t>
  </si>
  <si>
    <t>VP42</t>
  </si>
  <si>
    <t>THIẾT KẾ</t>
  </si>
  <si>
    <t>VP74</t>
  </si>
  <si>
    <t>VP47</t>
  </si>
  <si>
    <t>VP02</t>
  </si>
  <si>
    <t>ĐỀ XUẤT VĂN PHÒNG PHẨM THÁNG 02/2017</t>
  </si>
  <si>
    <t>VP01</t>
  </si>
  <si>
    <t>VP11</t>
  </si>
  <si>
    <t>VP09</t>
  </si>
  <si>
    <t>VP17</t>
  </si>
  <si>
    <t>VP49</t>
  </si>
  <si>
    <t>VP03</t>
  </si>
  <si>
    <t>KẾ TOÁN,VP</t>
  </si>
  <si>
    <t>ĐỀ XUẤT VĂN PHÒNG PHẨM THÁNG 03/2017</t>
  </si>
  <si>
    <t>SHOP 193/13DBP</t>
  </si>
  <si>
    <t>VP24</t>
  </si>
  <si>
    <t>xanh lá</t>
  </si>
  <si>
    <t>màu đen</t>
  </si>
  <si>
    <t>VP</t>
  </si>
  <si>
    <t>VP04</t>
  </si>
  <si>
    <t>Nhập kho</t>
  </si>
  <si>
    <t>VP50</t>
  </si>
  <si>
    <t>A. Hoàng VP</t>
  </si>
  <si>
    <t>VP104</t>
  </si>
  <si>
    <t>VP105</t>
  </si>
  <si>
    <t>VP106</t>
  </si>
  <si>
    <t>VP107</t>
  </si>
  <si>
    <t xml:space="preserve">Băng keo 2 mặt 0.5mM 9 YA </t>
  </si>
  <si>
    <t>Cuộn</t>
  </si>
  <si>
    <t>Băng keo 2 mặt 24m/m x 9Y</t>
  </si>
  <si>
    <t>Gôm E09 TL</t>
  </si>
  <si>
    <t>Cục</t>
  </si>
  <si>
    <t>Thước mica cứng TL 20cm</t>
  </si>
  <si>
    <t>Cây</t>
  </si>
  <si>
    <t>Bấm kim PS 10 E  Plus</t>
  </si>
  <si>
    <t>Cái</t>
  </si>
  <si>
    <t xml:space="preserve">Gỡ Kim KWtrio </t>
  </si>
  <si>
    <t>Bút dạ quang HL-03 TL (vàng,cam,hồng,xanh,lá)</t>
  </si>
  <si>
    <t>Sổ CK 7D- TP</t>
  </si>
  <si>
    <t>Quyển</t>
  </si>
  <si>
    <t>Khay 3 tầng mica XK 169</t>
  </si>
  <si>
    <t>Hộp bút</t>
  </si>
  <si>
    <t>Pin 2 A Enizeger</t>
  </si>
  <si>
    <t>Vỹ</t>
  </si>
  <si>
    <t>Băng keo 2 mặt 12m/m x 9Y</t>
  </si>
  <si>
    <t>Khăn vuông puply</t>
  </si>
  <si>
    <t>Bịch</t>
  </si>
  <si>
    <t>VP73</t>
  </si>
  <si>
    <t>Ổ cắm điện 2 chấu 6 lỗ 3m</t>
  </si>
  <si>
    <t>ĐỀ XUẤT VĂN PHÒNG PHẨM THÁNG 04/2017</t>
  </si>
  <si>
    <t>VP102</t>
  </si>
  <si>
    <t>KHO</t>
  </si>
  <si>
    <t>XANH ĐEN</t>
  </si>
  <si>
    <t>VP91</t>
  </si>
  <si>
    <t>VP109</t>
  </si>
  <si>
    <t>VP110</t>
  </si>
  <si>
    <t>VP67</t>
  </si>
  <si>
    <t>Sáp thơm Glade 200g</t>
  </si>
  <si>
    <t>Khăn hộp Puply New Supreme 180sh</t>
  </si>
  <si>
    <t>Gift glass cleaner 580ml</t>
  </si>
  <si>
    <t>Chai</t>
  </si>
  <si>
    <t>Ruột chì Monami 0.7</t>
  </si>
  <si>
    <t>Băng keo trong 48m/m x 80Y</t>
  </si>
  <si>
    <t>Nước giặt Ariel 1.5l</t>
  </si>
  <si>
    <t>bịch</t>
  </si>
  <si>
    <t>Nước tẩy quần áo AXO 800ml</t>
  </si>
  <si>
    <t>Bút xoá  kéo Plus WhiperV WH-105T 42-207</t>
  </si>
  <si>
    <t>Bút lông dầu nhỏ PM-04 CeeDee TL (xanh,đỏ,đen)</t>
  </si>
  <si>
    <t>Bút chì 2B STEADTLER</t>
  </si>
  <si>
    <t>kep giấy c62</t>
  </si>
  <si>
    <t>sổ caro 30x40</t>
  </si>
  <si>
    <t>Note đánh dấu 5 màu mũi tên pronoti</t>
  </si>
  <si>
    <t>Xấp</t>
  </si>
  <si>
    <t>Kẹp bướm 19 mm</t>
  </si>
</sst>
</file>

<file path=xl/styles.xml><?xml version="1.0" encoding="utf-8"?>
<styleSheet xmlns="http://schemas.openxmlformats.org/spreadsheetml/2006/main">
  <numFmts count="1">
    <numFmt numFmtId="164" formatCode="#,##0.00000"/>
  </numFmts>
  <fonts count="4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  <font>
      <sz val="14"/>
      <color theme="1"/>
      <name val="Foundry Contex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Foundry Context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uongnam-server\AppData\Roaming\Skype\My%20Skype%20Received%20Files\V&#258;N%20PH&#210;NG%20PH&#7848;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hàng"/>
      <sheetName val="TK VPP"/>
      <sheetName val="ĐX Tháng 01"/>
      <sheetName val="ĐX Tháng 02"/>
      <sheetName val="ĐX Tháng 03"/>
      <sheetName val="ĐX Tháng 04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22000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52000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  <cell r="C97" t="str">
            <v>Cây lau nhà 360 inox</v>
          </cell>
          <cell r="D97" t="str">
            <v>Cây</v>
          </cell>
          <cell r="E97">
            <v>170000</v>
          </cell>
        </row>
        <row r="98">
          <cell r="B98" t="str">
            <v>VP96</v>
          </cell>
          <cell r="C98" t="str">
            <v>Gôm Plus bự</v>
          </cell>
          <cell r="D98" t="str">
            <v>Cục</v>
          </cell>
          <cell r="E98">
            <v>5000</v>
          </cell>
        </row>
        <row r="99">
          <cell r="B99" t="str">
            <v>VP97</v>
          </cell>
          <cell r="C99" t="str">
            <v>Dao rọc giấy 0423</v>
          </cell>
          <cell r="D99" t="str">
            <v>Cây</v>
          </cell>
          <cell r="E99">
            <v>18500</v>
          </cell>
        </row>
        <row r="100">
          <cell r="B100" t="str">
            <v>VP98</v>
          </cell>
          <cell r="C100" t="str">
            <v>Kim may gia đình số 13</v>
          </cell>
          <cell r="D100" t="str">
            <v>Gói</v>
          </cell>
          <cell r="E100">
            <v>23000</v>
          </cell>
        </row>
        <row r="101">
          <cell r="B101" t="str">
            <v>VP99</v>
          </cell>
          <cell r="C101" t="str">
            <v>Bao tay cao su</v>
          </cell>
          <cell r="D101" t="str">
            <v xml:space="preserve">Đôi </v>
          </cell>
          <cell r="E101">
            <v>17000</v>
          </cell>
        </row>
        <row r="102">
          <cell r="B102" t="str">
            <v>VP100</v>
          </cell>
          <cell r="C102" t="str">
            <v>Nước tẩy Javel 1 Lít</v>
          </cell>
          <cell r="D102" t="str">
            <v>chai</v>
          </cell>
          <cell r="E102">
            <v>15000</v>
          </cell>
        </row>
        <row r="103">
          <cell r="B103" t="str">
            <v>VP101</v>
          </cell>
          <cell r="C103" t="str">
            <v>Gôm pentel lớn</v>
          </cell>
          <cell r="D103" t="str">
            <v>Cục</v>
          </cell>
          <cell r="E103">
            <v>30000</v>
          </cell>
        </row>
        <row r="104">
          <cell r="B104" t="str">
            <v>VP102</v>
          </cell>
          <cell r="C104" t="str">
            <v>Nước giặt Ariel 1.5l</v>
          </cell>
          <cell r="D104" t="str">
            <v>bịch</v>
          </cell>
          <cell r="E104">
            <v>105000</v>
          </cell>
        </row>
        <row r="105">
          <cell r="B105" t="str">
            <v>VP103</v>
          </cell>
          <cell r="C105" t="str">
            <v>Bấm lỗ KW-TRIO097A0</v>
          </cell>
          <cell r="D105" t="str">
            <v>Cái</v>
          </cell>
          <cell r="E105">
            <v>28000</v>
          </cell>
        </row>
        <row r="106">
          <cell r="B106" t="str">
            <v>VP104</v>
          </cell>
          <cell r="C106" t="str">
            <v>Thước mica cứng TL 20cm</v>
          </cell>
          <cell r="D106" t="str">
            <v>Cây</v>
          </cell>
          <cell r="E106">
            <v>3000</v>
          </cell>
        </row>
        <row r="107">
          <cell r="B107" t="str">
            <v>VP105</v>
          </cell>
          <cell r="C107" t="str">
            <v>Sổ CK 7D- TP</v>
          </cell>
          <cell r="D107" t="str">
            <v>Quyển</v>
          </cell>
          <cell r="E107">
            <v>19500</v>
          </cell>
        </row>
        <row r="108">
          <cell r="B108" t="str">
            <v>VP106</v>
          </cell>
          <cell r="C108" t="str">
            <v>Khay 3 tầng mica XK 169</v>
          </cell>
          <cell r="D108" t="str">
            <v>Cái</v>
          </cell>
          <cell r="E108">
            <v>135000</v>
          </cell>
        </row>
        <row r="109">
          <cell r="B109" t="str">
            <v>VP107</v>
          </cell>
          <cell r="C109" t="str">
            <v>Hộp bút</v>
          </cell>
          <cell r="D109" t="str">
            <v>Cái</v>
          </cell>
          <cell r="E109">
            <v>32000</v>
          </cell>
        </row>
        <row r="110">
          <cell r="B110" t="str">
            <v>VP108</v>
          </cell>
          <cell r="C110" t="str">
            <v>Giấy A5</v>
          </cell>
          <cell r="D110" t="str">
            <v>Ram</v>
          </cell>
          <cell r="E110">
            <v>26000</v>
          </cell>
        </row>
        <row r="111">
          <cell r="B111" t="str">
            <v>VP109</v>
          </cell>
          <cell r="C111" t="str">
            <v>kep giấy c62</v>
          </cell>
          <cell r="D111" t="str">
            <v>Hộp</v>
          </cell>
          <cell r="E111">
            <v>2700</v>
          </cell>
        </row>
        <row r="112">
          <cell r="B112" t="str">
            <v>VP110</v>
          </cell>
          <cell r="C112" t="str">
            <v>sổ caro 30x40</v>
          </cell>
          <cell r="D112" t="str">
            <v>Quyển</v>
          </cell>
          <cell r="E112">
            <v>40000</v>
          </cell>
        </row>
        <row r="113">
          <cell r="B113" t="str">
            <v>VP111</v>
          </cell>
        </row>
        <row r="114">
          <cell r="B114" t="str">
            <v>VP112</v>
          </cell>
        </row>
        <row r="115">
          <cell r="B115" t="str">
            <v>VP113</v>
          </cell>
        </row>
        <row r="116">
          <cell r="B116" t="str">
            <v>VP114</v>
          </cell>
        </row>
        <row r="117">
          <cell r="B117" t="str">
            <v>VP115</v>
          </cell>
        </row>
        <row r="118">
          <cell r="B118" t="str">
            <v>VP116</v>
          </cell>
        </row>
        <row r="119">
          <cell r="B119" t="str">
            <v>VP117</v>
          </cell>
        </row>
        <row r="120">
          <cell r="B120" t="str">
            <v>VP118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121518" displayName="Table1121518" ref="A3:I51" totalsRowCount="1" headerRowDxfId="91" dataDxfId="89" headerRowBorderDxfId="90" tableBorderDxfId="88" totalsRowBorderDxfId="87">
  <autoFilter ref="A3:I50"/>
  <tableColumns count="9">
    <tableColumn id="1" name="STT" dataDxfId="86" totalsRowDxfId="85"/>
    <tableColumn id="9" name="Mã hàng" dataDxfId="84" totalsRowDxfId="83"/>
    <tableColumn id="2" name="NỘI DUNG" dataDxfId="82" totalsRowDxfId="81"/>
    <tableColumn id="3" name="ĐƠN VỊ" dataDxfId="80" totalsRowDxfId="79"/>
    <tableColumn id="7" name="ĐƠN GIÁ" dataDxfId="78" totalsRowDxfId="77"/>
    <tableColumn id="4" name="SỐ LƯỢNG" dataDxfId="76" totalsRowDxfId="75"/>
    <tableColumn id="6" name="THÀNH TIỀN" totalsRowFunction="sum" dataDxfId="74" totalsRowDxfId="73">
      <calculatedColumnFormula>PRODUCT(#REF!)</calculatedColumnFormula>
    </tableColumn>
    <tableColumn id="8" name="BỘ PHẬN" dataDxfId="72" totalsRowDxfId="71"/>
    <tableColumn id="12" name="GHI CHÚ" dataDxfId="70" totalsRowDxfId="69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11215182" displayName="Table11215182" ref="A3:I35" totalsRowCount="1" headerRowDxfId="68" dataDxfId="66" headerRowBorderDxfId="67" tableBorderDxfId="65" totalsRowBorderDxfId="64">
  <autoFilter ref="A3:I34"/>
  <tableColumns count="9">
    <tableColumn id="1" name="STT" dataDxfId="63" totalsRowDxfId="62"/>
    <tableColumn id="9" name="Mã hàng" dataDxfId="61" totalsRowDxfId="60"/>
    <tableColumn id="2" name="NỘI DUNG" dataDxfId="59" totalsRowDxfId="58"/>
    <tableColumn id="3" name="ĐƠN VỊ" dataDxfId="57" totalsRowDxfId="56"/>
    <tableColumn id="7" name="ĐƠN GIÁ" dataDxfId="55" totalsRowDxfId="54"/>
    <tableColumn id="4" name="SỐ LƯỢNG" dataDxfId="53" totalsRowDxfId="52"/>
    <tableColumn id="6" name="THÀNH TIỀN" totalsRowFunction="sum" dataDxfId="51" totalsRowDxfId="50">
      <calculatedColumnFormula>PRODUCT(#REF!)</calculatedColumnFormula>
    </tableColumn>
    <tableColumn id="8" name="BỘ PHẬN" dataDxfId="49" totalsRowDxfId="48"/>
    <tableColumn id="12" name="GHI CHÚ" dataDxfId="47" totalsRowDxfId="46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4" name="Table112151823" displayName="Table112151823" ref="A3:I37" totalsRowCount="1" headerRowDxfId="45" dataDxfId="43" headerRowBorderDxfId="44" tableBorderDxfId="42" totalsRowBorderDxfId="41">
  <autoFilter ref="A3:I36"/>
  <tableColumns count="9">
    <tableColumn id="1" name="STT" dataDxfId="40" totalsRowDxfId="39"/>
    <tableColumn id="9" name="Mã hàng" dataDxfId="38" totalsRowDxfId="37"/>
    <tableColumn id="2" name="NỘI DUNG" dataDxfId="36" totalsRowDxfId="35"/>
    <tableColumn id="3" name="ĐƠN VỊ" dataDxfId="34" totalsRowDxfId="33"/>
    <tableColumn id="7" name="ĐƠN GIÁ" dataDxfId="32" totalsRowDxfId="31"/>
    <tableColumn id="4" name="SỐ LƯỢNG" dataDxfId="30" totalsRowDxfId="29"/>
    <tableColumn id="6" name="THÀNH TIỀN" totalsRowFunction="sum" dataDxfId="28" totalsRowDxfId="27">
      <calculatedColumnFormula>PRODUCT(#REF!)</calculatedColumnFormula>
    </tableColumn>
    <tableColumn id="8" name="BỘ PHẬN" dataDxfId="26" totalsRowDxfId="25"/>
    <tableColumn id="12" name="GHI CHÚ" dataDxfId="24" totalsRowDxfId="2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3" name="Table1121518234" displayName="Table1121518234" ref="A3:I22" totalsRowCount="1" headerRowDxfId="22" dataDxfId="20" headerRowBorderDxfId="21" tableBorderDxfId="19" totalsRowBorderDxfId="18">
  <autoFilter ref="A3:I21"/>
  <tableColumns count="9">
    <tableColumn id="1" name="STT" dataDxfId="17" totalsRowDxfId="16"/>
    <tableColumn id="9" name="Mã hàng" dataDxfId="15" totalsRowDxfId="14"/>
    <tableColumn id="2" name="NỘI DUNG" dataDxfId="13" totalsRowDxfId="12"/>
    <tableColumn id="3" name="ĐƠN VỊ" dataDxfId="11" totalsRowDxfId="10"/>
    <tableColumn id="7" name="ĐƠN GIÁ" dataDxfId="9" totalsRowDxfId="8"/>
    <tableColumn id="4" name="SỐ LƯỢNG" dataDxfId="7" totalsRowDxfId="6"/>
    <tableColumn id="6" name="THÀNH TIỀN" totalsRowFunction="custom" dataDxfId="5" totalsRowDxfId="4">
      <totalsRowFormula>SUM([THÀNH TIỀN])</totalsRowFormula>
    </tableColumn>
    <tableColumn id="8" name="BỘ PHẬN" dataDxfId="3" totalsRowDxfId="2"/>
    <tableColumn id="12" name="GHI CHÚ" dataDxfId="1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workbookViewId="0">
      <selection activeCell="M8" sqref="M8"/>
    </sheetView>
  </sheetViews>
  <sheetFormatPr defaultColWidth="9.140625" defaultRowHeight="18.7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2.42578125" style="1" customWidth="1"/>
    <col min="9" max="9" width="16.7109375" style="1" customWidth="1"/>
    <col min="10" max="16384" width="9.140625" style="1"/>
  </cols>
  <sheetData>
    <row r="1" spans="1:9" ht="24.9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24.95" customHeight="1">
      <c r="A2" s="40"/>
      <c r="B2" s="40"/>
      <c r="C2" s="40"/>
      <c r="D2" s="40"/>
      <c r="E2" s="40"/>
      <c r="F2" s="40"/>
      <c r="G2" s="40"/>
      <c r="H2" s="40"/>
      <c r="I2" s="40"/>
    </row>
    <row r="3" spans="1:9" ht="24.95" customHeight="1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>
      <c r="A4" s="8">
        <v>2</v>
      </c>
      <c r="B4" s="8" t="s">
        <v>11</v>
      </c>
      <c r="C4" s="9" t="str">
        <f>VLOOKUP(Table1121518[[#This Row],[Mã hàng]],'[1]Mã hàng'!$B$3:$E$229,2,0)</f>
        <v>Sáp thơm Glade 200g</v>
      </c>
      <c r="D4" s="10" t="str">
        <f>VLOOKUP(Table1121518[[#This Row],[Mã hàng]],'[1]Mã hàng'!$B$3:$E$229,3,0)</f>
        <v>Cục</v>
      </c>
      <c r="E4" s="11">
        <f>VLOOKUP(Table1121518[[#This Row],[Mã hàng]],'[1]Mã hàng'!$B$3:$E$229,4,0)</f>
        <v>47000</v>
      </c>
      <c r="F4" s="10">
        <v>2</v>
      </c>
      <c r="G4" s="11">
        <f>PRODUCT(Table1121518[[#This Row],[ĐƠN GIÁ]:[SỐ LƯỢNG]])</f>
        <v>94000</v>
      </c>
      <c r="H4" s="2" t="s">
        <v>10</v>
      </c>
      <c r="I4" s="25" t="s">
        <v>12</v>
      </c>
    </row>
    <row r="5" spans="1:9" ht="24.95" customHeight="1">
      <c r="A5" s="8">
        <v>3</v>
      </c>
      <c r="B5" s="8" t="s">
        <v>13</v>
      </c>
      <c r="C5" s="9" t="str">
        <f>VLOOKUP(Table1121518[[#This Row],[Mã hàng]],'[1]Mã hàng'!$B$3:$E$229,2,0)</f>
        <v>Nước rửa chén Sunlight  800g</v>
      </c>
      <c r="D5" s="10" t="str">
        <f>VLOOKUP(Table1121518[[#This Row],[Mã hàng]],'[1]Mã hàng'!$B$3:$E$229,3,0)</f>
        <v>Chai</v>
      </c>
      <c r="E5" s="11">
        <f>VLOOKUP(Table1121518[[#This Row],[Mã hàng]],'[1]Mã hàng'!$B$3:$E$229,4,0)</f>
        <v>23000</v>
      </c>
      <c r="F5" s="10">
        <v>1</v>
      </c>
      <c r="G5" s="11">
        <f>PRODUCT(Table1121518[[#This Row],[ĐƠN GIÁ]:[SỐ LƯỢNG]])</f>
        <v>23000</v>
      </c>
      <c r="H5" s="2" t="s">
        <v>10</v>
      </c>
      <c r="I5" s="12"/>
    </row>
    <row r="6" spans="1:9" ht="24.95" customHeight="1">
      <c r="A6" s="8">
        <v>4</v>
      </c>
      <c r="B6" s="8" t="s">
        <v>14</v>
      </c>
      <c r="C6" s="9" t="str">
        <f>VLOOKUP(Table1121518[[#This Row],[Mã hàng]],'[1]Mã hàng'!$B$3:$E$229,2,0)</f>
        <v>Khăn vuông puply</v>
      </c>
      <c r="D6" s="10" t="str">
        <f>VLOOKUP(Table1121518[[#This Row],[Mã hàng]],'[1]Mã hàng'!$B$3:$E$229,3,0)</f>
        <v>Bịch</v>
      </c>
      <c r="E6" s="11">
        <f>VLOOKUP(Table1121518[[#This Row],[Mã hàng]],'[1]Mã hàng'!$B$3:$E$229,4,0)</f>
        <v>15000</v>
      </c>
      <c r="F6" s="10">
        <v>1</v>
      </c>
      <c r="G6" s="11">
        <f>PRODUCT(Table1121518[[#This Row],[ĐƠN GIÁ]:[SỐ LƯỢNG]])</f>
        <v>15000</v>
      </c>
      <c r="H6" s="2" t="s">
        <v>10</v>
      </c>
      <c r="I6" s="12"/>
    </row>
    <row r="7" spans="1:9" ht="24.95" customHeight="1">
      <c r="A7" s="8">
        <v>5</v>
      </c>
      <c r="B7" s="8" t="s">
        <v>15</v>
      </c>
      <c r="C7" s="9" t="str">
        <f>VLOOKUP(Table1121518[[#This Row],[Mã hàng]],'[1]Mã hàng'!$B$3:$E$229,2,0)</f>
        <v>Khăn hộp Puply New Supreme 180sh</v>
      </c>
      <c r="D7" s="10" t="str">
        <f>VLOOKUP(Table1121518[[#This Row],[Mã hàng]],'[1]Mã hàng'!$B$3:$E$229,3,0)</f>
        <v>Hộp</v>
      </c>
      <c r="E7" s="11">
        <f>VLOOKUP(Table1121518[[#This Row],[Mã hàng]],'[1]Mã hàng'!$B$3:$E$229,4,0)</f>
        <v>21000</v>
      </c>
      <c r="F7" s="10">
        <v>3</v>
      </c>
      <c r="G7" s="11">
        <f>PRODUCT(Table1121518[[#This Row],[ĐƠN GIÁ]:[SỐ LƯỢNG]])</f>
        <v>63000</v>
      </c>
      <c r="H7" s="2" t="s">
        <v>10</v>
      </c>
      <c r="I7" s="12"/>
    </row>
    <row r="8" spans="1:9" ht="24.95" customHeight="1">
      <c r="A8" s="8">
        <v>6</v>
      </c>
      <c r="B8" s="8" t="s">
        <v>16</v>
      </c>
      <c r="C8" s="9" t="str">
        <f>VLOOKUP(Table1121518[[#This Row],[Mã hàng]],'[1]Mã hàng'!$B$3:$E$229,2,0)</f>
        <v>Bột giặc Omo 800 gr</v>
      </c>
      <c r="D8" s="10" t="str">
        <f>VLOOKUP(Table1121518[[#This Row],[Mã hàng]],'[1]Mã hàng'!$B$3:$E$229,3,0)</f>
        <v>Bịch</v>
      </c>
      <c r="E8" s="11">
        <f>VLOOKUP(Table1121518[[#This Row],[Mã hàng]],'[1]Mã hàng'!$B$3:$E$229,4,0)</f>
        <v>34000</v>
      </c>
      <c r="F8" s="10">
        <v>1</v>
      </c>
      <c r="G8" s="11">
        <f>PRODUCT(Table1121518[[#This Row],[ĐƠN GIÁ]:[SỐ LƯỢNG]])</f>
        <v>34000</v>
      </c>
      <c r="H8" s="2" t="s">
        <v>10</v>
      </c>
      <c r="I8" s="12"/>
    </row>
    <row r="9" spans="1:9" ht="24.95" customHeight="1">
      <c r="A9" s="8">
        <v>7</v>
      </c>
      <c r="B9" s="8" t="s">
        <v>17</v>
      </c>
      <c r="C9" s="9" t="str">
        <f>VLOOKUP(Table1121518[[#This Row],[Mã hàng]],'[1]Mã hàng'!$B$3:$E$229,2,0)</f>
        <v>Lau sàn Sunlight 4L</v>
      </c>
      <c r="D9" s="10" t="str">
        <f>VLOOKUP(Table1121518[[#This Row],[Mã hàng]],'[1]Mã hàng'!$B$3:$E$229,3,0)</f>
        <v>Can</v>
      </c>
      <c r="E9" s="11">
        <f>VLOOKUP(Table1121518[[#This Row],[Mã hàng]],'[1]Mã hàng'!$B$3:$E$229,4,0)</f>
        <v>88000</v>
      </c>
      <c r="F9" s="2">
        <v>1</v>
      </c>
      <c r="G9" s="11">
        <f>PRODUCT(Table1121518[[#This Row],[ĐƠN GIÁ]:[SỐ LƯỢNG]])</f>
        <v>88000</v>
      </c>
      <c r="H9" s="2" t="s">
        <v>10</v>
      </c>
      <c r="I9" s="12"/>
    </row>
    <row r="10" spans="1:9" ht="24.95" customHeight="1">
      <c r="A10" s="8">
        <v>8</v>
      </c>
      <c r="B10" s="8" t="s">
        <v>18</v>
      </c>
      <c r="C10" s="9" t="str">
        <f>VLOOKUP(Table1121518[[#This Row],[Mã hàng]],'[1]Mã hàng'!$B$3:$E$229,2,0)</f>
        <v>Nước rửa tay Lifebuoy 180ml</v>
      </c>
      <c r="D10" s="10" t="str">
        <f>VLOOKUP(Table1121518[[#This Row],[Mã hàng]],'[1]Mã hàng'!$B$3:$E$229,3,0)</f>
        <v>Chai</v>
      </c>
      <c r="E10" s="11">
        <f>VLOOKUP(Table1121518[[#This Row],[Mã hàng]],'[1]Mã hàng'!$B$3:$E$229,4,0)</f>
        <v>20000</v>
      </c>
      <c r="F10" s="2">
        <v>1</v>
      </c>
      <c r="G10" s="11">
        <f>PRODUCT(Table1121518[[#This Row],[ĐƠN GIÁ]:[SỐ LƯỢNG]])</f>
        <v>20000</v>
      </c>
      <c r="H10" s="2" t="s">
        <v>10</v>
      </c>
      <c r="I10" s="12"/>
    </row>
    <row r="11" spans="1:9" ht="24.95" customHeight="1">
      <c r="A11" s="8">
        <v>9</v>
      </c>
      <c r="B11" s="8" t="s">
        <v>19</v>
      </c>
      <c r="C11" s="9" t="str">
        <f>VLOOKUP(Table1121518[[#This Row],[Mã hàng]],'[1]Mã hàng'!$B$3:$E$229,2,0)</f>
        <v>Gift glass cleaner 580ml</v>
      </c>
      <c r="D11" s="10" t="str">
        <f>VLOOKUP(Table1121518[[#This Row],[Mã hàng]],'[1]Mã hàng'!$B$3:$E$229,3,0)</f>
        <v>Chai</v>
      </c>
      <c r="E11" s="11">
        <f>VLOOKUP(Table1121518[[#This Row],[Mã hàng]],'[1]Mã hàng'!$B$3:$E$229,4,0)</f>
        <v>21000</v>
      </c>
      <c r="F11" s="10">
        <v>1</v>
      </c>
      <c r="G11" s="11">
        <f>PRODUCT(Table1121518[[#This Row],[ĐƠN GIÁ]:[SỐ LƯỢNG]])</f>
        <v>21000</v>
      </c>
      <c r="H11" s="2" t="s">
        <v>10</v>
      </c>
      <c r="I11" s="12"/>
    </row>
    <row r="12" spans="1:9" ht="24.95" customHeight="1">
      <c r="A12" s="8">
        <v>10</v>
      </c>
      <c r="B12" s="8" t="s">
        <v>20</v>
      </c>
      <c r="C12" s="9" t="str">
        <f>VLOOKUP(Table1121518[[#This Row],[Mã hàng]],'[1]Mã hàng'!$B$3:$E$229,2,0)</f>
        <v>Trà xanh túi lọc Phúc Long ( 25 gói )</v>
      </c>
      <c r="D12" s="10" t="str">
        <f>VLOOKUP(Table1121518[[#This Row],[Mã hàng]],'[1]Mã hàng'!$B$3:$E$229,3,0)</f>
        <v>Hộp</v>
      </c>
      <c r="E12" s="11">
        <f>VLOOKUP(Table1121518[[#This Row],[Mã hàng]],'[1]Mã hàng'!$B$3:$E$229,4,0)</f>
        <v>35000</v>
      </c>
      <c r="F12" s="13">
        <v>6</v>
      </c>
      <c r="G12" s="11">
        <f>PRODUCT(Table1121518[[#This Row],[ĐƠN GIÁ]:[SỐ LƯỢNG]])</f>
        <v>210000</v>
      </c>
      <c r="H12" s="2" t="s">
        <v>10</v>
      </c>
      <c r="I12" s="12"/>
    </row>
    <row r="13" spans="1:9" ht="24.95" customHeight="1">
      <c r="A13" s="8">
        <v>11</v>
      </c>
      <c r="B13" s="8" t="s">
        <v>21</v>
      </c>
      <c r="C13" s="9" t="str">
        <f>VLOOKUP(Table1121518[[#This Row],[Mã hàng]],'[1]Mã hàng'!$B$3:$E$229,2,0)</f>
        <v>Cây lau nhà 360 inox</v>
      </c>
      <c r="D13" s="10" t="str">
        <f>VLOOKUP(Table1121518[[#This Row],[Mã hàng]],'[1]Mã hàng'!$B$3:$E$229,3,0)</f>
        <v>Cây</v>
      </c>
      <c r="E13" s="11">
        <f>VLOOKUP(Table1121518[[#This Row],[Mã hàng]],'[1]Mã hàng'!$B$3:$E$229,4,0)</f>
        <v>170000</v>
      </c>
      <c r="F13" s="13">
        <v>1</v>
      </c>
      <c r="G13" s="11">
        <f>PRODUCT(Table1121518[[#This Row],[ĐƠN GIÁ]:[SỐ LƯỢNG]])</f>
        <v>170000</v>
      </c>
      <c r="H13" s="2" t="s">
        <v>10</v>
      </c>
      <c r="I13" s="12"/>
    </row>
    <row r="14" spans="1:9" s="7" customFormat="1" ht="24.95" customHeight="1">
      <c r="A14" s="5">
        <v>12</v>
      </c>
      <c r="B14" s="5"/>
      <c r="C14" s="17" t="s">
        <v>22</v>
      </c>
      <c r="D14" s="5" t="s">
        <v>23</v>
      </c>
      <c r="E14" s="18"/>
      <c r="F14" s="5">
        <v>1</v>
      </c>
      <c r="G14" s="6"/>
      <c r="H14" s="5" t="s">
        <v>10</v>
      </c>
      <c r="I14" s="5"/>
    </row>
    <row r="15" spans="1:9" ht="24.95" customHeight="1">
      <c r="A15" s="8">
        <v>14</v>
      </c>
      <c r="B15" s="8" t="s">
        <v>24</v>
      </c>
      <c r="C15" s="9" t="str">
        <f>VLOOKUP(Table1121518[[#This Row],[Mã hàng]],'[1]Mã hàng'!$B$3:$E$229,2,0)</f>
        <v>Kim may gia đình số 13</v>
      </c>
      <c r="D15" s="10" t="str">
        <f>VLOOKUP(Table1121518[[#This Row],[Mã hàng]],'[1]Mã hàng'!$B$3:$E$229,3,0)</f>
        <v>Gói</v>
      </c>
      <c r="E15" s="11">
        <f>VLOOKUP(Table1121518[[#This Row],[Mã hàng]],'[1]Mã hàng'!$B$3:$E$229,4,0)</f>
        <v>23000</v>
      </c>
      <c r="F15" s="13">
        <v>1</v>
      </c>
      <c r="G15" s="11">
        <f>PRODUCT(Table1121518[[#This Row],[ĐƠN GIÁ]:[SỐ LƯỢNG]])</f>
        <v>23000</v>
      </c>
      <c r="H15" s="2" t="s">
        <v>10</v>
      </c>
      <c r="I15" s="12"/>
    </row>
    <row r="16" spans="1:9" ht="24.95" customHeight="1">
      <c r="A16" s="8">
        <v>15</v>
      </c>
      <c r="B16" s="8" t="s">
        <v>25</v>
      </c>
      <c r="C16" s="9" t="str">
        <f>VLOOKUP(Table1121518[[#This Row],[Mã hàng]],'[1]Mã hàng'!$B$3:$E$229,2,0)</f>
        <v xml:space="preserve">Cuộn rác ba màu tiểu  Trí Quang </v>
      </c>
      <c r="D16" s="10" t="str">
        <f>VLOOKUP(Table1121518[[#This Row],[Mã hàng]],'[1]Mã hàng'!$B$3:$E$229,3,0)</f>
        <v>Kg</v>
      </c>
      <c r="E16" s="11">
        <f>VLOOKUP(Table1121518[[#This Row],[Mã hàng]],'[1]Mã hàng'!$B$3:$E$229,4,0)</f>
        <v>37000</v>
      </c>
      <c r="F16" s="13">
        <v>2</v>
      </c>
      <c r="G16" s="11">
        <f>PRODUCT(Table1121518[[#This Row],[ĐƠN GIÁ]:[SỐ LƯỢNG]])</f>
        <v>74000</v>
      </c>
      <c r="H16" s="2" t="s">
        <v>10</v>
      </c>
      <c r="I16" s="12"/>
    </row>
    <row r="17" spans="1:9" ht="24.95" customHeight="1">
      <c r="A17" s="8">
        <v>15</v>
      </c>
      <c r="B17" s="8" t="s">
        <v>27</v>
      </c>
      <c r="C17" s="9" t="str">
        <f>VLOOKUP(Table1121518[[#This Row],[Mã hàng]],'[1]Mã hàng'!$B$3:$E$229,2,0)</f>
        <v>Xịt mũi Raid  600 ml</v>
      </c>
      <c r="D17" s="13" t="str">
        <f>VLOOKUP(Table1121518[[#This Row],[Mã hàng]],'[1]Mã hàng'!$B$3:$E$229,3,0)</f>
        <v>Chai</v>
      </c>
      <c r="E17" s="11">
        <f>VLOOKUP(Table1121518[[#This Row],[Mã hàng]],'[1]Mã hàng'!$B$3:$E$229,4,0)</f>
        <v>60000</v>
      </c>
      <c r="F17" s="10">
        <v>2</v>
      </c>
      <c r="G17" s="11">
        <f>PRODUCT(Table1121518[[#This Row],[ĐƠN GIÁ]:[SỐ LƯỢNG]])</f>
        <v>120000</v>
      </c>
      <c r="H17" s="2" t="s">
        <v>26</v>
      </c>
      <c r="I17" s="12"/>
    </row>
    <row r="18" spans="1:9" ht="24.95" customHeight="1">
      <c r="A18" s="8">
        <v>16</v>
      </c>
      <c r="B18" s="8" t="s">
        <v>16</v>
      </c>
      <c r="C18" s="9" t="str">
        <f>VLOOKUP(Table1121518[[#This Row],[Mã hàng]],'[1]Mã hàng'!$B$3:$E$229,2,0)</f>
        <v>Bột giặc Omo 800 gr</v>
      </c>
      <c r="D18" s="13" t="str">
        <f>VLOOKUP(Table1121518[[#This Row],[Mã hàng]],'[1]Mã hàng'!$B$3:$E$229,3,0)</f>
        <v>Bịch</v>
      </c>
      <c r="E18" s="11">
        <f>VLOOKUP(Table1121518[[#This Row],[Mã hàng]],'[1]Mã hàng'!$B$3:$E$229,4,0)</f>
        <v>34000</v>
      </c>
      <c r="F18" s="10">
        <v>2</v>
      </c>
      <c r="G18" s="11">
        <f>PRODUCT(Table1121518[[#This Row],[ĐƠN GIÁ]:[SỐ LƯỢNG]])</f>
        <v>68000</v>
      </c>
      <c r="H18" s="2" t="s">
        <v>26</v>
      </c>
      <c r="I18" s="12"/>
    </row>
    <row r="19" spans="1:9" ht="24.95" customHeight="1">
      <c r="A19" s="8">
        <v>17</v>
      </c>
      <c r="B19" s="8" t="s">
        <v>25</v>
      </c>
      <c r="C19" s="9" t="str">
        <f>VLOOKUP(Table1121518[[#This Row],[Mã hàng]],'[1]Mã hàng'!$B$3:$E$229,2,0)</f>
        <v xml:space="preserve">Cuộn rác ba màu tiểu  Trí Quang </v>
      </c>
      <c r="D19" s="13" t="str">
        <f>VLOOKUP(Table1121518[[#This Row],[Mã hàng]],'[1]Mã hàng'!$B$3:$E$229,3,0)</f>
        <v>Kg</v>
      </c>
      <c r="E19" s="11">
        <f>VLOOKUP(Table1121518[[#This Row],[Mã hàng]],'[1]Mã hàng'!$B$3:$E$229,4,0)</f>
        <v>37000</v>
      </c>
      <c r="F19" s="10">
        <v>2</v>
      </c>
      <c r="G19" s="11">
        <f>PRODUCT(Table1121518[[#This Row],[ĐƠN GIÁ]:[SỐ LƯỢNG]])</f>
        <v>74000</v>
      </c>
      <c r="H19" s="2" t="s">
        <v>26</v>
      </c>
      <c r="I19" s="12"/>
    </row>
    <row r="20" spans="1:9" ht="24.95" customHeight="1">
      <c r="A20" s="8">
        <v>18</v>
      </c>
      <c r="B20" s="8" t="s">
        <v>28</v>
      </c>
      <c r="C20" s="9" t="str">
        <f>VLOOKUP(Table1121518[[#This Row],[Mã hàng]],'[1]Mã hàng'!$B$3:$E$229,2,0)</f>
        <v xml:space="preserve">Cuộn rác ba màu đại  Trí Quang </v>
      </c>
      <c r="D20" s="13" t="str">
        <f>VLOOKUP(Table1121518[[#This Row],[Mã hàng]],'[1]Mã hàng'!$B$3:$E$229,3,0)</f>
        <v>Kg</v>
      </c>
      <c r="E20" s="11">
        <f>VLOOKUP(Table1121518[[#This Row],[Mã hàng]],'[1]Mã hàng'!$B$3:$E$229,4,0)</f>
        <v>37000</v>
      </c>
      <c r="F20" s="10">
        <v>2</v>
      </c>
      <c r="G20" s="11">
        <f>PRODUCT(Table1121518[[#This Row],[ĐƠN GIÁ]:[SỐ LƯỢNG]])</f>
        <v>74000</v>
      </c>
      <c r="H20" s="2" t="s">
        <v>26</v>
      </c>
      <c r="I20" s="12"/>
    </row>
    <row r="21" spans="1:9" ht="24.95" customHeight="1">
      <c r="A21" s="8">
        <v>19</v>
      </c>
      <c r="B21" s="8" t="s">
        <v>29</v>
      </c>
      <c r="C21" s="9" t="str">
        <f>VLOOKUP(Table1121518[[#This Row],[Mã hàng]],'[1]Mã hàng'!$B$3:$E$229,2,0)</f>
        <v>Nước rửa tay thường</v>
      </c>
      <c r="D21" s="13" t="str">
        <f>VLOOKUP(Table1121518[[#This Row],[Mã hàng]],'[1]Mã hàng'!$B$3:$E$229,3,0)</f>
        <v>Can</v>
      </c>
      <c r="E21" s="11">
        <f>VLOOKUP(Table1121518[[#This Row],[Mã hàng]],'[1]Mã hàng'!$B$3:$E$229,4,0)</f>
        <v>85000</v>
      </c>
      <c r="F21" s="10">
        <v>1</v>
      </c>
      <c r="G21" s="11">
        <f>PRODUCT(Table1121518[[#This Row],[ĐƠN GIÁ]:[SỐ LƯỢNG]])</f>
        <v>85000</v>
      </c>
      <c r="H21" s="2" t="s">
        <v>26</v>
      </c>
      <c r="I21" s="12"/>
    </row>
    <row r="22" spans="1:9" ht="24.95" customHeight="1">
      <c r="A22" s="8">
        <v>20</v>
      </c>
      <c r="B22" s="8" t="s">
        <v>17</v>
      </c>
      <c r="C22" s="9" t="str">
        <f>VLOOKUP(Table1121518[[#This Row],[Mã hàng]],'[1]Mã hàng'!$B$3:$E$229,2,0)</f>
        <v>Lau sàn Sunlight 4L</v>
      </c>
      <c r="D22" s="13" t="str">
        <f>VLOOKUP(Table1121518[[#This Row],[Mã hàng]],'[1]Mã hàng'!$B$3:$E$229,3,0)</f>
        <v>Can</v>
      </c>
      <c r="E22" s="11">
        <f>VLOOKUP(Table1121518[[#This Row],[Mã hàng]],'[1]Mã hàng'!$B$3:$E$229,4,0)</f>
        <v>88000</v>
      </c>
      <c r="F22" s="2">
        <v>1</v>
      </c>
      <c r="G22" s="11">
        <f>PRODUCT(Table1121518[[#This Row],[ĐƠN GIÁ]:[SỐ LƯỢNG]])</f>
        <v>88000</v>
      </c>
      <c r="H22" s="2" t="s">
        <v>26</v>
      </c>
      <c r="I22" s="12"/>
    </row>
    <row r="23" spans="1:9" ht="24.95" customHeight="1">
      <c r="A23" s="8">
        <v>21</v>
      </c>
      <c r="B23" s="8" t="s">
        <v>11</v>
      </c>
      <c r="C23" s="9" t="str">
        <f>VLOOKUP(Table1121518[[#This Row],[Mã hàng]],'[1]Mã hàng'!$B$3:$E$229,2,0)</f>
        <v>Sáp thơm Glade 200g</v>
      </c>
      <c r="D23" s="13" t="str">
        <f>VLOOKUP(Table1121518[[#This Row],[Mã hàng]],'[1]Mã hàng'!$B$3:$E$229,3,0)</f>
        <v>Cục</v>
      </c>
      <c r="E23" s="11">
        <f>VLOOKUP(Table1121518[[#This Row],[Mã hàng]],'[1]Mã hàng'!$B$3:$E$229,4,0)</f>
        <v>47000</v>
      </c>
      <c r="F23" s="10">
        <v>2</v>
      </c>
      <c r="G23" s="11">
        <f>PRODUCT(Table1121518[[#This Row],[ĐƠN GIÁ]:[SỐ LƯỢNG]])</f>
        <v>94000</v>
      </c>
      <c r="H23" s="2" t="s">
        <v>26</v>
      </c>
      <c r="I23" s="12"/>
    </row>
    <row r="24" spans="1:9" ht="24.95" customHeight="1">
      <c r="A24" s="8">
        <v>22</v>
      </c>
      <c r="B24" s="8" t="s">
        <v>30</v>
      </c>
      <c r="C24" s="9" t="str">
        <f>VLOOKUP(Table1121518[[#This Row],[Mã hàng]],'[1]Mã hàng'!$B$3:$E$229,2,0)</f>
        <v>Tẩy bồn cầu Vim 900ml</v>
      </c>
      <c r="D24" s="13" t="str">
        <f>VLOOKUP(Table1121518[[#This Row],[Mã hàng]],'[1]Mã hàng'!$B$3:$E$229,3,0)</f>
        <v>Chai</v>
      </c>
      <c r="E24" s="11">
        <f>VLOOKUP(Table1121518[[#This Row],[Mã hàng]],'[1]Mã hàng'!$B$3:$E$229,4,0)</f>
        <v>30000</v>
      </c>
      <c r="F24" s="10">
        <v>1</v>
      </c>
      <c r="G24" s="11">
        <f>PRODUCT(Table1121518[[#This Row],[ĐƠN GIÁ]:[SỐ LƯỢNG]])</f>
        <v>30000</v>
      </c>
      <c r="H24" s="2" t="s">
        <v>26</v>
      </c>
      <c r="I24" s="12"/>
    </row>
    <row r="25" spans="1:9" ht="24.95" customHeight="1">
      <c r="A25" s="12"/>
      <c r="B25" s="8" t="s">
        <v>31</v>
      </c>
      <c r="C25" s="9" t="str">
        <f>VLOOKUP(Table1121518[[#This Row],[Mã hàng]],'[1]Mã hàng'!$B$3:$E$229,2,0)</f>
        <v>Nước tẩy quần áo AXO 800ml</v>
      </c>
      <c r="D25" s="13" t="str">
        <f>VLOOKUP(Table1121518[[#This Row],[Mã hàng]],'[1]Mã hàng'!$B$3:$E$229,3,0)</f>
        <v>Chai</v>
      </c>
      <c r="E25" s="11">
        <f>VLOOKUP(Table1121518[[#This Row],[Mã hàng]],'[1]Mã hàng'!$B$3:$E$229,4,0)</f>
        <v>48000</v>
      </c>
      <c r="F25" s="10">
        <v>1</v>
      </c>
      <c r="G25" s="11">
        <f>PRODUCT(Table1121518[[#This Row],[ĐƠN GIÁ]:[SỐ LƯỢNG]])</f>
        <v>48000</v>
      </c>
      <c r="H25" s="2" t="s">
        <v>26</v>
      </c>
      <c r="I25" s="12"/>
    </row>
    <row r="26" spans="1:9" ht="24.95" customHeight="1">
      <c r="A26" s="12"/>
      <c r="B26" s="8" t="s">
        <v>32</v>
      </c>
      <c r="C26" s="9" t="str">
        <f>VLOOKUP(Table1121518[[#This Row],[Mã hàng]],'[1]Mã hàng'!$B$3:$E$229,2,0)</f>
        <v>Bao tay cao su</v>
      </c>
      <c r="D26" s="13" t="str">
        <f>VLOOKUP(Table1121518[[#This Row],[Mã hàng]],'[1]Mã hàng'!$B$3:$E$229,3,0)</f>
        <v xml:space="preserve">Đôi </v>
      </c>
      <c r="E26" s="11">
        <f>VLOOKUP(Table1121518[[#This Row],[Mã hàng]],'[1]Mã hàng'!$B$3:$E$229,4,0)</f>
        <v>17000</v>
      </c>
      <c r="F26" s="10">
        <v>1</v>
      </c>
      <c r="G26" s="11">
        <f>PRODUCT(Table1121518[[#This Row],[ĐƠN GIÁ]:[SỐ LƯỢNG]])</f>
        <v>17000</v>
      </c>
      <c r="H26" s="2" t="s">
        <v>26</v>
      </c>
      <c r="I26" s="12"/>
    </row>
    <row r="27" spans="1:9" ht="24.95" customHeight="1">
      <c r="A27" s="12"/>
      <c r="B27" s="8" t="s">
        <v>33</v>
      </c>
      <c r="C27" s="9" t="str">
        <f>VLOOKUP(Table1121518[[#This Row],[Mã hàng]],'[1]Mã hàng'!$B$3:$E$229,2,0)</f>
        <v xml:space="preserve">Cây lau nhà tròn Mỹ Phong </v>
      </c>
      <c r="D27" s="13" t="str">
        <f>VLOOKUP(Table1121518[[#This Row],[Mã hàng]],'[1]Mã hàng'!$B$3:$E$229,3,0)</f>
        <v>Cây</v>
      </c>
      <c r="E27" s="11">
        <f>VLOOKUP(Table1121518[[#This Row],[Mã hàng]],'[1]Mã hàng'!$B$3:$E$229,4,0)</f>
        <v>95000</v>
      </c>
      <c r="F27" s="10">
        <v>1</v>
      </c>
      <c r="G27" s="11">
        <f>PRODUCT(Table1121518[[#This Row],[ĐƠN GIÁ]:[SỐ LƯỢNG]])</f>
        <v>95000</v>
      </c>
      <c r="H27" s="2" t="s">
        <v>26</v>
      </c>
      <c r="I27" s="12"/>
    </row>
    <row r="28" spans="1:9" ht="24.95" customHeight="1">
      <c r="A28" s="8">
        <v>23</v>
      </c>
      <c r="B28" s="8" t="s">
        <v>34</v>
      </c>
      <c r="C28" s="9" t="str">
        <f>VLOOKUP(Table1121518[[#This Row],[Mã hàng]],'[1]Mã hàng'!$B$3:$E$229,2,0)</f>
        <v>Băng keo trong 48m/m x 80Y</v>
      </c>
      <c r="D28" s="13" t="str">
        <f>VLOOKUP(Table1121518[[#This Row],[Mã hàng]],'[1]Mã hàng'!$B$3:$E$229,3,0)</f>
        <v>Cuộn</v>
      </c>
      <c r="E28" s="11">
        <f>VLOOKUP(Table1121518[[#This Row],[Mã hàng]],'[1]Mã hàng'!$B$3:$E$229,4,0)</f>
        <v>11000</v>
      </c>
      <c r="F28" s="10">
        <v>12</v>
      </c>
      <c r="G28" s="11">
        <f>PRODUCT(Table1121518[[#This Row],[ĐƠN GIÁ]:[SỐ LƯỢNG]])</f>
        <v>132000</v>
      </c>
      <c r="H28" s="2" t="s">
        <v>35</v>
      </c>
      <c r="I28" s="12"/>
    </row>
    <row r="29" spans="1:9" ht="24.95" customHeight="1">
      <c r="A29" s="8">
        <v>24</v>
      </c>
      <c r="B29" s="8" t="s">
        <v>36</v>
      </c>
      <c r="C29" s="9" t="str">
        <f>VLOOKUP(Table1121518[[#This Row],[Mã hàng]],'[1]Mã hàng'!$B$3:$E$229,2,0)</f>
        <v>Bút chì bấm Staedlter 0.7mm</v>
      </c>
      <c r="D29" s="13" t="str">
        <f>VLOOKUP(Table1121518[[#This Row],[Mã hàng]],'[1]Mã hàng'!$B$3:$E$229,3,0)</f>
        <v>Cây</v>
      </c>
      <c r="E29" s="11">
        <f>VLOOKUP(Table1121518[[#This Row],[Mã hàng]],'[1]Mã hàng'!$B$3:$E$229,4,0)</f>
        <v>23000</v>
      </c>
      <c r="F29" s="10">
        <v>3</v>
      </c>
      <c r="G29" s="11">
        <f>PRODUCT(Table1121518[[#This Row],[ĐƠN GIÁ]:[SỐ LƯỢNG]])</f>
        <v>69000</v>
      </c>
      <c r="H29" s="2" t="s">
        <v>35</v>
      </c>
      <c r="I29" s="12"/>
    </row>
    <row r="30" spans="1:9" ht="24.95" customHeight="1">
      <c r="A30" s="8">
        <v>25</v>
      </c>
      <c r="B30" s="8" t="s">
        <v>37</v>
      </c>
      <c r="C30" s="9" t="str">
        <f>VLOOKUP(Table1121518[[#This Row],[Mã hàng]],'[1]Mã hàng'!$B$3:$E$229,2,0)</f>
        <v>Ruột chì Monami 0.7</v>
      </c>
      <c r="D30" s="13" t="str">
        <f>VLOOKUP(Table1121518[[#This Row],[Mã hàng]],'[1]Mã hàng'!$B$3:$E$229,3,0)</f>
        <v>Vỹ</v>
      </c>
      <c r="E30" s="11">
        <f>VLOOKUP(Table1121518[[#This Row],[Mã hàng]],'[1]Mã hàng'!$B$3:$E$229,4,0)</f>
        <v>14000</v>
      </c>
      <c r="F30" s="10">
        <v>1</v>
      </c>
      <c r="G30" s="11">
        <f>PRODUCT(Table1121518[[#This Row],[ĐƠN GIÁ]:[SỐ LƯỢNG]])</f>
        <v>14000</v>
      </c>
      <c r="H30" s="2" t="s">
        <v>35</v>
      </c>
      <c r="I30" s="12"/>
    </row>
    <row r="31" spans="1:9" ht="24.95" customHeight="1">
      <c r="A31" s="8">
        <v>26</v>
      </c>
      <c r="B31" s="8" t="s">
        <v>38</v>
      </c>
      <c r="C31" s="9" t="str">
        <f>VLOOKUP(Table1121518[[#This Row],[Mã hàng]],'[1]Mã hàng'!$B$3:$E$229,2,0)</f>
        <v>Gôm Plus bự</v>
      </c>
      <c r="D31" s="13" t="str">
        <f>VLOOKUP(Table1121518[[#This Row],[Mã hàng]],'[1]Mã hàng'!$B$3:$E$229,3,0)</f>
        <v>Cục</v>
      </c>
      <c r="E31" s="11">
        <f>VLOOKUP(Table1121518[[#This Row],[Mã hàng]],'[1]Mã hàng'!$B$3:$E$229,4,0)</f>
        <v>5000</v>
      </c>
      <c r="F31" s="10">
        <v>2</v>
      </c>
      <c r="G31" s="11">
        <f>PRODUCT(Table1121518[[#This Row],[ĐƠN GIÁ]:[SỐ LƯỢNG]])</f>
        <v>10000</v>
      </c>
      <c r="H31" s="2" t="s">
        <v>35</v>
      </c>
      <c r="I31" s="12"/>
    </row>
    <row r="32" spans="1:9" ht="24.95" customHeight="1">
      <c r="A32" s="8">
        <v>27</v>
      </c>
      <c r="B32" s="8" t="s">
        <v>39</v>
      </c>
      <c r="C32" s="9" t="str">
        <f>VLOOKUP(Table1121518[[#This Row],[Mã hàng]],'[1]Mã hàng'!$B$3:$E$229,2,0)</f>
        <v>Dao rọc giấy 0423</v>
      </c>
      <c r="D32" s="13" t="str">
        <f>VLOOKUP(Table1121518[[#This Row],[Mã hàng]],'[1]Mã hàng'!$B$3:$E$229,3,0)</f>
        <v>Cây</v>
      </c>
      <c r="E32" s="11">
        <f>VLOOKUP(Table1121518[[#This Row],[Mã hàng]],'[1]Mã hàng'!$B$3:$E$229,4,0)</f>
        <v>18500</v>
      </c>
      <c r="F32" s="10">
        <v>2</v>
      </c>
      <c r="G32" s="11">
        <f>PRODUCT(Table1121518[[#This Row],[ĐƠN GIÁ]:[SỐ LƯỢNG]])</f>
        <v>37000</v>
      </c>
      <c r="H32" s="2" t="s">
        <v>35</v>
      </c>
      <c r="I32" s="12"/>
    </row>
    <row r="33" spans="1:9" ht="24.95" customHeight="1">
      <c r="A33" s="8">
        <v>28</v>
      </c>
      <c r="B33" s="8" t="s">
        <v>40</v>
      </c>
      <c r="C33" s="9" t="str">
        <f>VLOOKUP(Table1121518[[#This Row],[Mã hàng]],'[1]Mã hàng'!$B$3:$E$229,2,0)</f>
        <v>Bút lông dầu nhỏ PM-04 CeeDee TL (xanh,đỏ,đen)</v>
      </c>
      <c r="D33" s="13" t="str">
        <f>VLOOKUP(Table1121518[[#This Row],[Mã hàng]],'[1]Mã hàng'!$B$3:$E$229,3,0)</f>
        <v>Cây</v>
      </c>
      <c r="E33" s="11">
        <f>VLOOKUP(Table1121518[[#This Row],[Mã hàng]],'[1]Mã hàng'!$B$3:$E$229,4,0)</f>
        <v>7200</v>
      </c>
      <c r="F33" s="10">
        <v>9</v>
      </c>
      <c r="G33" s="11">
        <f>PRODUCT(Table1121518[[#This Row],[ĐƠN GIÁ]:[SỐ LƯỢNG]])</f>
        <v>64800</v>
      </c>
      <c r="H33" s="2" t="s">
        <v>41</v>
      </c>
      <c r="I33" s="25" t="s">
        <v>42</v>
      </c>
    </row>
    <row r="34" spans="1:9" ht="24.95" customHeight="1">
      <c r="A34" s="8">
        <v>29</v>
      </c>
      <c r="B34" s="8" t="s">
        <v>43</v>
      </c>
      <c r="C34" s="9" t="str">
        <f>VLOOKUP(Table1121518[[#This Row],[Mã hàng]],'[1]Mã hàng'!$B$3:$E$229,2,0)</f>
        <v>Kim bấm 10 plus</v>
      </c>
      <c r="D34" s="13" t="str">
        <f>VLOOKUP(Table1121518[[#This Row],[Mã hàng]],'[1]Mã hàng'!$B$3:$E$229,3,0)</f>
        <v>Hộp</v>
      </c>
      <c r="E34" s="11">
        <f>VLOOKUP(Table1121518[[#This Row],[Mã hàng]],'[1]Mã hàng'!$B$3:$E$229,4,0)</f>
        <v>2900</v>
      </c>
      <c r="F34" s="10">
        <v>12</v>
      </c>
      <c r="G34" s="11">
        <f>PRODUCT(Table1121518[[#This Row],[ĐƠN GIÁ]:[SỐ LƯỢNG]])</f>
        <v>34800</v>
      </c>
      <c r="H34" s="2" t="s">
        <v>44</v>
      </c>
      <c r="I34" s="12"/>
    </row>
    <row r="35" spans="1:9" ht="24.95" customHeight="1">
      <c r="A35" s="8">
        <v>30</v>
      </c>
      <c r="B35" s="8" t="s">
        <v>45</v>
      </c>
      <c r="C35" s="9" t="str">
        <f>VLOOKUP(Table1121518[[#This Row],[Mã hàng]],'[1]Mã hàng'!$B$3:$E$229,2,0)</f>
        <v>Băng keo trong 18m/m x 20Y</v>
      </c>
      <c r="D35" s="13" t="str">
        <f>VLOOKUP(Table1121518[[#This Row],[Mã hàng]],'[1]Mã hàng'!$B$3:$E$229,3,0)</f>
        <v>Cuộn</v>
      </c>
      <c r="E35" s="11">
        <f>VLOOKUP(Table1121518[[#This Row],[Mã hàng]],'[1]Mã hàng'!$B$3:$E$229,4,0)</f>
        <v>1300</v>
      </c>
      <c r="F35" s="10">
        <v>10</v>
      </c>
      <c r="G35" s="11">
        <f>PRODUCT(Table1121518[[#This Row],[ĐƠN GIÁ]:[SỐ LƯỢNG]])</f>
        <v>13000</v>
      </c>
      <c r="H35" s="2" t="s">
        <v>44</v>
      </c>
      <c r="I35" s="12"/>
    </row>
    <row r="36" spans="1:9" ht="24.95" customHeight="1">
      <c r="A36" s="8">
        <v>31</v>
      </c>
      <c r="B36" s="19" t="s">
        <v>46</v>
      </c>
      <c r="C36" s="9" t="str">
        <f>VLOOKUP(Table1121518[[#This Row],[Mã hàng]],'[1]Mã hàng'!$B$3:$E$229,2,0)</f>
        <v>Bút xoá  kéo Plus WhiperV WH-105T 42-207</v>
      </c>
      <c r="D36" s="13" t="str">
        <f>VLOOKUP(Table1121518[[#This Row],[Mã hàng]],'[1]Mã hàng'!$B$3:$E$229,3,0)</f>
        <v>Cây</v>
      </c>
      <c r="E36" s="11">
        <f>VLOOKUP(Table1121518[[#This Row],[Mã hàng]],'[1]Mã hàng'!$B$3:$E$229,4,0)</f>
        <v>17000</v>
      </c>
      <c r="F36" s="10">
        <v>3</v>
      </c>
      <c r="G36" s="11">
        <f>PRODUCT(Table1121518[[#This Row],[ĐƠN GIÁ]:[SỐ LƯỢNG]])</f>
        <v>51000</v>
      </c>
      <c r="H36" s="2" t="s">
        <v>47</v>
      </c>
      <c r="I36" s="12"/>
    </row>
    <row r="37" spans="1:9" ht="24.95" customHeight="1">
      <c r="A37" s="8">
        <v>32</v>
      </c>
      <c r="B37" s="19" t="s">
        <v>48</v>
      </c>
      <c r="C37" s="9" t="str">
        <f>VLOOKUP(Table1121518[[#This Row],[Mã hàng]],'[1]Mã hàng'!$B$3:$E$229,2,0)</f>
        <v>Bút dạ quang HL-03 TL (vàng,cam,hồng,xanh,lá)</v>
      </c>
      <c r="D37" s="13" t="str">
        <f>VLOOKUP(Table1121518[[#This Row],[Mã hàng]],'[1]Mã hàng'!$B$3:$E$229,3,0)</f>
        <v>Cây</v>
      </c>
      <c r="E37" s="11">
        <f>VLOOKUP(Table1121518[[#This Row],[Mã hàng]],'[1]Mã hàng'!$B$3:$E$229,4,0)</f>
        <v>6000</v>
      </c>
      <c r="F37" s="10">
        <v>3</v>
      </c>
      <c r="G37" s="11">
        <f>PRODUCT(Table1121518[[#This Row],[ĐƠN GIÁ]:[SỐ LƯỢNG]])</f>
        <v>18000</v>
      </c>
      <c r="H37" s="2" t="s">
        <v>49</v>
      </c>
      <c r="I37" s="25" t="s">
        <v>50</v>
      </c>
    </row>
    <row r="38" spans="1:9" ht="24.95" customHeight="1">
      <c r="A38" s="8">
        <v>33</v>
      </c>
      <c r="B38" s="19" t="s">
        <v>40</v>
      </c>
      <c r="C38" s="9" t="str">
        <f>VLOOKUP(Table1121518[[#This Row],[Mã hàng]],'[1]Mã hàng'!$B$3:$E$229,2,0)</f>
        <v>Bút lông dầu nhỏ PM-04 CeeDee TL (xanh,đỏ,đen)</v>
      </c>
      <c r="D38" s="13" t="str">
        <f>VLOOKUP(Table1121518[[#This Row],[Mã hàng]],'[1]Mã hàng'!$B$3:$E$229,3,0)</f>
        <v>Cây</v>
      </c>
      <c r="E38" s="11">
        <f>VLOOKUP(Table1121518[[#This Row],[Mã hàng]],'[1]Mã hàng'!$B$3:$E$229,4,0)</f>
        <v>7200</v>
      </c>
      <c r="F38" s="10">
        <v>2</v>
      </c>
      <c r="G38" s="11">
        <f>PRODUCT(Table1121518[[#This Row],[ĐƠN GIÁ]:[SỐ LƯỢNG]])</f>
        <v>14400</v>
      </c>
      <c r="H38" s="2" t="s">
        <v>49</v>
      </c>
      <c r="I38" s="25" t="s">
        <v>51</v>
      </c>
    </row>
    <row r="39" spans="1:9" ht="24.95" customHeight="1">
      <c r="A39" s="8">
        <v>34</v>
      </c>
      <c r="B39" s="19" t="s">
        <v>52</v>
      </c>
      <c r="C39" s="9" t="str">
        <f>VLOOKUP(Table1121518[[#This Row],[Mã hàng]],'[1]Mã hàng'!$B$3:$E$229,2,0)</f>
        <v>Giấy trắng A4 82 Excel</v>
      </c>
      <c r="D39" s="13" t="str">
        <f>VLOOKUP(Table1121518[[#This Row],[Mã hàng]],'[1]Mã hàng'!$B$3:$E$229,3,0)</f>
        <v>Ram</v>
      </c>
      <c r="E39" s="11">
        <f>VLOOKUP(Table1121518[[#This Row],[Mã hàng]],'[1]Mã hàng'!$B$3:$E$229,4,0)</f>
        <v>52000</v>
      </c>
      <c r="F39" s="10">
        <v>10</v>
      </c>
      <c r="G39" s="11">
        <f>PRODUCT(Table1121518[[#This Row],[ĐƠN GIÁ]:[SỐ LƯỢNG]])</f>
        <v>520000</v>
      </c>
      <c r="H39" s="2" t="s">
        <v>47</v>
      </c>
      <c r="I39" s="12"/>
    </row>
    <row r="40" spans="1:9" ht="24.95" customHeight="1">
      <c r="A40" s="8">
        <v>35</v>
      </c>
      <c r="B40" s="19" t="s">
        <v>53</v>
      </c>
      <c r="C40" s="9" t="str">
        <f>VLOOKUP(Table1121518[[#This Row],[Mã hàng]],'[1]Mã hàng'!$B$3:$E$229,2,0)</f>
        <v>Kẹp bướm 19 mm</v>
      </c>
      <c r="D40" s="13" t="str">
        <f>VLOOKUP(Table1121518[[#This Row],[Mã hàng]],'[1]Mã hàng'!$B$3:$E$229,3,0)</f>
        <v>Hộp</v>
      </c>
      <c r="E40" s="11">
        <f>VLOOKUP(Table1121518[[#This Row],[Mã hàng]],'[1]Mã hàng'!$B$3:$E$229,4,0)</f>
        <v>3900</v>
      </c>
      <c r="F40" s="10">
        <v>5</v>
      </c>
      <c r="G40" s="11">
        <f>PRODUCT(Table1121518[[#This Row],[ĐƠN GIÁ]:[SỐ LƯỢNG]])</f>
        <v>19500</v>
      </c>
      <c r="H40" s="2" t="s">
        <v>49</v>
      </c>
      <c r="I40" s="12"/>
    </row>
    <row r="41" spans="1:9" ht="24.95" customHeight="1">
      <c r="A41" s="8">
        <v>36</v>
      </c>
      <c r="B41" s="19" t="s">
        <v>54</v>
      </c>
      <c r="C41" s="9" t="str">
        <f>VLOOKUP(Table1121518[[#This Row],[Mã hàng]],'[1]Mã hàng'!$B$3:$E$229,2,0)</f>
        <v>Kẹp bướm 25 mm</v>
      </c>
      <c r="D41" s="13" t="str">
        <f>VLOOKUP(Table1121518[[#This Row],[Mã hàng]],'[1]Mã hàng'!$B$3:$E$229,3,0)</f>
        <v>Hộp</v>
      </c>
      <c r="E41" s="11">
        <f>VLOOKUP(Table1121518[[#This Row],[Mã hàng]],'[1]Mã hàng'!$B$3:$E$229,4,0)</f>
        <v>6500</v>
      </c>
      <c r="F41" s="10">
        <v>5</v>
      </c>
      <c r="G41" s="11">
        <f>PRODUCT(Table1121518[[#This Row],[ĐƠN GIÁ]:[SỐ LƯỢNG]])</f>
        <v>32500</v>
      </c>
      <c r="H41" s="2" t="s">
        <v>49</v>
      </c>
      <c r="I41" s="12"/>
    </row>
    <row r="42" spans="1:9" ht="24.95" customHeight="1">
      <c r="A42" s="8">
        <v>37</v>
      </c>
      <c r="B42" s="19" t="s">
        <v>55</v>
      </c>
      <c r="C42" s="9" t="str">
        <f>VLOOKUP(Table1121518[[#This Row],[Mã hàng]],'[1]Mã hàng'!$B$3:$E$229,2,0)</f>
        <v>Giấy Double A4 80</v>
      </c>
      <c r="D42" s="13" t="str">
        <f>VLOOKUP(Table1121518[[#This Row],[Mã hàng]],'[1]Mã hàng'!$B$3:$E$229,3,0)</f>
        <v>Ram</v>
      </c>
      <c r="E42" s="11">
        <f>VLOOKUP(Table1121518[[#This Row],[Mã hàng]],'[1]Mã hàng'!$B$3:$E$229,4,0)</f>
        <v>75000</v>
      </c>
      <c r="F42" s="20">
        <v>2</v>
      </c>
      <c r="G42" s="11">
        <f>PRODUCT(Table1121518[[#This Row],[ĐƠN GIÁ]:[SỐ LƯỢNG]])</f>
        <v>150000</v>
      </c>
      <c r="H42" s="12" t="s">
        <v>56</v>
      </c>
      <c r="I42" s="12"/>
    </row>
    <row r="43" spans="1:9" ht="24.95" customHeight="1">
      <c r="A43" s="8">
        <v>38</v>
      </c>
      <c r="B43" s="21" t="s">
        <v>57</v>
      </c>
      <c r="C43" s="9" t="str">
        <f>VLOOKUP(Table1121518[[#This Row],[Mã hàng]],'[1]Mã hàng'!$B$3:$E$229,2,0)</f>
        <v>Pin 2 A Enizeger</v>
      </c>
      <c r="D43" s="13" t="str">
        <f>VLOOKUP(Table1121518[[#This Row],[Mã hàng]],'[1]Mã hàng'!$B$3:$E$229,3,0)</f>
        <v>Vỹ</v>
      </c>
      <c r="E43" s="11">
        <f>VLOOKUP(Table1121518[[#This Row],[Mã hàng]],'[1]Mã hàng'!$B$3:$E$229,4,0)</f>
        <v>26000</v>
      </c>
      <c r="F43" s="20">
        <v>4</v>
      </c>
      <c r="G43" s="11">
        <f>PRODUCT(Table1121518[[#This Row],[ĐƠN GIÁ]:[SỐ LƯỢNG]])</f>
        <v>104000</v>
      </c>
      <c r="H43" s="12" t="s">
        <v>56</v>
      </c>
      <c r="I43" s="12"/>
    </row>
    <row r="44" spans="1:9">
      <c r="A44" s="8">
        <v>39</v>
      </c>
      <c r="B44" s="8" t="s">
        <v>58</v>
      </c>
      <c r="C44" s="9" t="str">
        <f>VLOOKUP(Table1121518[[#This Row],[Mã hàng]],'[1]Mã hàng'!$B$3:$E$229,2,0)</f>
        <v>Giấy vệ sinh cuộn Posy</v>
      </c>
      <c r="D44" s="13" t="str">
        <f>VLOOKUP(Table1121518[[#This Row],[Mã hàng]],'[1]Mã hàng'!$B$3:$E$229,3,0)</f>
        <v>Cuộn</v>
      </c>
      <c r="E44" s="11">
        <f>VLOOKUP(Table1121518[[#This Row],[Mã hàng]],'[1]Mã hàng'!$B$3:$E$229,4,0)</f>
        <v>2900</v>
      </c>
      <c r="F44" s="22">
        <v>2</v>
      </c>
      <c r="G44" s="11">
        <f>PRODUCT(Table1121518[[#This Row],[ĐƠN GIÁ]:[SỐ LƯỢNG]])</f>
        <v>5800</v>
      </c>
      <c r="H44" s="12" t="s">
        <v>56</v>
      </c>
      <c r="I44" s="12"/>
    </row>
    <row r="45" spans="1:9">
      <c r="A45" s="8">
        <v>40</v>
      </c>
      <c r="B45" s="19" t="s">
        <v>59</v>
      </c>
      <c r="C45" s="9" t="str">
        <f>VLOOKUP(Table1121518[[#This Row],[Mã hàng]],'[1]Mã hàng'!$B$3:$E$229,2,0)</f>
        <v xml:space="preserve">Băng keo 2 mặt 0.5mM 9 YA </v>
      </c>
      <c r="D45" s="13" t="str">
        <f>VLOOKUP(Table1121518[[#This Row],[Mã hàng]],'[1]Mã hàng'!$B$3:$E$229,3,0)</f>
        <v>Cuộn</v>
      </c>
      <c r="E45" s="11">
        <f>VLOOKUP(Table1121518[[#This Row],[Mã hàng]],'[1]Mã hàng'!$B$3:$E$229,4,0)</f>
        <v>1000</v>
      </c>
      <c r="F45" s="22">
        <v>50</v>
      </c>
      <c r="G45" s="11">
        <f>PRODUCT(Table1121518[[#This Row],[ĐƠN GIÁ]:[SỐ LƯỢNG]])</f>
        <v>50000</v>
      </c>
      <c r="H45" s="12" t="s">
        <v>35</v>
      </c>
      <c r="I45" s="12"/>
    </row>
    <row r="46" spans="1:9">
      <c r="A46" s="8">
        <v>41</v>
      </c>
      <c r="B46" s="19"/>
      <c r="C46" s="9"/>
      <c r="D46" s="10"/>
      <c r="E46" s="11"/>
      <c r="F46" s="12"/>
      <c r="G46" s="11"/>
      <c r="H46" s="16"/>
      <c r="I46" s="12"/>
    </row>
    <row r="47" spans="1:9">
      <c r="A47" s="8">
        <v>42</v>
      </c>
      <c r="B47" s="8"/>
      <c r="C47" s="9"/>
      <c r="D47" s="10"/>
      <c r="E47" s="11"/>
      <c r="F47" s="12"/>
      <c r="G47" s="11"/>
      <c r="H47" s="16"/>
      <c r="I47" s="12"/>
    </row>
    <row r="48" spans="1:9">
      <c r="A48" s="8">
        <v>43</v>
      </c>
      <c r="B48" s="8"/>
      <c r="C48" s="14"/>
      <c r="D48" s="12"/>
      <c r="E48" s="15"/>
      <c r="F48" s="12"/>
      <c r="G48" s="11"/>
      <c r="H48" s="16"/>
      <c r="I48" s="12"/>
    </row>
    <row r="49" spans="1:9">
      <c r="A49" s="8">
        <v>44</v>
      </c>
      <c r="B49" s="8"/>
      <c r="C49" s="14"/>
      <c r="D49" s="12"/>
      <c r="E49" s="15"/>
      <c r="F49" s="12"/>
      <c r="G49" s="11"/>
      <c r="H49" s="16"/>
      <c r="I49" s="12"/>
    </row>
    <row r="50" spans="1:9">
      <c r="A50" s="8">
        <v>45</v>
      </c>
      <c r="B50" s="8"/>
      <c r="C50" s="14"/>
      <c r="D50" s="12"/>
      <c r="E50" s="15"/>
      <c r="F50" s="12"/>
      <c r="G50" s="11"/>
      <c r="H50" s="16"/>
      <c r="I50" s="12"/>
    </row>
    <row r="51" spans="1:9">
      <c r="A51" s="12"/>
      <c r="B51" s="8"/>
      <c r="C51" s="14"/>
      <c r="D51" s="12"/>
      <c r="E51" s="15"/>
      <c r="F51" s="12"/>
      <c r="G51" s="15">
        <f>SUBTOTAL(109,[THÀNH TIỀN])</f>
        <v>2967800</v>
      </c>
      <c r="H51" s="16"/>
      <c r="I51" s="12"/>
    </row>
    <row r="55" spans="1:9">
      <c r="H55" s="24"/>
    </row>
    <row r="56" spans="1:9">
      <c r="C56" s="9"/>
      <c r="D56" s="9"/>
    </row>
    <row r="57" spans="1:9">
      <c r="C57" s="9"/>
      <c r="D57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opLeftCell="A7" workbookViewId="0">
      <selection activeCell="K11" sqref="K11"/>
    </sheetView>
  </sheetViews>
  <sheetFormatPr defaultColWidth="9.140625" defaultRowHeight="18.75"/>
  <cols>
    <col min="1" max="1" width="5.5703125" style="1" customWidth="1"/>
    <col min="2" max="2" width="10.140625" style="1" customWidth="1"/>
    <col min="3" max="3" width="39.425781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2.42578125" style="1" customWidth="1"/>
    <col min="9" max="9" width="16.7109375" style="1" customWidth="1"/>
    <col min="10" max="16384" width="9.140625" style="1"/>
  </cols>
  <sheetData>
    <row r="1" spans="1:9" ht="24.95" customHeight="1">
      <c r="A1" s="40" t="s">
        <v>60</v>
      </c>
      <c r="B1" s="40"/>
      <c r="C1" s="40"/>
      <c r="D1" s="40"/>
      <c r="E1" s="40"/>
      <c r="F1" s="40"/>
      <c r="G1" s="40"/>
      <c r="H1" s="40"/>
      <c r="I1" s="40"/>
    </row>
    <row r="2" spans="1:9" ht="24.95" customHeight="1">
      <c r="A2" s="40"/>
      <c r="B2" s="40"/>
      <c r="C2" s="40"/>
      <c r="D2" s="40"/>
      <c r="E2" s="40"/>
      <c r="F2" s="40"/>
      <c r="G2" s="40"/>
      <c r="H2" s="40"/>
      <c r="I2" s="40"/>
    </row>
    <row r="3" spans="1:9" ht="24.95" customHeight="1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>
      <c r="A4" s="8">
        <v>1</v>
      </c>
      <c r="B4" s="8" t="s">
        <v>11</v>
      </c>
      <c r="C4" s="9" t="str">
        <f>VLOOKUP(Table11215182[[#This Row],[Mã hàng]],'[1]Mã hàng'!$B$3:$E$229,2,0)</f>
        <v>Sáp thơm Glade 200g</v>
      </c>
      <c r="D4" s="10" t="str">
        <f>VLOOKUP(Table11215182[[#This Row],[Mã hàng]],'[1]Mã hàng'!$B$3:$E$229,3,0)</f>
        <v>Cục</v>
      </c>
      <c r="E4" s="11">
        <f>VLOOKUP(Table11215182[[#This Row],[Mã hàng]],'[1]Mã hàng'!$B$3:$E$229,4,0)</f>
        <v>47000</v>
      </c>
      <c r="F4" s="10">
        <v>3</v>
      </c>
      <c r="G4" s="11">
        <f>PRODUCT(Table11215182[[#This Row],[ĐƠN GIÁ]:[SỐ LƯỢNG]])</f>
        <v>141000</v>
      </c>
      <c r="H4" s="2" t="s">
        <v>10</v>
      </c>
      <c r="I4" s="12" t="s">
        <v>12</v>
      </c>
    </row>
    <row r="5" spans="1:9" ht="24.95" customHeight="1">
      <c r="A5" s="8">
        <v>2</v>
      </c>
      <c r="B5" s="8" t="s">
        <v>13</v>
      </c>
      <c r="C5" s="9" t="str">
        <f>VLOOKUP(Table11215182[[#This Row],[Mã hàng]],'[1]Mã hàng'!$B$3:$E$229,2,0)</f>
        <v>Nước rửa chén Sunlight  800g</v>
      </c>
      <c r="D5" s="10" t="str">
        <f>VLOOKUP(Table11215182[[#This Row],[Mã hàng]],'[1]Mã hàng'!$B$3:$E$229,3,0)</f>
        <v>Chai</v>
      </c>
      <c r="E5" s="11">
        <f>VLOOKUP(Table11215182[[#This Row],[Mã hàng]],'[1]Mã hàng'!$B$3:$E$229,4,0)</f>
        <v>23000</v>
      </c>
      <c r="F5" s="10">
        <v>1</v>
      </c>
      <c r="G5" s="11">
        <f>PRODUCT(Table11215182[[#This Row],[ĐƠN GIÁ]:[SỐ LƯỢNG]])</f>
        <v>23000</v>
      </c>
      <c r="H5" s="2" t="s">
        <v>10</v>
      </c>
      <c r="I5" s="12"/>
    </row>
    <row r="6" spans="1:9" ht="24.95" customHeight="1">
      <c r="A6" s="8">
        <v>3</v>
      </c>
      <c r="B6" s="8" t="s">
        <v>14</v>
      </c>
      <c r="C6" s="9" t="str">
        <f>VLOOKUP(Table11215182[[#This Row],[Mã hàng]],'[1]Mã hàng'!$B$3:$E$229,2,0)</f>
        <v>Khăn vuông puply</v>
      </c>
      <c r="D6" s="10" t="str">
        <f>VLOOKUP(Table11215182[[#This Row],[Mã hàng]],'[1]Mã hàng'!$B$3:$E$229,3,0)</f>
        <v>Bịch</v>
      </c>
      <c r="E6" s="11">
        <f>VLOOKUP(Table11215182[[#This Row],[Mã hàng]],'[1]Mã hàng'!$B$3:$E$229,4,0)</f>
        <v>15000</v>
      </c>
      <c r="F6" s="10">
        <v>1</v>
      </c>
      <c r="G6" s="11">
        <f>PRODUCT(Table11215182[[#This Row],[ĐƠN GIÁ]:[SỐ LƯỢNG]])</f>
        <v>15000</v>
      </c>
      <c r="H6" s="2" t="s">
        <v>10</v>
      </c>
      <c r="I6" s="12"/>
    </row>
    <row r="7" spans="1:9" ht="24.95" customHeight="1">
      <c r="A7" s="8">
        <v>4</v>
      </c>
      <c r="B7" s="8" t="s">
        <v>15</v>
      </c>
      <c r="C7" s="9" t="str">
        <f>VLOOKUP(Table11215182[[#This Row],[Mã hàng]],'[1]Mã hàng'!$B$3:$E$229,2,0)</f>
        <v>Khăn hộp Puply New Supreme 180sh</v>
      </c>
      <c r="D7" s="10" t="str">
        <f>VLOOKUP(Table11215182[[#This Row],[Mã hàng]],'[1]Mã hàng'!$B$3:$E$229,3,0)</f>
        <v>Hộp</v>
      </c>
      <c r="E7" s="11">
        <f>VLOOKUP(Table11215182[[#This Row],[Mã hàng]],'[1]Mã hàng'!$B$3:$E$229,4,0)</f>
        <v>21000</v>
      </c>
      <c r="F7" s="10">
        <v>3</v>
      </c>
      <c r="G7" s="11">
        <f>PRODUCT(Table11215182[[#This Row],[ĐƠN GIÁ]:[SỐ LƯỢNG]])</f>
        <v>63000</v>
      </c>
      <c r="H7" s="2" t="s">
        <v>10</v>
      </c>
      <c r="I7" s="12"/>
    </row>
    <row r="8" spans="1:9" ht="24.95" customHeight="1">
      <c r="A8" s="8">
        <v>5</v>
      </c>
      <c r="B8" s="8" t="s">
        <v>16</v>
      </c>
      <c r="C8" s="9" t="str">
        <f>VLOOKUP(Table11215182[[#This Row],[Mã hàng]],'[1]Mã hàng'!$B$3:$E$229,2,0)</f>
        <v>Bột giặc Omo 800 gr</v>
      </c>
      <c r="D8" s="10" t="str">
        <f>VLOOKUP(Table11215182[[#This Row],[Mã hàng]],'[1]Mã hàng'!$B$3:$E$229,3,0)</f>
        <v>Bịch</v>
      </c>
      <c r="E8" s="11">
        <f>VLOOKUP(Table11215182[[#This Row],[Mã hàng]],'[1]Mã hàng'!$B$3:$E$229,4,0)</f>
        <v>34000</v>
      </c>
      <c r="F8" s="10">
        <v>1</v>
      </c>
      <c r="G8" s="11">
        <f>PRODUCT(Table11215182[[#This Row],[ĐƠN GIÁ]:[SỐ LƯỢNG]])</f>
        <v>34000</v>
      </c>
      <c r="H8" s="2" t="s">
        <v>10</v>
      </c>
      <c r="I8" s="12"/>
    </row>
    <row r="9" spans="1:9" ht="24.95" customHeight="1">
      <c r="A9" s="8">
        <v>6</v>
      </c>
      <c r="B9" s="8" t="s">
        <v>17</v>
      </c>
      <c r="C9" s="9" t="str">
        <f>VLOOKUP(Table11215182[[#This Row],[Mã hàng]],'[1]Mã hàng'!$B$3:$E$229,2,0)</f>
        <v>Lau sàn Sunlight 4L</v>
      </c>
      <c r="D9" s="10" t="str">
        <f>VLOOKUP(Table11215182[[#This Row],[Mã hàng]],'[1]Mã hàng'!$B$3:$E$229,3,0)</f>
        <v>Can</v>
      </c>
      <c r="E9" s="11">
        <f>VLOOKUP(Table11215182[[#This Row],[Mã hàng]],'[1]Mã hàng'!$B$3:$E$229,4,0)</f>
        <v>88000</v>
      </c>
      <c r="F9" s="2">
        <v>1</v>
      </c>
      <c r="G9" s="11">
        <f>PRODUCT(Table11215182[[#This Row],[ĐƠN GIÁ]:[SỐ LƯỢNG]])</f>
        <v>88000</v>
      </c>
      <c r="H9" s="2" t="s">
        <v>10</v>
      </c>
      <c r="I9" s="12"/>
    </row>
    <row r="10" spans="1:9" ht="24.95" customHeight="1">
      <c r="A10" s="8">
        <v>7</v>
      </c>
      <c r="B10" s="8" t="s">
        <v>18</v>
      </c>
      <c r="C10" s="9" t="str">
        <f>VLOOKUP(Table11215182[[#This Row],[Mã hàng]],'[1]Mã hàng'!$B$3:$E$229,2,0)</f>
        <v>Nước rửa tay Lifebuoy 180ml</v>
      </c>
      <c r="D10" s="10" t="str">
        <f>VLOOKUP(Table11215182[[#This Row],[Mã hàng]],'[1]Mã hàng'!$B$3:$E$229,3,0)</f>
        <v>Chai</v>
      </c>
      <c r="E10" s="11">
        <f>VLOOKUP(Table11215182[[#This Row],[Mã hàng]],'[1]Mã hàng'!$B$3:$E$229,4,0)</f>
        <v>20000</v>
      </c>
      <c r="F10" s="2">
        <v>1</v>
      </c>
      <c r="G10" s="11">
        <f>PRODUCT(Table11215182[[#This Row],[ĐƠN GIÁ]:[SỐ LƯỢNG]])</f>
        <v>20000</v>
      </c>
      <c r="H10" s="2" t="s">
        <v>10</v>
      </c>
      <c r="I10" s="12"/>
    </row>
    <row r="11" spans="1:9" ht="24.95" customHeight="1">
      <c r="A11" s="8">
        <v>8</v>
      </c>
      <c r="B11" s="8" t="s">
        <v>19</v>
      </c>
      <c r="C11" s="9" t="str">
        <f>VLOOKUP(Table11215182[[#This Row],[Mã hàng]],'[1]Mã hàng'!$B$3:$E$229,2,0)</f>
        <v>Gift glass cleaner 580ml</v>
      </c>
      <c r="D11" s="10" t="str">
        <f>VLOOKUP(Table11215182[[#This Row],[Mã hàng]],'[1]Mã hàng'!$B$3:$E$229,3,0)</f>
        <v>Chai</v>
      </c>
      <c r="E11" s="11">
        <f>VLOOKUP(Table11215182[[#This Row],[Mã hàng]],'[1]Mã hàng'!$B$3:$E$229,4,0)</f>
        <v>21000</v>
      </c>
      <c r="F11" s="10">
        <v>1</v>
      </c>
      <c r="G11" s="11">
        <f>PRODUCT(Table11215182[[#This Row],[ĐƠN GIÁ]:[SỐ LƯỢNG]])</f>
        <v>21000</v>
      </c>
      <c r="H11" s="2" t="s">
        <v>10</v>
      </c>
      <c r="I11" s="12"/>
    </row>
    <row r="12" spans="1:9" ht="24.95" customHeight="1">
      <c r="A12" s="8">
        <v>9</v>
      </c>
      <c r="B12" s="8" t="s">
        <v>25</v>
      </c>
      <c r="C12" s="9" t="str">
        <f>VLOOKUP(Table11215182[[#This Row],[Mã hàng]],'[1]Mã hàng'!$B$3:$E$229,2,0)</f>
        <v xml:space="preserve">Cuộn rác ba màu tiểu  Trí Quang </v>
      </c>
      <c r="D12" s="10" t="str">
        <f>VLOOKUP(Table11215182[[#This Row],[Mã hàng]],'[1]Mã hàng'!$B$3:$E$229,3,0)</f>
        <v>Kg</v>
      </c>
      <c r="E12" s="11">
        <f>VLOOKUP(Table11215182[[#This Row],[Mã hàng]],'[1]Mã hàng'!$B$3:$E$229,4,0)</f>
        <v>37000</v>
      </c>
      <c r="F12" s="13">
        <v>3</v>
      </c>
      <c r="G12" s="11">
        <f>PRODUCT(Table11215182[[#This Row],[ĐƠN GIÁ]:[SỐ LƯỢNG]])</f>
        <v>111000</v>
      </c>
      <c r="H12" s="2" t="s">
        <v>10</v>
      </c>
      <c r="I12" s="12"/>
    </row>
    <row r="13" spans="1:9" ht="24.95" customHeight="1">
      <c r="A13" s="8">
        <v>10</v>
      </c>
      <c r="B13" s="8" t="s">
        <v>25</v>
      </c>
      <c r="C13" s="9" t="str">
        <f>VLOOKUP(Table11215182[[#This Row],[Mã hàng]],'[1]Mã hàng'!$B$3:$E$229,2,0)</f>
        <v xml:space="preserve">Cuộn rác ba màu tiểu  Trí Quang </v>
      </c>
      <c r="D13" s="13" t="str">
        <f>VLOOKUP(Table11215182[[#This Row],[Mã hàng]],'[1]Mã hàng'!$B$3:$E$229,3,0)</f>
        <v>Kg</v>
      </c>
      <c r="E13" s="11">
        <f>VLOOKUP(Table11215182[[#This Row],[Mã hàng]],'[1]Mã hàng'!$B$3:$E$229,4,0)</f>
        <v>37000</v>
      </c>
      <c r="F13" s="10">
        <v>1</v>
      </c>
      <c r="G13" s="11">
        <f>PRODUCT(Table11215182[[#This Row],[ĐƠN GIÁ]:[SỐ LƯỢNG]])</f>
        <v>37000</v>
      </c>
      <c r="H13" s="2" t="s">
        <v>26</v>
      </c>
      <c r="I13" s="12"/>
    </row>
    <row r="14" spans="1:9" ht="24.95" customHeight="1">
      <c r="A14" s="8">
        <v>11</v>
      </c>
      <c r="B14" s="8" t="s">
        <v>28</v>
      </c>
      <c r="C14" s="9" t="str">
        <f>VLOOKUP(Table11215182[[#This Row],[Mã hàng]],'[1]Mã hàng'!$B$3:$E$229,2,0)</f>
        <v xml:space="preserve">Cuộn rác ba màu đại  Trí Quang </v>
      </c>
      <c r="D14" s="13" t="str">
        <f>VLOOKUP(Table11215182[[#This Row],[Mã hàng]],'[1]Mã hàng'!$B$3:$E$229,3,0)</f>
        <v>Kg</v>
      </c>
      <c r="E14" s="11">
        <f>VLOOKUP(Table11215182[[#This Row],[Mã hàng]],'[1]Mã hàng'!$B$3:$E$229,4,0)</f>
        <v>37000</v>
      </c>
      <c r="F14" s="10">
        <v>4</v>
      </c>
      <c r="G14" s="11">
        <f>PRODUCT(Table11215182[[#This Row],[ĐƠN GIÁ]:[SỐ LƯỢNG]])</f>
        <v>148000</v>
      </c>
      <c r="H14" s="2" t="s">
        <v>26</v>
      </c>
      <c r="I14" s="12"/>
    </row>
    <row r="15" spans="1:9" s="29" customFormat="1" ht="24.95" customHeight="1">
      <c r="A15" s="12">
        <v>12</v>
      </c>
      <c r="B15" s="12" t="s">
        <v>11</v>
      </c>
      <c r="C15" s="27" t="str">
        <f>VLOOKUP(Table11215182[[#This Row],[Mã hàng]],'[1]Mã hàng'!$B$3:$E$229,2,0)</f>
        <v>Sáp thơm Glade 200g</v>
      </c>
      <c r="D15" s="13" t="str">
        <f>VLOOKUP(Table11215182[[#This Row],[Mã hàng]],'[1]Mã hàng'!$B$3:$E$229,3,0)</f>
        <v>Cục</v>
      </c>
      <c r="E15" s="28">
        <f>VLOOKUP(Table11215182[[#This Row],[Mã hàng]],'[1]Mã hàng'!$B$3:$E$229,4,0)</f>
        <v>47000</v>
      </c>
      <c r="F15" s="13">
        <v>3</v>
      </c>
      <c r="G15" s="28">
        <f>PRODUCT(Table11215182[[#This Row],[ĐƠN GIÁ]:[SỐ LƯỢNG]])</f>
        <v>141000</v>
      </c>
      <c r="H15" s="12" t="s">
        <v>26</v>
      </c>
      <c r="I15" s="12"/>
    </row>
    <row r="16" spans="1:9" ht="24.95" customHeight="1">
      <c r="A16" s="8">
        <v>13</v>
      </c>
      <c r="B16" s="8" t="s">
        <v>30</v>
      </c>
      <c r="C16" s="9" t="str">
        <f>VLOOKUP(Table11215182[[#This Row],[Mã hàng]],'[1]Mã hàng'!$B$3:$E$229,2,0)</f>
        <v>Tẩy bồn cầu Vim 900ml</v>
      </c>
      <c r="D16" s="13" t="str">
        <f>VLOOKUP(Table11215182[[#This Row],[Mã hàng]],'[1]Mã hàng'!$B$3:$E$229,3,0)</f>
        <v>Chai</v>
      </c>
      <c r="E16" s="11">
        <f>VLOOKUP(Table11215182[[#This Row],[Mã hàng]],'[1]Mã hàng'!$B$3:$E$229,4,0)</f>
        <v>30000</v>
      </c>
      <c r="F16" s="10">
        <v>1</v>
      </c>
      <c r="G16" s="11">
        <f>PRODUCT(Table11215182[[#This Row],[ĐƠN GIÁ]:[SỐ LƯỢNG]])</f>
        <v>30000</v>
      </c>
      <c r="H16" s="2" t="s">
        <v>26</v>
      </c>
      <c r="I16" s="12"/>
    </row>
    <row r="17" spans="1:9" ht="24.95" customHeight="1">
      <c r="A17" s="8">
        <v>14</v>
      </c>
      <c r="B17" s="8" t="s">
        <v>34</v>
      </c>
      <c r="C17" s="26" t="str">
        <f>VLOOKUP(Table11215182[[#This Row],[Mã hàng]],'[1]Mã hàng'!$B$3:$E$229,2,0)</f>
        <v>Băng keo trong 48m/m x 80Y</v>
      </c>
      <c r="D17" s="13" t="str">
        <f>VLOOKUP(Table11215182[[#This Row],[Mã hàng]],'[1]Mã hàng'!$B$3:$E$229,3,0)</f>
        <v>Cuộn</v>
      </c>
      <c r="E17" s="11">
        <f>VLOOKUP(Table11215182[[#This Row],[Mã hàng]],'[1]Mã hàng'!$B$3:$E$229,4,0)</f>
        <v>11000</v>
      </c>
      <c r="F17" s="10">
        <v>12</v>
      </c>
      <c r="G17" s="11">
        <f>PRODUCT(Table11215182[[#This Row],[ĐƠN GIÁ]:[SỐ LƯỢNG]])</f>
        <v>132000</v>
      </c>
      <c r="H17" s="2" t="s">
        <v>35</v>
      </c>
      <c r="I17" s="12"/>
    </row>
    <row r="18" spans="1:9" ht="24.95" customHeight="1">
      <c r="A18" s="8">
        <v>15</v>
      </c>
      <c r="B18" s="8" t="s">
        <v>46</v>
      </c>
      <c r="C18" s="26" t="str">
        <f>VLOOKUP(Table11215182[[#This Row],[Mã hàng]],'[1]Mã hàng'!$B$3:$E$229,2,0)</f>
        <v>Bút xoá  kéo Plus WhiperV WH-105T 42-207</v>
      </c>
      <c r="D18" s="13" t="str">
        <f>VLOOKUP(Table11215182[[#This Row],[Mã hàng]],'[1]Mã hàng'!$B$3:$E$229,3,0)</f>
        <v>Cây</v>
      </c>
      <c r="E18" s="11">
        <f>VLOOKUP(Table11215182[[#This Row],[Mã hàng]],'[1]Mã hàng'!$B$3:$E$229,4,0)</f>
        <v>17000</v>
      </c>
      <c r="F18" s="10">
        <v>1</v>
      </c>
      <c r="G18" s="11">
        <f>PRODUCT(Table11215182[[#This Row],[ĐƠN GIÁ]:[SỐ LƯỢNG]])</f>
        <v>17000</v>
      </c>
      <c r="H18" s="2" t="s">
        <v>35</v>
      </c>
      <c r="I18" s="12"/>
    </row>
    <row r="19" spans="1:9" ht="24.95" customHeight="1">
      <c r="A19" s="8">
        <v>16</v>
      </c>
      <c r="B19" s="8" t="s">
        <v>61</v>
      </c>
      <c r="C19" s="26" t="str">
        <f>VLOOKUP(Table11215182[[#This Row],[Mã hàng]],'[1]Mã hàng'!$B$3:$E$229,2,0)</f>
        <v>Bấm kim PS 10 E  Plus</v>
      </c>
      <c r="D19" s="13" t="str">
        <f>VLOOKUP(Table11215182[[#This Row],[Mã hàng]],'[1]Mã hàng'!$B$3:$E$229,3,0)</f>
        <v>Cái</v>
      </c>
      <c r="E19" s="11">
        <f>VLOOKUP(Table11215182[[#This Row],[Mã hàng]],'[1]Mã hàng'!$B$3:$E$229,4,0)</f>
        <v>26000</v>
      </c>
      <c r="F19" s="10">
        <v>1</v>
      </c>
      <c r="G19" s="11">
        <f>PRODUCT(Table11215182[[#This Row],[ĐƠN GIÁ]:[SỐ LƯỢNG]])</f>
        <v>26000</v>
      </c>
      <c r="H19" s="2" t="s">
        <v>44</v>
      </c>
      <c r="I19" s="12"/>
    </row>
    <row r="20" spans="1:9" ht="24.95" customHeight="1">
      <c r="A20" s="8">
        <v>17</v>
      </c>
      <c r="B20" s="8" t="s">
        <v>62</v>
      </c>
      <c r="C20" s="26" t="str">
        <f>VLOOKUP(Table11215182[[#This Row],[Mã hàng]],'[1]Mã hàng'!$B$3:$E$229,2,0)</f>
        <v xml:space="preserve">Bìa còng cua nhựa A4 3P TL </v>
      </c>
      <c r="D20" s="13" t="str">
        <f>VLOOKUP(Table11215182[[#This Row],[Mã hàng]],'[1]Mã hàng'!$B$3:$E$229,3,0)</f>
        <v>Cái</v>
      </c>
      <c r="E20" s="11">
        <f>VLOOKUP(Table11215182[[#This Row],[Mã hàng]],'[1]Mã hàng'!$B$3:$E$229,4,0)</f>
        <v>22000</v>
      </c>
      <c r="F20" s="10">
        <v>5</v>
      </c>
      <c r="G20" s="11">
        <f>PRODUCT(Table11215182[[#This Row],[ĐƠN GIÁ]:[SỐ LƯỢNG]])</f>
        <v>110000</v>
      </c>
      <c r="H20" s="2" t="s">
        <v>44</v>
      </c>
      <c r="I20" s="12"/>
    </row>
    <row r="21" spans="1:9" ht="24.95" customHeight="1">
      <c r="A21" s="8">
        <v>18</v>
      </c>
      <c r="B21" s="19" t="s">
        <v>63</v>
      </c>
      <c r="C21" s="26" t="str">
        <f>VLOOKUP(Table11215182[[#This Row],[Mã hàng]],'[1]Mã hàng'!$B$3:$E$229,2,0)</f>
        <v>Bìa 1 nút My Clear khổ F</v>
      </c>
      <c r="D21" s="13" t="str">
        <f>VLOOKUP(Table11215182[[#This Row],[Mã hàng]],'[1]Mã hàng'!$B$3:$E$229,3,0)</f>
        <v>Cái</v>
      </c>
      <c r="E21" s="11">
        <f>VLOOKUP(Table11215182[[#This Row],[Mã hàng]],'[1]Mã hàng'!$B$3:$E$229,4,0)</f>
        <v>2900</v>
      </c>
      <c r="F21" s="20">
        <v>20</v>
      </c>
      <c r="G21" s="11">
        <f>PRODUCT(Table11215182[[#This Row],[ĐƠN GIÁ]:[SỐ LƯỢNG]])</f>
        <v>58000</v>
      </c>
      <c r="H21" s="2" t="s">
        <v>49</v>
      </c>
      <c r="I21" s="12"/>
    </row>
    <row r="22" spans="1:9" ht="24.95" customHeight="1">
      <c r="A22" s="8">
        <v>19</v>
      </c>
      <c r="B22" s="19" t="s">
        <v>64</v>
      </c>
      <c r="C22" s="26" t="str">
        <f>VLOOKUP(Table11215182[[#This Row],[Mã hàng]],'[1]Mã hàng'!$B$3:$E$229,2,0)</f>
        <v>Bìa một nút A5</v>
      </c>
      <c r="D22" s="13" t="str">
        <f>VLOOKUP(Table11215182[[#This Row],[Mã hàng]],'[1]Mã hàng'!$B$3:$E$229,3,0)</f>
        <v>Cái</v>
      </c>
      <c r="E22" s="11">
        <f>VLOOKUP(Table11215182[[#This Row],[Mã hàng]],'[1]Mã hàng'!$B$3:$E$229,4,0)</f>
        <v>2500</v>
      </c>
      <c r="F22" s="20">
        <v>5</v>
      </c>
      <c r="G22" s="11">
        <f>PRODUCT(Table11215182[[#This Row],[ĐƠN GIÁ]:[SỐ LƯỢNG]])</f>
        <v>12500</v>
      </c>
      <c r="H22" s="2" t="s">
        <v>49</v>
      </c>
      <c r="I22" s="12"/>
    </row>
    <row r="23" spans="1:9" ht="24.95" customHeight="1">
      <c r="A23" s="8">
        <v>20</v>
      </c>
      <c r="B23" s="19" t="s">
        <v>52</v>
      </c>
      <c r="C23" s="26" t="str">
        <f>VLOOKUP(Table11215182[[#This Row],[Mã hàng]],'[1]Mã hàng'!$B$3:$E$229,2,0)</f>
        <v>Giấy trắng A4 82 Excel</v>
      </c>
      <c r="D23" s="13" t="str">
        <f>VLOOKUP(Table11215182[[#This Row],[Mã hàng]],'[1]Mã hàng'!$B$3:$E$229,3,0)</f>
        <v>Ram</v>
      </c>
      <c r="E23" s="11">
        <f>VLOOKUP(Table11215182[[#This Row],[Mã hàng]],'[1]Mã hàng'!$B$3:$E$229,4,0)</f>
        <v>52000</v>
      </c>
      <c r="F23" s="22">
        <v>10</v>
      </c>
      <c r="G23" s="11">
        <f>PRODUCT(Table11215182[[#This Row],[ĐƠN GIÁ]:[SỐ LƯỢNG]])</f>
        <v>520000</v>
      </c>
      <c r="H23" s="2" t="s">
        <v>67</v>
      </c>
      <c r="I23" s="12"/>
    </row>
    <row r="24" spans="1:9" ht="24.95" customHeight="1">
      <c r="A24" s="8">
        <v>21</v>
      </c>
      <c r="B24" s="19" t="s">
        <v>65</v>
      </c>
      <c r="C24" s="26" t="str">
        <f>VLOOKUP(Table11215182[[#This Row],[Mã hàng]],'[1]Mã hàng'!$B$3:$E$229,2,0)</f>
        <v xml:space="preserve">Gỡ Kim KWtrio </v>
      </c>
      <c r="D24" s="13" t="str">
        <f>VLOOKUP(Table11215182[[#This Row],[Mã hàng]],'[1]Mã hàng'!$B$3:$E$229,3,0)</f>
        <v>Cái</v>
      </c>
      <c r="E24" s="11">
        <f>VLOOKUP(Table11215182[[#This Row],[Mã hàng]],'[1]Mã hàng'!$B$3:$E$229,4,0)</f>
        <v>7500</v>
      </c>
      <c r="F24" s="22">
        <v>1</v>
      </c>
      <c r="G24" s="11">
        <f>PRODUCT(Table11215182[[#This Row],[ĐƠN GIÁ]:[SỐ LƯỢNG]])</f>
        <v>7500</v>
      </c>
      <c r="H24" s="2" t="s">
        <v>49</v>
      </c>
      <c r="I24" s="12"/>
    </row>
    <row r="25" spans="1:9" ht="24.95" customHeight="1">
      <c r="A25" s="8">
        <v>22</v>
      </c>
      <c r="B25" s="19" t="s">
        <v>66</v>
      </c>
      <c r="C25" s="26" t="str">
        <f>VLOOKUP(Table11215182[[#This Row],[Mã hàng]],'[1]Mã hàng'!$B$3:$E$229,2,0)</f>
        <v>Băng keo 2 mặt 12m/m x 9Y</v>
      </c>
      <c r="D25" s="13" t="str">
        <f>VLOOKUP(Table11215182[[#This Row],[Mã hàng]],'[1]Mã hàng'!$B$3:$E$229,3,0)</f>
        <v>Cuộn</v>
      </c>
      <c r="E25" s="11">
        <f>VLOOKUP(Table11215182[[#This Row],[Mã hàng]],'[1]Mã hàng'!$B$3:$E$229,4,0)</f>
        <v>1900</v>
      </c>
      <c r="F25" s="22">
        <v>1</v>
      </c>
      <c r="G25" s="11">
        <f>PRODUCT(Table11215182[[#This Row],[ĐƠN GIÁ]:[SỐ LƯỢNG]])</f>
        <v>1900</v>
      </c>
      <c r="H25" s="2" t="s">
        <v>49</v>
      </c>
      <c r="I25" s="12"/>
    </row>
    <row r="26" spans="1:9" ht="24.95" customHeight="1">
      <c r="A26" s="8">
        <v>23</v>
      </c>
      <c r="B26" s="19" t="s">
        <v>57</v>
      </c>
      <c r="C26" s="26" t="str">
        <f>VLOOKUP(Table11215182[[#This Row],[Mã hàng]],'[1]Mã hàng'!$B$3:$E$229,2,0)</f>
        <v>Pin 2 A Enizeger</v>
      </c>
      <c r="D26" s="13" t="str">
        <f>VLOOKUP(Table11215182[[#This Row],[Mã hàng]],'[1]Mã hàng'!$B$3:$E$229,3,0)</f>
        <v>Vỹ</v>
      </c>
      <c r="E26" s="11">
        <f>VLOOKUP(Table11215182[[#This Row],[Mã hàng]],'[1]Mã hàng'!$B$3:$E$229,4,0)</f>
        <v>26000</v>
      </c>
      <c r="F26" s="20">
        <v>3</v>
      </c>
      <c r="G26" s="11">
        <f>PRODUCT(Table11215182[[#This Row],[ĐƠN GIÁ]:[SỐ LƯỢNG]])</f>
        <v>78000</v>
      </c>
      <c r="H26" s="12" t="s">
        <v>56</v>
      </c>
      <c r="I26" s="12"/>
    </row>
    <row r="27" spans="1:9" ht="24.95" customHeight="1">
      <c r="A27" s="8">
        <v>24</v>
      </c>
      <c r="B27" s="21" t="s">
        <v>16</v>
      </c>
      <c r="C27" s="26" t="str">
        <f>VLOOKUP(Table11215182[[#This Row],[Mã hàng]],'[1]Mã hàng'!$B$3:$E$229,2,0)</f>
        <v>Bột giặc Omo 800 gr</v>
      </c>
      <c r="D27" s="13" t="str">
        <f>VLOOKUP(Table11215182[[#This Row],[Mã hàng]],'[1]Mã hàng'!$B$3:$E$229,3,0)</f>
        <v>Bịch</v>
      </c>
      <c r="E27" s="11">
        <f>VLOOKUP(Table11215182[[#This Row],[Mã hàng]],'[1]Mã hàng'!$B$3:$E$229,4,0)</f>
        <v>34000</v>
      </c>
      <c r="F27" s="20">
        <v>1</v>
      </c>
      <c r="G27" s="11">
        <f>PRODUCT(Table11215182[[#This Row],[ĐƠN GIÁ]:[SỐ LƯỢNG]])</f>
        <v>34000</v>
      </c>
      <c r="H27" s="12" t="s">
        <v>73</v>
      </c>
      <c r="I27" s="12"/>
    </row>
    <row r="28" spans="1:9" ht="37.5">
      <c r="A28" s="8">
        <v>25</v>
      </c>
      <c r="B28" s="8" t="s">
        <v>15</v>
      </c>
      <c r="C28" s="26" t="str">
        <f>VLOOKUP(Table11215182[[#This Row],[Mã hàng]],'[1]Mã hàng'!$B$3:$E$229,2,0)</f>
        <v>Khăn hộp Puply New Supreme 180sh</v>
      </c>
      <c r="D28" s="13" t="str">
        <f>VLOOKUP(Table11215182[[#This Row],[Mã hàng]],'[1]Mã hàng'!$B$3:$E$229,3,0)</f>
        <v>Hộp</v>
      </c>
      <c r="E28" s="11">
        <f>VLOOKUP(Table11215182[[#This Row],[Mã hàng]],'[1]Mã hàng'!$B$3:$E$229,4,0)</f>
        <v>21000</v>
      </c>
      <c r="F28" s="22">
        <v>2</v>
      </c>
      <c r="G28" s="11">
        <f>PRODUCT(Table11215182[[#This Row],[ĐƠN GIÁ]:[SỐ LƯỢNG]])</f>
        <v>42000</v>
      </c>
      <c r="H28" s="12" t="s">
        <v>73</v>
      </c>
      <c r="I28" s="12"/>
    </row>
    <row r="29" spans="1:9">
      <c r="A29" s="8">
        <v>26</v>
      </c>
      <c r="B29" s="19" t="s">
        <v>61</v>
      </c>
      <c r="C29" s="26" t="str">
        <f>VLOOKUP(Table11215182[[#This Row],[Mã hàng]],'[1]Mã hàng'!$B$3:$E$229,2,0)</f>
        <v>Bấm kim PS 10 E  Plus</v>
      </c>
      <c r="D29" s="13" t="str">
        <f>VLOOKUP(Table11215182[[#This Row],[Mã hàng]],'[1]Mã hàng'!$B$3:$E$229,3,0)</f>
        <v>Cái</v>
      </c>
      <c r="E29" s="11">
        <f>VLOOKUP(Table11215182[[#This Row],[Mã hàng]],'[1]Mã hàng'!$B$3:$E$229,4,0)</f>
        <v>26000</v>
      </c>
      <c r="F29" s="22">
        <v>1</v>
      </c>
      <c r="G29" s="11">
        <f>PRODUCT(Table11215182[[#This Row],[ĐƠN GIÁ]:[SỐ LƯỢNG]])</f>
        <v>26000</v>
      </c>
      <c r="H29" s="12" t="s">
        <v>35</v>
      </c>
      <c r="I29" s="12"/>
    </row>
    <row r="30" spans="1:9">
      <c r="A30" s="8">
        <v>27</v>
      </c>
      <c r="B30" s="19"/>
      <c r="C30" s="9"/>
      <c r="D30" s="13"/>
      <c r="E30" s="11"/>
      <c r="F30" s="22"/>
      <c r="G30" s="11"/>
      <c r="H30" s="12"/>
      <c r="I30" s="12"/>
    </row>
    <row r="31" spans="1:9">
      <c r="A31" s="8">
        <v>28</v>
      </c>
      <c r="B31" s="8"/>
      <c r="C31" s="9"/>
      <c r="D31" s="10"/>
      <c r="E31" s="11"/>
      <c r="F31" s="12"/>
      <c r="G31" s="11"/>
      <c r="H31" s="16"/>
      <c r="I31" s="12"/>
    </row>
    <row r="32" spans="1:9">
      <c r="A32" s="8">
        <v>29</v>
      </c>
      <c r="B32" s="8"/>
      <c r="C32" s="14"/>
      <c r="D32" s="12"/>
      <c r="E32" s="15"/>
      <c r="F32" s="12"/>
      <c r="G32" s="11"/>
      <c r="H32" s="16"/>
      <c r="I32" s="12"/>
    </row>
    <row r="33" spans="1:9">
      <c r="A33" s="8">
        <v>30</v>
      </c>
      <c r="B33" s="8"/>
      <c r="C33" s="14"/>
      <c r="D33" s="12"/>
      <c r="E33" s="15"/>
      <c r="F33" s="12"/>
      <c r="G33" s="11"/>
      <c r="H33" s="16"/>
      <c r="I33" s="12"/>
    </row>
    <row r="34" spans="1:9">
      <c r="A34" s="8">
        <v>31</v>
      </c>
      <c r="B34" s="8"/>
      <c r="C34" s="14"/>
      <c r="D34" s="12"/>
      <c r="E34" s="15"/>
      <c r="F34" s="12"/>
      <c r="G34" s="11"/>
      <c r="H34" s="16"/>
      <c r="I34" s="12"/>
    </row>
    <row r="35" spans="1:9">
      <c r="A35" s="12"/>
      <c r="B35" s="8"/>
      <c r="C35" s="14"/>
      <c r="D35" s="12"/>
      <c r="E35" s="15"/>
      <c r="F35" s="12"/>
      <c r="G35" s="15">
        <f>SUBTOTAL(109,[THÀNH TIỀN])</f>
        <v>1936900</v>
      </c>
      <c r="H35" s="16"/>
      <c r="I35" s="12"/>
    </row>
    <row r="39" spans="1:9">
      <c r="H39" s="24"/>
    </row>
    <row r="40" spans="1:9">
      <c r="C40" s="9"/>
      <c r="D40" s="9"/>
    </row>
    <row r="41" spans="1:9">
      <c r="C41" s="9"/>
      <c r="D41" s="9"/>
    </row>
  </sheetData>
  <mergeCells count="1">
    <mergeCell ref="A1:I2"/>
  </mergeCells>
  <pageMargins left="0.16" right="0.23" top="0.35" bottom="0.3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workbookViewId="0">
      <selection activeCell="G39" sqref="G39"/>
    </sheetView>
  </sheetViews>
  <sheetFormatPr defaultColWidth="9.140625" defaultRowHeight="18.7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5.140625" style="1" customWidth="1"/>
    <col min="9" max="9" width="16.7109375" style="1" customWidth="1"/>
    <col min="10" max="16384" width="9.140625" style="1"/>
  </cols>
  <sheetData>
    <row r="1" spans="1:9" ht="24.95" customHeight="1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24.95" customHeight="1">
      <c r="A2" s="40"/>
      <c r="B2" s="40"/>
      <c r="C2" s="40"/>
      <c r="D2" s="40"/>
      <c r="E2" s="40"/>
      <c r="F2" s="40"/>
      <c r="G2" s="40"/>
      <c r="H2" s="40"/>
      <c r="I2" s="40"/>
    </row>
    <row r="3" spans="1:9" ht="24.95" customHeight="1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 ht="24.95" customHeight="1">
      <c r="A4" s="8">
        <v>1</v>
      </c>
      <c r="B4" s="8" t="s">
        <v>11</v>
      </c>
      <c r="C4" s="9" t="str">
        <f>VLOOKUP(Table112151823[[#This Row],[Mã hàng]],'[1]Mã hàng'!$B$3:$E$229,2,0)</f>
        <v>Sáp thơm Glade 200g</v>
      </c>
      <c r="D4" s="10" t="str">
        <f>VLOOKUP(Table112151823[[#This Row],[Mã hàng]],'[1]Mã hàng'!$B$3:$E$229,3,0)</f>
        <v>Cục</v>
      </c>
      <c r="E4" s="11">
        <f>VLOOKUP(Table112151823[[#This Row],[Mã hàng]],'[1]Mã hàng'!$B$3:$E$229,4,0)</f>
        <v>47000</v>
      </c>
      <c r="F4" s="10">
        <v>3</v>
      </c>
      <c r="G4" s="11">
        <f>PRODUCT(Table112151823[[#This Row],[ĐƠN GIÁ]:[SỐ LƯỢNG]])</f>
        <v>141000</v>
      </c>
      <c r="H4" s="2" t="s">
        <v>69</v>
      </c>
      <c r="I4" s="12" t="s">
        <v>12</v>
      </c>
    </row>
    <row r="5" spans="1:9" ht="24.95" customHeight="1">
      <c r="A5" s="8">
        <v>2</v>
      </c>
      <c r="B5" s="8" t="s">
        <v>13</v>
      </c>
      <c r="C5" s="9" t="str">
        <f>VLOOKUP(Table112151823[[#This Row],[Mã hàng]],'[1]Mã hàng'!$B$3:$E$229,2,0)</f>
        <v>Nước rửa chén Sunlight  800g</v>
      </c>
      <c r="D5" s="10" t="str">
        <f>VLOOKUP(Table112151823[[#This Row],[Mã hàng]],'[1]Mã hàng'!$B$3:$E$229,3,0)</f>
        <v>Chai</v>
      </c>
      <c r="E5" s="11">
        <f>VLOOKUP(Table112151823[[#This Row],[Mã hàng]],'[1]Mã hàng'!$B$3:$E$229,4,0)</f>
        <v>23000</v>
      </c>
      <c r="F5" s="10">
        <v>1</v>
      </c>
      <c r="G5" s="11">
        <f>PRODUCT(Table112151823[[#This Row],[ĐƠN GIÁ]:[SỐ LƯỢNG]])</f>
        <v>23000</v>
      </c>
      <c r="H5" s="2" t="s">
        <v>69</v>
      </c>
      <c r="I5" s="12"/>
    </row>
    <row r="6" spans="1:9" ht="33" customHeight="1">
      <c r="A6" s="8">
        <v>3</v>
      </c>
      <c r="B6" s="8" t="s">
        <v>15</v>
      </c>
      <c r="C6" s="9" t="str">
        <f>VLOOKUP(Table112151823[[#This Row],[Mã hàng]],'[1]Mã hàng'!$B$3:$E$229,2,0)</f>
        <v>Khăn hộp Puply New Supreme 180sh</v>
      </c>
      <c r="D6" s="10" t="str">
        <f>VLOOKUP(Table112151823[[#This Row],[Mã hàng]],'[1]Mã hàng'!$B$3:$E$229,3,0)</f>
        <v>Hộp</v>
      </c>
      <c r="E6" s="11">
        <f>VLOOKUP(Table112151823[[#This Row],[Mã hàng]],'[1]Mã hàng'!$B$3:$E$229,4,0)</f>
        <v>21000</v>
      </c>
      <c r="F6" s="10">
        <v>3</v>
      </c>
      <c r="G6" s="11">
        <f>PRODUCT(Table112151823[[#This Row],[ĐƠN GIÁ]:[SỐ LƯỢNG]])</f>
        <v>63000</v>
      </c>
      <c r="H6" s="2" t="s">
        <v>69</v>
      </c>
      <c r="I6" s="12"/>
    </row>
    <row r="7" spans="1:9" ht="24.95" customHeight="1">
      <c r="A7" s="8">
        <v>4</v>
      </c>
      <c r="B7" s="8" t="s">
        <v>19</v>
      </c>
      <c r="C7" s="9" t="str">
        <f>VLOOKUP(Table112151823[[#This Row],[Mã hàng]],'[1]Mã hàng'!$B$3:$E$229,2,0)</f>
        <v>Gift glass cleaner 580ml</v>
      </c>
      <c r="D7" s="10" t="str">
        <f>VLOOKUP(Table112151823[[#This Row],[Mã hàng]],'[1]Mã hàng'!$B$3:$E$229,3,0)</f>
        <v>Chai</v>
      </c>
      <c r="E7" s="11">
        <f>VLOOKUP(Table112151823[[#This Row],[Mã hàng]],'[1]Mã hàng'!$B$3:$E$229,4,0)</f>
        <v>21000</v>
      </c>
      <c r="F7" s="10">
        <v>1</v>
      </c>
      <c r="G7" s="11">
        <f>PRODUCT(Table112151823[[#This Row],[ĐƠN GIÁ]:[SỐ LƯỢNG]])</f>
        <v>21000</v>
      </c>
      <c r="H7" s="2" t="s">
        <v>69</v>
      </c>
      <c r="I7" s="12"/>
    </row>
    <row r="8" spans="1:9" ht="24.95" customHeight="1">
      <c r="A8" s="8">
        <v>5</v>
      </c>
      <c r="B8" s="8" t="s">
        <v>25</v>
      </c>
      <c r="C8" s="9" t="str">
        <f>VLOOKUP(Table112151823[[#This Row],[Mã hàng]],'[1]Mã hàng'!$B$3:$E$229,2,0)</f>
        <v xml:space="preserve">Cuộn rác ba màu tiểu  Trí Quang </v>
      </c>
      <c r="D8" s="10" t="str">
        <f>VLOOKUP(Table112151823[[#This Row],[Mã hàng]],'[1]Mã hàng'!$B$3:$E$229,3,0)</f>
        <v>Kg</v>
      </c>
      <c r="E8" s="11">
        <f>VLOOKUP(Table112151823[[#This Row],[Mã hàng]],'[1]Mã hàng'!$B$3:$E$229,4,0)</f>
        <v>37000</v>
      </c>
      <c r="F8" s="13">
        <v>3</v>
      </c>
      <c r="G8" s="11">
        <f>PRODUCT(Table112151823[[#This Row],[ĐƠN GIÁ]:[SỐ LƯỢNG]])</f>
        <v>111000</v>
      </c>
      <c r="H8" s="2" t="s">
        <v>69</v>
      </c>
      <c r="I8" s="12"/>
    </row>
    <row r="9" spans="1:9" ht="24.95" customHeight="1">
      <c r="A9" s="8">
        <v>6</v>
      </c>
      <c r="B9" s="8" t="s">
        <v>28</v>
      </c>
      <c r="C9" s="9" t="str">
        <f>VLOOKUP(Table112151823[[#This Row],[Mã hàng]],'[1]Mã hàng'!$B$3:$E$229,2,0)</f>
        <v xml:space="preserve">Cuộn rác ba màu đại  Trí Quang </v>
      </c>
      <c r="D9" s="13" t="str">
        <f>VLOOKUP(Table112151823[[#This Row],[Mã hàng]],'[1]Mã hàng'!$B$3:$E$229,3,0)</f>
        <v>Kg</v>
      </c>
      <c r="E9" s="11">
        <f>VLOOKUP(Table112151823[[#This Row],[Mã hàng]],'[1]Mã hàng'!$B$3:$E$229,4,0)</f>
        <v>37000</v>
      </c>
      <c r="F9" s="10">
        <v>1</v>
      </c>
      <c r="G9" s="11">
        <f>PRODUCT(Table112151823[[#This Row],[ĐƠN GIÁ]:[SỐ LƯỢNG]])</f>
        <v>37000</v>
      </c>
      <c r="H9" s="2" t="s">
        <v>26</v>
      </c>
      <c r="I9" s="12"/>
    </row>
    <row r="10" spans="1:9" ht="24.95" customHeight="1">
      <c r="A10" s="8">
        <v>7</v>
      </c>
      <c r="B10" s="8" t="s">
        <v>11</v>
      </c>
      <c r="C10" s="9" t="str">
        <f>VLOOKUP(Table112151823[[#This Row],[Mã hàng]],'[1]Mã hàng'!$B$3:$E$229,2,0)</f>
        <v>Sáp thơm Glade 200g</v>
      </c>
      <c r="D10" s="13" t="str">
        <f>VLOOKUP(Table112151823[[#This Row],[Mã hàng]],'[1]Mã hàng'!$B$3:$E$229,3,0)</f>
        <v>Cục</v>
      </c>
      <c r="E10" s="11">
        <f>VLOOKUP(Table112151823[[#This Row],[Mã hàng]],'[1]Mã hàng'!$B$3:$E$229,4,0)</f>
        <v>47000</v>
      </c>
      <c r="F10" s="10">
        <v>4</v>
      </c>
      <c r="G10" s="11">
        <f>PRODUCT(Table112151823[[#This Row],[ĐƠN GIÁ]:[SỐ LƯỢNG]])</f>
        <v>188000</v>
      </c>
      <c r="H10" s="2" t="s">
        <v>26</v>
      </c>
      <c r="I10" s="12"/>
    </row>
    <row r="11" spans="1:9" ht="24.95" customHeight="1">
      <c r="A11" s="8">
        <v>8</v>
      </c>
      <c r="B11" s="8" t="s">
        <v>30</v>
      </c>
      <c r="C11" s="9" t="str">
        <f>VLOOKUP(Table112151823[[#This Row],[Mã hàng]],'[1]Mã hàng'!$B$3:$E$229,2,0)</f>
        <v>Tẩy bồn cầu Vim 900ml</v>
      </c>
      <c r="D11" s="13" t="str">
        <f>VLOOKUP(Table112151823[[#This Row],[Mã hàng]],'[1]Mã hàng'!$B$3:$E$229,3,0)</f>
        <v>Chai</v>
      </c>
      <c r="E11" s="11">
        <f>VLOOKUP(Table112151823[[#This Row],[Mã hàng]],'[1]Mã hàng'!$B$3:$E$229,4,0)</f>
        <v>30000</v>
      </c>
      <c r="F11" s="10">
        <v>1</v>
      </c>
      <c r="G11" s="11">
        <f>PRODUCT(Table112151823[[#This Row],[ĐƠN GIÁ]:[SỐ LƯỢNG]])</f>
        <v>30000</v>
      </c>
      <c r="H11" s="2" t="s">
        <v>26</v>
      </c>
      <c r="I11" s="12"/>
    </row>
    <row r="12" spans="1:9" ht="24.95" customHeight="1">
      <c r="A12" s="8">
        <v>9</v>
      </c>
      <c r="B12" s="8" t="s">
        <v>16</v>
      </c>
      <c r="C12" s="9" t="str">
        <f>VLOOKUP(Table112151823[[#This Row],[Mã hàng]],'[1]Mã hàng'!$B$3:$E$229,2,0)</f>
        <v>Bột giặc Omo 800 gr</v>
      </c>
      <c r="D12" s="13" t="str">
        <f>VLOOKUP(Table112151823[[#This Row],[Mã hàng]],'[1]Mã hàng'!$B$3:$E$229,3,0)</f>
        <v>Bịch</v>
      </c>
      <c r="E12" s="11">
        <f>VLOOKUP(Table112151823[[#This Row],[Mã hàng]],'[1]Mã hàng'!$B$3:$E$229,4,0)</f>
        <v>34000</v>
      </c>
      <c r="F12" s="12">
        <v>3</v>
      </c>
      <c r="G12" s="11">
        <f>PRODUCT(Table112151823[[#This Row],[ĐƠN GIÁ]:[SỐ LƯỢNG]])</f>
        <v>102000</v>
      </c>
      <c r="H12" s="2" t="s">
        <v>26</v>
      </c>
      <c r="I12" s="12"/>
    </row>
    <row r="13" spans="1:9" ht="24.95" customHeight="1">
      <c r="A13" s="8">
        <v>10</v>
      </c>
      <c r="B13" s="8" t="s">
        <v>19</v>
      </c>
      <c r="C13" s="9" t="str">
        <f>VLOOKUP(Table112151823[[#This Row],[Mã hàng]],'[1]Mã hàng'!$B$3:$E$229,2,0)</f>
        <v>Gift glass cleaner 580ml</v>
      </c>
      <c r="D13" s="13" t="str">
        <f>VLOOKUP(Table112151823[[#This Row],[Mã hàng]],'[1]Mã hàng'!$B$3:$E$229,3,0)</f>
        <v>Chai</v>
      </c>
      <c r="E13" s="11">
        <f>VLOOKUP(Table112151823[[#This Row],[Mã hàng]],'[1]Mã hàng'!$B$3:$E$229,4,0)</f>
        <v>21000</v>
      </c>
      <c r="F13" s="12">
        <v>1</v>
      </c>
      <c r="G13" s="11">
        <f>PRODUCT(Table112151823[[#This Row],[ĐƠN GIÁ]:[SỐ LƯỢNG]])</f>
        <v>21000</v>
      </c>
      <c r="H13" s="2" t="s">
        <v>26</v>
      </c>
      <c r="I13" s="12"/>
    </row>
    <row r="14" spans="1:9" ht="24.95" customHeight="1">
      <c r="A14" s="8">
        <v>11</v>
      </c>
      <c r="B14" s="8" t="s">
        <v>32</v>
      </c>
      <c r="C14" s="9" t="str">
        <f>VLOOKUP(Table112151823[[#This Row],[Mã hàng]],'[1]Mã hàng'!$B$3:$E$229,2,0)</f>
        <v>Bao tay cao su</v>
      </c>
      <c r="D14" s="13" t="str">
        <f>VLOOKUP(Table112151823[[#This Row],[Mã hàng]],'[1]Mã hàng'!$B$3:$E$229,3,0)</f>
        <v xml:space="preserve">Đôi </v>
      </c>
      <c r="E14" s="11">
        <f>VLOOKUP(Table112151823[[#This Row],[Mã hàng]],'[1]Mã hàng'!$B$3:$E$229,4,0)</f>
        <v>17000</v>
      </c>
      <c r="F14" s="12">
        <v>1</v>
      </c>
      <c r="G14" s="11">
        <f>PRODUCT(Table112151823[[#This Row],[ĐƠN GIÁ]:[SỐ LƯỢNG]])</f>
        <v>17000</v>
      </c>
      <c r="H14" s="2" t="s">
        <v>26</v>
      </c>
      <c r="I14" s="12"/>
    </row>
    <row r="15" spans="1:9" ht="24.95" customHeight="1">
      <c r="A15" s="8">
        <v>12</v>
      </c>
      <c r="B15" s="8" t="s">
        <v>17</v>
      </c>
      <c r="C15" s="9" t="str">
        <f>VLOOKUP(Table112151823[[#This Row],[Mã hàng]],'[1]Mã hàng'!$B$3:$E$229,2,0)</f>
        <v>Lau sàn Sunlight 4L</v>
      </c>
      <c r="D15" s="13" t="str">
        <f>VLOOKUP(Table112151823[[#This Row],[Mã hàng]],'[1]Mã hàng'!$B$3:$E$229,3,0)</f>
        <v>Can</v>
      </c>
      <c r="E15" s="11">
        <f>VLOOKUP(Table112151823[[#This Row],[Mã hàng]],'[1]Mã hàng'!$B$3:$E$229,4,0)</f>
        <v>88000</v>
      </c>
      <c r="F15" s="12">
        <v>1</v>
      </c>
      <c r="G15" s="11">
        <f>PRODUCT(Table112151823[[#This Row],[ĐƠN GIÁ]:[SỐ LƯỢNG]])</f>
        <v>88000</v>
      </c>
      <c r="H15" s="2" t="s">
        <v>26</v>
      </c>
      <c r="I15" s="12"/>
    </row>
    <row r="16" spans="1:9" ht="24.95" customHeight="1">
      <c r="A16" s="8">
        <v>13</v>
      </c>
      <c r="B16" s="8" t="s">
        <v>70</v>
      </c>
      <c r="C16" s="9" t="str">
        <f>VLOOKUP(Table112151823[[#This Row],[Mã hàng]],'[1]Mã hàng'!$B$3:$E$229,2,0)</f>
        <v>Bút chì bấm MIAOMIAO 0.7</v>
      </c>
      <c r="D16" s="13" t="str">
        <f>VLOOKUP(Table112151823[[#This Row],[Mã hàng]],'[1]Mã hàng'!$B$3:$E$229,3,0)</f>
        <v>Cây</v>
      </c>
      <c r="E16" s="11">
        <f>VLOOKUP(Table112151823[[#This Row],[Mã hàng]],'[1]Mã hàng'!$B$3:$E$229,4,0)</f>
        <v>13000</v>
      </c>
      <c r="F16" s="10">
        <v>2</v>
      </c>
      <c r="G16" s="11">
        <f>PRODUCT(Table112151823[[#This Row],[ĐƠN GIÁ]:[SỐ LƯỢNG]])</f>
        <v>26000</v>
      </c>
      <c r="H16" s="2" t="s">
        <v>35</v>
      </c>
      <c r="I16" s="12"/>
    </row>
    <row r="17" spans="1:9" ht="24.95" customHeight="1">
      <c r="A17" s="8">
        <v>14</v>
      </c>
      <c r="B17" s="8" t="s">
        <v>34</v>
      </c>
      <c r="C17" s="9" t="str">
        <f>VLOOKUP(Table112151823[[#This Row],[Mã hàng]],'[1]Mã hàng'!$B$3:$E$229,2,0)</f>
        <v>Băng keo trong 48m/m x 80Y</v>
      </c>
      <c r="D17" s="13" t="str">
        <f>VLOOKUP(Table112151823[[#This Row],[Mã hàng]],'[1]Mã hàng'!$B$3:$E$229,3,0)</f>
        <v>Cuộn</v>
      </c>
      <c r="E17" s="11">
        <f>VLOOKUP(Table112151823[[#This Row],[Mã hàng]],'[1]Mã hàng'!$B$3:$E$229,4,0)</f>
        <v>11000</v>
      </c>
      <c r="F17" s="10">
        <v>12</v>
      </c>
      <c r="G17" s="11">
        <f>PRODUCT(Table112151823[[#This Row],[ĐƠN GIÁ]:[SỐ LƯỢNG]])</f>
        <v>132000</v>
      </c>
      <c r="H17" s="2" t="s">
        <v>35</v>
      </c>
      <c r="I17" s="12"/>
    </row>
    <row r="18" spans="1:9" ht="30.75" customHeight="1">
      <c r="A18" s="8">
        <v>15</v>
      </c>
      <c r="B18" s="8" t="s">
        <v>40</v>
      </c>
      <c r="C18" s="9" t="str">
        <f>VLOOKUP(Table112151823[[#This Row],[Mã hàng]],'[1]Mã hàng'!$B$3:$E$229,2,0)</f>
        <v>Bút lông dầu nhỏ PM-04 CeeDee TL (xanh,đỏ,đen)</v>
      </c>
      <c r="D18" s="13" t="str">
        <f>VLOOKUP(Table112151823[[#This Row],[Mã hàng]],'[1]Mã hàng'!$B$3:$E$229,3,0)</f>
        <v>Cây</v>
      </c>
      <c r="E18" s="11">
        <f>VLOOKUP(Table112151823[[#This Row],[Mã hàng]],'[1]Mã hàng'!$B$3:$E$229,4,0)</f>
        <v>7200</v>
      </c>
      <c r="F18" s="10">
        <v>2</v>
      </c>
      <c r="G18" s="11">
        <f>PRODUCT(Table112151823[[#This Row],[ĐƠN GIÁ]:[SỐ LƯỢNG]])</f>
        <v>14400</v>
      </c>
      <c r="H18" s="2" t="s">
        <v>35</v>
      </c>
      <c r="I18" s="12" t="s">
        <v>72</v>
      </c>
    </row>
    <row r="19" spans="1:9" ht="37.5" customHeight="1">
      <c r="A19" s="8">
        <v>16</v>
      </c>
      <c r="B19" s="8" t="s">
        <v>48</v>
      </c>
      <c r="C19" s="9" t="str">
        <f>VLOOKUP(Table112151823[[#This Row],[Mã hàng]],'[1]Mã hàng'!$B$3:$E$229,2,0)</f>
        <v>Bút dạ quang HL-03 TL (vàng,cam,hồng,xanh,lá)</v>
      </c>
      <c r="D19" s="13" t="str">
        <f>VLOOKUP(Table112151823[[#This Row],[Mã hàng]],'[1]Mã hàng'!$B$3:$E$229,3,0)</f>
        <v>Cây</v>
      </c>
      <c r="E19" s="11">
        <f>VLOOKUP(Table112151823[[#This Row],[Mã hàng]],'[1]Mã hàng'!$B$3:$E$229,4,0)</f>
        <v>6000</v>
      </c>
      <c r="F19" s="10">
        <v>2</v>
      </c>
      <c r="G19" s="11">
        <f>PRODUCT(Table112151823[[#This Row],[ĐƠN GIÁ]:[SỐ LƯỢNG]])</f>
        <v>12000</v>
      </c>
      <c r="H19" s="2" t="s">
        <v>44</v>
      </c>
      <c r="I19" s="12" t="s">
        <v>71</v>
      </c>
    </row>
    <row r="20" spans="1:9" ht="24.95" customHeight="1">
      <c r="A20" s="8">
        <v>17</v>
      </c>
      <c r="B20" s="19" t="s">
        <v>25</v>
      </c>
      <c r="C20" s="9" t="str">
        <f>VLOOKUP(Table112151823[[#This Row],[Mã hàng]],'[1]Mã hàng'!$B$3:$E$229,2,0)</f>
        <v xml:space="preserve">Cuộn rác ba màu tiểu  Trí Quang </v>
      </c>
      <c r="D20" s="13" t="str">
        <f>VLOOKUP(Table112151823[[#This Row],[Mã hàng]],'[1]Mã hàng'!$B$3:$E$229,3,0)</f>
        <v>Kg</v>
      </c>
      <c r="E20" s="11">
        <f>VLOOKUP(Table112151823[[#This Row],[Mã hàng]],'[1]Mã hàng'!$B$3:$E$229,4,0)</f>
        <v>37000</v>
      </c>
      <c r="F20" s="20">
        <v>1</v>
      </c>
      <c r="G20" s="11">
        <f>PRODUCT(Table112151823[[#This Row],[ĐƠN GIÁ]:[SỐ LƯỢNG]])</f>
        <v>37000</v>
      </c>
      <c r="H20" s="2" t="s">
        <v>44</v>
      </c>
      <c r="I20" s="12"/>
    </row>
    <row r="21" spans="1:9" s="29" customFormat="1" ht="34.5" customHeight="1">
      <c r="A21" s="8">
        <v>18</v>
      </c>
      <c r="B21" s="35" t="s">
        <v>59</v>
      </c>
      <c r="C21" s="27" t="s">
        <v>82</v>
      </c>
      <c r="D21" s="13" t="s">
        <v>83</v>
      </c>
      <c r="E21" s="28">
        <v>1000</v>
      </c>
      <c r="F21" s="36">
        <v>56</v>
      </c>
      <c r="G21" s="28">
        <v>56000</v>
      </c>
      <c r="H21" s="12" t="s">
        <v>35</v>
      </c>
      <c r="I21" s="30"/>
    </row>
    <row r="22" spans="1:9" s="29" customFormat="1" ht="24.95" customHeight="1">
      <c r="A22" s="8">
        <v>19</v>
      </c>
      <c r="B22" s="12" t="s">
        <v>74</v>
      </c>
      <c r="C22" s="27" t="s">
        <v>84</v>
      </c>
      <c r="D22" s="13" t="s">
        <v>83</v>
      </c>
      <c r="E22" s="28">
        <v>3800</v>
      </c>
      <c r="F22" s="36">
        <v>12</v>
      </c>
      <c r="G22" s="28">
        <v>45600</v>
      </c>
      <c r="H22" s="12" t="s">
        <v>75</v>
      </c>
      <c r="I22" s="30"/>
    </row>
    <row r="23" spans="1:9" ht="24.95" customHeight="1">
      <c r="A23" s="8">
        <v>20</v>
      </c>
      <c r="B23" s="19" t="s">
        <v>76</v>
      </c>
      <c r="C23" s="9" t="s">
        <v>85</v>
      </c>
      <c r="D23" s="13" t="s">
        <v>86</v>
      </c>
      <c r="E23" s="11">
        <v>3500</v>
      </c>
      <c r="F23" s="22">
        <v>1</v>
      </c>
      <c r="G23" s="11">
        <v>3500</v>
      </c>
      <c r="H23" s="2" t="s">
        <v>77</v>
      </c>
      <c r="I23" s="30"/>
    </row>
    <row r="24" spans="1:9" ht="24.95" customHeight="1">
      <c r="A24" s="8">
        <v>21</v>
      </c>
      <c r="B24" s="19" t="s">
        <v>78</v>
      </c>
      <c r="C24" s="9" t="s">
        <v>87</v>
      </c>
      <c r="D24" s="13" t="s">
        <v>88</v>
      </c>
      <c r="E24" s="11">
        <v>3000</v>
      </c>
      <c r="F24" s="22">
        <v>1</v>
      </c>
      <c r="G24" s="11">
        <v>3000</v>
      </c>
      <c r="H24" s="2" t="s">
        <v>77</v>
      </c>
      <c r="I24" s="30"/>
    </row>
    <row r="25" spans="1:9" ht="24.95" customHeight="1">
      <c r="A25" s="8">
        <v>22</v>
      </c>
      <c r="B25" s="8" t="s">
        <v>61</v>
      </c>
      <c r="C25" s="9" t="s">
        <v>89</v>
      </c>
      <c r="D25" s="13" t="s">
        <v>90</v>
      </c>
      <c r="E25" s="11">
        <v>26000</v>
      </c>
      <c r="F25" s="22">
        <v>1</v>
      </c>
      <c r="G25" s="11">
        <v>26000</v>
      </c>
      <c r="H25" s="2" t="s">
        <v>77</v>
      </c>
      <c r="I25" s="30"/>
    </row>
    <row r="26" spans="1:9" ht="24.95" customHeight="1">
      <c r="A26" s="8">
        <v>23</v>
      </c>
      <c r="B26" s="8" t="s">
        <v>65</v>
      </c>
      <c r="C26" s="9" t="s">
        <v>91</v>
      </c>
      <c r="D26" s="13" t="s">
        <v>90</v>
      </c>
      <c r="E26" s="11">
        <v>7500</v>
      </c>
      <c r="F26" s="22">
        <v>1</v>
      </c>
      <c r="G26" s="11">
        <v>7500</v>
      </c>
      <c r="H26" s="2" t="s">
        <v>77</v>
      </c>
      <c r="I26" s="30"/>
    </row>
    <row r="27" spans="1:9" ht="40.5" customHeight="1">
      <c r="A27" s="8">
        <v>24</v>
      </c>
      <c r="B27" s="8" t="s">
        <v>48</v>
      </c>
      <c r="C27" s="9" t="s">
        <v>92</v>
      </c>
      <c r="D27" s="13" t="s">
        <v>88</v>
      </c>
      <c r="E27" s="11">
        <v>6000</v>
      </c>
      <c r="F27" s="22">
        <v>2</v>
      </c>
      <c r="G27" s="11">
        <v>12000</v>
      </c>
      <c r="H27" s="2" t="s">
        <v>77</v>
      </c>
      <c r="I27" s="30"/>
    </row>
    <row r="28" spans="1:9" ht="24.95" customHeight="1">
      <c r="A28" s="8">
        <v>25</v>
      </c>
      <c r="B28" s="8" t="s">
        <v>79</v>
      </c>
      <c r="C28" s="9" t="s">
        <v>93</v>
      </c>
      <c r="D28" s="13" t="s">
        <v>94</v>
      </c>
      <c r="E28" s="11">
        <v>19500</v>
      </c>
      <c r="F28" s="22">
        <v>1</v>
      </c>
      <c r="G28" s="11">
        <v>19500</v>
      </c>
      <c r="H28" s="2" t="s">
        <v>77</v>
      </c>
      <c r="I28" s="30"/>
    </row>
    <row r="29" spans="1:9" ht="24.95" customHeight="1">
      <c r="A29" s="8">
        <v>26</v>
      </c>
      <c r="B29" s="8" t="s">
        <v>80</v>
      </c>
      <c r="C29" s="9" t="s">
        <v>95</v>
      </c>
      <c r="D29" s="13" t="s">
        <v>90</v>
      </c>
      <c r="E29" s="11">
        <v>135000</v>
      </c>
      <c r="F29" s="22">
        <v>1</v>
      </c>
      <c r="G29" s="11">
        <v>135000</v>
      </c>
      <c r="H29" s="2" t="s">
        <v>77</v>
      </c>
      <c r="I29" s="30"/>
    </row>
    <row r="30" spans="1:9" ht="24.95" customHeight="1">
      <c r="A30" s="8">
        <v>27</v>
      </c>
      <c r="B30" s="8" t="s">
        <v>81</v>
      </c>
      <c r="C30" s="9" t="s">
        <v>96</v>
      </c>
      <c r="D30" s="13" t="s">
        <v>90</v>
      </c>
      <c r="E30" s="11">
        <v>32000</v>
      </c>
      <c r="F30" s="22">
        <v>1</v>
      </c>
      <c r="G30" s="11">
        <v>32000</v>
      </c>
      <c r="H30" s="2" t="s">
        <v>77</v>
      </c>
      <c r="I30" s="30"/>
    </row>
    <row r="31" spans="1:9" ht="24.95" customHeight="1">
      <c r="A31" s="8">
        <v>28</v>
      </c>
      <c r="B31" s="8" t="s">
        <v>57</v>
      </c>
      <c r="C31" s="31" t="s">
        <v>97</v>
      </c>
      <c r="D31" s="30" t="s">
        <v>98</v>
      </c>
      <c r="E31" s="32">
        <v>26000</v>
      </c>
      <c r="F31" s="30">
        <v>5</v>
      </c>
      <c r="G31" s="32">
        <v>130000</v>
      </c>
      <c r="H31" s="33" t="s">
        <v>73</v>
      </c>
      <c r="I31" s="30"/>
    </row>
    <row r="32" spans="1:9" ht="24.95" customHeight="1">
      <c r="A32" s="8">
        <v>29</v>
      </c>
      <c r="B32" s="8" t="s">
        <v>66</v>
      </c>
      <c r="C32" s="31" t="s">
        <v>99</v>
      </c>
      <c r="D32" s="30" t="s">
        <v>83</v>
      </c>
      <c r="E32" s="32">
        <v>1900</v>
      </c>
      <c r="F32" s="30">
        <v>24</v>
      </c>
      <c r="G32" s="32">
        <v>45600</v>
      </c>
      <c r="H32" s="33" t="s">
        <v>73</v>
      </c>
      <c r="I32" s="30"/>
    </row>
    <row r="33" spans="1:9" ht="24.95" customHeight="1">
      <c r="A33" s="8">
        <v>30</v>
      </c>
      <c r="B33" s="8" t="s">
        <v>14</v>
      </c>
      <c r="C33" s="31" t="s">
        <v>100</v>
      </c>
      <c r="D33" s="30" t="s">
        <v>101</v>
      </c>
      <c r="E33" s="32">
        <v>15000</v>
      </c>
      <c r="F33" s="30">
        <v>1</v>
      </c>
      <c r="G33" s="32">
        <v>15000</v>
      </c>
      <c r="H33" s="33" t="s">
        <v>73</v>
      </c>
      <c r="I33" s="30"/>
    </row>
    <row r="34" spans="1:9" ht="24.95" customHeight="1">
      <c r="A34" s="8">
        <v>31</v>
      </c>
      <c r="B34" s="8" t="s">
        <v>102</v>
      </c>
      <c r="C34" s="31" t="s">
        <v>103</v>
      </c>
      <c r="D34" s="30" t="s">
        <v>90</v>
      </c>
      <c r="E34" s="32">
        <v>112000</v>
      </c>
      <c r="F34" s="30">
        <v>1</v>
      </c>
      <c r="G34" s="32">
        <v>112000</v>
      </c>
      <c r="H34" s="33" t="s">
        <v>73</v>
      </c>
      <c r="I34" s="30"/>
    </row>
    <row r="35" spans="1:9" ht="24.95" customHeight="1">
      <c r="A35" s="30">
        <v>32</v>
      </c>
      <c r="B35" s="8" t="s">
        <v>57</v>
      </c>
      <c r="C35" s="31" t="s">
        <v>103</v>
      </c>
      <c r="D35" s="30" t="s">
        <v>90</v>
      </c>
      <c r="E35" s="32">
        <v>112000</v>
      </c>
      <c r="F35" s="30">
        <v>2</v>
      </c>
      <c r="G35" s="32">
        <v>224000</v>
      </c>
      <c r="H35" s="33" t="s">
        <v>73</v>
      </c>
      <c r="I35" s="37">
        <v>42821</v>
      </c>
    </row>
    <row r="36" spans="1:9" ht="24.95" customHeight="1">
      <c r="A36" s="30"/>
      <c r="B36" s="8"/>
      <c r="C36" s="31"/>
      <c r="D36" s="30"/>
      <c r="E36" s="32"/>
      <c r="F36" s="30"/>
      <c r="G36" s="32"/>
      <c r="H36" s="33"/>
      <c r="I36" s="30"/>
    </row>
    <row r="37" spans="1:9">
      <c r="A37" s="12"/>
      <c r="B37" s="8"/>
      <c r="C37" s="14"/>
      <c r="D37" s="12"/>
      <c r="E37" s="15"/>
      <c r="F37" s="12"/>
      <c r="G37" s="15">
        <f>SUBTOTAL(109,[THÀNH TIỀN])</f>
        <v>1930100</v>
      </c>
      <c r="H37" s="16"/>
      <c r="I37" s="12"/>
    </row>
    <row r="41" spans="1:9">
      <c r="H41" s="24"/>
    </row>
    <row r="42" spans="1:9">
      <c r="C42" s="9"/>
      <c r="D42" s="9"/>
    </row>
    <row r="43" spans="1:9">
      <c r="C43" s="9"/>
      <c r="D43" s="9"/>
    </row>
    <row r="50" spans="7:7">
      <c r="G50" s="34"/>
    </row>
  </sheetData>
  <mergeCells count="1">
    <mergeCell ref="A1:I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sqref="A1:I2"/>
    </sheetView>
  </sheetViews>
  <sheetFormatPr defaultColWidth="9.140625" defaultRowHeight="18.75"/>
  <cols>
    <col min="1" max="1" width="5.5703125" style="1" customWidth="1"/>
    <col min="2" max="2" width="10.140625" style="1" customWidth="1"/>
    <col min="3" max="3" width="42.140625" style="1" customWidth="1"/>
    <col min="4" max="4" width="12.28515625" style="2" customWidth="1"/>
    <col min="5" max="5" width="13.28515625" style="23" customWidth="1"/>
    <col min="6" max="6" width="18.7109375" style="1" customWidth="1"/>
    <col min="7" max="7" width="20.85546875" style="23" customWidth="1"/>
    <col min="8" max="8" width="25.140625" style="1" customWidth="1"/>
    <col min="9" max="9" width="16.7109375" style="1" customWidth="1"/>
    <col min="10" max="16384" width="9.140625" style="1"/>
  </cols>
  <sheetData>
    <row r="1" spans="1:9">
      <c r="A1" s="40" t="s">
        <v>104</v>
      </c>
      <c r="B1" s="40"/>
      <c r="C1" s="40"/>
      <c r="D1" s="40"/>
      <c r="E1" s="40"/>
      <c r="F1" s="40"/>
      <c r="G1" s="40"/>
      <c r="H1" s="40"/>
      <c r="I1" s="40"/>
    </row>
    <row r="2" spans="1:9">
      <c r="A2" s="40"/>
      <c r="B2" s="40"/>
      <c r="C2" s="40"/>
      <c r="D2" s="40"/>
      <c r="E2" s="40"/>
      <c r="F2" s="40"/>
      <c r="G2" s="40"/>
      <c r="H2" s="40"/>
      <c r="I2" s="40"/>
    </row>
    <row r="3" spans="1:9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3" t="s">
        <v>7</v>
      </c>
      <c r="H3" s="2" t="s">
        <v>8</v>
      </c>
      <c r="I3" s="4" t="s">
        <v>9</v>
      </c>
    </row>
    <row r="4" spans="1:9">
      <c r="A4" s="8">
        <v>1</v>
      </c>
      <c r="B4" s="8" t="s">
        <v>11</v>
      </c>
      <c r="C4" s="9" t="s">
        <v>112</v>
      </c>
      <c r="D4" s="10" t="s">
        <v>86</v>
      </c>
      <c r="E4" s="11">
        <v>47000</v>
      </c>
      <c r="F4" s="10">
        <v>3</v>
      </c>
      <c r="G4" s="11">
        <v>141000</v>
      </c>
      <c r="H4" s="2" t="s">
        <v>69</v>
      </c>
      <c r="I4" s="12" t="s">
        <v>12</v>
      </c>
    </row>
    <row r="5" spans="1:9" ht="37.5">
      <c r="A5" s="8">
        <v>2</v>
      </c>
      <c r="B5" s="8" t="s">
        <v>15</v>
      </c>
      <c r="C5" s="9" t="s">
        <v>113</v>
      </c>
      <c r="D5" s="10" t="s">
        <v>23</v>
      </c>
      <c r="E5" s="11">
        <v>21000</v>
      </c>
      <c r="F5" s="10">
        <v>3</v>
      </c>
      <c r="G5" s="11">
        <v>63000</v>
      </c>
      <c r="H5" s="2" t="s">
        <v>69</v>
      </c>
      <c r="I5" s="12"/>
    </row>
    <row r="6" spans="1:9">
      <c r="A6" s="8">
        <v>3</v>
      </c>
      <c r="B6" s="8" t="s">
        <v>19</v>
      </c>
      <c r="C6" s="9" t="s">
        <v>114</v>
      </c>
      <c r="D6" s="10" t="s">
        <v>115</v>
      </c>
      <c r="E6" s="11">
        <v>21000</v>
      </c>
      <c r="F6" s="10">
        <v>1</v>
      </c>
      <c r="G6" s="11">
        <v>21000</v>
      </c>
      <c r="H6" s="2" t="s">
        <v>69</v>
      </c>
      <c r="I6" s="12"/>
    </row>
    <row r="7" spans="1:9" s="29" customFormat="1">
      <c r="A7" s="8">
        <v>4</v>
      </c>
      <c r="B7" s="12" t="s">
        <v>11</v>
      </c>
      <c r="C7" s="27" t="s">
        <v>112</v>
      </c>
      <c r="D7" s="13" t="s">
        <v>86</v>
      </c>
      <c r="E7" s="28">
        <v>47000</v>
      </c>
      <c r="F7" s="13">
        <v>2</v>
      </c>
      <c r="G7" s="28">
        <v>94000</v>
      </c>
      <c r="H7" s="12" t="s">
        <v>26</v>
      </c>
      <c r="I7" s="12"/>
    </row>
    <row r="8" spans="1:9">
      <c r="A8" s="8">
        <v>5</v>
      </c>
      <c r="B8" s="8" t="s">
        <v>37</v>
      </c>
      <c r="C8" s="9" t="s">
        <v>116</v>
      </c>
      <c r="D8" s="13" t="s">
        <v>98</v>
      </c>
      <c r="E8" s="11">
        <v>14000</v>
      </c>
      <c r="F8" s="10">
        <v>8</v>
      </c>
      <c r="G8" s="11">
        <v>112000</v>
      </c>
      <c r="H8" s="2" t="s">
        <v>35</v>
      </c>
      <c r="I8" s="12"/>
    </row>
    <row r="9" spans="1:9" ht="37.5">
      <c r="A9" s="8">
        <v>6</v>
      </c>
      <c r="B9" s="8" t="s">
        <v>34</v>
      </c>
      <c r="C9" s="9" t="s">
        <v>117</v>
      </c>
      <c r="D9" s="13" t="s">
        <v>83</v>
      </c>
      <c r="E9" s="11">
        <v>11000</v>
      </c>
      <c r="F9" s="10">
        <v>12</v>
      </c>
      <c r="G9" s="11">
        <v>132000</v>
      </c>
      <c r="H9" s="2" t="s">
        <v>35</v>
      </c>
      <c r="I9" s="12"/>
    </row>
    <row r="10" spans="1:9" s="29" customFormat="1">
      <c r="A10" s="8">
        <v>7</v>
      </c>
      <c r="B10" s="12" t="s">
        <v>105</v>
      </c>
      <c r="C10" s="27" t="s">
        <v>118</v>
      </c>
      <c r="D10" s="13" t="s">
        <v>119</v>
      </c>
      <c r="E10" s="28">
        <v>105000</v>
      </c>
      <c r="F10" s="13">
        <v>1</v>
      </c>
      <c r="G10" s="28">
        <v>105000</v>
      </c>
      <c r="H10" s="12" t="s">
        <v>35</v>
      </c>
      <c r="I10" s="12"/>
    </row>
    <row r="11" spans="1:9" s="29" customFormat="1" ht="37.5">
      <c r="A11" s="8">
        <v>8</v>
      </c>
      <c r="B11" s="12" t="s">
        <v>31</v>
      </c>
      <c r="C11" s="27" t="s">
        <v>120</v>
      </c>
      <c r="D11" s="13" t="s">
        <v>115</v>
      </c>
      <c r="E11" s="28">
        <v>48000</v>
      </c>
      <c r="F11" s="30">
        <v>4</v>
      </c>
      <c r="G11" s="28">
        <v>192000</v>
      </c>
      <c r="H11" s="12" t="s">
        <v>35</v>
      </c>
      <c r="I11" s="30"/>
    </row>
    <row r="12" spans="1:9" s="29" customFormat="1" ht="37.5">
      <c r="A12" s="8">
        <v>9</v>
      </c>
      <c r="B12" s="36" t="s">
        <v>46</v>
      </c>
      <c r="C12" s="27" t="s">
        <v>121</v>
      </c>
      <c r="D12" s="13" t="s">
        <v>88</v>
      </c>
      <c r="E12" s="28">
        <v>17000</v>
      </c>
      <c r="F12" s="38">
        <v>1</v>
      </c>
      <c r="G12" s="28">
        <v>17000</v>
      </c>
      <c r="H12" s="2" t="s">
        <v>106</v>
      </c>
      <c r="I12" s="12"/>
    </row>
    <row r="13" spans="1:9" s="29" customFormat="1" ht="37.5">
      <c r="A13" s="8">
        <v>10</v>
      </c>
      <c r="B13" s="39" t="s">
        <v>40</v>
      </c>
      <c r="C13" s="27" t="s">
        <v>122</v>
      </c>
      <c r="D13" s="13" t="s">
        <v>88</v>
      </c>
      <c r="E13" s="28">
        <v>7200</v>
      </c>
      <c r="F13" s="36">
        <v>1</v>
      </c>
      <c r="G13" s="28">
        <v>7200</v>
      </c>
      <c r="H13" s="2" t="s">
        <v>106</v>
      </c>
      <c r="I13" s="12" t="s">
        <v>107</v>
      </c>
    </row>
    <row r="14" spans="1:9" ht="37.5">
      <c r="A14" s="8">
        <v>11</v>
      </c>
      <c r="B14" s="19" t="s">
        <v>34</v>
      </c>
      <c r="C14" s="27" t="s">
        <v>117</v>
      </c>
      <c r="D14" s="13" t="s">
        <v>83</v>
      </c>
      <c r="E14" s="28">
        <v>11000</v>
      </c>
      <c r="F14" s="36">
        <v>2</v>
      </c>
      <c r="G14" s="28">
        <v>22000</v>
      </c>
      <c r="H14" s="2" t="s">
        <v>106</v>
      </c>
      <c r="I14" s="12"/>
    </row>
    <row r="15" spans="1:9">
      <c r="A15" s="8">
        <v>12</v>
      </c>
      <c r="B15" s="19" t="s">
        <v>108</v>
      </c>
      <c r="C15" s="27" t="s">
        <v>123</v>
      </c>
      <c r="D15" s="13" t="s">
        <v>88</v>
      </c>
      <c r="E15" s="28">
        <v>3400</v>
      </c>
      <c r="F15" s="36">
        <v>2</v>
      </c>
      <c r="G15" s="28">
        <v>6800</v>
      </c>
      <c r="H15" s="2" t="s">
        <v>106</v>
      </c>
      <c r="I15" s="12"/>
    </row>
    <row r="16" spans="1:9">
      <c r="A16" s="8">
        <v>13</v>
      </c>
      <c r="B16" s="8" t="s">
        <v>109</v>
      </c>
      <c r="C16" s="27" t="s">
        <v>124</v>
      </c>
      <c r="D16" s="13" t="s">
        <v>23</v>
      </c>
      <c r="E16" s="28">
        <v>2700</v>
      </c>
      <c r="F16" s="36">
        <v>3</v>
      </c>
      <c r="G16" s="28">
        <v>8100</v>
      </c>
      <c r="H16" s="2" t="s">
        <v>49</v>
      </c>
      <c r="I16" s="12"/>
    </row>
    <row r="17" spans="1:9" ht="37.5">
      <c r="A17" s="8">
        <v>14</v>
      </c>
      <c r="B17" s="8" t="s">
        <v>34</v>
      </c>
      <c r="C17" s="27" t="s">
        <v>117</v>
      </c>
      <c r="D17" s="13" t="s">
        <v>83</v>
      </c>
      <c r="E17" s="28">
        <v>11000</v>
      </c>
      <c r="F17" s="36">
        <v>1</v>
      </c>
      <c r="G17" s="28">
        <v>11000</v>
      </c>
      <c r="H17" s="2" t="s">
        <v>49</v>
      </c>
      <c r="I17" s="12"/>
    </row>
    <row r="18" spans="1:9">
      <c r="A18" s="8">
        <v>16</v>
      </c>
      <c r="B18" s="8" t="s">
        <v>110</v>
      </c>
      <c r="C18" s="27" t="s">
        <v>125</v>
      </c>
      <c r="D18" s="13" t="s">
        <v>94</v>
      </c>
      <c r="E18" s="28">
        <v>40000</v>
      </c>
      <c r="F18" s="36">
        <v>1</v>
      </c>
      <c r="G18" s="28">
        <v>80000</v>
      </c>
      <c r="H18" s="2" t="s">
        <v>73</v>
      </c>
      <c r="I18" s="12"/>
    </row>
    <row r="19" spans="1:9" ht="37.5">
      <c r="A19" s="8">
        <v>18</v>
      </c>
      <c r="B19" s="8" t="s">
        <v>34</v>
      </c>
      <c r="C19" s="27" t="s">
        <v>117</v>
      </c>
      <c r="D19" s="13" t="s">
        <v>83</v>
      </c>
      <c r="E19" s="28">
        <v>11000</v>
      </c>
      <c r="F19" s="36">
        <v>5</v>
      </c>
      <c r="G19" s="28">
        <v>55000</v>
      </c>
      <c r="H19" s="2" t="s">
        <v>73</v>
      </c>
      <c r="I19" s="12"/>
    </row>
    <row r="20" spans="1:9" ht="37.5">
      <c r="A20" s="8">
        <v>19</v>
      </c>
      <c r="B20" s="8" t="s">
        <v>111</v>
      </c>
      <c r="C20" s="27" t="s">
        <v>126</v>
      </c>
      <c r="D20" s="13" t="s">
        <v>127</v>
      </c>
      <c r="E20" s="28">
        <v>11500</v>
      </c>
      <c r="F20" s="36">
        <v>2</v>
      </c>
      <c r="G20" s="28">
        <v>23000</v>
      </c>
      <c r="H20" s="2" t="s">
        <v>73</v>
      </c>
      <c r="I20" s="30"/>
    </row>
    <row r="21" spans="1:9">
      <c r="A21" s="8">
        <v>20</v>
      </c>
      <c r="B21" s="8" t="s">
        <v>53</v>
      </c>
      <c r="C21" s="27" t="s">
        <v>128</v>
      </c>
      <c r="D21" s="13" t="s">
        <v>23</v>
      </c>
      <c r="E21" s="28">
        <v>3900</v>
      </c>
      <c r="F21" s="36">
        <v>5</v>
      </c>
      <c r="G21" s="28">
        <v>19500</v>
      </c>
      <c r="H21" s="2" t="s">
        <v>73</v>
      </c>
      <c r="I21" s="30"/>
    </row>
    <row r="22" spans="1:9">
      <c r="A22" s="12"/>
      <c r="B22" s="8"/>
      <c r="C22" s="14"/>
      <c r="D22" s="12"/>
      <c r="E22" s="15"/>
      <c r="F22" s="12"/>
      <c r="G22" s="15">
        <f>SUM([THÀNH TIỀN])</f>
        <v>1109600</v>
      </c>
      <c r="H22" s="16"/>
      <c r="I22" s="12"/>
    </row>
    <row r="26" spans="1:9">
      <c r="H26" s="24"/>
    </row>
    <row r="27" spans="1:9">
      <c r="C27" s="9"/>
      <c r="D27" s="9"/>
    </row>
    <row r="28" spans="1:9">
      <c r="C28" s="9"/>
      <c r="D28" s="9"/>
    </row>
  </sheetData>
  <mergeCells count="1">
    <mergeCell ref="A1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T01.2017</vt:lpstr>
      <vt:lpstr>t02.2017</vt:lpstr>
      <vt:lpstr>T03.2017</vt:lpstr>
      <vt:lpstr>T04.2017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phuongnam-server</cp:lastModifiedBy>
  <cp:lastPrinted>2017-03-14T02:06:38Z</cp:lastPrinted>
  <dcterms:created xsi:type="dcterms:W3CDTF">2016-12-29T09:53:51Z</dcterms:created>
  <dcterms:modified xsi:type="dcterms:W3CDTF">2017-03-31T03:05:00Z</dcterms:modified>
</cp:coreProperties>
</file>