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315" windowWidth="17520" windowHeight="7755" activeTab="3"/>
  </bookViews>
  <sheets>
    <sheet name="VPP CMT8 (04-2017)" sheetId="1" r:id="rId1"/>
    <sheet name="Vat dung CMT8 (04-2017)" sheetId="2" r:id="rId2"/>
    <sheet name="VPP HO (05-2017)" sheetId="3" r:id="rId3"/>
    <sheet name="Bang keo &amp; Giay A4" sheetId="4" r:id="rId4"/>
  </sheets>
  <definedNames>
    <definedName name="_xlnm.Print_Area" localSheetId="1">'Vat dung CMT8 (04-2017)'!$A$1:$T$50</definedName>
    <definedName name="_xlnm.Print_Area" localSheetId="0">'VPP CMT8 (04-2017)'!$A$1:$T$50</definedName>
  </definedNames>
  <calcPr calcId="124519"/>
</workbook>
</file>

<file path=xl/calcChain.xml><?xml version="1.0" encoding="utf-8"?>
<calcChain xmlns="http://schemas.openxmlformats.org/spreadsheetml/2006/main">
  <c r="E36" i="4"/>
  <c r="N36" s="1"/>
  <c r="S36" s="1"/>
  <c r="R19"/>
  <c r="S18"/>
  <c r="R18"/>
  <c r="R20" s="1"/>
  <c r="S20" l="1"/>
  <c r="T18"/>
  <c r="S19"/>
  <c r="T19" s="1"/>
  <c r="N72" i="3"/>
  <c r="S72" s="1"/>
  <c r="R55"/>
  <c r="S55" s="1"/>
  <c r="T55" s="1"/>
  <c r="S54"/>
  <c r="R54"/>
  <c r="T54" s="1"/>
  <c r="R53"/>
  <c r="S53" s="1"/>
  <c r="S52"/>
  <c r="T52" s="1"/>
  <c r="R52"/>
  <c r="R51"/>
  <c r="S51" s="1"/>
  <c r="T51" s="1"/>
  <c r="S50"/>
  <c r="R50"/>
  <c r="T50" s="1"/>
  <c r="R49"/>
  <c r="S49" s="1"/>
  <c r="S48"/>
  <c r="T48" s="1"/>
  <c r="R48"/>
  <c r="R47"/>
  <c r="S47" s="1"/>
  <c r="T47" s="1"/>
  <c r="S46"/>
  <c r="R46"/>
  <c r="T46" s="1"/>
  <c r="R45"/>
  <c r="S45" s="1"/>
  <c r="S44"/>
  <c r="T44" s="1"/>
  <c r="R44"/>
  <c r="R43"/>
  <c r="S43" s="1"/>
  <c r="T43" s="1"/>
  <c r="S42"/>
  <c r="T42" s="1"/>
  <c r="R42"/>
  <c r="R41"/>
  <c r="S41" s="1"/>
  <c r="R40"/>
  <c r="R39"/>
  <c r="S39" s="1"/>
  <c r="T39" s="1"/>
  <c r="S38"/>
  <c r="T38" s="1"/>
  <c r="R38"/>
  <c r="R37"/>
  <c r="S37" s="1"/>
  <c r="R36"/>
  <c r="R35"/>
  <c r="S35" s="1"/>
  <c r="T35" s="1"/>
  <c r="S34"/>
  <c r="R34"/>
  <c r="T34" s="1"/>
  <c r="R33"/>
  <c r="S33" s="1"/>
  <c r="R32"/>
  <c r="R31"/>
  <c r="S31" s="1"/>
  <c r="T31" s="1"/>
  <c r="S30"/>
  <c r="R30"/>
  <c r="T30" s="1"/>
  <c r="R29"/>
  <c r="S29" s="1"/>
  <c r="S28"/>
  <c r="R28"/>
  <c r="T28" s="1"/>
  <c r="R27"/>
  <c r="S27" s="1"/>
  <c r="T27" s="1"/>
  <c r="S26"/>
  <c r="R26"/>
  <c r="T26" s="1"/>
  <c r="R25"/>
  <c r="S25" s="1"/>
  <c r="S24"/>
  <c r="T24" s="1"/>
  <c r="R24"/>
  <c r="R23"/>
  <c r="S23" s="1"/>
  <c r="T23" s="1"/>
  <c r="S22"/>
  <c r="R22"/>
  <c r="T22" s="1"/>
  <c r="R21"/>
  <c r="S21" s="1"/>
  <c r="S20"/>
  <c r="T20" s="1"/>
  <c r="R20"/>
  <c r="R19"/>
  <c r="R56" s="1"/>
  <c r="T20" i="4" l="1"/>
  <c r="T32" i="3"/>
  <c r="T36"/>
  <c r="T21"/>
  <c r="T25"/>
  <c r="T29"/>
  <c r="S32"/>
  <c r="T33"/>
  <c r="S36"/>
  <c r="T37"/>
  <c r="S40"/>
  <c r="T40" s="1"/>
  <c r="T41"/>
  <c r="T45"/>
  <c r="T49"/>
  <c r="T53"/>
  <c r="S19"/>
  <c r="R30" i="2"/>
  <c r="S30" s="1"/>
  <c r="T30" s="1"/>
  <c r="R31"/>
  <c r="S31"/>
  <c r="T31" s="1"/>
  <c r="R32"/>
  <c r="S32" s="1"/>
  <c r="T32" s="1"/>
  <c r="R23"/>
  <c r="S23" s="1"/>
  <c r="T23" s="1"/>
  <c r="R24"/>
  <c r="S24"/>
  <c r="T24" s="1"/>
  <c r="R25"/>
  <c r="S25" s="1"/>
  <c r="T25" s="1"/>
  <c r="R26"/>
  <c r="S26" s="1"/>
  <c r="T26" s="1"/>
  <c r="R27"/>
  <c r="S27" s="1"/>
  <c r="T27" s="1"/>
  <c r="R28"/>
  <c r="S28" s="1"/>
  <c r="T28" s="1"/>
  <c r="R29"/>
  <c r="S29" s="1"/>
  <c r="T29" s="1"/>
  <c r="R33" i="1"/>
  <c r="S33" s="1"/>
  <c r="T33" s="1"/>
  <c r="R18"/>
  <c r="S18" s="1"/>
  <c r="T18" s="1"/>
  <c r="R20"/>
  <c r="S20" s="1"/>
  <c r="T20" s="1"/>
  <c r="R21"/>
  <c r="S21"/>
  <c r="T21" s="1"/>
  <c r="R22"/>
  <c r="S22" s="1"/>
  <c r="T22" s="1"/>
  <c r="R23"/>
  <c r="S23" s="1"/>
  <c r="T23" s="1"/>
  <c r="R24"/>
  <c r="S24" s="1"/>
  <c r="T24" s="1"/>
  <c r="R25"/>
  <c r="S25"/>
  <c r="T25" s="1"/>
  <c r="R26"/>
  <c r="S26" s="1"/>
  <c r="T26" s="1"/>
  <c r="R27"/>
  <c r="S27" s="1"/>
  <c r="T27" s="1"/>
  <c r="R28"/>
  <c r="S28" s="1"/>
  <c r="R29"/>
  <c r="S29"/>
  <c r="T29" s="1"/>
  <c r="R30"/>
  <c r="S30" s="1"/>
  <c r="T30" s="1"/>
  <c r="R31"/>
  <c r="S31" s="1"/>
  <c r="T31" s="1"/>
  <c r="T19" i="3" l="1"/>
  <c r="T56" s="1"/>
  <c r="S56"/>
  <c r="T28" i="1"/>
  <c r="R19"/>
  <c r="N50" i="2" l="1"/>
  <c r="S50" s="1"/>
  <c r="R33" l="1"/>
  <c r="S33" s="1"/>
  <c r="R22"/>
  <c r="R21"/>
  <c r="S21" s="1"/>
  <c r="R20"/>
  <c r="R19"/>
  <c r="S19" s="1"/>
  <c r="R18"/>
  <c r="N50" i="1"/>
  <c r="S50" s="1"/>
  <c r="R32"/>
  <c r="R34" s="1"/>
  <c r="S32" l="1"/>
  <c r="T32" s="1"/>
  <c r="R34" i="2"/>
  <c r="S18"/>
  <c r="T18" s="1"/>
  <c r="T19"/>
  <c r="S20"/>
  <c r="T20" s="1"/>
  <c r="T21"/>
  <c r="S22"/>
  <c r="T33"/>
  <c r="S19" i="1"/>
  <c r="T22" i="2" l="1"/>
  <c r="T34" s="1"/>
  <c r="S34"/>
  <c r="S34" i="1"/>
  <c r="T19"/>
  <c r="T34" s="1"/>
</calcChain>
</file>

<file path=xl/sharedStrings.xml><?xml version="1.0" encoding="utf-8"?>
<sst xmlns="http://schemas.openxmlformats.org/spreadsheetml/2006/main" count="390" uniqueCount="177">
  <si>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</si>
  <si>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</si>
  <si>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</si>
  <si>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</si>
  <si>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</si>
  <si>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</si>
  <si>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</si>
  <si>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</si>
  <si>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</si>
  <si>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</si>
  <si>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</si>
  <si>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000001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</si>
  <si>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</si>
  <si>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</si>
  <si>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</si>
  <si>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</si>
  <si>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</si>
  <si>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</si>
  <si>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</si>
  <si>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</si>
  <si>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</si>
  <si>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</si>
  <si>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</si>
  <si>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</si>
  <si>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</si>
  <si>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</si>
  <si>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</si>
  <si>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</si>
  <si>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</si>
  <si>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</si>
  <si>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kg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</si>
  <si>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</si>
  <si>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</si>
  <si>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</si>
  <si>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</si>
  <si>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</si>
  <si>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</si>
  <si>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</si>
  <si>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</si>
  <si>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</si>
  <si>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</si>
  <si>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THỊ NGỌC HOÀI</t>
  </si>
  <si>
    <r>
      <t xml:space="preserve">Position/ </t>
    </r>
    <r>
      <rPr>
        <sz val="10"/>
        <rFont val="Arial"/>
        <family val="2"/>
      </rPr>
      <t>Chức vụ:</t>
    </r>
  </si>
  <si>
    <t>Head of HR</t>
  </si>
  <si>
    <r>
      <t>Date/ N</t>
    </r>
    <r>
      <rPr>
        <sz val="10"/>
        <rFont val="Arial"/>
        <family val="2"/>
      </rPr>
      <t>gày:</t>
    </r>
  </si>
  <si>
    <t>000002</t>
  </si>
  <si>
    <t>cuộn</t>
  </si>
  <si>
    <t>ĐỖ THỊ BÁCH</t>
  </si>
  <si>
    <t>Office Administration Exe.</t>
  </si>
  <si>
    <t>Quách Tiểu Phụng</t>
  </si>
  <si>
    <t>Receptionist</t>
  </si>
  <si>
    <t xml:space="preserve">Phuong Nam Stationery </t>
  </si>
  <si>
    <t>B18/19K Nguyen Van Linh Q.7 TP.HCM</t>
  </si>
  <si>
    <t>(08) 3758 4761</t>
  </si>
  <si>
    <t>Ms. Kim Anh - 0902.60.64.82</t>
  </si>
  <si>
    <t>/0417 / ADM2</t>
  </si>
  <si>
    <t>Văn phòng CMT8</t>
  </si>
  <si>
    <t>Mr. Ân</t>
  </si>
  <si>
    <t>Lầu 2, số 240, CMT8</t>
  </si>
  <si>
    <t>Viết bi đỏ TL-008 ( Ngòi lớn)</t>
  </si>
  <si>
    <t>Viết bi xanh TL -079 ( Ngòi nhỏ)</t>
  </si>
  <si>
    <t>Bút Dạ Quang (HL-03)</t>
  </si>
  <si>
    <t>Giấy note nhỏ</t>
  </si>
  <si>
    <t xml:space="preserve">Sáp </t>
  </si>
  <si>
    <t>Kẹp giấy  (32mm)</t>
  </si>
  <si>
    <t xml:space="preserve">Viết chì bấm </t>
  </si>
  <si>
    <t>Bìa nút</t>
  </si>
  <si>
    <t>Bìa Lá</t>
  </si>
  <si>
    <t xml:space="preserve">Giấy note lớn </t>
  </si>
  <si>
    <t xml:space="preserve">Dao rọc giấy </t>
  </si>
  <si>
    <t>Kim Bấm No .10 ( Hộp lớn )</t>
  </si>
  <si>
    <t xml:space="preserve">Giấy A4 </t>
  </si>
  <si>
    <t xml:space="preserve">Ruột viết chì </t>
  </si>
  <si>
    <t>cây</t>
  </si>
  <si>
    <t>Xấp</t>
  </si>
  <si>
    <t xml:space="preserve">cái </t>
  </si>
  <si>
    <t xml:space="preserve">hộp </t>
  </si>
  <si>
    <t>gam</t>
  </si>
  <si>
    <t>vỉ</t>
  </si>
  <si>
    <t>Băng keo trong (lớn)</t>
  </si>
  <si>
    <t>Giấy An An ( Giấy cuộn )</t>
  </si>
  <si>
    <t>Giấy Hộp</t>
  </si>
  <si>
    <t>Chai xịt phòng ( mùi chanh )</t>
  </si>
  <si>
    <t>Nước rửa chén</t>
  </si>
  <si>
    <t xml:space="preserve">Đồ rửa chén </t>
  </si>
  <si>
    <t xml:space="preserve">Đường biên hòa </t>
  </si>
  <si>
    <t>Trà túi lọc</t>
  </si>
  <si>
    <t>Giấy AnAn giấy vuông</t>
  </si>
  <si>
    <t>Nước Rửa Tay lifebuoy</t>
  </si>
  <si>
    <t xml:space="preserve">Khăn lao </t>
  </si>
  <si>
    <t>Bao Rác trung</t>
  </si>
  <si>
    <t>Bao Rác đại</t>
  </si>
  <si>
    <t>Cây</t>
  </si>
  <si>
    <t xml:space="preserve">Hộp </t>
  </si>
  <si>
    <t>chai</t>
  </si>
  <si>
    <t>bịch</t>
  </si>
  <si>
    <t>gói</t>
  </si>
  <si>
    <t>Chai</t>
  </si>
  <si>
    <t xml:space="preserve">Cuộn </t>
  </si>
  <si>
    <t>Quầy dịch vụ Siêu thị Giant</t>
  </si>
  <si>
    <t>Tầng B1, Cresent Mall, 101 Tôn Dật Tiên, Q. 7</t>
  </si>
  <si>
    <t>Lầu 2, 240 CMT8, Q.3</t>
  </si>
  <si>
    <t>000003</t>
  </si>
  <si>
    <t>/ 0417/ ADM1</t>
  </si>
  <si>
    <t>CÔNG TY TNHH TM DV VĂN PHÒNG PHẨM PHƯƠNG NAM</t>
  </si>
  <si>
    <t>Ms. Thủy/ Ms. Thảo</t>
  </si>
  <si>
    <t>P5-06, KDC Phi Long 5, Đường Nguyễn Văn Linh, Bình Hưng, Bình Chánh</t>
  </si>
  <si>
    <t>506 Nguyễn Đình Chiểu, Q.3, TP.HCM</t>
  </si>
  <si>
    <t xml:space="preserve"> 0902 6164 82</t>
  </si>
  <si>
    <t>Ms. Thi</t>
  </si>
  <si>
    <t>Stationery 4/2017</t>
  </si>
  <si>
    <t>Bấm 2 lỗ Eagle 837 (20 tờ)</t>
  </si>
  <si>
    <t>Cái</t>
  </si>
  <si>
    <t>Bấm kim PS 10 E  Plus</t>
  </si>
  <si>
    <t>Băng keo giấy 24m/m x 18 ya</t>
  </si>
  <si>
    <t>Cuộn</t>
  </si>
  <si>
    <t>Băng keo trong 18m/m x 20Y</t>
  </si>
  <si>
    <t>Bìa 1 nút My Clear khổ A</t>
  </si>
  <si>
    <t>Bìa còng bật 2 mặt 7P F4 GL</t>
  </si>
  <si>
    <t>Bìa còng cua si 3.5P A4</t>
  </si>
  <si>
    <t>Bìa lá A4 TL</t>
  </si>
  <si>
    <t>Bìa lỗ A4 (4.5)</t>
  </si>
  <si>
    <t>Bút bi TL 027 ( xanh )</t>
  </si>
  <si>
    <t>Bút bi TL 027 ( đỏ)</t>
  </si>
  <si>
    <t>Bút bi TL 027 ( đen )</t>
  </si>
  <si>
    <t>Bút dạ quang HL-03 TL (vàng)</t>
  </si>
  <si>
    <t>Bút dạ quang HL-03 TL (cam)</t>
  </si>
  <si>
    <t>Bút Xóa kéo Plus 5x7 Mini WH-505</t>
  </si>
  <si>
    <t xml:space="preserve">Cồn 90 60 ml </t>
  </si>
  <si>
    <t>Dao rọc giấy nhỏ 0404 SDI ( 3 lưỡi)</t>
  </si>
  <si>
    <t>Giấy ghi chú 4 màu giấy pronoti</t>
  </si>
  <si>
    <t>Giấy ghi chú 5 màu nhựa Pronoti</t>
  </si>
  <si>
    <t xml:space="preserve">Giấy ghi chú Pronoti 3 x 3 </t>
  </si>
  <si>
    <t xml:space="preserve">Xấp </t>
  </si>
  <si>
    <t xml:space="preserve">Gỡ Kim KWtrio </t>
  </si>
  <si>
    <t>Gôm đen</t>
  </si>
  <si>
    <t>Cục</t>
  </si>
  <si>
    <t>Kéo đồi mồi S120</t>
  </si>
  <si>
    <t>Keo khô Korea</t>
  </si>
  <si>
    <t>Thỏi</t>
  </si>
  <si>
    <t>Kẹp Bướm 15 mm</t>
  </si>
  <si>
    <t>Hộp</t>
  </si>
  <si>
    <t>Kẹp bướm 19 mm</t>
  </si>
  <si>
    <t>Kim bấm N.10 Plus</t>
  </si>
  <si>
    <t>Tập TT 96 T</t>
  </si>
  <si>
    <t>Quyển</t>
  </si>
  <si>
    <t>Giấy than</t>
  </si>
  <si>
    <t>Tờ</t>
  </si>
  <si>
    <t>Viết CD Thiên Long ngòi 1mm (đỏ)</t>
  </si>
  <si>
    <t>Viết CD Thiên Long ngòi 1mm (đen)</t>
  </si>
  <si>
    <t>Bút để bàn</t>
  </si>
  <si>
    <t>bộ</t>
  </si>
  <si>
    <t>Bìa 40 lá TL</t>
  </si>
  <si>
    <t>Bìa 20 lá TL</t>
  </si>
  <si>
    <t>Giấy trắng A3 80</t>
  </si>
  <si>
    <t>Ram</t>
  </si>
  <si>
    <t>Giấy trắng A4 80</t>
  </si>
  <si>
    <t>Nguyễn Nhất Hạnh</t>
  </si>
  <si>
    <t>Senior Admin Exe.</t>
  </si>
  <si>
    <t>Văn phòng Nguyen Dinh Chieu</t>
  </si>
  <si>
    <t>506 Nguyễn Đình Chiểu, P.4, Q.3, HCM</t>
  </si>
  <si>
    <t>Ms. Phụng</t>
  </si>
  <si>
    <t>Băng keo lớn 5p</t>
  </si>
  <si>
    <t>Giấy A4 75grm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</si>
  <si>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</si>
  <si>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</si>
  <si>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</si>
  <si>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</si>
  <si>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</si>
  <si>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</si>
  <si>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Nguyễn Thị Ngọc Hoài</t>
  </si>
  <si>
    <t>Lê Thị Kim Anh</t>
  </si>
  <si>
    <t>HR &amp; Admin Manager</t>
  </si>
  <si>
    <t>Director</t>
  </si>
  <si>
    <t>000004</t>
  </si>
  <si>
    <t>Nguyen Nhat Hanh</t>
  </si>
  <si>
    <t>Senior Admin Executive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</si>
</sst>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_(* #,##0.00_);_(* \(#,##0.00\);_(* \-??_);_(@_)"/>
    <numFmt numFmtId="169" formatCode="#,##0.00&quot; &quot;;&quot; (&quot;#,##0.00&quot;)&quot;;&quot; -&quot;#&quot; &quot;;@&quot; &quot;"/>
    <numFmt numFmtId="170" formatCode="&quot; &quot;#,##0.00&quot; &quot;;&quot; (&quot;#,##0.00&quot;)&quot;;&quot; -&quot;#&quot; &quot;;&quot; &quot;@&quot; &quot;"/>
    <numFmt numFmtId="171" formatCode="[$-409]0%"/>
    <numFmt numFmtId="172" formatCode="[$$-409]#,##0.00;[Red]&quot;-&quot;[$$-409]#,##0.00"/>
    <numFmt numFmtId="173" formatCode="#,###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1"/>
    </font>
    <font>
      <sz val="11"/>
      <color rgb="FF000000"/>
      <name val="Arial1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ill="0" applyBorder="0" applyAlignment="0" applyProtection="0"/>
    <xf numFmtId="169" fontId="23" fillId="0" borderId="0" applyBorder="0" applyProtection="0"/>
    <xf numFmtId="0" fontId="4" fillId="0" borderId="0"/>
    <xf numFmtId="0" fontId="24" fillId="0" borderId="0"/>
    <xf numFmtId="170" fontId="22" fillId="0" borderId="0"/>
    <xf numFmtId="170" fontId="25" fillId="0" borderId="0"/>
    <xf numFmtId="171" fontId="22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72" fontId="27" fillId="0" borderId="0"/>
  </cellStyleXfs>
  <cellXfs count="214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3" applyNumberFormat="1" applyFont="1"/>
    <xf numFmtId="164" fontId="2" fillId="0" borderId="0" xfId="3" applyNumberFormat="1" applyFont="1" applyAlignment="1"/>
    <xf numFmtId="9" fontId="2" fillId="0" borderId="0" xfId="2" applyNumberFormat="1" applyFont="1" applyAlignment="1"/>
    <xf numFmtId="165" fontId="3" fillId="0" borderId="0" xfId="1" applyNumberFormat="1" applyFont="1"/>
    <xf numFmtId="0" fontId="2" fillId="0" borderId="0" xfId="0" applyFont="1" applyAlignment="1">
      <alignment horizontal="center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/>
    <xf numFmtId="164" fontId="6" fillId="0" borderId="0" xfId="3" quotePrefix="1" applyNumberFormat="1" applyFont="1" applyAlignment="1">
      <alignment horizontal="left"/>
    </xf>
    <xf numFmtId="164" fontId="3" fillId="0" borderId="0" xfId="3" applyNumberFormat="1" applyFont="1" applyAlignment="1"/>
    <xf numFmtId="9" fontId="3" fillId="0" borderId="0" xfId="2" applyNumberFormat="1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/>
    <xf numFmtId="164" fontId="4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9" fontId="3" fillId="0" borderId="1" xfId="2" applyNumberFormat="1" applyFont="1" applyBorder="1" applyAlignment="1"/>
    <xf numFmtId="164" fontId="3" fillId="0" borderId="1" xfId="3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vertical="top"/>
    </xf>
    <xf numFmtId="164" fontId="4" fillId="0" borderId="0" xfId="3" applyNumberFormat="1" applyFont="1" applyBorder="1" applyAlignment="1"/>
    <xf numFmtId="164" fontId="4" fillId="0" borderId="0" xfId="3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left"/>
    </xf>
    <xf numFmtId="9" fontId="3" fillId="0" borderId="2" xfId="2" quotePrefix="1" applyNumberFormat="1" applyFont="1" applyBorder="1" applyAlignment="1"/>
    <xf numFmtId="164" fontId="3" fillId="0" borderId="2" xfId="3" applyNumberFormat="1" applyFont="1" applyBorder="1" applyAlignment="1"/>
    <xf numFmtId="165" fontId="3" fillId="0" borderId="2" xfId="1" applyNumberFormat="1" applyFont="1" applyBorder="1" applyAlignment="1"/>
    <xf numFmtId="0" fontId="13" fillId="0" borderId="0" xfId="0" applyFont="1" applyAlignment="1"/>
    <xf numFmtId="166" fontId="3" fillId="0" borderId="2" xfId="0" applyNumberFormat="1" applyFont="1" applyBorder="1" applyAlignment="1">
      <alignment horizontal="left"/>
    </xf>
    <xf numFmtId="167" fontId="3" fillId="0" borderId="2" xfId="0" applyNumberFormat="1" applyFont="1" applyBorder="1" applyAlignment="1"/>
    <xf numFmtId="0" fontId="4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164" fontId="3" fillId="0" borderId="2" xfId="3" applyNumberFormat="1" applyFont="1" applyBorder="1"/>
    <xf numFmtId="164" fontId="3" fillId="0" borderId="11" xfId="3" applyNumberFormat="1" applyFont="1" applyBorder="1"/>
    <xf numFmtId="0" fontId="3" fillId="0" borderId="12" xfId="3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/>
    <xf numFmtId="165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left"/>
    </xf>
    <xf numFmtId="0" fontId="11" fillId="0" borderId="0" xfId="0" applyFont="1"/>
    <xf numFmtId="0" fontId="4" fillId="0" borderId="10" xfId="0" applyFont="1" applyBorder="1" applyAlignment="1"/>
    <xf numFmtId="0" fontId="4" fillId="0" borderId="2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4" fillId="0" borderId="12" xfId="3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165" fontId="2" fillId="0" borderId="12" xfId="1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164" fontId="4" fillId="0" borderId="0" xfId="3" applyNumberFormat="1" applyFont="1" applyBorder="1"/>
    <xf numFmtId="9" fontId="4" fillId="0" borderId="0" xfId="2" applyNumberFormat="1" applyFont="1" applyBorder="1"/>
    <xf numFmtId="164" fontId="4" fillId="0" borderId="0" xfId="3" applyNumberFormat="1" applyFont="1" applyBorder="1" applyAlignment="1">
      <alignment horizontal="left"/>
    </xf>
    <xf numFmtId="0" fontId="18" fillId="0" borderId="0" xfId="0" applyFont="1"/>
    <xf numFmtId="0" fontId="11" fillId="0" borderId="0" xfId="0" quotePrefix="1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164" fontId="20" fillId="0" borderId="0" xfId="3" applyNumberFormat="1" applyFont="1" applyBorder="1"/>
    <xf numFmtId="164" fontId="20" fillId="0" borderId="0" xfId="3" applyNumberFormat="1" applyFont="1"/>
    <xf numFmtId="9" fontId="20" fillId="0" borderId="0" xfId="2" applyNumberFormat="1" applyFont="1"/>
    <xf numFmtId="164" fontId="20" fillId="0" borderId="0" xfId="3" applyNumberFormat="1" applyFont="1" applyAlignment="1">
      <alignment horizontal="left"/>
    </xf>
    <xf numFmtId="165" fontId="20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3" fillId="0" borderId="1" xfId="3" applyNumberFormat="1" applyFont="1" applyBorder="1"/>
    <xf numFmtId="9" fontId="3" fillId="0" borderId="1" xfId="2" applyNumberFormat="1" applyFont="1" applyBorder="1"/>
    <xf numFmtId="165" fontId="3" fillId="0" borderId="1" xfId="1" applyNumberFormat="1" applyFont="1" applyBorder="1"/>
    <xf numFmtId="0" fontId="11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9" fontId="3" fillId="0" borderId="2" xfId="2" applyNumberFormat="1" applyFont="1" applyBorder="1"/>
    <xf numFmtId="165" fontId="3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4" fillId="0" borderId="0" xfId="3" applyNumberFormat="1" applyFont="1" applyAlignment="1"/>
    <xf numFmtId="165" fontId="4" fillId="0" borderId="0" xfId="1" applyNumberFormat="1" applyFont="1" applyAlignment="1"/>
    <xf numFmtId="164" fontId="4" fillId="0" borderId="0" xfId="3" applyNumberFormat="1" applyFont="1" applyAlignment="1">
      <alignment horizontal="center"/>
    </xf>
    <xf numFmtId="0" fontId="4" fillId="0" borderId="1" xfId="0" applyFont="1" applyBorder="1" applyAlignment="1"/>
    <xf numFmtId="164" fontId="4" fillId="0" borderId="1" xfId="3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20" fillId="0" borderId="0" xfId="2" applyNumberFormat="1" applyFont="1"/>
    <xf numFmtId="0" fontId="4" fillId="0" borderId="12" xfId="3" applyNumberFormat="1" applyFont="1" applyBorder="1" applyAlignment="1"/>
    <xf numFmtId="164" fontId="20" fillId="0" borderId="0" xfId="3" applyNumberFormat="1" applyFont="1" applyBorder="1" applyAlignment="1"/>
    <xf numFmtId="164" fontId="3" fillId="0" borderId="1" xfId="3" applyNumberFormat="1" applyFont="1" applyBorder="1" applyAlignment="1"/>
    <xf numFmtId="164" fontId="11" fillId="0" borderId="0" xfId="3" applyNumberFormat="1" applyFont="1" applyAlignment="1"/>
    <xf numFmtId="1" fontId="3" fillId="0" borderId="12" xfId="1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0" fontId="21" fillId="0" borderId="15" xfId="0" applyNumberFormat="1" applyFont="1" applyFill="1" applyBorder="1" applyAlignment="1">
      <alignment horizontal="left"/>
    </xf>
    <xf numFmtId="0" fontId="21" fillId="0" borderId="15" xfId="0" applyNumberFormat="1" applyFont="1" applyFill="1" applyBorder="1" applyAlignment="1">
      <alignment horizontal="center"/>
    </xf>
    <xf numFmtId="164" fontId="4" fillId="0" borderId="12" xfId="1" applyNumberFormat="1" applyFont="1" applyBorder="1" applyAlignment="1"/>
    <xf numFmtId="173" fontId="21" fillId="0" borderId="15" xfId="0" applyNumberFormat="1" applyFont="1" applyFill="1" applyBorder="1" applyAlignment="1">
      <alignment horizontal="right"/>
    </xf>
    <xf numFmtId="0" fontId="21" fillId="0" borderId="12" xfId="0" applyNumberFormat="1" applyFont="1" applyFill="1" applyBorder="1" applyAlignment="1"/>
    <xf numFmtId="0" fontId="4" fillId="0" borderId="12" xfId="0" applyFont="1" applyBorder="1" applyAlignment="1">
      <alignment horizontal="center"/>
    </xf>
    <xf numFmtId="0" fontId="21" fillId="0" borderId="16" xfId="0" applyNumberFormat="1" applyFont="1" applyFill="1" applyBorder="1" applyAlignment="1">
      <alignment horizontal="left"/>
    </xf>
    <xf numFmtId="0" fontId="21" fillId="0" borderId="17" xfId="0" applyNumberFormat="1" applyFont="1" applyFill="1" applyBorder="1" applyAlignment="1">
      <alignment horizontal="left"/>
    </xf>
    <xf numFmtId="164" fontId="4" fillId="0" borderId="5" xfId="3" applyNumberFormat="1" applyFont="1" applyBorder="1"/>
    <xf numFmtId="164" fontId="4" fillId="0" borderId="6" xfId="3" applyNumberFormat="1" applyFont="1" applyBorder="1"/>
    <xf numFmtId="0" fontId="21" fillId="0" borderId="2" xfId="0" applyNumberFormat="1" applyFont="1" applyFill="1" applyBorder="1" applyAlignment="1">
      <alignment horizontal="left"/>
    </xf>
    <xf numFmtId="0" fontId="21" fillId="0" borderId="16" xfId="0" applyNumberFormat="1" applyFont="1" applyFill="1" applyBorder="1" applyAlignment="1">
      <alignment horizontal="center"/>
    </xf>
    <xf numFmtId="0" fontId="21" fillId="0" borderId="5" xfId="0" applyNumberFormat="1" applyFont="1" applyFill="1" applyBorder="1" applyAlignment="1">
      <alignment horizontal="left"/>
    </xf>
    <xf numFmtId="164" fontId="4" fillId="0" borderId="1" xfId="3" applyNumberFormat="1" applyFont="1" applyBorder="1"/>
    <xf numFmtId="164" fontId="4" fillId="0" borderId="9" xfId="3" applyNumberFormat="1" applyFont="1" applyBorder="1"/>
    <xf numFmtId="0" fontId="4" fillId="2" borderId="12" xfId="0" applyFont="1" applyFill="1" applyBorder="1" applyAlignment="1">
      <alignment horizontal="center"/>
    </xf>
    <xf numFmtId="0" fontId="21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64" fontId="4" fillId="2" borderId="1" xfId="3" applyNumberFormat="1" applyFont="1" applyFill="1" applyBorder="1"/>
    <xf numFmtId="164" fontId="4" fillId="2" borderId="9" xfId="3" applyNumberFormat="1" applyFont="1" applyFill="1" applyBorder="1"/>
    <xf numFmtId="0" fontId="21" fillId="2" borderId="16" xfId="0" applyNumberFormat="1" applyFont="1" applyFill="1" applyBorder="1" applyAlignment="1">
      <alignment horizontal="center"/>
    </xf>
    <xf numFmtId="0" fontId="21" fillId="2" borderId="12" xfId="0" applyNumberFormat="1" applyFont="1" applyFill="1" applyBorder="1" applyAlignment="1"/>
    <xf numFmtId="173" fontId="21" fillId="2" borderId="15" xfId="0" applyNumberFormat="1" applyFont="1" applyFill="1" applyBorder="1" applyAlignment="1">
      <alignment horizontal="right"/>
    </xf>
    <xf numFmtId="165" fontId="4" fillId="2" borderId="12" xfId="1" applyNumberFormat="1" applyFont="1" applyFill="1" applyBorder="1"/>
    <xf numFmtId="165" fontId="4" fillId="2" borderId="12" xfId="1" applyNumberFormat="1" applyFont="1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left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11" fillId="0" borderId="2" xfId="0" applyFont="1" applyBorder="1" applyAlignment="1"/>
    <xf numFmtId="0" fontId="3" fillId="0" borderId="2" xfId="0" applyFont="1" applyBorder="1" applyAlignment="1">
      <alignment horizontal="left"/>
    </xf>
    <xf numFmtId="167" fontId="3" fillId="0" borderId="2" xfId="0" quotePrefix="1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165" fontId="2" fillId="0" borderId="12" xfId="1" applyNumberFormat="1" applyFont="1" applyBorder="1"/>
    <xf numFmtId="0" fontId="30" fillId="0" borderId="0" xfId="0" applyFont="1"/>
    <xf numFmtId="0" fontId="20" fillId="0" borderId="0" xfId="0" quotePrefix="1" applyFont="1" applyAlignment="1">
      <alignment horizontal="center"/>
    </xf>
    <xf numFmtId="0" fontId="20" fillId="0" borderId="0" xfId="0" quotePrefix="1" applyFont="1" applyAlignment="1">
      <alignment horizontal="left"/>
    </xf>
    <xf numFmtId="0" fontId="14" fillId="0" borderId="0" xfId="0" applyFont="1" applyAlignment="1"/>
    <xf numFmtId="0" fontId="11" fillId="0" borderId="0" xfId="0" applyFont="1" applyAlignment="1">
      <alignment horizontal="left"/>
    </xf>
    <xf numFmtId="164" fontId="3" fillId="0" borderId="14" xfId="3" applyNumberFormat="1" applyFont="1" applyBorder="1" applyAlignment="1">
      <alignment horizontal="left"/>
    </xf>
    <xf numFmtId="166" fontId="22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3" fillId="0" borderId="14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3" fillId="0" borderId="13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vertical="center" wrapText="1"/>
    </xf>
    <xf numFmtId="0" fontId="15" fillId="0" borderId="7" xfId="3" applyNumberFormat="1" applyFont="1" applyBorder="1" applyAlignment="1">
      <alignment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3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164" fontId="11" fillId="0" borderId="0" xfId="3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right" wrapText="1"/>
    </xf>
    <xf numFmtId="165" fontId="28" fillId="0" borderId="2" xfId="1" applyNumberFormat="1" applyFont="1" applyBorder="1" applyAlignment="1">
      <alignment horizontal="right" wrapText="1"/>
    </xf>
    <xf numFmtId="165" fontId="28" fillId="0" borderId="11" xfId="1" applyNumberFormat="1" applyFont="1" applyBorder="1" applyAlignment="1">
      <alignment horizontal="right" wrapText="1"/>
    </xf>
  </cellXfs>
  <cellStyles count="15">
    <cellStyle name="Comma" xfId="1" builtinId="3"/>
    <cellStyle name="Comma 2" xfId="4"/>
    <cellStyle name="Comma_Purchase Order (non trade)" xfId="3"/>
    <cellStyle name="Excel Built-in Comma" xfId="8"/>
    <cellStyle name="Excel Built-in Comma 1" xfId="9"/>
    <cellStyle name="Excel Built-in Percent" xfId="10"/>
    <cellStyle name="Excel_BuiltIn_Comma" xfId="5"/>
    <cellStyle name="Heading" xfId="11"/>
    <cellStyle name="Heading1" xfId="12"/>
    <cellStyle name="Normal" xfId="0" builtinId="0"/>
    <cellStyle name="Normal 2" xfId="6"/>
    <cellStyle name="Normal 3" xfId="7"/>
    <cellStyle name="Percent" xfId="2" builtinId="5"/>
    <cellStyle name="Result" xfId="13"/>
    <cellStyle name="Result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19</xdr:col>
      <xdr:colOff>1104900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0</xdr:rowOff>
    </xdr:from>
    <xdr:to>
      <xdr:col>19</xdr:col>
      <xdr:colOff>1095375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10625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0</xdr:rowOff>
    </xdr:from>
    <xdr:to>
      <xdr:col>19</xdr:col>
      <xdr:colOff>276225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10625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276224</xdr:colOff>
      <xdr:row>3</xdr:row>
      <xdr:rowOff>64590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276224</xdr:colOff>
      <xdr:row>3</xdr:row>
      <xdr:rowOff>64590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X50"/>
  <sheetViews>
    <sheetView topLeftCell="A10" workbookViewId="0">
      <selection activeCell="I26" sqref="I26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5" width="10.7109375" style="23" customWidth="1"/>
    <col min="16" max="16" width="10.7109375" style="102" customWidth="1"/>
    <col min="17" max="17" width="16.85546875" style="23" customWidth="1"/>
    <col min="18" max="18" width="16.5703125" style="25" customWidth="1"/>
    <col min="19" max="19" width="14.140625" style="26" customWidth="1"/>
    <col min="20" max="20" width="20.14062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16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16"/>
      <c r="Q2" s="4"/>
      <c r="R2" s="9"/>
      <c r="S2" s="10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16"/>
      <c r="Q3" s="4"/>
      <c r="R3" s="9"/>
      <c r="S3" s="10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16"/>
      <c r="Q4" s="4"/>
      <c r="R4" s="9"/>
      <c r="S4" s="10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"/>
      <c r="Q5" s="4" t="s">
        <v>10</v>
      </c>
      <c r="R5" s="9"/>
      <c r="S5" s="15" t="s">
        <v>11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P6" s="3"/>
      <c r="Q6" s="16" t="s">
        <v>12</v>
      </c>
      <c r="R6" s="17"/>
      <c r="S6" s="18" t="s">
        <v>13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P7" s="3"/>
      <c r="Q7" s="4"/>
      <c r="R7" s="9"/>
      <c r="S7" s="10"/>
      <c r="T7" s="7"/>
    </row>
    <row r="8" spans="1:24" s="19" customFormat="1" ht="23.25">
      <c r="A8" s="198" t="s">
        <v>14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4" s="19" customFormat="1" ht="23.25">
      <c r="A9" s="199" t="s">
        <v>15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4" ht="18" customHeight="1">
      <c r="L10" s="21"/>
      <c r="Q10" s="24"/>
    </row>
    <row r="11" spans="1:24" ht="27" customHeight="1">
      <c r="A11" s="175" t="s">
        <v>16</v>
      </c>
      <c r="B11" s="175"/>
      <c r="C11" s="175"/>
      <c r="D11" s="175"/>
      <c r="E11" s="28" t="s">
        <v>51</v>
      </c>
      <c r="F11" s="28"/>
      <c r="G11" s="28"/>
      <c r="H11" s="28"/>
      <c r="I11" s="28"/>
      <c r="J11" s="28"/>
      <c r="K11" s="28"/>
      <c r="L11" s="28"/>
      <c r="M11" s="29"/>
      <c r="N11" s="30"/>
      <c r="O11" s="175" t="s">
        <v>17</v>
      </c>
      <c r="P11" s="175"/>
      <c r="Q11" s="31" t="s">
        <v>56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175" t="s">
        <v>18</v>
      </c>
      <c r="B12" s="175"/>
      <c r="C12" s="175"/>
      <c r="D12" s="175"/>
      <c r="E12" s="35" t="s">
        <v>52</v>
      </c>
      <c r="F12" s="35"/>
      <c r="G12" s="35"/>
      <c r="H12" s="35"/>
      <c r="I12" s="35"/>
      <c r="J12" s="35"/>
      <c r="K12" s="35"/>
      <c r="L12" s="35"/>
      <c r="M12" s="36"/>
      <c r="N12" s="30"/>
      <c r="O12" s="175" t="s">
        <v>18</v>
      </c>
      <c r="P12" s="175"/>
      <c r="Q12" s="31" t="s">
        <v>58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175" t="s">
        <v>19</v>
      </c>
      <c r="B13" s="175"/>
      <c r="C13" s="175"/>
      <c r="D13" s="175"/>
      <c r="E13" s="35" t="s">
        <v>53</v>
      </c>
      <c r="F13" s="35"/>
      <c r="G13" s="35"/>
      <c r="H13" s="35"/>
      <c r="I13" s="35"/>
      <c r="J13" s="35"/>
      <c r="K13" s="35"/>
      <c r="L13" s="35"/>
      <c r="M13" s="36"/>
      <c r="N13" s="30"/>
      <c r="O13" s="175" t="s">
        <v>19</v>
      </c>
      <c r="P13" s="175"/>
      <c r="Q13" s="39" t="s">
        <v>57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175" t="s">
        <v>20</v>
      </c>
      <c r="B14" s="175"/>
      <c r="C14" s="175"/>
      <c r="D14" s="175"/>
      <c r="E14" s="35" t="s">
        <v>54</v>
      </c>
      <c r="F14" s="35"/>
      <c r="G14" s="35"/>
      <c r="H14" s="35"/>
      <c r="I14" s="35"/>
      <c r="J14" s="35"/>
      <c r="K14" s="35"/>
      <c r="L14" s="35"/>
      <c r="M14" s="36"/>
      <c r="N14" s="30"/>
      <c r="O14" s="175" t="s">
        <v>21</v>
      </c>
      <c r="P14" s="175"/>
      <c r="Q14" s="44"/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188" t="s">
        <v>22</v>
      </c>
      <c r="B16" s="190" t="s">
        <v>23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2"/>
      <c r="O16" s="188" t="s">
        <v>24</v>
      </c>
      <c r="P16" s="196" t="s">
        <v>25</v>
      </c>
      <c r="Q16" s="180" t="s">
        <v>26</v>
      </c>
      <c r="R16" s="180" t="s">
        <v>27</v>
      </c>
      <c r="S16" s="182" t="s">
        <v>28</v>
      </c>
      <c r="T16" s="182" t="s">
        <v>29</v>
      </c>
    </row>
    <row r="17" spans="1:20" ht="20.25" customHeight="1">
      <c r="A17" s="189"/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89"/>
      <c r="P17" s="197"/>
      <c r="Q17" s="181"/>
      <c r="R17" s="181"/>
      <c r="S17" s="183"/>
      <c r="T17" s="183"/>
    </row>
    <row r="18" spans="1:20" s="58" customFormat="1" ht="20.25" customHeight="1">
      <c r="A18" s="49">
        <v>1</v>
      </c>
      <c r="B18" s="50" t="s">
        <v>59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 t="s">
        <v>73</v>
      </c>
      <c r="P18" s="120">
        <v>8</v>
      </c>
      <c r="Q18" s="55">
        <v>1800</v>
      </c>
      <c r="R18" s="56">
        <f>Q18*P18</f>
        <v>14400</v>
      </c>
      <c r="S18" s="56">
        <f>R18*10%</f>
        <v>1440</v>
      </c>
      <c r="T18" s="57">
        <f>SUM(R18:S18)</f>
        <v>15840</v>
      </c>
    </row>
    <row r="19" spans="1:20" s="58" customFormat="1" ht="20.25" customHeight="1">
      <c r="A19" s="49">
        <v>2</v>
      </c>
      <c r="B19" s="50" t="s">
        <v>60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53" t="s">
        <v>73</v>
      </c>
      <c r="P19" s="121">
        <v>5</v>
      </c>
      <c r="Q19" s="55">
        <v>2100</v>
      </c>
      <c r="R19" s="56">
        <f>Q19*P19</f>
        <v>10500</v>
      </c>
      <c r="S19" s="56">
        <f>R19*10%</f>
        <v>1050</v>
      </c>
      <c r="T19" s="57">
        <f>SUM(R19:S19)</f>
        <v>11550</v>
      </c>
    </row>
    <row r="20" spans="1:20" ht="20.25" customHeight="1">
      <c r="A20" s="49">
        <v>3</v>
      </c>
      <c r="B20" s="50" t="s">
        <v>61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53" t="s">
        <v>73</v>
      </c>
      <c r="P20" s="121">
        <v>10</v>
      </c>
      <c r="Q20" s="55">
        <v>5500</v>
      </c>
      <c r="R20" s="56">
        <f t="shared" ref="R20:R31" si="0">Q20*P20</f>
        <v>55000</v>
      </c>
      <c r="S20" s="56">
        <f t="shared" ref="S20:S31" si="1">R20*10%</f>
        <v>5500</v>
      </c>
      <c r="T20" s="57">
        <f t="shared" ref="T20:T31" si="2">SUM(R20:S20)</f>
        <v>60500</v>
      </c>
    </row>
    <row r="21" spans="1:20" ht="20.25" customHeight="1">
      <c r="A21" s="49">
        <v>4</v>
      </c>
      <c r="B21" s="50" t="s">
        <v>62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53" t="s">
        <v>74</v>
      </c>
      <c r="P21" s="121">
        <v>5</v>
      </c>
      <c r="Q21" s="55">
        <v>10200</v>
      </c>
      <c r="R21" s="56">
        <f t="shared" si="0"/>
        <v>51000</v>
      </c>
      <c r="S21" s="56">
        <f t="shared" si="1"/>
        <v>5100</v>
      </c>
      <c r="T21" s="57">
        <f t="shared" si="2"/>
        <v>56100</v>
      </c>
    </row>
    <row r="22" spans="1:20" ht="20.25" customHeight="1">
      <c r="A22" s="49">
        <v>5</v>
      </c>
      <c r="B22" s="50" t="s">
        <v>63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53" t="s">
        <v>75</v>
      </c>
      <c r="P22" s="120">
        <v>10</v>
      </c>
      <c r="Q22" s="55">
        <v>4000</v>
      </c>
      <c r="R22" s="56">
        <f t="shared" si="0"/>
        <v>40000</v>
      </c>
      <c r="S22" s="56">
        <f t="shared" si="1"/>
        <v>4000</v>
      </c>
      <c r="T22" s="57">
        <f t="shared" si="2"/>
        <v>44000</v>
      </c>
    </row>
    <row r="23" spans="1:20" ht="20.25" customHeight="1">
      <c r="A23" s="49">
        <v>6</v>
      </c>
      <c r="B23" s="50" t="s">
        <v>64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53" t="s">
        <v>76</v>
      </c>
      <c r="P23" s="120">
        <v>10</v>
      </c>
      <c r="Q23" s="55">
        <v>8000</v>
      </c>
      <c r="R23" s="56">
        <f t="shared" si="0"/>
        <v>80000</v>
      </c>
      <c r="S23" s="56">
        <f t="shared" si="1"/>
        <v>8000</v>
      </c>
      <c r="T23" s="57">
        <f t="shared" si="2"/>
        <v>88000</v>
      </c>
    </row>
    <row r="24" spans="1:20" ht="20.25" customHeight="1">
      <c r="A24" s="49">
        <v>7</v>
      </c>
      <c r="B24" s="50" t="s">
        <v>65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53" t="s">
        <v>73</v>
      </c>
      <c r="P24" s="120">
        <v>10</v>
      </c>
      <c r="Q24" s="55">
        <v>16800</v>
      </c>
      <c r="R24" s="56">
        <f t="shared" si="0"/>
        <v>168000</v>
      </c>
      <c r="S24" s="56">
        <f t="shared" si="1"/>
        <v>16800</v>
      </c>
      <c r="T24" s="57">
        <f t="shared" si="2"/>
        <v>184800</v>
      </c>
    </row>
    <row r="25" spans="1:20" ht="20.25" customHeight="1">
      <c r="A25" s="49">
        <v>8</v>
      </c>
      <c r="B25" s="50" t="s">
        <v>66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53" t="s">
        <v>75</v>
      </c>
      <c r="P25" s="120">
        <v>5</v>
      </c>
      <c r="Q25" s="55">
        <v>2600</v>
      </c>
      <c r="R25" s="56">
        <f t="shared" si="0"/>
        <v>13000</v>
      </c>
      <c r="S25" s="56">
        <f t="shared" si="1"/>
        <v>1300</v>
      </c>
      <c r="T25" s="57">
        <f t="shared" si="2"/>
        <v>14300</v>
      </c>
    </row>
    <row r="26" spans="1:20" ht="20.25" customHeight="1">
      <c r="A26" s="49">
        <v>9</v>
      </c>
      <c r="B26" s="50" t="s">
        <v>67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53" t="s">
        <v>75</v>
      </c>
      <c r="P26" s="120">
        <v>15</v>
      </c>
      <c r="Q26" s="55">
        <v>1600</v>
      </c>
      <c r="R26" s="56">
        <f t="shared" si="0"/>
        <v>24000</v>
      </c>
      <c r="S26" s="56">
        <f t="shared" si="1"/>
        <v>2400</v>
      </c>
      <c r="T26" s="57">
        <f t="shared" si="2"/>
        <v>26400</v>
      </c>
    </row>
    <row r="27" spans="1:20" ht="20.25" customHeight="1">
      <c r="A27" s="49">
        <v>10</v>
      </c>
      <c r="B27" s="50" t="s">
        <v>68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53" t="s">
        <v>74</v>
      </c>
      <c r="P27" s="120">
        <v>5</v>
      </c>
      <c r="Q27" s="55">
        <v>4900</v>
      </c>
      <c r="R27" s="56">
        <f t="shared" si="0"/>
        <v>24500</v>
      </c>
      <c r="S27" s="56">
        <f t="shared" si="1"/>
        <v>2450</v>
      </c>
      <c r="T27" s="57">
        <f t="shared" si="2"/>
        <v>26950</v>
      </c>
    </row>
    <row r="28" spans="1:20" ht="20.25" customHeight="1">
      <c r="A28" s="49">
        <v>11</v>
      </c>
      <c r="B28" s="50" t="s">
        <v>69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53" t="s">
        <v>73</v>
      </c>
      <c r="P28" s="120">
        <v>5</v>
      </c>
      <c r="Q28" s="55">
        <v>9500</v>
      </c>
      <c r="R28" s="56">
        <f t="shared" si="0"/>
        <v>47500</v>
      </c>
      <c r="S28" s="56">
        <f t="shared" si="1"/>
        <v>4750</v>
      </c>
      <c r="T28" s="57">
        <f t="shared" si="2"/>
        <v>52250</v>
      </c>
    </row>
    <row r="29" spans="1:20" ht="20.25" customHeight="1">
      <c r="A29" s="49">
        <v>12</v>
      </c>
      <c r="B29" s="50" t="s">
        <v>70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53" t="s">
        <v>76</v>
      </c>
      <c r="P29" s="120">
        <v>1</v>
      </c>
      <c r="Q29" s="55">
        <v>48000</v>
      </c>
      <c r="R29" s="56">
        <f t="shared" si="0"/>
        <v>48000</v>
      </c>
      <c r="S29" s="56">
        <f t="shared" si="1"/>
        <v>4800</v>
      </c>
      <c r="T29" s="57">
        <f t="shared" si="2"/>
        <v>52800</v>
      </c>
    </row>
    <row r="30" spans="1:20" ht="20.25" customHeight="1">
      <c r="A30" s="49">
        <v>13</v>
      </c>
      <c r="B30" s="50" t="s">
        <v>71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53" t="s">
        <v>77</v>
      </c>
      <c r="P30" s="120">
        <v>55</v>
      </c>
      <c r="Q30" s="55">
        <v>38500</v>
      </c>
      <c r="R30" s="56">
        <f t="shared" si="0"/>
        <v>2117500</v>
      </c>
      <c r="S30" s="56">
        <f t="shared" si="1"/>
        <v>211750</v>
      </c>
      <c r="T30" s="57">
        <f t="shared" si="2"/>
        <v>2329250</v>
      </c>
    </row>
    <row r="31" spans="1:20" ht="20.25" customHeight="1">
      <c r="A31" s="49">
        <v>14</v>
      </c>
      <c r="B31" s="50" t="s">
        <v>72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53" t="s">
        <v>78</v>
      </c>
      <c r="P31" s="120">
        <v>5</v>
      </c>
      <c r="Q31" s="55">
        <v>13000</v>
      </c>
      <c r="R31" s="56">
        <f t="shared" si="0"/>
        <v>65000</v>
      </c>
      <c r="S31" s="56">
        <f t="shared" si="1"/>
        <v>6500</v>
      </c>
      <c r="T31" s="57">
        <f t="shared" si="2"/>
        <v>71500</v>
      </c>
    </row>
    <row r="32" spans="1:20" ht="20.25" customHeight="1">
      <c r="A32" s="49">
        <v>15</v>
      </c>
      <c r="B32" s="50" t="s">
        <v>79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51"/>
      <c r="N32" s="52"/>
      <c r="O32" s="53" t="s">
        <v>46</v>
      </c>
      <c r="P32" s="120">
        <v>3</v>
      </c>
      <c r="Q32" s="55">
        <v>9500</v>
      </c>
      <c r="R32" s="56">
        <f>Q32*P32</f>
        <v>28500</v>
      </c>
      <c r="S32" s="56">
        <f>R32*0.1</f>
        <v>2850</v>
      </c>
      <c r="T32" s="57">
        <f>R32+S32</f>
        <v>31350</v>
      </c>
    </row>
    <row r="33" spans="1:20" ht="20.25" customHeight="1">
      <c r="A33" s="49">
        <v>16</v>
      </c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62"/>
      <c r="O33" s="63"/>
      <c r="P33" s="116"/>
      <c r="Q33" s="64"/>
      <c r="R33" s="56">
        <f>Q33*P33</f>
        <v>0</v>
      </c>
      <c r="S33" s="56">
        <f>R33*0.1</f>
        <v>0</v>
      </c>
      <c r="T33" s="57">
        <f>R33+S33</f>
        <v>0</v>
      </c>
    </row>
    <row r="34" spans="1:20" ht="20.25" customHeight="1">
      <c r="O34" s="184" t="s">
        <v>31</v>
      </c>
      <c r="P34" s="185"/>
      <c r="Q34" s="186"/>
      <c r="R34" s="67">
        <f>SUM(R18:R33)</f>
        <v>2786900</v>
      </c>
      <c r="S34" s="67">
        <f>SUM(S18:S33)</f>
        <v>278690</v>
      </c>
      <c r="T34" s="67">
        <f>SUM(T18:T33)</f>
        <v>3065590</v>
      </c>
    </row>
    <row r="35" spans="1:20" ht="16.5" customHeight="1">
      <c r="A35" s="68"/>
      <c r="B35" s="68"/>
      <c r="C35" s="68"/>
      <c r="D35" s="68"/>
      <c r="E35" s="68"/>
      <c r="F35" s="68"/>
      <c r="G35" s="68"/>
      <c r="H35" s="68"/>
      <c r="I35" s="69"/>
      <c r="J35" s="70"/>
      <c r="K35" s="70"/>
      <c r="L35" s="70"/>
      <c r="M35" s="71"/>
      <c r="N35" s="37"/>
      <c r="O35" s="71"/>
      <c r="P35" s="37"/>
      <c r="Q35" s="71"/>
      <c r="R35" s="72"/>
      <c r="S35" s="73"/>
    </row>
    <row r="36" spans="1:20" s="76" customFormat="1" ht="27" customHeight="1">
      <c r="A36" s="74" t="s">
        <v>32</v>
      </c>
      <c r="B36" s="75"/>
      <c r="C36" s="58"/>
      <c r="D36" s="58"/>
      <c r="E36" s="58"/>
      <c r="F36" s="58"/>
      <c r="G36" s="58"/>
      <c r="H36" s="58"/>
      <c r="N36" s="77"/>
      <c r="O36" s="78"/>
      <c r="P36" s="117"/>
      <c r="Q36" s="79"/>
      <c r="R36" s="115"/>
      <c r="S36" s="81"/>
      <c r="T36" s="82"/>
    </row>
    <row r="37" spans="1:20" s="76" customFormat="1" ht="27" customHeight="1">
      <c r="A37" s="58"/>
      <c r="B37" s="175" t="s">
        <v>33</v>
      </c>
      <c r="C37" s="169"/>
      <c r="D37" s="169"/>
      <c r="E37" s="169"/>
      <c r="F37" s="169"/>
      <c r="G37" s="83" t="s">
        <v>34</v>
      </c>
      <c r="H37" s="84"/>
      <c r="I37" s="85"/>
      <c r="J37" s="28"/>
      <c r="K37" s="28"/>
      <c r="L37" s="28"/>
      <c r="M37" s="86"/>
      <c r="N37" s="187"/>
      <c r="O37" s="187"/>
      <c r="P37" s="86"/>
      <c r="Q37" s="88"/>
      <c r="R37" s="89"/>
      <c r="S37" s="88"/>
      <c r="T37" s="90"/>
    </row>
    <row r="38" spans="1:20" s="76" customFormat="1" ht="27" customHeight="1">
      <c r="A38" s="58"/>
      <c r="B38" s="175" t="s">
        <v>35</v>
      </c>
      <c r="C38" s="169"/>
      <c r="D38" s="169"/>
      <c r="E38" s="169"/>
      <c r="F38" s="169"/>
      <c r="G38" s="83" t="s">
        <v>34</v>
      </c>
      <c r="H38" s="91"/>
      <c r="I38" s="92"/>
      <c r="J38" s="93"/>
      <c r="K38" s="93"/>
      <c r="L38" s="93"/>
      <c r="M38" s="93"/>
      <c r="N38" s="176"/>
      <c r="O38" s="176"/>
      <c r="P38" s="93"/>
      <c r="Q38" s="51"/>
      <c r="R38" s="95"/>
      <c r="S38" s="51"/>
      <c r="T38" s="96"/>
    </row>
    <row r="39" spans="1:20" s="76" customFormat="1" ht="27" customHeight="1">
      <c r="A39" s="58"/>
      <c r="B39" s="175" t="s">
        <v>36</v>
      </c>
      <c r="C39" s="175"/>
      <c r="D39" s="175"/>
      <c r="E39" s="175"/>
      <c r="F39" s="175"/>
      <c r="G39" s="83" t="s">
        <v>34</v>
      </c>
      <c r="H39" s="84"/>
      <c r="I39" s="85"/>
      <c r="J39" s="85"/>
      <c r="K39" s="85"/>
      <c r="L39" s="85"/>
      <c r="M39" s="85"/>
      <c r="N39" s="28"/>
      <c r="O39" s="88"/>
      <c r="P39" s="118"/>
      <c r="Q39" s="88"/>
      <c r="R39" s="89"/>
      <c r="S39" s="33"/>
      <c r="T39" s="34"/>
    </row>
    <row r="40" spans="1:20" s="58" customFormat="1" ht="10.5" customHeight="1">
      <c r="N40" s="97"/>
      <c r="O40" s="98"/>
      <c r="P40" s="119"/>
      <c r="Q40" s="98"/>
      <c r="R40" s="99"/>
      <c r="S40" s="100"/>
      <c r="T40" s="101"/>
    </row>
    <row r="41" spans="1:20" s="58" customFormat="1" ht="14.25">
      <c r="N41" s="97"/>
      <c r="O41" s="98"/>
      <c r="P41" s="119"/>
      <c r="Q41" s="98"/>
      <c r="R41" s="99"/>
      <c r="S41" s="100"/>
      <c r="T41" s="101"/>
    </row>
    <row r="42" spans="1:20" s="3" customFormat="1" ht="15">
      <c r="A42" s="3" t="s">
        <v>37</v>
      </c>
      <c r="K42" s="16" t="s">
        <v>38</v>
      </c>
      <c r="R42" s="177" t="s">
        <v>39</v>
      </c>
      <c r="S42" s="177"/>
      <c r="T42" s="177"/>
    </row>
    <row r="43" spans="1:20" s="22" customFormat="1" ht="27" customHeight="1">
      <c r="K43" s="102"/>
      <c r="L43" s="102"/>
      <c r="R43" s="102"/>
      <c r="S43" s="102"/>
      <c r="T43" s="103"/>
    </row>
    <row r="44" spans="1:20" s="22" customFormat="1" ht="27" customHeight="1">
      <c r="K44" s="102"/>
      <c r="L44" s="102"/>
      <c r="R44" s="102"/>
      <c r="S44" s="102"/>
      <c r="T44" s="103"/>
    </row>
    <row r="45" spans="1:20" s="22" customFormat="1" ht="27" customHeight="1">
      <c r="K45" s="102"/>
      <c r="L45" s="102"/>
      <c r="R45" s="102"/>
      <c r="S45" s="102"/>
      <c r="T45" s="103"/>
    </row>
    <row r="46" spans="1:20" s="22" customFormat="1" ht="27" customHeight="1">
      <c r="K46" s="104"/>
      <c r="L46" s="102"/>
      <c r="R46" s="104"/>
      <c r="S46" s="102"/>
      <c r="T46" s="103"/>
    </row>
    <row r="47" spans="1:20" s="22" customFormat="1" ht="27" customHeight="1">
      <c r="A47" s="105"/>
      <c r="B47" s="105"/>
      <c r="C47" s="105"/>
      <c r="D47" s="105"/>
      <c r="E47" s="105"/>
      <c r="F47" s="105"/>
      <c r="G47" s="105"/>
      <c r="H47" s="105"/>
      <c r="K47" s="106"/>
      <c r="L47" s="106"/>
      <c r="M47" s="106"/>
      <c r="N47" s="105"/>
      <c r="O47" s="105"/>
      <c r="P47" s="105"/>
      <c r="R47" s="106"/>
      <c r="S47" s="106"/>
      <c r="T47" s="107"/>
    </row>
    <row r="48" spans="1:20" s="22" customFormat="1" ht="27" customHeight="1">
      <c r="A48" s="108" t="s">
        <v>40</v>
      </c>
      <c r="B48" s="108"/>
      <c r="C48" s="108"/>
      <c r="D48" s="108"/>
      <c r="E48" s="108" t="s">
        <v>49</v>
      </c>
      <c r="F48" s="108"/>
      <c r="G48" s="108"/>
      <c r="H48" s="108"/>
      <c r="K48" s="108" t="s">
        <v>40</v>
      </c>
      <c r="L48" s="108"/>
      <c r="M48" s="108"/>
      <c r="N48" s="178" t="s">
        <v>41</v>
      </c>
      <c r="O48" s="178"/>
      <c r="P48" s="178"/>
      <c r="R48" s="109" t="s">
        <v>40</v>
      </c>
      <c r="S48" s="179"/>
      <c r="T48" s="179"/>
    </row>
    <row r="49" spans="1:20" s="22" customFormat="1" ht="27" customHeight="1">
      <c r="A49" s="110" t="s">
        <v>42</v>
      </c>
      <c r="B49" s="110"/>
      <c r="C49" s="110"/>
      <c r="D49" s="110"/>
      <c r="E49" s="20" t="s">
        <v>50</v>
      </c>
      <c r="F49" s="113"/>
      <c r="G49" s="113"/>
      <c r="H49" s="113"/>
      <c r="K49" s="110" t="s">
        <v>42</v>
      </c>
      <c r="L49" s="110"/>
      <c r="M49" s="110"/>
      <c r="N49" s="169" t="s">
        <v>43</v>
      </c>
      <c r="O49" s="169"/>
      <c r="P49" s="169"/>
      <c r="R49" s="111" t="s">
        <v>42</v>
      </c>
      <c r="S49" s="170"/>
      <c r="T49" s="170"/>
    </row>
    <row r="50" spans="1:20" s="22" customFormat="1" ht="27" customHeight="1">
      <c r="A50" s="110" t="s">
        <v>44</v>
      </c>
      <c r="B50" s="110"/>
      <c r="C50" s="110"/>
      <c r="D50" s="110"/>
      <c r="E50" s="171">
        <v>42839</v>
      </c>
      <c r="F50" s="171"/>
      <c r="G50" s="171"/>
      <c r="H50" s="171"/>
      <c r="K50" s="110" t="s">
        <v>44</v>
      </c>
      <c r="L50" s="110"/>
      <c r="M50" s="112"/>
      <c r="N50" s="172">
        <f>E50</f>
        <v>42839</v>
      </c>
      <c r="O50" s="169"/>
      <c r="P50" s="169"/>
      <c r="R50" s="111" t="s">
        <v>44</v>
      </c>
      <c r="S50" s="173">
        <f>N50</f>
        <v>42839</v>
      </c>
      <c r="T50" s="174"/>
    </row>
  </sheetData>
  <mergeCells count="32">
    <mergeCell ref="A8:T8"/>
    <mergeCell ref="A9:T9"/>
    <mergeCell ref="A11:D11"/>
    <mergeCell ref="O11:P11"/>
    <mergeCell ref="A12:D12"/>
    <mergeCell ref="O12:P12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4:Q34"/>
    <mergeCell ref="B38:F38"/>
    <mergeCell ref="N38:O38"/>
    <mergeCell ref="B39:F39"/>
    <mergeCell ref="R42:T42"/>
    <mergeCell ref="N48:P48"/>
    <mergeCell ref="S48:T48"/>
    <mergeCell ref="N49:P49"/>
    <mergeCell ref="S49:T49"/>
    <mergeCell ref="E50:H50"/>
    <mergeCell ref="N50:P50"/>
    <mergeCell ref="S50:T50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X50"/>
  <sheetViews>
    <sheetView workbookViewId="0">
      <selection activeCell="Q18" sqref="Q18:Q29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9.71093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0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0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0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45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0"/>
      <c r="T7" s="7"/>
    </row>
    <row r="8" spans="1:24" s="19" customFormat="1" ht="23.25">
      <c r="A8" s="198" t="s">
        <v>14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4" s="19" customFormat="1" ht="23.25">
      <c r="A9" s="199" t="s">
        <v>15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4" ht="18" customHeight="1">
      <c r="L10" s="21"/>
      <c r="Q10" s="24"/>
    </row>
    <row r="11" spans="1:24" ht="27" customHeight="1">
      <c r="A11" s="175" t="s">
        <v>16</v>
      </c>
      <c r="B11" s="175"/>
      <c r="C11" s="175"/>
      <c r="D11" s="175"/>
      <c r="E11" s="28" t="s">
        <v>99</v>
      </c>
      <c r="F11" s="28"/>
      <c r="G11" s="28"/>
      <c r="H11" s="28"/>
      <c r="I11" s="28"/>
      <c r="J11" s="28"/>
      <c r="K11" s="28"/>
      <c r="L11" s="28"/>
      <c r="M11" s="29"/>
      <c r="N11" s="30"/>
      <c r="O11" s="175" t="s">
        <v>17</v>
      </c>
      <c r="P11" s="175"/>
      <c r="Q11" s="31" t="s">
        <v>56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175" t="s">
        <v>18</v>
      </c>
      <c r="B12" s="175"/>
      <c r="C12" s="175"/>
      <c r="D12" s="175"/>
      <c r="E12" s="35" t="s">
        <v>100</v>
      </c>
      <c r="F12" s="35"/>
      <c r="G12" s="35"/>
      <c r="H12" s="35"/>
      <c r="I12" s="35"/>
      <c r="J12" s="35"/>
      <c r="K12" s="35"/>
      <c r="L12" s="35"/>
      <c r="M12" s="36"/>
      <c r="N12" s="30"/>
      <c r="O12" s="175" t="s">
        <v>18</v>
      </c>
      <c r="P12" s="175"/>
      <c r="Q12" s="31" t="s">
        <v>101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175" t="s">
        <v>19</v>
      </c>
      <c r="B13" s="175"/>
      <c r="C13" s="175"/>
      <c r="D13" s="175"/>
      <c r="E13" s="35"/>
      <c r="F13" s="35"/>
      <c r="G13" s="35"/>
      <c r="H13" s="35"/>
      <c r="I13" s="35"/>
      <c r="J13" s="35"/>
      <c r="K13" s="35"/>
      <c r="L13" s="35"/>
      <c r="M13" s="36"/>
      <c r="N13" s="30"/>
      <c r="O13" s="175" t="s">
        <v>19</v>
      </c>
      <c r="P13" s="175"/>
      <c r="Q13" s="39" t="s">
        <v>57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175" t="s">
        <v>20</v>
      </c>
      <c r="B14" s="175"/>
      <c r="C14" s="175"/>
      <c r="D14" s="175"/>
      <c r="E14" s="35"/>
      <c r="F14" s="35"/>
      <c r="G14" s="35"/>
      <c r="H14" s="35"/>
      <c r="I14" s="35"/>
      <c r="J14" s="35"/>
      <c r="K14" s="35"/>
      <c r="L14" s="35"/>
      <c r="M14" s="36"/>
      <c r="N14" s="30"/>
      <c r="O14" s="175" t="s">
        <v>21</v>
      </c>
      <c r="P14" s="175"/>
      <c r="Q14" s="44">
        <v>42821</v>
      </c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188" t="s">
        <v>22</v>
      </c>
      <c r="B16" s="190" t="s">
        <v>23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2"/>
      <c r="O16" s="188" t="s">
        <v>24</v>
      </c>
      <c r="P16" s="180" t="s">
        <v>25</v>
      </c>
      <c r="Q16" s="180" t="s">
        <v>26</v>
      </c>
      <c r="R16" s="180" t="s">
        <v>27</v>
      </c>
      <c r="S16" s="182" t="s">
        <v>28</v>
      </c>
      <c r="T16" s="182" t="s">
        <v>29</v>
      </c>
    </row>
    <row r="17" spans="1:20" ht="20.25" customHeight="1">
      <c r="A17" s="189"/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89"/>
      <c r="P17" s="181"/>
      <c r="Q17" s="181"/>
      <c r="R17" s="181"/>
      <c r="S17" s="183"/>
      <c r="T17" s="183"/>
    </row>
    <row r="18" spans="1:20" s="58" customFormat="1" ht="20.25" customHeight="1">
      <c r="A18" s="49">
        <v>1</v>
      </c>
      <c r="B18" s="50" t="s">
        <v>80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 t="s">
        <v>92</v>
      </c>
      <c r="P18" s="54">
        <v>3</v>
      </c>
      <c r="Q18" s="55">
        <v>29090.909090909088</v>
      </c>
      <c r="R18" s="55">
        <f>Q18*P18</f>
        <v>87272.727272727265</v>
      </c>
      <c r="S18" s="56">
        <f>R18*10%</f>
        <v>8727.2727272727261</v>
      </c>
      <c r="T18" s="57">
        <f>SUM(R18:S18)</f>
        <v>95999.999999999985</v>
      </c>
    </row>
    <row r="19" spans="1:20" s="58" customFormat="1" ht="20.25" customHeight="1">
      <c r="A19" s="49">
        <v>2</v>
      </c>
      <c r="B19" s="50" t="s">
        <v>81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53" t="s">
        <v>93</v>
      </c>
      <c r="P19" s="54">
        <v>15</v>
      </c>
      <c r="Q19" s="55">
        <v>11090.90909090909</v>
      </c>
      <c r="R19" s="55">
        <f t="shared" ref="R19:R22" si="0">Q19*P19</f>
        <v>166363.63636363635</v>
      </c>
      <c r="S19" s="56">
        <f>R19*10%</f>
        <v>16636.363636363636</v>
      </c>
      <c r="T19" s="57">
        <f>SUM(R19:S19)</f>
        <v>183000</v>
      </c>
    </row>
    <row r="20" spans="1:20" ht="20.25" customHeight="1">
      <c r="A20" s="49">
        <v>3</v>
      </c>
      <c r="B20" s="50" t="s">
        <v>82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51"/>
      <c r="N20" s="52"/>
      <c r="O20" s="53" t="s">
        <v>94</v>
      </c>
      <c r="P20" s="54">
        <v>1</v>
      </c>
      <c r="Q20" s="55">
        <v>42272.727272727272</v>
      </c>
      <c r="R20" s="55">
        <f t="shared" si="0"/>
        <v>42272.727272727272</v>
      </c>
      <c r="S20" s="56">
        <f>R20*10%</f>
        <v>4227.272727272727</v>
      </c>
      <c r="T20" s="57">
        <f>SUM(R20:S20)</f>
        <v>46500</v>
      </c>
    </row>
    <row r="21" spans="1:20" ht="20.25" customHeight="1">
      <c r="A21" s="49">
        <v>4</v>
      </c>
      <c r="B21" s="50" t="s">
        <v>83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1"/>
      <c r="N21" s="52"/>
      <c r="O21" s="53" t="s">
        <v>95</v>
      </c>
      <c r="P21" s="54">
        <v>2</v>
      </c>
      <c r="Q21" s="55">
        <v>17272.727272727272</v>
      </c>
      <c r="R21" s="55">
        <f t="shared" si="0"/>
        <v>34545.454545454544</v>
      </c>
      <c r="S21" s="56">
        <f>R21*10%</f>
        <v>3454.5454545454545</v>
      </c>
      <c r="T21" s="57">
        <f>SUM(R21:S21)</f>
        <v>38000</v>
      </c>
    </row>
    <row r="22" spans="1:20" ht="20.25" customHeight="1">
      <c r="A22" s="49">
        <v>5</v>
      </c>
      <c r="B22" s="50" t="s">
        <v>84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51"/>
      <c r="N22" s="52"/>
      <c r="O22" s="53" t="s">
        <v>75</v>
      </c>
      <c r="P22" s="54">
        <v>5</v>
      </c>
      <c r="Q22" s="55">
        <v>11545.454545454544</v>
      </c>
      <c r="R22" s="55">
        <f t="shared" si="0"/>
        <v>57727.272727272721</v>
      </c>
      <c r="S22" s="56">
        <f>R22*10%</f>
        <v>5772.7272727272721</v>
      </c>
      <c r="T22" s="57">
        <f>SUM(R22:S22)</f>
        <v>63499.999999999993</v>
      </c>
    </row>
    <row r="23" spans="1:20" ht="20.25" customHeight="1">
      <c r="A23" s="49">
        <v>6</v>
      </c>
      <c r="B23" s="50" t="s">
        <v>85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51"/>
      <c r="N23" s="52"/>
      <c r="O23" s="53" t="s">
        <v>30</v>
      </c>
      <c r="P23" s="54">
        <v>1</v>
      </c>
      <c r="Q23" s="55">
        <v>18545.454545454544</v>
      </c>
      <c r="R23" s="55">
        <f t="shared" ref="R23:R30" si="1">Q23*P23</f>
        <v>18545.454545454544</v>
      </c>
      <c r="S23" s="56">
        <f t="shared" ref="S23:S32" si="2">R23*10%</f>
        <v>1854.5454545454545</v>
      </c>
      <c r="T23" s="57">
        <f t="shared" ref="T23:T29" si="3">SUM(R23:S23)</f>
        <v>20400</v>
      </c>
    </row>
    <row r="24" spans="1:20" ht="20.25" customHeight="1">
      <c r="A24" s="49">
        <v>7</v>
      </c>
      <c r="B24" s="50" t="s">
        <v>86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51"/>
      <c r="N24" s="52"/>
      <c r="O24" s="53" t="s">
        <v>96</v>
      </c>
      <c r="P24" s="54">
        <v>1</v>
      </c>
      <c r="Q24" s="55">
        <v>23181.81818181818</v>
      </c>
      <c r="R24" s="55">
        <f t="shared" si="1"/>
        <v>23181.81818181818</v>
      </c>
      <c r="S24" s="56">
        <f t="shared" si="2"/>
        <v>2318.181818181818</v>
      </c>
      <c r="T24" s="57">
        <f t="shared" si="3"/>
        <v>25500</v>
      </c>
    </row>
    <row r="25" spans="1:20" ht="20.25" customHeight="1">
      <c r="A25" s="49">
        <v>8</v>
      </c>
      <c r="B25" s="50" t="s">
        <v>87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51"/>
      <c r="N25" s="52"/>
      <c r="O25" s="53" t="s">
        <v>74</v>
      </c>
      <c r="P25" s="54">
        <v>15</v>
      </c>
      <c r="Q25" s="55">
        <v>9545.4545454545441</v>
      </c>
      <c r="R25" s="55">
        <f t="shared" si="1"/>
        <v>143181.81818181818</v>
      </c>
      <c r="S25" s="56">
        <f t="shared" si="2"/>
        <v>14318.181818181818</v>
      </c>
      <c r="T25" s="57">
        <f t="shared" si="3"/>
        <v>157500</v>
      </c>
    </row>
    <row r="26" spans="1:20" ht="20.25" customHeight="1">
      <c r="A26" s="49">
        <v>9</v>
      </c>
      <c r="B26" s="50" t="s">
        <v>88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51"/>
      <c r="N26" s="52"/>
      <c r="O26" s="53" t="s">
        <v>97</v>
      </c>
      <c r="P26" s="54">
        <v>2</v>
      </c>
      <c r="Q26" s="55">
        <v>46363.63636363636</v>
      </c>
      <c r="R26" s="55">
        <f t="shared" si="1"/>
        <v>92727.272727272721</v>
      </c>
      <c r="S26" s="56">
        <f t="shared" si="2"/>
        <v>9272.7272727272721</v>
      </c>
      <c r="T26" s="57">
        <f t="shared" si="3"/>
        <v>102000</v>
      </c>
    </row>
    <row r="27" spans="1:20" ht="20.25" customHeight="1">
      <c r="A27" s="49">
        <v>10</v>
      </c>
      <c r="B27" s="50" t="s">
        <v>89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51"/>
      <c r="N27" s="52"/>
      <c r="O27" s="53" t="s">
        <v>75</v>
      </c>
      <c r="P27" s="54">
        <v>5</v>
      </c>
      <c r="Q27" s="55">
        <v>9090.9090909090901</v>
      </c>
      <c r="R27" s="55">
        <f t="shared" si="1"/>
        <v>45454.545454545449</v>
      </c>
      <c r="S27" s="56">
        <f t="shared" si="2"/>
        <v>4545.454545454545</v>
      </c>
      <c r="T27" s="57">
        <f t="shared" si="3"/>
        <v>49999.999999999993</v>
      </c>
    </row>
    <row r="28" spans="1:20" ht="20.25" customHeight="1">
      <c r="A28" s="49">
        <v>11</v>
      </c>
      <c r="B28" s="50" t="s">
        <v>90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51"/>
      <c r="N28" s="52"/>
      <c r="O28" s="53" t="s">
        <v>98</v>
      </c>
      <c r="P28" s="54">
        <v>2</v>
      </c>
      <c r="Q28" s="55">
        <v>39545.454545454544</v>
      </c>
      <c r="R28" s="55">
        <f t="shared" si="1"/>
        <v>79090.909090909088</v>
      </c>
      <c r="S28" s="56">
        <f t="shared" si="2"/>
        <v>7909.090909090909</v>
      </c>
      <c r="T28" s="57">
        <f t="shared" si="3"/>
        <v>87000</v>
      </c>
    </row>
    <row r="29" spans="1:20" ht="20.25" customHeight="1">
      <c r="A29" s="49">
        <v>12</v>
      </c>
      <c r="B29" s="50" t="s">
        <v>91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1"/>
      <c r="N29" s="52"/>
      <c r="O29" s="53" t="s">
        <v>98</v>
      </c>
      <c r="P29" s="54">
        <v>2</v>
      </c>
      <c r="Q29" s="55">
        <v>39545.454545454544</v>
      </c>
      <c r="R29" s="55">
        <f t="shared" si="1"/>
        <v>79090.909090909088</v>
      </c>
      <c r="S29" s="56">
        <f t="shared" si="2"/>
        <v>7909.090909090909</v>
      </c>
      <c r="T29" s="57">
        <f t="shared" si="3"/>
        <v>87000</v>
      </c>
    </row>
    <row r="30" spans="1:20" ht="20.25" customHeight="1">
      <c r="A30" s="49"/>
      <c r="B30" s="50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51"/>
      <c r="N30" s="52"/>
      <c r="O30" s="53"/>
      <c r="P30" s="54"/>
      <c r="Q30" s="55"/>
      <c r="R30" s="55">
        <f t="shared" si="1"/>
        <v>0</v>
      </c>
      <c r="S30" s="56">
        <f>R30*10%</f>
        <v>0</v>
      </c>
      <c r="T30" s="57">
        <f>SUM(R30:S30)</f>
        <v>0</v>
      </c>
    </row>
    <row r="31" spans="1:20" ht="20.25" customHeight="1">
      <c r="A31" s="49"/>
      <c r="B31" s="50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1"/>
      <c r="N31" s="52"/>
      <c r="O31" s="53"/>
      <c r="P31" s="54"/>
      <c r="Q31" s="55"/>
      <c r="R31" s="55">
        <f t="shared" ref="R31:R32" si="4">Q31*P31</f>
        <v>0</v>
      </c>
      <c r="S31" s="56">
        <f t="shared" si="2"/>
        <v>0</v>
      </c>
      <c r="T31" s="57">
        <f t="shared" ref="T31:T32" si="5">SUM(R31:S31)</f>
        <v>0</v>
      </c>
    </row>
    <row r="32" spans="1:20" ht="20.25" customHeight="1">
      <c r="A32" s="49"/>
      <c r="B32" s="50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51"/>
      <c r="N32" s="52"/>
      <c r="O32" s="53"/>
      <c r="P32" s="54"/>
      <c r="Q32" s="55"/>
      <c r="R32" s="55">
        <f t="shared" si="4"/>
        <v>0</v>
      </c>
      <c r="S32" s="56">
        <f t="shared" si="2"/>
        <v>0</v>
      </c>
      <c r="T32" s="57">
        <f t="shared" si="5"/>
        <v>0</v>
      </c>
    </row>
    <row r="33" spans="1:20" ht="20.25" customHeight="1">
      <c r="A33" s="49"/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62"/>
      <c r="O33" s="63"/>
      <c r="P33" s="63"/>
      <c r="Q33" s="64"/>
      <c r="R33" s="64">
        <f>Q33*P33</f>
        <v>0</v>
      </c>
      <c r="S33" s="65">
        <f>R33*0.1</f>
        <v>0</v>
      </c>
      <c r="T33" s="66">
        <f>R33+S33</f>
        <v>0</v>
      </c>
    </row>
    <row r="34" spans="1:20" ht="20.25" customHeight="1">
      <c r="O34" s="184" t="s">
        <v>31</v>
      </c>
      <c r="P34" s="185"/>
      <c r="Q34" s="186"/>
      <c r="R34" s="67">
        <f>SUM(R18:R33)</f>
        <v>869454.54545454518</v>
      </c>
      <c r="S34" s="67">
        <f t="shared" ref="S34:T34" si="6">SUM(S18:S33)</f>
        <v>86945.454545454544</v>
      </c>
      <c r="T34" s="67">
        <f t="shared" si="6"/>
        <v>956400</v>
      </c>
    </row>
    <row r="35" spans="1:20" ht="16.5" customHeight="1">
      <c r="A35" s="68"/>
      <c r="B35" s="68"/>
      <c r="C35" s="68"/>
      <c r="D35" s="68"/>
      <c r="E35" s="68"/>
      <c r="F35" s="68"/>
      <c r="G35" s="68"/>
      <c r="H35" s="68"/>
      <c r="I35" s="69"/>
      <c r="J35" s="70"/>
      <c r="K35" s="70"/>
      <c r="L35" s="70"/>
      <c r="M35" s="71"/>
      <c r="N35" s="37"/>
      <c r="O35" s="71"/>
      <c r="P35" s="71"/>
      <c r="Q35" s="71"/>
      <c r="R35" s="72"/>
      <c r="S35" s="73"/>
    </row>
    <row r="36" spans="1:20" s="76" customFormat="1" ht="27" customHeight="1">
      <c r="A36" s="74" t="s">
        <v>32</v>
      </c>
      <c r="B36" s="75"/>
      <c r="C36" s="58"/>
      <c r="D36" s="58"/>
      <c r="E36" s="58"/>
      <c r="F36" s="58"/>
      <c r="G36" s="58"/>
      <c r="H36" s="58"/>
      <c r="N36" s="77"/>
      <c r="O36" s="78"/>
      <c r="P36" s="78"/>
      <c r="Q36" s="79"/>
      <c r="R36" s="80"/>
      <c r="S36" s="81"/>
      <c r="T36" s="82"/>
    </row>
    <row r="37" spans="1:20" s="76" customFormat="1" ht="27" customHeight="1">
      <c r="A37" s="58"/>
      <c r="B37" s="175" t="s">
        <v>33</v>
      </c>
      <c r="C37" s="169"/>
      <c r="D37" s="169"/>
      <c r="E37" s="169"/>
      <c r="F37" s="169"/>
      <c r="G37" s="83" t="s">
        <v>34</v>
      </c>
      <c r="H37" s="84"/>
      <c r="I37" s="85"/>
      <c r="J37" s="28"/>
      <c r="K37" s="28"/>
      <c r="L37" s="28"/>
      <c r="M37" s="86"/>
      <c r="N37" s="187"/>
      <c r="O37" s="187"/>
      <c r="P37" s="87"/>
      <c r="Q37" s="88"/>
      <c r="R37" s="89"/>
      <c r="S37" s="88"/>
      <c r="T37" s="90"/>
    </row>
    <row r="38" spans="1:20" s="76" customFormat="1" ht="27" customHeight="1">
      <c r="A38" s="58"/>
      <c r="B38" s="175" t="s">
        <v>35</v>
      </c>
      <c r="C38" s="169"/>
      <c r="D38" s="169"/>
      <c r="E38" s="169"/>
      <c r="F38" s="169"/>
      <c r="G38" s="83" t="s">
        <v>34</v>
      </c>
      <c r="H38" s="91"/>
      <c r="I38" s="92"/>
      <c r="J38" s="93"/>
      <c r="K38" s="93"/>
      <c r="L38" s="93"/>
      <c r="M38" s="93"/>
      <c r="N38" s="176"/>
      <c r="O38" s="176"/>
      <c r="P38" s="94"/>
      <c r="Q38" s="51"/>
      <c r="R38" s="95"/>
      <c r="S38" s="51"/>
      <c r="T38" s="96"/>
    </row>
    <row r="39" spans="1:20" s="76" customFormat="1" ht="27" customHeight="1">
      <c r="A39" s="58"/>
      <c r="B39" s="175" t="s">
        <v>36</v>
      </c>
      <c r="C39" s="175"/>
      <c r="D39" s="175"/>
      <c r="E39" s="175"/>
      <c r="F39" s="175"/>
      <c r="G39" s="83" t="s">
        <v>34</v>
      </c>
      <c r="H39" s="84"/>
      <c r="I39" s="85"/>
      <c r="J39" s="85"/>
      <c r="K39" s="85"/>
      <c r="L39" s="85"/>
      <c r="M39" s="85"/>
      <c r="N39" s="28"/>
      <c r="O39" s="88"/>
      <c r="P39" s="88"/>
      <c r="Q39" s="88"/>
      <c r="R39" s="89"/>
      <c r="S39" s="33"/>
      <c r="T39" s="34"/>
    </row>
    <row r="40" spans="1:20" s="58" customFormat="1" ht="10.5" customHeight="1">
      <c r="N40" s="97"/>
      <c r="O40" s="98"/>
      <c r="P40" s="98"/>
      <c r="Q40" s="98"/>
      <c r="R40" s="99"/>
      <c r="S40" s="100"/>
      <c r="T40" s="101"/>
    </row>
    <row r="41" spans="1:20" s="58" customFormat="1" ht="14.25">
      <c r="N41" s="97"/>
      <c r="O41" s="98"/>
      <c r="P41" s="98"/>
      <c r="Q41" s="98"/>
      <c r="R41" s="99"/>
      <c r="S41" s="100"/>
      <c r="T41" s="101"/>
    </row>
    <row r="42" spans="1:20" s="3" customFormat="1" ht="15">
      <c r="A42" s="3" t="s">
        <v>37</v>
      </c>
      <c r="K42" s="16" t="s">
        <v>38</v>
      </c>
      <c r="R42" s="177" t="s">
        <v>39</v>
      </c>
      <c r="S42" s="177"/>
      <c r="T42" s="177"/>
    </row>
    <row r="43" spans="1:20" s="22" customFormat="1" ht="27" customHeight="1">
      <c r="K43" s="102"/>
      <c r="L43" s="102"/>
      <c r="R43" s="102"/>
      <c r="S43" s="102"/>
      <c r="T43" s="103"/>
    </row>
    <row r="44" spans="1:20" s="22" customFormat="1" ht="27" customHeight="1">
      <c r="K44" s="102"/>
      <c r="L44" s="102"/>
      <c r="R44" s="102"/>
      <c r="S44" s="102"/>
      <c r="T44" s="103"/>
    </row>
    <row r="45" spans="1:20" s="22" customFormat="1" ht="27" customHeight="1">
      <c r="K45" s="102"/>
      <c r="L45" s="102"/>
      <c r="R45" s="102"/>
      <c r="S45" s="102"/>
      <c r="T45" s="103"/>
    </row>
    <row r="46" spans="1:20" s="22" customFormat="1" ht="27" customHeight="1">
      <c r="K46" s="104"/>
      <c r="L46" s="102"/>
      <c r="R46" s="104"/>
      <c r="S46" s="102"/>
      <c r="T46" s="103"/>
    </row>
    <row r="47" spans="1:20" s="22" customFormat="1" ht="27" customHeight="1">
      <c r="A47" s="105"/>
      <c r="B47" s="105"/>
      <c r="C47" s="105"/>
      <c r="D47" s="105"/>
      <c r="E47" s="105"/>
      <c r="F47" s="105"/>
      <c r="G47" s="105"/>
      <c r="H47" s="105"/>
      <c r="K47" s="106"/>
      <c r="L47" s="106"/>
      <c r="M47" s="106"/>
      <c r="N47" s="105"/>
      <c r="O47" s="105"/>
      <c r="P47" s="105"/>
      <c r="R47" s="106"/>
      <c r="S47" s="106"/>
      <c r="T47" s="107"/>
    </row>
    <row r="48" spans="1:20" s="22" customFormat="1" ht="27" customHeight="1">
      <c r="A48" s="108" t="s">
        <v>40</v>
      </c>
      <c r="B48" s="108"/>
      <c r="C48" s="108"/>
      <c r="D48" s="108"/>
      <c r="E48" s="108" t="s">
        <v>47</v>
      </c>
      <c r="F48" s="108"/>
      <c r="G48" s="108"/>
      <c r="H48" s="108"/>
      <c r="K48" s="108" t="s">
        <v>40</v>
      </c>
      <c r="L48" s="108"/>
      <c r="M48" s="108"/>
      <c r="N48" s="178" t="s">
        <v>41</v>
      </c>
      <c r="O48" s="178"/>
      <c r="P48" s="178"/>
      <c r="R48" s="109" t="s">
        <v>40</v>
      </c>
      <c r="S48" s="179"/>
      <c r="T48" s="179"/>
    </row>
    <row r="49" spans="1:20" s="22" customFormat="1" ht="27" customHeight="1">
      <c r="A49" s="110" t="s">
        <v>42</v>
      </c>
      <c r="B49" s="110"/>
      <c r="C49" s="110"/>
      <c r="D49" s="110"/>
      <c r="E49" s="20" t="s">
        <v>48</v>
      </c>
      <c r="F49" s="114"/>
      <c r="G49" s="114"/>
      <c r="H49" s="114"/>
      <c r="K49" s="110" t="s">
        <v>42</v>
      </c>
      <c r="L49" s="110"/>
      <c r="M49" s="110"/>
      <c r="N49" s="169" t="s">
        <v>43</v>
      </c>
      <c r="O49" s="169"/>
      <c r="P49" s="169"/>
      <c r="R49" s="111" t="s">
        <v>42</v>
      </c>
      <c r="S49" s="170"/>
      <c r="T49" s="170"/>
    </row>
    <row r="50" spans="1:20" s="22" customFormat="1" ht="27" customHeight="1">
      <c r="A50" s="110" t="s">
        <v>44</v>
      </c>
      <c r="B50" s="110"/>
      <c r="C50" s="110"/>
      <c r="D50" s="110"/>
      <c r="E50" s="171">
        <v>42839</v>
      </c>
      <c r="F50" s="171"/>
      <c r="G50" s="171"/>
      <c r="H50" s="171"/>
      <c r="K50" s="110" t="s">
        <v>44</v>
      </c>
      <c r="L50" s="110"/>
      <c r="M50" s="112"/>
      <c r="N50" s="172">
        <f>E50</f>
        <v>42839</v>
      </c>
      <c r="O50" s="169"/>
      <c r="P50" s="169"/>
      <c r="R50" s="111" t="s">
        <v>44</v>
      </c>
      <c r="S50" s="173">
        <f>N50</f>
        <v>42839</v>
      </c>
      <c r="T50" s="174"/>
    </row>
  </sheetData>
  <mergeCells count="32">
    <mergeCell ref="A8:T8"/>
    <mergeCell ref="A9:T9"/>
    <mergeCell ref="A11:D11"/>
    <mergeCell ref="O11:P11"/>
    <mergeCell ref="A12:D12"/>
    <mergeCell ref="O12:P12"/>
    <mergeCell ref="B37:F37"/>
    <mergeCell ref="N37:O37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4:Q34"/>
    <mergeCell ref="B38:F38"/>
    <mergeCell ref="N38:O38"/>
    <mergeCell ref="B39:F39"/>
    <mergeCell ref="R42:T42"/>
    <mergeCell ref="N48:P48"/>
    <mergeCell ref="S48:T48"/>
    <mergeCell ref="N49:P49"/>
    <mergeCell ref="S49:T49"/>
    <mergeCell ref="E50:H50"/>
    <mergeCell ref="N50:P50"/>
    <mergeCell ref="S50:T50"/>
  </mergeCells>
  <pageMargins left="0.7" right="0.7" top="0.75" bottom="0.75" header="0.3" footer="0.3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2"/>
  <sheetViews>
    <sheetView workbookViewId="0">
      <selection activeCell="E77" sqref="E77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9.71093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25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25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25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102</v>
      </c>
      <c r="T5" s="7" t="s">
        <v>103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25"/>
      <c r="T7" s="7"/>
    </row>
    <row r="8" spans="1:24" s="19" customFormat="1" ht="23.25">
      <c r="A8" s="198" t="s">
        <v>14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4" s="19" customFormat="1" ht="23.25">
      <c r="A9" s="199" t="s">
        <v>15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4" ht="18" customHeight="1">
      <c r="L10" s="21"/>
      <c r="Q10" s="24"/>
    </row>
    <row r="11" spans="1:24" ht="27" customHeight="1">
      <c r="A11" s="175" t="s">
        <v>16</v>
      </c>
      <c r="B11" s="175"/>
      <c r="C11" s="175"/>
      <c r="D11" s="175"/>
      <c r="E11" s="28" t="s">
        <v>104</v>
      </c>
      <c r="F11" s="28"/>
      <c r="G11" s="28"/>
      <c r="H11" s="28"/>
      <c r="I11" s="28"/>
      <c r="J11" s="28"/>
      <c r="K11" s="28"/>
      <c r="L11" s="28"/>
      <c r="M11" s="29"/>
      <c r="N11" s="30"/>
      <c r="O11" s="175" t="s">
        <v>17</v>
      </c>
      <c r="P11" s="175"/>
      <c r="Q11" s="31" t="s">
        <v>105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175" t="s">
        <v>18</v>
      </c>
      <c r="B12" s="175"/>
      <c r="C12" s="175"/>
      <c r="D12" s="175"/>
      <c r="E12" s="35" t="s">
        <v>106</v>
      </c>
      <c r="F12" s="35"/>
      <c r="G12" s="35"/>
      <c r="H12" s="35"/>
      <c r="I12" s="35"/>
      <c r="J12" s="35"/>
      <c r="K12" s="35"/>
      <c r="L12" s="35"/>
      <c r="M12" s="36"/>
      <c r="N12" s="30"/>
      <c r="O12" s="175" t="s">
        <v>18</v>
      </c>
      <c r="P12" s="175"/>
      <c r="Q12" s="31" t="s">
        <v>107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175" t="s">
        <v>19</v>
      </c>
      <c r="B13" s="175"/>
      <c r="C13" s="175"/>
      <c r="D13" s="175"/>
      <c r="E13" s="35" t="s">
        <v>108</v>
      </c>
      <c r="F13" s="35"/>
      <c r="G13" s="35"/>
      <c r="H13" s="35"/>
      <c r="I13" s="35"/>
      <c r="J13" s="35"/>
      <c r="K13" s="35"/>
      <c r="L13" s="35"/>
      <c r="M13" s="36"/>
      <c r="N13" s="30"/>
      <c r="O13" s="175" t="s">
        <v>19</v>
      </c>
      <c r="P13" s="175"/>
      <c r="Q13" s="39" t="s">
        <v>7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175" t="s">
        <v>20</v>
      </c>
      <c r="B14" s="175"/>
      <c r="C14" s="175"/>
      <c r="D14" s="175"/>
      <c r="E14" s="35" t="s">
        <v>109</v>
      </c>
      <c r="F14" s="35"/>
      <c r="G14" s="35"/>
      <c r="H14" s="35"/>
      <c r="I14" s="35"/>
      <c r="J14" s="35"/>
      <c r="K14" s="35"/>
      <c r="L14" s="35"/>
      <c r="M14" s="36"/>
      <c r="N14" s="30"/>
      <c r="O14" s="175" t="s">
        <v>21</v>
      </c>
      <c r="P14" s="175"/>
      <c r="Q14" s="44"/>
      <c r="R14" s="45"/>
      <c r="S14" s="45"/>
      <c r="T14" s="45"/>
      <c r="U14" s="22"/>
      <c r="V14" s="22"/>
      <c r="W14" s="22"/>
      <c r="X14" s="22"/>
    </row>
    <row r="15" spans="1:24" ht="16.5" customHeight="1">
      <c r="C15" s="46"/>
      <c r="Q15" s="47"/>
      <c r="R15" s="48"/>
      <c r="S15" s="23"/>
    </row>
    <row r="16" spans="1:24" ht="20.25" customHeight="1">
      <c r="A16" s="188" t="s">
        <v>22</v>
      </c>
      <c r="B16" s="190" t="s">
        <v>23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2"/>
      <c r="O16" s="188" t="s">
        <v>24</v>
      </c>
      <c r="P16" s="180" t="s">
        <v>25</v>
      </c>
      <c r="Q16" s="180" t="s">
        <v>26</v>
      </c>
      <c r="R16" s="180" t="s">
        <v>27</v>
      </c>
      <c r="S16" s="182" t="s">
        <v>28</v>
      </c>
      <c r="T16" s="182" t="s">
        <v>29</v>
      </c>
    </row>
    <row r="17" spans="1:20" ht="20.25" customHeight="1">
      <c r="A17" s="189"/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89"/>
      <c r="P17" s="181"/>
      <c r="Q17" s="181"/>
      <c r="R17" s="181"/>
      <c r="S17" s="183"/>
      <c r="T17" s="183"/>
    </row>
    <row r="18" spans="1:20" s="58" customFormat="1" ht="20.25" customHeight="1">
      <c r="A18" s="49"/>
      <c r="B18" s="50" t="s">
        <v>110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53"/>
      <c r="P18" s="54"/>
      <c r="Q18" s="55"/>
      <c r="R18" s="55"/>
      <c r="S18" s="56"/>
      <c r="T18" s="57"/>
    </row>
    <row r="19" spans="1:20" ht="20.25" customHeight="1">
      <c r="A19" s="129">
        <v>1</v>
      </c>
      <c r="B19" s="130" t="s">
        <v>111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1"/>
      <c r="N19" s="62"/>
      <c r="O19" s="131" t="s">
        <v>112</v>
      </c>
      <c r="P19" s="132">
        <v>10</v>
      </c>
      <c r="Q19" s="133">
        <v>29000</v>
      </c>
      <c r="R19" s="64">
        <f t="shared" ref="R19:R55" si="0">Q19*P19</f>
        <v>290000</v>
      </c>
      <c r="S19" s="65">
        <f>R19*10%</f>
        <v>29000</v>
      </c>
      <c r="T19" s="66">
        <f>SUM(R19:S19)</f>
        <v>319000</v>
      </c>
    </row>
    <row r="20" spans="1:20" ht="20.25" customHeight="1">
      <c r="A20" s="129">
        <v>2</v>
      </c>
      <c r="B20" s="130" t="s">
        <v>113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62"/>
      <c r="O20" s="131" t="s">
        <v>112</v>
      </c>
      <c r="P20" s="132">
        <v>10</v>
      </c>
      <c r="Q20" s="64">
        <v>21500</v>
      </c>
      <c r="R20" s="64">
        <f t="shared" si="0"/>
        <v>215000</v>
      </c>
      <c r="S20" s="65">
        <f>R20*10%</f>
        <v>21500</v>
      </c>
      <c r="T20" s="66">
        <f>SUM(R20:S20)</f>
        <v>236500</v>
      </c>
    </row>
    <row r="21" spans="1:20" ht="20.25" customHeight="1">
      <c r="A21" s="129">
        <v>3</v>
      </c>
      <c r="B21" s="130" t="s">
        <v>114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62"/>
      <c r="O21" s="131" t="s">
        <v>115</v>
      </c>
      <c r="P21" s="134">
        <v>1</v>
      </c>
      <c r="Q21" s="133">
        <v>5600</v>
      </c>
      <c r="R21" s="64">
        <f t="shared" si="0"/>
        <v>5600</v>
      </c>
      <c r="S21" s="65">
        <f t="shared" ref="S21:S30" si="1">R21*10%</f>
        <v>560</v>
      </c>
      <c r="T21" s="66">
        <f t="shared" ref="T21:T30" si="2">SUM(R21:S21)</f>
        <v>6160</v>
      </c>
    </row>
    <row r="22" spans="1:20" ht="20.25" customHeight="1">
      <c r="A22" s="129">
        <v>4</v>
      </c>
      <c r="B22" s="130" t="s">
        <v>116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1"/>
      <c r="N22" s="62"/>
      <c r="O22" s="131" t="s">
        <v>115</v>
      </c>
      <c r="P22" s="134">
        <v>40</v>
      </c>
      <c r="Q22" s="133">
        <v>1200</v>
      </c>
      <c r="R22" s="64">
        <f t="shared" si="0"/>
        <v>48000</v>
      </c>
      <c r="S22" s="65">
        <f t="shared" si="1"/>
        <v>4800</v>
      </c>
      <c r="T22" s="66">
        <f t="shared" si="2"/>
        <v>52800</v>
      </c>
    </row>
    <row r="23" spans="1:20" ht="20.25" customHeight="1">
      <c r="A23" s="129">
        <v>5</v>
      </c>
      <c r="B23" s="130" t="s">
        <v>117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2"/>
      <c r="O23" s="63" t="s">
        <v>112</v>
      </c>
      <c r="P23" s="132">
        <v>20</v>
      </c>
      <c r="Q23" s="64">
        <v>2600</v>
      </c>
      <c r="R23" s="64">
        <f t="shared" si="0"/>
        <v>52000</v>
      </c>
      <c r="S23" s="65">
        <f t="shared" si="1"/>
        <v>5200</v>
      </c>
      <c r="T23" s="66">
        <f t="shared" si="2"/>
        <v>57200</v>
      </c>
    </row>
    <row r="24" spans="1:20" ht="20.25" customHeight="1">
      <c r="A24" s="129">
        <v>6</v>
      </c>
      <c r="B24" s="130" t="s">
        <v>118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2"/>
      <c r="O24" s="63" t="s">
        <v>112</v>
      </c>
      <c r="P24" s="132">
        <v>5</v>
      </c>
      <c r="Q24" s="133">
        <v>21000</v>
      </c>
      <c r="R24" s="64">
        <f t="shared" si="0"/>
        <v>105000</v>
      </c>
      <c r="S24" s="65">
        <f t="shared" si="1"/>
        <v>10500</v>
      </c>
      <c r="T24" s="66">
        <f t="shared" si="2"/>
        <v>115500</v>
      </c>
    </row>
    <row r="25" spans="1:20" ht="20.25" customHeight="1">
      <c r="A25" s="129">
        <v>7</v>
      </c>
      <c r="B25" s="130" t="s">
        <v>119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2"/>
      <c r="O25" s="63" t="s">
        <v>112</v>
      </c>
      <c r="P25" s="132">
        <v>10</v>
      </c>
      <c r="Q25" s="133">
        <v>19000</v>
      </c>
      <c r="R25" s="64">
        <f t="shared" si="0"/>
        <v>190000</v>
      </c>
      <c r="S25" s="65">
        <f t="shared" si="1"/>
        <v>19000</v>
      </c>
      <c r="T25" s="66">
        <f t="shared" si="2"/>
        <v>209000</v>
      </c>
    </row>
    <row r="26" spans="1:20" ht="20.25" customHeight="1">
      <c r="A26" s="129">
        <v>8</v>
      </c>
      <c r="B26" s="130" t="s">
        <v>120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2"/>
      <c r="O26" s="63" t="s">
        <v>112</v>
      </c>
      <c r="P26" s="132">
        <v>150</v>
      </c>
      <c r="Q26" s="133">
        <v>1600</v>
      </c>
      <c r="R26" s="64">
        <f t="shared" si="0"/>
        <v>240000</v>
      </c>
      <c r="S26" s="65">
        <f t="shared" si="1"/>
        <v>24000</v>
      </c>
      <c r="T26" s="66">
        <f t="shared" si="2"/>
        <v>264000</v>
      </c>
    </row>
    <row r="27" spans="1:20" ht="20.25" customHeight="1">
      <c r="A27" s="129">
        <v>9</v>
      </c>
      <c r="B27" s="130" t="s">
        <v>121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2"/>
      <c r="O27" s="63" t="s">
        <v>74</v>
      </c>
      <c r="P27" s="132">
        <v>5</v>
      </c>
      <c r="Q27" s="133">
        <v>28000</v>
      </c>
      <c r="R27" s="64">
        <f t="shared" si="0"/>
        <v>140000</v>
      </c>
      <c r="S27" s="65">
        <f t="shared" si="1"/>
        <v>14000</v>
      </c>
      <c r="T27" s="66">
        <f t="shared" si="2"/>
        <v>154000</v>
      </c>
    </row>
    <row r="28" spans="1:20" ht="20.25" customHeight="1">
      <c r="A28" s="129">
        <v>10</v>
      </c>
      <c r="B28" s="130" t="s">
        <v>122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2"/>
      <c r="O28" s="63" t="s">
        <v>92</v>
      </c>
      <c r="P28" s="132">
        <v>80</v>
      </c>
      <c r="Q28" s="64">
        <v>2100</v>
      </c>
      <c r="R28" s="64">
        <f t="shared" si="0"/>
        <v>168000</v>
      </c>
      <c r="S28" s="65">
        <f t="shared" si="1"/>
        <v>16800</v>
      </c>
      <c r="T28" s="66">
        <f t="shared" si="2"/>
        <v>184800</v>
      </c>
    </row>
    <row r="29" spans="1:20" ht="20.25" customHeight="1">
      <c r="A29" s="129">
        <v>11</v>
      </c>
      <c r="B29" s="130" t="s">
        <v>123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1"/>
      <c r="N29" s="62"/>
      <c r="O29" s="63" t="s">
        <v>92</v>
      </c>
      <c r="P29" s="132">
        <v>20</v>
      </c>
      <c r="Q29" s="64">
        <v>2100</v>
      </c>
      <c r="R29" s="64">
        <f t="shared" si="0"/>
        <v>42000</v>
      </c>
      <c r="S29" s="65">
        <f t="shared" si="1"/>
        <v>4200</v>
      </c>
      <c r="T29" s="66">
        <f t="shared" si="2"/>
        <v>46200</v>
      </c>
    </row>
    <row r="30" spans="1:20" ht="20.25" customHeight="1">
      <c r="A30" s="129">
        <v>12</v>
      </c>
      <c r="B30" s="130" t="s">
        <v>124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  <c r="O30" s="63" t="s">
        <v>92</v>
      </c>
      <c r="P30" s="132">
        <v>20</v>
      </c>
      <c r="Q30" s="64">
        <v>2100</v>
      </c>
      <c r="R30" s="64">
        <f t="shared" si="0"/>
        <v>42000</v>
      </c>
      <c r="S30" s="65">
        <f t="shared" si="1"/>
        <v>4200</v>
      </c>
      <c r="T30" s="66">
        <f t="shared" si="2"/>
        <v>46200</v>
      </c>
    </row>
    <row r="31" spans="1:20" ht="20.25" customHeight="1">
      <c r="A31" s="129">
        <v>13</v>
      </c>
      <c r="B31" s="130" t="s">
        <v>125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  <c r="N31" s="62"/>
      <c r="O31" s="63" t="s">
        <v>92</v>
      </c>
      <c r="P31" s="132">
        <v>10</v>
      </c>
      <c r="Q31" s="64">
        <v>5500</v>
      </c>
      <c r="R31" s="64">
        <f t="shared" si="0"/>
        <v>55000</v>
      </c>
      <c r="S31" s="65">
        <f>R31*10%</f>
        <v>5500</v>
      </c>
      <c r="T31" s="66">
        <f>SUM(R31:S31)</f>
        <v>60500</v>
      </c>
    </row>
    <row r="32" spans="1:20" ht="20.25" customHeight="1">
      <c r="A32" s="129">
        <v>14</v>
      </c>
      <c r="B32" s="130" t="s">
        <v>126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  <c r="N32" s="62"/>
      <c r="O32" s="63" t="s">
        <v>92</v>
      </c>
      <c r="P32" s="132">
        <v>5</v>
      </c>
      <c r="Q32" s="64">
        <v>5500</v>
      </c>
      <c r="R32" s="64">
        <f t="shared" si="0"/>
        <v>27500</v>
      </c>
      <c r="S32" s="65">
        <f>R32*10%</f>
        <v>2750</v>
      </c>
      <c r="T32" s="66">
        <f>SUM(R32:S32)</f>
        <v>30250</v>
      </c>
    </row>
    <row r="33" spans="1:20" ht="20.25" customHeight="1">
      <c r="A33" s="129">
        <v>15</v>
      </c>
      <c r="B33" s="130" t="s">
        <v>127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62"/>
      <c r="O33" s="63" t="s">
        <v>92</v>
      </c>
      <c r="P33" s="132">
        <v>10</v>
      </c>
      <c r="Q33" s="64">
        <v>9200</v>
      </c>
      <c r="R33" s="64">
        <f t="shared" si="0"/>
        <v>92000</v>
      </c>
      <c r="S33" s="65">
        <f>R33*10%</f>
        <v>9200</v>
      </c>
      <c r="T33" s="66">
        <f>SUM(R33:S33)</f>
        <v>101200</v>
      </c>
    </row>
    <row r="34" spans="1:20" ht="20.25" customHeight="1">
      <c r="A34" s="129">
        <v>16</v>
      </c>
      <c r="B34" s="130" t="s">
        <v>128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62"/>
      <c r="O34" s="63" t="s">
        <v>97</v>
      </c>
      <c r="P34" s="132">
        <v>1</v>
      </c>
      <c r="Q34" s="64">
        <v>3500</v>
      </c>
      <c r="R34" s="64">
        <f t="shared" si="0"/>
        <v>3500</v>
      </c>
      <c r="S34" s="65">
        <f>R34*10%</f>
        <v>350</v>
      </c>
      <c r="T34" s="66">
        <f>SUM(R34:S34)</f>
        <v>3850</v>
      </c>
    </row>
    <row r="35" spans="1:20" ht="20.25" customHeight="1">
      <c r="A35" s="129">
        <v>17</v>
      </c>
      <c r="B35" s="130" t="s">
        <v>129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1"/>
      <c r="N35" s="62"/>
      <c r="O35" s="63" t="s">
        <v>92</v>
      </c>
      <c r="P35" s="132">
        <v>12</v>
      </c>
      <c r="Q35" s="64">
        <v>9500</v>
      </c>
      <c r="R35" s="64">
        <f t="shared" si="0"/>
        <v>114000</v>
      </c>
      <c r="S35" s="65">
        <f t="shared" ref="S35:S43" si="3">R35*10%</f>
        <v>11400</v>
      </c>
      <c r="T35" s="66">
        <f t="shared" ref="T35:T43" si="4">SUM(R35:S35)</f>
        <v>125400</v>
      </c>
    </row>
    <row r="36" spans="1:20" ht="20.25" customHeight="1">
      <c r="A36" s="129">
        <v>18</v>
      </c>
      <c r="B36" s="130" t="s">
        <v>130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  <c r="O36" s="131" t="s">
        <v>74</v>
      </c>
      <c r="P36" s="134">
        <v>20</v>
      </c>
      <c r="Q36" s="133">
        <v>10200</v>
      </c>
      <c r="R36" s="64">
        <f t="shared" si="0"/>
        <v>204000</v>
      </c>
      <c r="S36" s="65">
        <f t="shared" si="3"/>
        <v>20400</v>
      </c>
      <c r="T36" s="66">
        <f t="shared" si="4"/>
        <v>224400</v>
      </c>
    </row>
    <row r="37" spans="1:20" ht="20.25" customHeight="1">
      <c r="A37" s="129">
        <v>19</v>
      </c>
      <c r="B37" s="130" t="s">
        <v>131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1"/>
      <c r="N37" s="62"/>
      <c r="O37" s="131" t="s">
        <v>74</v>
      </c>
      <c r="P37" s="134">
        <v>30</v>
      </c>
      <c r="Q37" s="133">
        <v>8700</v>
      </c>
      <c r="R37" s="64">
        <f t="shared" si="0"/>
        <v>261000</v>
      </c>
      <c r="S37" s="65">
        <f t="shared" si="3"/>
        <v>26100</v>
      </c>
      <c r="T37" s="66">
        <f t="shared" si="4"/>
        <v>287100</v>
      </c>
    </row>
    <row r="38" spans="1:20" ht="20.25" customHeight="1">
      <c r="A38" s="129">
        <v>20</v>
      </c>
      <c r="B38" s="130" t="s">
        <v>132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  <c r="N38" s="62"/>
      <c r="O38" s="131" t="s">
        <v>133</v>
      </c>
      <c r="P38" s="134">
        <v>20</v>
      </c>
      <c r="Q38" s="133">
        <v>4900</v>
      </c>
      <c r="R38" s="64">
        <f t="shared" si="0"/>
        <v>98000</v>
      </c>
      <c r="S38" s="65">
        <f t="shared" si="3"/>
        <v>9800</v>
      </c>
      <c r="T38" s="66">
        <f t="shared" si="4"/>
        <v>107800</v>
      </c>
    </row>
    <row r="39" spans="1:20" ht="20.25" customHeight="1">
      <c r="A39" s="129">
        <v>21</v>
      </c>
      <c r="B39" s="130" t="s">
        <v>134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1"/>
      <c r="N39" s="62"/>
      <c r="O39" s="131" t="s">
        <v>112</v>
      </c>
      <c r="P39" s="134">
        <v>10</v>
      </c>
      <c r="Q39" s="133">
        <v>5200</v>
      </c>
      <c r="R39" s="64">
        <f t="shared" si="0"/>
        <v>52000</v>
      </c>
      <c r="S39" s="65">
        <f t="shared" si="3"/>
        <v>5200</v>
      </c>
      <c r="T39" s="66">
        <f t="shared" si="4"/>
        <v>57200</v>
      </c>
    </row>
    <row r="40" spans="1:20" ht="20.25" customHeight="1">
      <c r="A40" s="129">
        <v>22</v>
      </c>
      <c r="B40" s="130" t="s">
        <v>135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1"/>
      <c r="N40" s="62"/>
      <c r="O40" s="131" t="s">
        <v>136</v>
      </c>
      <c r="P40" s="134">
        <v>10</v>
      </c>
      <c r="Q40" s="133">
        <v>4500</v>
      </c>
      <c r="R40" s="64">
        <f t="shared" si="0"/>
        <v>45000</v>
      </c>
      <c r="S40" s="65">
        <f t="shared" si="3"/>
        <v>4500</v>
      </c>
      <c r="T40" s="66">
        <f t="shared" si="4"/>
        <v>49500</v>
      </c>
    </row>
    <row r="41" spans="1:20" ht="20.25" customHeight="1">
      <c r="A41" s="129">
        <v>23</v>
      </c>
      <c r="B41" s="130" t="s">
        <v>137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1"/>
      <c r="N41" s="62"/>
      <c r="O41" s="131" t="s">
        <v>92</v>
      </c>
      <c r="P41" s="132">
        <v>20</v>
      </c>
      <c r="Q41" s="64">
        <v>6000</v>
      </c>
      <c r="R41" s="64">
        <f t="shared" si="0"/>
        <v>120000</v>
      </c>
      <c r="S41" s="65">
        <f t="shared" si="3"/>
        <v>12000</v>
      </c>
      <c r="T41" s="66">
        <f t="shared" si="4"/>
        <v>132000</v>
      </c>
    </row>
    <row r="42" spans="1:20" ht="20.25" customHeight="1">
      <c r="A42" s="129">
        <v>24</v>
      </c>
      <c r="B42" s="130" t="s">
        <v>138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  <c r="N42" s="62"/>
      <c r="O42" s="131" t="s">
        <v>139</v>
      </c>
      <c r="P42" s="132">
        <v>5</v>
      </c>
      <c r="Q42" s="64">
        <v>6200</v>
      </c>
      <c r="R42" s="64">
        <f t="shared" si="0"/>
        <v>31000</v>
      </c>
      <c r="S42" s="65">
        <f t="shared" si="3"/>
        <v>3100</v>
      </c>
      <c r="T42" s="66">
        <f t="shared" si="4"/>
        <v>34100</v>
      </c>
    </row>
    <row r="43" spans="1:20" ht="20.25" customHeight="1">
      <c r="A43" s="129">
        <v>25</v>
      </c>
      <c r="B43" s="130" t="s">
        <v>140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1"/>
      <c r="N43" s="62"/>
      <c r="O43" s="131" t="s">
        <v>141</v>
      </c>
      <c r="P43" s="134">
        <v>12</v>
      </c>
      <c r="Q43" s="133">
        <v>3200</v>
      </c>
      <c r="R43" s="64">
        <f t="shared" si="0"/>
        <v>38400</v>
      </c>
      <c r="S43" s="65">
        <f t="shared" si="3"/>
        <v>3840</v>
      </c>
      <c r="T43" s="66">
        <f t="shared" si="4"/>
        <v>42240</v>
      </c>
    </row>
    <row r="44" spans="1:20" ht="20.25" customHeight="1">
      <c r="A44" s="129">
        <v>26</v>
      </c>
      <c r="B44" s="130" t="s">
        <v>142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1"/>
      <c r="N44" s="62"/>
      <c r="O44" s="131" t="s">
        <v>141</v>
      </c>
      <c r="P44" s="134">
        <v>24</v>
      </c>
      <c r="Q44" s="133">
        <v>3400</v>
      </c>
      <c r="R44" s="64">
        <f t="shared" si="0"/>
        <v>81600</v>
      </c>
      <c r="S44" s="65">
        <f>R44*0.1</f>
        <v>8160</v>
      </c>
      <c r="T44" s="66">
        <f>R44+S44</f>
        <v>89760</v>
      </c>
    </row>
    <row r="45" spans="1:20" ht="20.25" customHeight="1">
      <c r="A45" s="135">
        <v>27</v>
      </c>
      <c r="B45" s="136" t="s">
        <v>143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62"/>
      <c r="O45" s="131" t="s">
        <v>141</v>
      </c>
      <c r="P45" s="134">
        <v>20</v>
      </c>
      <c r="Q45" s="133">
        <v>2400</v>
      </c>
      <c r="R45" s="64">
        <f t="shared" si="0"/>
        <v>48000</v>
      </c>
      <c r="S45" s="65">
        <f>R45*0.1</f>
        <v>4800</v>
      </c>
      <c r="T45" s="66">
        <f>R45+S45</f>
        <v>52800</v>
      </c>
    </row>
    <row r="46" spans="1:20" ht="20.25" customHeight="1">
      <c r="A46" s="135">
        <v>28</v>
      </c>
      <c r="B46" s="137" t="s">
        <v>144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38"/>
      <c r="N46" s="139"/>
      <c r="O46" s="131" t="s">
        <v>145</v>
      </c>
      <c r="P46" s="134">
        <v>5</v>
      </c>
      <c r="Q46" s="133">
        <v>2500</v>
      </c>
      <c r="R46" s="64">
        <f t="shared" si="0"/>
        <v>12500</v>
      </c>
      <c r="S46" s="65">
        <f>R46*0.1</f>
        <v>1250</v>
      </c>
      <c r="T46" s="66">
        <f>R46+S46</f>
        <v>13750</v>
      </c>
    </row>
    <row r="47" spans="1:20" ht="20.25" customHeight="1">
      <c r="A47" s="135">
        <v>29</v>
      </c>
      <c r="B47" s="140" t="s">
        <v>146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1"/>
      <c r="N47" s="62"/>
      <c r="O47" s="141" t="s">
        <v>147</v>
      </c>
      <c r="P47" s="134">
        <v>5</v>
      </c>
      <c r="Q47" s="133">
        <v>550</v>
      </c>
      <c r="R47" s="64">
        <f t="shared" si="0"/>
        <v>2750</v>
      </c>
      <c r="S47" s="65">
        <f t="shared" ref="S47:S55" si="5">R47*0.1</f>
        <v>275</v>
      </c>
      <c r="T47" s="66">
        <f t="shared" ref="T47:T55" si="6">R47+S47</f>
        <v>3025</v>
      </c>
    </row>
    <row r="48" spans="1:20" ht="20.25" customHeight="1">
      <c r="A48" s="135">
        <v>30</v>
      </c>
      <c r="B48" s="140" t="s">
        <v>148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1"/>
      <c r="N48" s="62"/>
      <c r="O48" s="141" t="s">
        <v>92</v>
      </c>
      <c r="P48" s="134">
        <v>2</v>
      </c>
      <c r="Q48" s="133">
        <v>6900</v>
      </c>
      <c r="R48" s="64">
        <f t="shared" si="0"/>
        <v>13800</v>
      </c>
      <c r="S48" s="65">
        <f t="shared" si="5"/>
        <v>1380</v>
      </c>
      <c r="T48" s="66">
        <f t="shared" si="6"/>
        <v>15180</v>
      </c>
    </row>
    <row r="49" spans="1:20" ht="20.25" customHeight="1">
      <c r="A49" s="135">
        <v>31</v>
      </c>
      <c r="B49" s="140" t="s">
        <v>149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1"/>
      <c r="N49" s="62"/>
      <c r="O49" s="141" t="s">
        <v>92</v>
      </c>
      <c r="P49" s="134">
        <v>2</v>
      </c>
      <c r="Q49" s="133">
        <v>6900</v>
      </c>
      <c r="R49" s="64">
        <f t="shared" si="0"/>
        <v>13800</v>
      </c>
      <c r="S49" s="65">
        <f t="shared" si="5"/>
        <v>1380</v>
      </c>
      <c r="T49" s="66">
        <f t="shared" si="6"/>
        <v>15180</v>
      </c>
    </row>
    <row r="50" spans="1:20" ht="20.25" customHeight="1">
      <c r="A50" s="135">
        <v>32</v>
      </c>
      <c r="B50" s="142" t="s">
        <v>150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38"/>
      <c r="N50" s="139"/>
      <c r="O50" s="141" t="s">
        <v>151</v>
      </c>
      <c r="P50" s="134">
        <v>5</v>
      </c>
      <c r="Q50" s="133">
        <v>11400</v>
      </c>
      <c r="R50" s="64">
        <f t="shared" si="0"/>
        <v>57000</v>
      </c>
      <c r="S50" s="65">
        <f t="shared" si="5"/>
        <v>5700</v>
      </c>
      <c r="T50" s="66">
        <f t="shared" si="6"/>
        <v>62700</v>
      </c>
    </row>
    <row r="51" spans="1:20" ht="20.25" customHeight="1">
      <c r="A51" s="135">
        <v>33</v>
      </c>
      <c r="B51" s="140" t="s">
        <v>152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1"/>
      <c r="N51" s="62"/>
      <c r="O51" s="141" t="s">
        <v>112</v>
      </c>
      <c r="P51" s="134">
        <v>2</v>
      </c>
      <c r="Q51" s="133">
        <v>35000</v>
      </c>
      <c r="R51" s="64">
        <f t="shared" si="0"/>
        <v>70000</v>
      </c>
      <c r="S51" s="65">
        <f t="shared" si="5"/>
        <v>7000</v>
      </c>
      <c r="T51" s="66">
        <f t="shared" si="6"/>
        <v>77000</v>
      </c>
    </row>
    <row r="52" spans="1:20" ht="20.25" customHeight="1">
      <c r="A52" s="135">
        <v>34</v>
      </c>
      <c r="B52" s="140" t="s">
        <v>153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43"/>
      <c r="N52" s="144"/>
      <c r="O52" s="141" t="s">
        <v>112</v>
      </c>
      <c r="P52" s="134">
        <v>5</v>
      </c>
      <c r="Q52" s="133">
        <v>23000</v>
      </c>
      <c r="R52" s="64">
        <f t="shared" si="0"/>
        <v>115000</v>
      </c>
      <c r="S52" s="65">
        <f t="shared" si="5"/>
        <v>11500</v>
      </c>
      <c r="T52" s="66">
        <f t="shared" si="6"/>
        <v>126500</v>
      </c>
    </row>
    <row r="53" spans="1:20" ht="20.25" customHeight="1">
      <c r="A53" s="145">
        <v>35</v>
      </c>
      <c r="B53" s="146" t="s">
        <v>118</v>
      </c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8"/>
      <c r="N53" s="149"/>
      <c r="O53" s="150" t="s">
        <v>112</v>
      </c>
      <c r="P53" s="151">
        <v>15</v>
      </c>
      <c r="Q53" s="152">
        <v>21000</v>
      </c>
      <c r="R53" s="153">
        <f t="shared" si="0"/>
        <v>315000</v>
      </c>
      <c r="S53" s="154">
        <f t="shared" si="5"/>
        <v>31500</v>
      </c>
      <c r="T53" s="155">
        <f t="shared" si="6"/>
        <v>346500</v>
      </c>
    </row>
    <row r="54" spans="1:20" ht="20.25" customHeight="1">
      <c r="A54" s="145">
        <v>36</v>
      </c>
      <c r="B54" s="146" t="s">
        <v>154</v>
      </c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8"/>
      <c r="N54" s="149"/>
      <c r="O54" s="150" t="s">
        <v>155</v>
      </c>
      <c r="P54" s="151">
        <v>5</v>
      </c>
      <c r="Q54" s="152">
        <v>89600</v>
      </c>
      <c r="R54" s="153">
        <f t="shared" si="0"/>
        <v>448000</v>
      </c>
      <c r="S54" s="154">
        <f t="shared" si="5"/>
        <v>44800</v>
      </c>
      <c r="T54" s="155">
        <f t="shared" si="6"/>
        <v>492800</v>
      </c>
    </row>
    <row r="55" spans="1:20" ht="20.25" customHeight="1">
      <c r="A55" s="145">
        <v>37</v>
      </c>
      <c r="B55" s="146" t="s">
        <v>156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8"/>
      <c r="N55" s="149"/>
      <c r="O55" s="150" t="s">
        <v>155</v>
      </c>
      <c r="P55" s="151">
        <v>120</v>
      </c>
      <c r="Q55" s="152">
        <v>44800</v>
      </c>
      <c r="R55" s="153">
        <f t="shared" si="0"/>
        <v>5376000</v>
      </c>
      <c r="S55" s="154">
        <f t="shared" si="5"/>
        <v>537600</v>
      </c>
      <c r="T55" s="155">
        <f t="shared" si="6"/>
        <v>5913600</v>
      </c>
    </row>
    <row r="56" spans="1:20" ht="20.25" customHeight="1">
      <c r="O56" s="184" t="s">
        <v>31</v>
      </c>
      <c r="P56" s="185"/>
      <c r="Q56" s="186"/>
      <c r="R56" s="67">
        <f>SUM(R18:R55)</f>
        <v>9232450</v>
      </c>
      <c r="S56" s="67">
        <f>SUM(S18:S55)</f>
        <v>923245</v>
      </c>
      <c r="T56" s="67">
        <f>SUM(T18:T55)</f>
        <v>10155695</v>
      </c>
    </row>
    <row r="57" spans="1:20" ht="16.5" customHeight="1">
      <c r="A57" s="68"/>
      <c r="B57" s="68"/>
      <c r="C57" s="68"/>
      <c r="D57" s="68"/>
      <c r="E57" s="68"/>
      <c r="F57" s="68"/>
      <c r="G57" s="68"/>
      <c r="H57" s="68"/>
      <c r="I57" s="69"/>
      <c r="J57" s="70"/>
      <c r="K57" s="70"/>
      <c r="L57" s="70"/>
      <c r="M57" s="71"/>
      <c r="N57" s="37"/>
      <c r="O57" s="71"/>
      <c r="P57" s="71"/>
      <c r="Q57" s="71"/>
      <c r="R57" s="72"/>
      <c r="S57" s="73"/>
    </row>
    <row r="58" spans="1:20" s="76" customFormat="1" ht="27" customHeight="1">
      <c r="A58" s="74" t="s">
        <v>32</v>
      </c>
      <c r="B58" s="75"/>
      <c r="C58" s="58"/>
      <c r="D58" s="58"/>
      <c r="E58" s="58"/>
      <c r="F58" s="58"/>
      <c r="G58" s="58"/>
      <c r="H58" s="58"/>
      <c r="N58" s="77"/>
      <c r="O58" s="78"/>
      <c r="P58" s="78"/>
      <c r="Q58" s="79"/>
      <c r="R58" s="80"/>
      <c r="S58" s="81"/>
      <c r="T58" s="82"/>
    </row>
    <row r="59" spans="1:20" s="76" customFormat="1" ht="27" customHeight="1">
      <c r="A59" s="58"/>
      <c r="B59" s="175" t="s">
        <v>33</v>
      </c>
      <c r="C59" s="169"/>
      <c r="D59" s="169"/>
      <c r="E59" s="169"/>
      <c r="F59" s="169"/>
      <c r="G59" s="83" t="s">
        <v>34</v>
      </c>
      <c r="H59" s="84"/>
      <c r="I59" s="85"/>
      <c r="J59" s="28"/>
      <c r="K59" s="28"/>
      <c r="L59" s="28"/>
      <c r="M59" s="86"/>
      <c r="N59" s="187"/>
      <c r="O59" s="187"/>
      <c r="P59" s="123"/>
      <c r="Q59" s="88"/>
      <c r="R59" s="89"/>
      <c r="S59" s="88"/>
      <c r="T59" s="90"/>
    </row>
    <row r="60" spans="1:20" s="76" customFormat="1" ht="27" customHeight="1">
      <c r="A60" s="58"/>
      <c r="B60" s="175" t="s">
        <v>35</v>
      </c>
      <c r="C60" s="169"/>
      <c r="D60" s="169"/>
      <c r="E60" s="169"/>
      <c r="F60" s="169"/>
      <c r="G60" s="83" t="s">
        <v>34</v>
      </c>
      <c r="H60" s="91"/>
      <c r="I60" s="92"/>
      <c r="J60" s="93"/>
      <c r="K60" s="93"/>
      <c r="L60" s="93"/>
      <c r="M60" s="93"/>
      <c r="N60" s="176"/>
      <c r="O60" s="176"/>
      <c r="P60" s="124"/>
      <c r="Q60" s="51"/>
      <c r="R60" s="95"/>
      <c r="S60" s="51"/>
      <c r="T60" s="96"/>
    </row>
    <row r="61" spans="1:20" s="76" customFormat="1" ht="27" customHeight="1">
      <c r="A61" s="58"/>
      <c r="B61" s="175" t="s">
        <v>36</v>
      </c>
      <c r="C61" s="175"/>
      <c r="D61" s="175"/>
      <c r="E61" s="175"/>
      <c r="F61" s="175"/>
      <c r="G61" s="83" t="s">
        <v>34</v>
      </c>
      <c r="H61" s="84"/>
      <c r="I61" s="85"/>
      <c r="J61" s="85"/>
      <c r="K61" s="85"/>
      <c r="L61" s="85"/>
      <c r="M61" s="85"/>
      <c r="N61" s="28"/>
      <c r="O61" s="88"/>
      <c r="P61" s="88"/>
      <c r="Q61" s="88"/>
      <c r="R61" s="89"/>
      <c r="S61" s="33"/>
      <c r="T61" s="34"/>
    </row>
    <row r="62" spans="1:20" s="58" customFormat="1" ht="10.5" customHeight="1">
      <c r="N62" s="97"/>
      <c r="O62" s="98"/>
      <c r="P62" s="98"/>
      <c r="Q62" s="98"/>
      <c r="R62" s="99"/>
      <c r="S62" s="100"/>
      <c r="T62" s="101"/>
    </row>
    <row r="63" spans="1:20" s="58" customFormat="1" ht="14.25">
      <c r="N63" s="97"/>
      <c r="O63" s="98"/>
      <c r="P63" s="98"/>
      <c r="Q63" s="98"/>
      <c r="R63" s="99"/>
      <c r="S63" s="100"/>
      <c r="T63" s="101"/>
    </row>
    <row r="64" spans="1:20" s="3" customFormat="1" ht="15">
      <c r="A64" s="3" t="s">
        <v>37</v>
      </c>
      <c r="K64" s="16" t="s">
        <v>38</v>
      </c>
      <c r="R64" s="177" t="s">
        <v>39</v>
      </c>
      <c r="S64" s="177"/>
      <c r="T64" s="177"/>
    </row>
    <row r="65" spans="1:20" s="22" customFormat="1" ht="27" customHeight="1">
      <c r="K65" s="102"/>
      <c r="L65" s="102"/>
      <c r="R65" s="102"/>
      <c r="S65" s="102"/>
      <c r="T65" s="103"/>
    </row>
    <row r="66" spans="1:20" s="22" customFormat="1" ht="27" customHeight="1">
      <c r="K66" s="102"/>
      <c r="L66" s="102"/>
      <c r="R66" s="102"/>
      <c r="S66" s="102"/>
      <c r="T66" s="103"/>
    </row>
    <row r="67" spans="1:20" s="22" customFormat="1" ht="27" customHeight="1">
      <c r="K67" s="102"/>
      <c r="L67" s="102"/>
      <c r="R67" s="102"/>
      <c r="S67" s="102"/>
      <c r="T67" s="103"/>
    </row>
    <row r="68" spans="1:20" s="22" customFormat="1" ht="27" customHeight="1">
      <c r="K68" s="104"/>
      <c r="L68" s="102"/>
      <c r="R68" s="104"/>
      <c r="S68" s="102"/>
      <c r="T68" s="103"/>
    </row>
    <row r="69" spans="1:20" s="22" customFormat="1" ht="27" customHeight="1">
      <c r="A69" s="105"/>
      <c r="B69" s="105"/>
      <c r="C69" s="105"/>
      <c r="D69" s="105"/>
      <c r="E69" s="105"/>
      <c r="F69" s="105"/>
      <c r="G69" s="105"/>
      <c r="H69" s="105"/>
      <c r="K69" s="106"/>
      <c r="L69" s="106"/>
      <c r="M69" s="106"/>
      <c r="N69" s="105"/>
      <c r="O69" s="105"/>
      <c r="P69" s="105"/>
      <c r="R69" s="106"/>
      <c r="S69" s="106"/>
      <c r="T69" s="107"/>
    </row>
    <row r="70" spans="1:20" s="22" customFormat="1" ht="27" customHeight="1">
      <c r="A70" s="108" t="s">
        <v>40</v>
      </c>
      <c r="B70" s="108"/>
      <c r="C70" s="108"/>
      <c r="D70" s="108"/>
      <c r="E70" s="108" t="s">
        <v>157</v>
      </c>
      <c r="F70" s="108"/>
      <c r="G70" s="108"/>
      <c r="H70" s="108"/>
      <c r="K70" s="108" t="s">
        <v>40</v>
      </c>
      <c r="L70" s="108"/>
      <c r="M70" s="108"/>
      <c r="N70" s="178" t="s">
        <v>41</v>
      </c>
      <c r="O70" s="178"/>
      <c r="P70" s="178"/>
      <c r="R70" s="109" t="s">
        <v>40</v>
      </c>
      <c r="S70" s="179"/>
      <c r="T70" s="179"/>
    </row>
    <row r="71" spans="1:20" s="22" customFormat="1" ht="27" customHeight="1">
      <c r="A71" s="110" t="s">
        <v>42</v>
      </c>
      <c r="B71" s="110"/>
      <c r="C71" s="110"/>
      <c r="D71" s="110"/>
      <c r="E71" s="20" t="s">
        <v>158</v>
      </c>
      <c r="F71" s="122"/>
      <c r="G71" s="122"/>
      <c r="H71" s="122"/>
      <c r="K71" s="110" t="s">
        <v>42</v>
      </c>
      <c r="L71" s="110"/>
      <c r="M71" s="110"/>
      <c r="N71" s="169" t="s">
        <v>43</v>
      </c>
      <c r="O71" s="169"/>
      <c r="P71" s="169"/>
      <c r="R71" s="111" t="s">
        <v>42</v>
      </c>
      <c r="S71" s="170"/>
      <c r="T71" s="170"/>
    </row>
    <row r="72" spans="1:20" s="22" customFormat="1" ht="27" customHeight="1">
      <c r="A72" s="110" t="s">
        <v>44</v>
      </c>
      <c r="B72" s="110"/>
      <c r="C72" s="110"/>
      <c r="D72" s="110"/>
      <c r="E72" s="171">
        <v>42844</v>
      </c>
      <c r="F72" s="171"/>
      <c r="G72" s="171"/>
      <c r="H72" s="171"/>
      <c r="K72" s="110" t="s">
        <v>44</v>
      </c>
      <c r="L72" s="110"/>
      <c r="M72" s="112"/>
      <c r="N72" s="172">
        <f>E72</f>
        <v>42844</v>
      </c>
      <c r="O72" s="169"/>
      <c r="P72" s="169"/>
      <c r="R72" s="111" t="s">
        <v>44</v>
      </c>
      <c r="S72" s="173">
        <f>N72</f>
        <v>42844</v>
      </c>
      <c r="T72" s="174"/>
    </row>
  </sheetData>
  <mergeCells count="32">
    <mergeCell ref="N71:P71"/>
    <mergeCell ref="S71:T71"/>
    <mergeCell ref="E72:H72"/>
    <mergeCell ref="N72:P72"/>
    <mergeCell ref="S72:T72"/>
    <mergeCell ref="B60:F60"/>
    <mergeCell ref="N60:O60"/>
    <mergeCell ref="B61:F61"/>
    <mergeCell ref="R64:T64"/>
    <mergeCell ref="N70:P70"/>
    <mergeCell ref="S70:T70"/>
    <mergeCell ref="Q16:Q17"/>
    <mergeCell ref="R16:R17"/>
    <mergeCell ref="S16:S17"/>
    <mergeCell ref="T16:T17"/>
    <mergeCell ref="O56:Q56"/>
    <mergeCell ref="B59:F59"/>
    <mergeCell ref="N59:O5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50"/>
  <sheetViews>
    <sheetView tabSelected="1" workbookViewId="0">
      <selection activeCell="I29" sqref="I29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0</v>
      </c>
      <c r="B1" s="14"/>
      <c r="C1" s="1"/>
      <c r="D1" s="1"/>
      <c r="E1" s="1"/>
      <c r="F1" s="1"/>
      <c r="G1" s="1"/>
      <c r="H1" s="1"/>
      <c r="I1" s="8"/>
      <c r="J1" s="14"/>
      <c r="K1" s="14"/>
      <c r="L1" s="14"/>
      <c r="M1" s="14"/>
      <c r="N1" s="1"/>
      <c r="O1" s="156"/>
      <c r="P1" s="156"/>
      <c r="Q1" s="156"/>
      <c r="R1" s="157"/>
      <c r="S1" s="158"/>
      <c r="T1" s="159"/>
    </row>
    <row r="2" spans="1:24" s="2" customFormat="1" ht="15">
      <c r="A2" s="3" t="s">
        <v>1</v>
      </c>
      <c r="N2" s="3"/>
      <c r="O2" s="4"/>
      <c r="P2" s="4"/>
      <c r="Q2" s="16"/>
      <c r="R2" s="17"/>
      <c r="S2" s="16"/>
      <c r="T2" s="7"/>
    </row>
    <row r="3" spans="1:24" s="2" customFormat="1" ht="15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27"/>
      <c r="T3" s="7"/>
    </row>
    <row r="4" spans="1:24" s="2" customFormat="1" ht="15">
      <c r="A4" s="11" t="s">
        <v>4</v>
      </c>
      <c r="F4" s="11" t="s">
        <v>5</v>
      </c>
      <c r="N4" s="3"/>
      <c r="O4" s="4"/>
      <c r="P4" s="4"/>
      <c r="Q4" s="4"/>
      <c r="R4" s="9"/>
      <c r="S4" s="127"/>
      <c r="T4" s="7"/>
    </row>
    <row r="5" spans="1:24" s="2" customFormat="1" ht="15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Q5" s="16" t="s">
        <v>10</v>
      </c>
      <c r="R5" s="17"/>
      <c r="S5" s="15" t="s">
        <v>174</v>
      </c>
      <c r="T5" s="7" t="s">
        <v>55</v>
      </c>
    </row>
    <row r="6" spans="1:24" s="2" customFormat="1" ht="15">
      <c r="F6" s="11"/>
      <c r="G6" s="11"/>
      <c r="H6" s="11"/>
      <c r="I6" s="11"/>
      <c r="J6" s="11"/>
      <c r="L6" s="13"/>
      <c r="Q6" s="16" t="s">
        <v>12</v>
      </c>
      <c r="R6" s="17"/>
      <c r="S6" s="18" t="s">
        <v>13</v>
      </c>
      <c r="T6" s="7"/>
    </row>
    <row r="7" spans="1:24" s="2" customFormat="1" ht="15">
      <c r="F7" s="11"/>
      <c r="G7" s="11"/>
      <c r="H7" s="11"/>
      <c r="I7" s="11"/>
      <c r="J7" s="11"/>
      <c r="L7" s="13"/>
      <c r="Q7" s="4"/>
      <c r="R7" s="9"/>
      <c r="S7" s="127"/>
      <c r="T7" s="7"/>
    </row>
    <row r="8" spans="1:24" s="19" customFormat="1" ht="23.25">
      <c r="A8" s="198" t="s">
        <v>14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4" s="19" customFormat="1" ht="23.25">
      <c r="A9" s="199" t="s">
        <v>15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4" ht="18.75">
      <c r="L10" s="21"/>
      <c r="Q10" s="24"/>
    </row>
    <row r="11" spans="1:24" ht="15">
      <c r="A11" s="175" t="s">
        <v>16</v>
      </c>
      <c r="B11" s="175"/>
      <c r="C11" s="175"/>
      <c r="D11" s="175"/>
      <c r="E11" s="28" t="s">
        <v>51</v>
      </c>
      <c r="F11" s="28"/>
      <c r="G11" s="28"/>
      <c r="H11" s="28"/>
      <c r="I11" s="28"/>
      <c r="J11" s="28"/>
      <c r="K11" s="28"/>
      <c r="L11" s="28"/>
      <c r="M11" s="29"/>
      <c r="N11" s="30"/>
      <c r="O11" s="175" t="s">
        <v>17</v>
      </c>
      <c r="P11" s="175"/>
      <c r="Q11" s="31" t="s">
        <v>159</v>
      </c>
      <c r="R11" s="32"/>
      <c r="S11" s="33"/>
      <c r="T11" s="34"/>
      <c r="U11" s="22"/>
      <c r="V11" s="22"/>
      <c r="W11" s="22"/>
      <c r="X11" s="22"/>
    </row>
    <row r="12" spans="1:24" ht="15">
      <c r="A12" s="175" t="s">
        <v>18</v>
      </c>
      <c r="B12" s="175"/>
      <c r="C12" s="175"/>
      <c r="D12" s="175"/>
      <c r="E12" s="35" t="s">
        <v>52</v>
      </c>
      <c r="F12" s="35"/>
      <c r="G12" s="35"/>
      <c r="H12" s="35"/>
      <c r="I12" s="35"/>
      <c r="J12" s="35"/>
      <c r="K12" s="35"/>
      <c r="L12" s="35"/>
      <c r="M12" s="36"/>
      <c r="N12" s="30"/>
      <c r="O12" s="175" t="s">
        <v>18</v>
      </c>
      <c r="P12" s="175"/>
      <c r="Q12" s="160" t="s">
        <v>160</v>
      </c>
      <c r="R12" s="35"/>
      <c r="S12" s="35"/>
      <c r="T12" s="35"/>
      <c r="U12" s="37"/>
      <c r="V12" s="38"/>
      <c r="W12" s="22"/>
      <c r="X12" s="22"/>
    </row>
    <row r="13" spans="1:24" ht="15">
      <c r="A13" s="175" t="s">
        <v>19</v>
      </c>
      <c r="B13" s="175"/>
      <c r="C13" s="175"/>
      <c r="D13" s="175"/>
      <c r="E13" s="35" t="s">
        <v>53</v>
      </c>
      <c r="F13" s="35"/>
      <c r="G13" s="35"/>
      <c r="H13" s="35"/>
      <c r="I13" s="35" t="s">
        <v>8</v>
      </c>
      <c r="J13" s="35"/>
      <c r="K13" s="35"/>
      <c r="L13" s="35"/>
      <c r="M13" s="36"/>
      <c r="N13" s="30"/>
      <c r="O13" s="175" t="s">
        <v>19</v>
      </c>
      <c r="P13" s="175"/>
      <c r="Q13" s="161" t="s">
        <v>161</v>
      </c>
      <c r="R13" s="40"/>
      <c r="S13" s="41"/>
      <c r="T13" s="42"/>
      <c r="U13" s="43"/>
      <c r="V13" s="22"/>
      <c r="W13" s="22"/>
      <c r="X13" s="22"/>
    </row>
    <row r="14" spans="1:24" ht="15">
      <c r="A14" s="175" t="s">
        <v>20</v>
      </c>
      <c r="B14" s="175"/>
      <c r="C14" s="175"/>
      <c r="D14" s="175"/>
      <c r="E14" s="35" t="s">
        <v>54</v>
      </c>
      <c r="F14" s="35"/>
      <c r="G14" s="35"/>
      <c r="H14" s="35"/>
      <c r="I14" s="35"/>
      <c r="J14" s="35"/>
      <c r="K14" s="35"/>
      <c r="L14" s="35"/>
      <c r="M14" s="36"/>
      <c r="N14" s="30"/>
      <c r="O14" s="175" t="s">
        <v>21</v>
      </c>
      <c r="P14" s="175"/>
      <c r="Q14" s="162">
        <v>42821</v>
      </c>
      <c r="R14" s="45"/>
      <c r="S14" s="45"/>
      <c r="T14" s="45"/>
      <c r="U14" s="22"/>
      <c r="V14" s="22"/>
      <c r="W14" s="22"/>
      <c r="X14" s="22"/>
    </row>
    <row r="15" spans="1:24">
      <c r="C15" s="46"/>
      <c r="Q15" s="47"/>
      <c r="R15" s="48"/>
      <c r="S15" s="23"/>
    </row>
    <row r="16" spans="1:24">
      <c r="A16" s="188" t="s">
        <v>22</v>
      </c>
      <c r="B16" s="190" t="s">
        <v>23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2"/>
      <c r="O16" s="188" t="s">
        <v>24</v>
      </c>
      <c r="P16" s="180" t="s">
        <v>25</v>
      </c>
      <c r="Q16" s="180" t="s">
        <v>26</v>
      </c>
      <c r="R16" s="180" t="s">
        <v>27</v>
      </c>
      <c r="S16" s="182" t="s">
        <v>28</v>
      </c>
      <c r="T16" s="182" t="s">
        <v>29</v>
      </c>
    </row>
    <row r="17" spans="1:20">
      <c r="A17" s="189"/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89"/>
      <c r="P17" s="181"/>
      <c r="Q17" s="181"/>
      <c r="R17" s="181"/>
      <c r="S17" s="183"/>
      <c r="T17" s="183"/>
    </row>
    <row r="18" spans="1:20" s="58" customFormat="1" ht="15.75">
      <c r="A18" s="49">
        <v>1</v>
      </c>
      <c r="B18" s="50" t="s">
        <v>162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51"/>
      <c r="N18" s="52"/>
      <c r="O18" s="163" t="s">
        <v>46</v>
      </c>
      <c r="P18" s="163">
        <v>117</v>
      </c>
      <c r="Q18" s="56">
        <v>9500</v>
      </c>
      <c r="R18" s="55">
        <f>Q18*P18</f>
        <v>1111500</v>
      </c>
      <c r="S18" s="56">
        <f>R18*0.1</f>
        <v>111150</v>
      </c>
      <c r="T18" s="57">
        <f>R18+S18</f>
        <v>1222650</v>
      </c>
    </row>
    <row r="19" spans="1:20" s="58" customFormat="1" ht="15.75">
      <c r="A19" s="49">
        <v>2</v>
      </c>
      <c r="B19" s="50" t="s">
        <v>163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51"/>
      <c r="N19" s="52"/>
      <c r="O19" s="163" t="s">
        <v>164</v>
      </c>
      <c r="P19" s="163">
        <v>117</v>
      </c>
      <c r="Q19" s="56">
        <v>38500</v>
      </c>
      <c r="R19" s="55">
        <f t="shared" ref="R19" si="0">Q19*P19</f>
        <v>4504500</v>
      </c>
      <c r="S19" s="56">
        <f t="shared" ref="S19" si="1">R19*0.1</f>
        <v>450450</v>
      </c>
      <c r="T19" s="57">
        <f t="shared" ref="T19" si="2">R19+S19</f>
        <v>4954950</v>
      </c>
    </row>
    <row r="20" spans="1:20" ht="15.75">
      <c r="O20" s="211" t="s">
        <v>165</v>
      </c>
      <c r="P20" s="212"/>
      <c r="Q20" s="213"/>
      <c r="R20" s="164">
        <f>SUM(R18:R19)</f>
        <v>5616000</v>
      </c>
      <c r="S20" s="164">
        <f>SUM(S18:S19)</f>
        <v>561600</v>
      </c>
      <c r="T20" s="164">
        <f>SUM(T18:T19)</f>
        <v>6177600</v>
      </c>
    </row>
    <row r="21" spans="1:20">
      <c r="A21" s="68"/>
      <c r="B21" s="68"/>
      <c r="C21" s="68"/>
      <c r="D21" s="68"/>
      <c r="E21" s="68"/>
      <c r="F21" s="68"/>
      <c r="G21" s="68"/>
      <c r="H21" s="68"/>
      <c r="I21" s="69"/>
      <c r="J21" s="70"/>
      <c r="K21" s="70"/>
      <c r="L21" s="70"/>
      <c r="M21" s="71"/>
      <c r="N21" s="37"/>
      <c r="O21" s="71"/>
      <c r="P21" s="71"/>
      <c r="Q21" s="71"/>
      <c r="R21" s="72"/>
      <c r="S21" s="73"/>
    </row>
    <row r="22" spans="1:20">
      <c r="A22" s="165" t="s">
        <v>166</v>
      </c>
      <c r="B22" s="16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78"/>
      <c r="P22" s="78"/>
      <c r="Q22" s="79"/>
      <c r="R22" s="80"/>
      <c r="S22" s="81"/>
      <c r="T22" s="82"/>
    </row>
    <row r="23" spans="1:20" ht="15">
      <c r="A23" s="76"/>
      <c r="B23" s="206" t="s">
        <v>167</v>
      </c>
      <c r="C23" s="207"/>
      <c r="D23" s="207"/>
      <c r="E23" s="207"/>
      <c r="F23" s="207"/>
      <c r="G23" s="167" t="s">
        <v>34</v>
      </c>
      <c r="H23" s="85"/>
      <c r="I23" s="85"/>
      <c r="J23" s="28"/>
      <c r="K23" s="28"/>
      <c r="L23" s="28"/>
      <c r="M23" s="86"/>
      <c r="N23" s="187"/>
      <c r="O23" s="187"/>
      <c r="P23" s="128"/>
      <c r="Q23" s="88"/>
      <c r="R23" s="89"/>
      <c r="S23" s="88"/>
      <c r="T23" s="90"/>
    </row>
    <row r="24" spans="1:20" ht="15">
      <c r="A24" s="76"/>
      <c r="B24" s="206" t="s">
        <v>168</v>
      </c>
      <c r="C24" s="207"/>
      <c r="D24" s="207"/>
      <c r="E24" s="207"/>
      <c r="F24" s="207"/>
      <c r="G24" s="167" t="s">
        <v>34</v>
      </c>
      <c r="H24" s="92"/>
      <c r="I24" s="92"/>
      <c r="J24" s="93"/>
      <c r="K24" s="93"/>
      <c r="L24" s="93"/>
      <c r="M24" s="93"/>
      <c r="N24" s="176"/>
      <c r="O24" s="176"/>
      <c r="P24" s="126"/>
      <c r="Q24" s="51"/>
      <c r="R24" s="95"/>
      <c r="S24" s="51"/>
      <c r="T24" s="96"/>
    </row>
    <row r="25" spans="1:20" ht="15">
      <c r="A25" s="76"/>
      <c r="B25" s="206" t="s">
        <v>169</v>
      </c>
      <c r="C25" s="206"/>
      <c r="D25" s="206"/>
      <c r="E25" s="206"/>
      <c r="F25" s="206"/>
      <c r="G25" s="167" t="s">
        <v>34</v>
      </c>
      <c r="H25" s="85"/>
      <c r="I25" s="85"/>
      <c r="J25" s="85"/>
      <c r="K25" s="85"/>
      <c r="L25" s="85"/>
      <c r="M25" s="85"/>
      <c r="N25" s="28"/>
      <c r="O25" s="88"/>
      <c r="P25" s="88"/>
      <c r="Q25" s="88"/>
      <c r="R25" s="89"/>
      <c r="S25" s="33"/>
      <c r="T25" s="34"/>
    </row>
    <row r="26" spans="1:20" s="58" customFormat="1" ht="14.25">
      <c r="N26" s="97"/>
      <c r="O26" s="98"/>
      <c r="P26" s="98"/>
      <c r="Q26" s="98"/>
      <c r="R26" s="99"/>
      <c r="S26" s="100"/>
      <c r="T26" s="101"/>
    </row>
    <row r="27" spans="1:20" s="58" customFormat="1" ht="14.25">
      <c r="N27" s="97"/>
      <c r="O27" s="98"/>
      <c r="P27" s="98"/>
      <c r="Q27" s="98"/>
      <c r="R27" s="99"/>
      <c r="S27" s="100"/>
      <c r="T27" s="101"/>
    </row>
    <row r="28" spans="1:20" s="168" customFormat="1" ht="14.25">
      <c r="A28" s="97" t="s">
        <v>37</v>
      </c>
      <c r="B28" s="97"/>
      <c r="C28" s="97"/>
      <c r="D28" s="97"/>
      <c r="E28" s="97"/>
      <c r="F28" s="97"/>
      <c r="G28" s="97"/>
      <c r="H28" s="97"/>
      <c r="I28" s="97"/>
      <c r="J28" s="97"/>
      <c r="K28" s="119" t="s">
        <v>38</v>
      </c>
      <c r="L28" s="97"/>
      <c r="M28" s="97"/>
      <c r="N28" s="97"/>
      <c r="O28" s="97"/>
      <c r="P28" s="97"/>
      <c r="Q28" s="97"/>
      <c r="R28" s="208" t="s">
        <v>39</v>
      </c>
      <c r="S28" s="208"/>
      <c r="T28" s="208"/>
    </row>
    <row r="29" spans="1:20" s="22" customFormat="1">
      <c r="K29" s="102"/>
      <c r="L29" s="102"/>
      <c r="R29" s="102"/>
      <c r="S29" s="102"/>
      <c r="T29" s="103"/>
    </row>
    <row r="30" spans="1:20" s="22" customFormat="1">
      <c r="K30" s="102"/>
      <c r="L30" s="102"/>
      <c r="R30" s="102"/>
      <c r="S30" s="102"/>
      <c r="T30" s="103"/>
    </row>
    <row r="31" spans="1:20" s="22" customFormat="1">
      <c r="K31" s="102"/>
      <c r="L31" s="102"/>
      <c r="R31" s="102"/>
      <c r="S31" s="102"/>
      <c r="T31" s="103"/>
    </row>
    <row r="32" spans="1:20" s="22" customFormat="1">
      <c r="K32" s="104"/>
      <c r="L32" s="102"/>
      <c r="R32" s="104"/>
      <c r="S32" s="102"/>
      <c r="T32" s="103"/>
    </row>
    <row r="33" spans="1:20" s="22" customFormat="1">
      <c r="A33" s="105"/>
      <c r="B33" s="105"/>
      <c r="C33" s="105"/>
      <c r="D33" s="105"/>
      <c r="E33" s="105"/>
      <c r="F33" s="105"/>
      <c r="G33" s="105"/>
      <c r="H33" s="105"/>
      <c r="K33" s="106"/>
      <c r="L33" s="106"/>
      <c r="M33" s="106"/>
      <c r="N33" s="105"/>
      <c r="O33" s="105"/>
      <c r="P33" s="105"/>
      <c r="R33" s="106"/>
      <c r="S33" s="106"/>
      <c r="T33" s="107"/>
    </row>
    <row r="34" spans="1:20" s="22" customFormat="1">
      <c r="A34" s="108" t="s">
        <v>40</v>
      </c>
      <c r="B34" s="108"/>
      <c r="C34" s="108"/>
      <c r="D34" s="108"/>
      <c r="E34" s="209" t="s">
        <v>175</v>
      </c>
      <c r="F34" s="209"/>
      <c r="G34" s="209"/>
      <c r="H34" s="209"/>
      <c r="K34" s="108" t="s">
        <v>40</v>
      </c>
      <c r="L34" s="108"/>
      <c r="M34" s="108"/>
      <c r="N34" s="209" t="s">
        <v>170</v>
      </c>
      <c r="O34" s="209"/>
      <c r="P34" s="209"/>
      <c r="R34" s="109" t="s">
        <v>40</v>
      </c>
      <c r="S34" s="210" t="s">
        <v>171</v>
      </c>
      <c r="T34" s="210"/>
    </row>
    <row r="35" spans="1:20" s="22" customFormat="1">
      <c r="A35" s="110" t="s">
        <v>42</v>
      </c>
      <c r="B35" s="110"/>
      <c r="C35" s="110"/>
      <c r="D35" s="110"/>
      <c r="E35" s="200" t="s">
        <v>176</v>
      </c>
      <c r="F35" s="200"/>
      <c r="G35" s="200"/>
      <c r="H35" s="200"/>
      <c r="K35" s="110" t="s">
        <v>42</v>
      </c>
      <c r="L35" s="110"/>
      <c r="M35" s="110"/>
      <c r="N35" s="201" t="s">
        <v>172</v>
      </c>
      <c r="O35" s="201"/>
      <c r="P35" s="201"/>
      <c r="R35" s="111" t="s">
        <v>42</v>
      </c>
      <c r="S35" s="202" t="s">
        <v>173</v>
      </c>
      <c r="T35" s="202"/>
    </row>
    <row r="36" spans="1:20" s="22" customFormat="1">
      <c r="A36" s="110" t="s">
        <v>44</v>
      </c>
      <c r="B36" s="110"/>
      <c r="C36" s="110"/>
      <c r="D36" s="110"/>
      <c r="E36" s="203">
        <f ca="1">TODAY()</f>
        <v>42851</v>
      </c>
      <c r="F36" s="204"/>
      <c r="G36" s="204"/>
      <c r="H36" s="204"/>
      <c r="K36" s="110" t="s">
        <v>44</v>
      </c>
      <c r="L36" s="110"/>
      <c r="M36" s="112"/>
      <c r="N36" s="205">
        <f ca="1">E36</f>
        <v>42851</v>
      </c>
      <c r="O36" s="201"/>
      <c r="P36" s="201"/>
      <c r="R36" s="111" t="s">
        <v>44</v>
      </c>
      <c r="S36" s="205">
        <f ca="1">N36</f>
        <v>42851</v>
      </c>
      <c r="T36" s="201"/>
    </row>
    <row r="47" spans="1:20">
      <c r="N47" s="20"/>
      <c r="O47" s="20"/>
      <c r="P47" s="20"/>
      <c r="Q47" s="20"/>
      <c r="R47" s="20"/>
      <c r="S47" s="20"/>
      <c r="T47" s="20"/>
    </row>
    <row r="48" spans="1:20">
      <c r="N48" s="20"/>
      <c r="O48" s="20"/>
      <c r="P48" s="20"/>
      <c r="Q48" s="20"/>
      <c r="R48" s="20"/>
      <c r="S48" s="20"/>
      <c r="T48" s="20"/>
    </row>
    <row r="49" spans="14:20">
      <c r="N49" s="20"/>
      <c r="O49" s="20"/>
      <c r="P49" s="20"/>
      <c r="Q49" s="20"/>
      <c r="R49" s="20"/>
      <c r="S49" s="20"/>
      <c r="T49" s="20"/>
    </row>
    <row r="50" spans="14:20">
      <c r="N50" s="20"/>
      <c r="O50" s="20"/>
      <c r="P50" s="20"/>
      <c r="Q50" s="20"/>
      <c r="R50" s="20"/>
      <c r="S50" s="20"/>
      <c r="T50" s="20"/>
    </row>
  </sheetData>
  <mergeCells count="34">
    <mergeCell ref="A8:T8"/>
    <mergeCell ref="A9:T9"/>
    <mergeCell ref="A11:D11"/>
    <mergeCell ref="O11:P11"/>
    <mergeCell ref="A12:D12"/>
    <mergeCell ref="O12:P12"/>
    <mergeCell ref="B23:F23"/>
    <mergeCell ref="N23:O23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0:Q20"/>
    <mergeCell ref="B24:F24"/>
    <mergeCell ref="N24:O24"/>
    <mergeCell ref="B25:F25"/>
    <mergeCell ref="R28:T28"/>
    <mergeCell ref="E34:H34"/>
    <mergeCell ref="N34:P34"/>
    <mergeCell ref="S34:T34"/>
    <mergeCell ref="E35:H35"/>
    <mergeCell ref="N35:P35"/>
    <mergeCell ref="S35:T35"/>
    <mergeCell ref="E36:H36"/>
    <mergeCell ref="N36:P36"/>
    <mergeCell ref="S36:T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VPP CMT8 (04-2017)</vt:lpstr>
      <vt:lpstr>Vat dung CMT8 (04-2017)</vt:lpstr>
      <vt:lpstr>VPP HO (05-2017)</vt:lpstr>
      <vt:lpstr>Bang keo &amp; Giay A4</vt:lpstr>
      <vt:lpstr>'Vat dung CMT8 (04-2017)'!Print_Area</vt:lpstr>
      <vt:lpstr>'VPP CMT8 (04-2017)'!Print_Area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2017-04-20T02:55:44Z</cp:lastPrinted>
  <dcterms:created xsi:type="dcterms:W3CDTF">2016-12-22T08:27:51Z</dcterms:created>
  <dcterms:modified xsi:type="dcterms:W3CDTF">2017-04-26T09:58:05Z</dcterms:modified>
</cp:coreProperties>
</file>