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11"/>
  </bookViews>
  <sheets>
    <sheet name="CK T.01" sheetId="1" r:id="rId1"/>
    <sheet name="CK T.02" sheetId="2" r:id="rId2"/>
    <sheet name="CK .T3" sheetId="3" r:id="rId3"/>
    <sheet name="CK T.4" sheetId="4" r:id="rId4"/>
    <sheet name="CK T.5" sheetId="5" r:id="rId5"/>
    <sheet name="CK T.6" sheetId="6" r:id="rId6"/>
    <sheet name="CK T.7" sheetId="7" r:id="rId7"/>
    <sheet name="CK T.8" sheetId="8" r:id="rId8"/>
    <sheet name="T.9" sheetId="9" r:id="rId9"/>
    <sheet name="T.10" sheetId="10" r:id="rId10"/>
    <sheet name="T.11" sheetId="11" r:id="rId11"/>
    <sheet name="T.12" sheetId="12" r:id="rId12"/>
  </sheets>
  <calcPr calcId="124519"/>
</workbook>
</file>

<file path=xl/calcChain.xml><?xml version="1.0" encoding="utf-8"?>
<calcChain xmlns="http://schemas.openxmlformats.org/spreadsheetml/2006/main">
  <c r="F108" i="12"/>
  <c r="I94"/>
  <c r="H101"/>
  <c r="H89"/>
  <c r="H90"/>
  <c r="H91"/>
  <c r="H92"/>
  <c r="H93"/>
  <c r="H94"/>
  <c r="H88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16"/>
  <c r="F29"/>
  <c r="E105"/>
  <c r="E104"/>
  <c r="F105" i="11"/>
  <c r="H100"/>
  <c r="F75"/>
  <c r="F98"/>
  <c r="I92"/>
  <c r="I73"/>
  <c r="H89"/>
  <c r="H90"/>
  <c r="H91"/>
  <c r="H92"/>
  <c r="H93"/>
  <c r="H94"/>
  <c r="H95"/>
  <c r="H96"/>
  <c r="H88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16"/>
  <c r="E102"/>
  <c r="E103" i="12"/>
  <c r="E102"/>
  <c r="E101" i="11"/>
  <c r="F97" i="12"/>
  <c r="F96"/>
  <c r="F95"/>
  <c r="F94"/>
  <c r="F98" s="1"/>
  <c r="F99" s="1"/>
  <c r="F93"/>
  <c r="F92"/>
  <c r="F91"/>
  <c r="F90"/>
  <c r="F89"/>
  <c r="F88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8"/>
  <c r="F27"/>
  <c r="F26"/>
  <c r="F25"/>
  <c r="F24"/>
  <c r="F23"/>
  <c r="F22"/>
  <c r="F21"/>
  <c r="F20"/>
  <c r="F19"/>
  <c r="F18"/>
  <c r="F17"/>
  <c r="F16"/>
  <c r="F96" i="11"/>
  <c r="F95"/>
  <c r="F94"/>
  <c r="F93"/>
  <c r="F92"/>
  <c r="F91"/>
  <c r="F90"/>
  <c r="F89"/>
  <c r="F97" s="1"/>
  <c r="F88"/>
  <c r="F87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24" i="10"/>
  <c r="I99"/>
  <c r="I97"/>
  <c r="H96"/>
  <c r="H97"/>
  <c r="H98"/>
  <c r="H99"/>
  <c r="H100"/>
  <c r="H101"/>
  <c r="H102"/>
  <c r="H103"/>
  <c r="H95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16"/>
  <c r="F121"/>
  <c r="F120"/>
  <c r="F119"/>
  <c r="F116"/>
  <c r="F115"/>
  <c r="E105" i="9"/>
  <c r="I90"/>
  <c r="I86"/>
  <c r="F92"/>
  <c r="H91"/>
  <c r="H82"/>
  <c r="H83"/>
  <c r="H84"/>
  <c r="H85"/>
  <c r="H86"/>
  <c r="H87"/>
  <c r="H88"/>
  <c r="H89"/>
  <c r="H90"/>
  <c r="H81"/>
  <c r="F63"/>
  <c r="H62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16"/>
  <c r="E96"/>
  <c r="E103"/>
  <c r="E102"/>
  <c r="E101"/>
  <c r="E100"/>
  <c r="E110" i="10"/>
  <c r="E111" s="1"/>
  <c r="E112" s="1"/>
  <c r="E109"/>
  <c r="E95" i="9"/>
  <c r="F104" i="10"/>
  <c r="F103"/>
  <c r="F102"/>
  <c r="F101"/>
  <c r="F100"/>
  <c r="F99"/>
  <c r="F98"/>
  <c r="F97"/>
  <c r="F96"/>
  <c r="F95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117"/>
  <c r="F47"/>
  <c r="F46"/>
  <c r="F45"/>
  <c r="F44"/>
  <c r="F118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90" i="9"/>
  <c r="F89"/>
  <c r="F88"/>
  <c r="F87"/>
  <c r="F86"/>
  <c r="F85"/>
  <c r="F84"/>
  <c r="F83"/>
  <c r="F82"/>
  <c r="F81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14" i="8"/>
  <c r="E117"/>
  <c r="J6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33"/>
  <c r="F64"/>
  <c r="H63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16"/>
  <c r="I89"/>
  <c r="H93"/>
  <c r="H85"/>
  <c r="H86"/>
  <c r="H87"/>
  <c r="H88"/>
  <c r="H89"/>
  <c r="H90"/>
  <c r="H91"/>
  <c r="H92"/>
  <c r="H84"/>
  <c r="H112"/>
  <c r="F113"/>
  <c r="F112"/>
  <c r="H24" i="7"/>
  <c r="E123"/>
  <c r="F77"/>
  <c r="I76"/>
  <c r="H108"/>
  <c r="I33"/>
  <c r="I74"/>
  <c r="H17"/>
  <c r="H18"/>
  <c r="H19"/>
  <c r="H20"/>
  <c r="H21"/>
  <c r="H22"/>
  <c r="H23"/>
  <c r="H25"/>
  <c r="H26"/>
  <c r="H27"/>
  <c r="H28"/>
  <c r="H29"/>
  <c r="H30"/>
  <c r="H31"/>
  <c r="H32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1"/>
  <c r="H102"/>
  <c r="H103"/>
  <c r="H104"/>
  <c r="H105"/>
  <c r="H106"/>
  <c r="H107"/>
  <c r="H16"/>
  <c r="E120"/>
  <c r="F108"/>
  <c r="E106" i="8"/>
  <c r="E108"/>
  <c r="E107"/>
  <c r="E109" s="1"/>
  <c r="E110" s="1"/>
  <c r="F93"/>
  <c r="F92"/>
  <c r="F91"/>
  <c r="F90"/>
  <c r="F89"/>
  <c r="F88"/>
  <c r="F87"/>
  <c r="F86"/>
  <c r="F85"/>
  <c r="F84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E119" i="7"/>
  <c r="F106"/>
  <c r="F105"/>
  <c r="F104"/>
  <c r="F103"/>
  <c r="F102"/>
  <c r="F101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76" i="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101" s="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5"/>
  <c r="H96"/>
  <c r="H97"/>
  <c r="H98"/>
  <c r="H99"/>
  <c r="H100"/>
  <c r="H16"/>
  <c r="J96"/>
  <c r="E108"/>
  <c r="E107"/>
  <c r="J22"/>
  <c r="H112" s="1"/>
  <c r="H100" i="5"/>
  <c r="F93"/>
  <c r="F69"/>
  <c r="H92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6"/>
  <c r="H87"/>
  <c r="H88"/>
  <c r="H89"/>
  <c r="H90"/>
  <c r="H16"/>
  <c r="E98"/>
  <c r="F21"/>
  <c r="E106" i="6"/>
  <c r="E105"/>
  <c r="E97" i="5"/>
  <c r="F100" i="6"/>
  <c r="F99"/>
  <c r="F98"/>
  <c r="F97"/>
  <c r="F96"/>
  <c r="F9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75" i="12" l="1"/>
  <c r="F76" s="1"/>
  <c r="F74" i="11"/>
  <c r="H105" i="10"/>
  <c r="H76"/>
  <c r="F105"/>
  <c r="F106" s="1"/>
  <c r="F91" i="9"/>
  <c r="F76" i="10"/>
  <c r="F77" s="1"/>
  <c r="F62" i="9"/>
  <c r="F94" i="8"/>
  <c r="F95" s="1"/>
  <c r="F63"/>
  <c r="F107" i="7"/>
  <c r="F76"/>
  <c r="F101" i="6"/>
  <c r="F102" s="1"/>
  <c r="F75"/>
  <c r="F91" i="5"/>
  <c r="F90"/>
  <c r="F89"/>
  <c r="F88"/>
  <c r="F87"/>
  <c r="F86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0"/>
  <c r="F19"/>
  <c r="F18"/>
  <c r="F17"/>
  <c r="F16"/>
  <c r="F107" i="4"/>
  <c r="E105"/>
  <c r="H100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3"/>
  <c r="H94"/>
  <c r="H95"/>
  <c r="H96"/>
  <c r="H97"/>
  <c r="H98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16"/>
  <c r="H24" i="3"/>
  <c r="F24"/>
  <c r="F17"/>
  <c r="F18"/>
  <c r="F19"/>
  <c r="F20"/>
  <c r="F21"/>
  <c r="F22"/>
  <c r="F23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E104" i="4"/>
  <c r="E103"/>
  <c r="E111" i="3"/>
  <c r="E110"/>
  <c r="E109"/>
  <c r="E108"/>
  <c r="I99"/>
  <c r="F105"/>
  <c r="F104"/>
  <c r="H18"/>
  <c r="H19"/>
  <c r="H20"/>
  <c r="H21"/>
  <c r="H22"/>
  <c r="H23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4"/>
  <c r="H95"/>
  <c r="H96"/>
  <c r="H97"/>
  <c r="H98"/>
  <c r="H99"/>
  <c r="H100"/>
  <c r="H101"/>
  <c r="H102"/>
  <c r="H103"/>
  <c r="H17"/>
  <c r="F98" i="4"/>
  <c r="F97"/>
  <c r="F96"/>
  <c r="F95"/>
  <c r="F94"/>
  <c r="F93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03" i="3"/>
  <c r="F102"/>
  <c r="F101"/>
  <c r="F100"/>
  <c r="F99"/>
  <c r="F98"/>
  <c r="F97"/>
  <c r="F96"/>
  <c r="F95"/>
  <c r="F94"/>
  <c r="F75"/>
  <c r="F16"/>
  <c r="H112" i="2"/>
  <c r="F122"/>
  <c r="F123" s="1"/>
  <c r="H104"/>
  <c r="H105"/>
  <c r="H106"/>
  <c r="H107"/>
  <c r="H108"/>
  <c r="H109"/>
  <c r="H110"/>
  <c r="H111"/>
  <c r="H103"/>
  <c r="I90"/>
  <c r="F91"/>
  <c r="H90"/>
  <c r="H7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16"/>
  <c r="I104"/>
  <c r="E118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H81" i="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16"/>
  <c r="H114"/>
  <c r="H102"/>
  <c r="H103"/>
  <c r="H104"/>
  <c r="H105"/>
  <c r="H106"/>
  <c r="H107"/>
  <c r="H108"/>
  <c r="H109"/>
  <c r="H110"/>
  <c r="H111"/>
  <c r="H112"/>
  <c r="H113"/>
  <c r="H101"/>
  <c r="F114"/>
  <c r="F115"/>
  <c r="E122"/>
  <c r="E121"/>
  <c r="I104"/>
  <c r="E117" i="2"/>
  <c r="E120" i="1"/>
  <c r="E119"/>
  <c r="E118"/>
  <c r="F112" i="2"/>
  <c r="F111"/>
  <c r="F110"/>
  <c r="F109"/>
  <c r="F108"/>
  <c r="F107"/>
  <c r="F106"/>
  <c r="F105"/>
  <c r="F104"/>
  <c r="F103"/>
  <c r="F90"/>
  <c r="F16"/>
  <c r="F113" i="1"/>
  <c r="F112"/>
  <c r="F111"/>
  <c r="F110"/>
  <c r="F109"/>
  <c r="F108"/>
  <c r="F107"/>
  <c r="F106"/>
  <c r="F105"/>
  <c r="F104"/>
  <c r="F103"/>
  <c r="F102"/>
  <c r="F101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68" i="5" l="1"/>
  <c r="F92"/>
  <c r="H106" i="3"/>
  <c r="H107" s="1"/>
  <c r="F76"/>
  <c r="F77" s="1"/>
  <c r="F75" i="4"/>
  <c r="F76" s="1"/>
  <c r="F99"/>
  <c r="F100" s="1"/>
  <c r="F113" i="2"/>
  <c r="F114" s="1"/>
  <c r="F77"/>
  <c r="F78" s="1"/>
  <c r="F82" i="1"/>
  <c r="F83" s="1"/>
  <c r="F125" s="1"/>
  <c r="F126" s="1"/>
  <c r="F113" i="3" l="1"/>
</calcChain>
</file>

<file path=xl/sharedStrings.xml><?xml version="1.0" encoding="utf-8"?>
<sst xmlns="http://schemas.openxmlformats.org/spreadsheetml/2006/main" count="2112" uniqueCount="286">
  <si>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</si>
  <si>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</si>
  <si>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</si>
  <si>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</si>
  <si>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Số: 33</t>
  </si>
  <si>
    <t>Ngày    26      tháng      01     năm     2016</t>
  </si>
  <si>
    <t>( Đính kèm hoá đơn số: PN/16P  33  )</t>
  </si>
  <si>
    <t>Tên đơn vị: Công ty TNHH D &amp; Y Technology Việt Nam</t>
  </si>
  <si>
    <t xml:space="preserve">Điạ chỉ: Đường số 18 - KCX Tân Thuận, Quận 7, TPHCM </t>
  </si>
  <si>
    <t>MST: 0304354755</t>
  </si>
  <si>
    <t>STT</t>
  </si>
  <si>
    <t>Tên hàng</t>
  </si>
  <si>
    <t>ĐVT</t>
  </si>
  <si>
    <t>SL</t>
  </si>
  <si>
    <t>Đơn giá</t>
  </si>
  <si>
    <t>Thành Tiền</t>
  </si>
  <si>
    <t>Dây Đai</t>
  </si>
  <si>
    <t>Cuộn</t>
  </si>
  <si>
    <t xml:space="preserve">Con bọ sắt </t>
  </si>
  <si>
    <t>Kg</t>
  </si>
  <si>
    <t>Bút bi TL-079 (xanh, đỏ, đen)</t>
  </si>
  <si>
    <t>Cây</t>
  </si>
  <si>
    <t>Giấy trắng A4 82 Excel</t>
  </si>
  <si>
    <t>Ram</t>
  </si>
  <si>
    <t>Giấy trắng Excell A5 82</t>
  </si>
  <si>
    <t>Giấy trắng A3 82 Excel</t>
  </si>
  <si>
    <t>Giấy ford màu A4 - 80 ( X dương, X lá, hồng, vàng)</t>
  </si>
  <si>
    <t>Bìa Thái A4 ( Xanh dương, x lá, vàng, hồng)</t>
  </si>
  <si>
    <t>Xấp</t>
  </si>
  <si>
    <t>Băng keo trong 4p7- 100Y</t>
  </si>
  <si>
    <t xml:space="preserve">Băng keo đục 4p7 100 ya </t>
  </si>
  <si>
    <t>Băng keo trong 18m/m x 20Y</t>
  </si>
  <si>
    <t>Băng keo 2 mặt 24m/m x 9Y</t>
  </si>
  <si>
    <t>Băng keo mouse đen 2p4</t>
  </si>
  <si>
    <t>Băng keo nhiệt Luki 3P</t>
  </si>
  <si>
    <t>Băng keo si  48m/m x 12ya</t>
  </si>
  <si>
    <t>Bút gel mini 0.5 ( xanh. đỏ,  đen )</t>
  </si>
  <si>
    <t>Bút dạ quang HL-03 TL (vàng,cam,hồng,xanh,lá)</t>
  </si>
  <si>
    <t>Bút lông dầu kim Zebra (xanh,đỏ, đen)</t>
  </si>
  <si>
    <t xml:space="preserve">Bút chì gỗ Staedtler 134   2 B </t>
  </si>
  <si>
    <t>Ruột chì tốt 5280 Yoyo</t>
  </si>
  <si>
    <t>Hộp</t>
  </si>
  <si>
    <t>Găng tay vải</t>
  </si>
  <si>
    <t>Đôi</t>
  </si>
  <si>
    <t>Bao tay len dày</t>
  </si>
  <si>
    <t>Găng tay vải (Thun lạnh)</t>
  </si>
  <si>
    <t>Găng tay nylong</t>
  </si>
  <si>
    <t>Kẹp giấy  C62</t>
  </si>
  <si>
    <t>Cắt keo cầm tay 5p</t>
  </si>
  <si>
    <t>Cái</t>
  </si>
  <si>
    <t>Cắt keo nhỏ Sunny 2001</t>
  </si>
  <si>
    <t>Tăm  bông ráy tai 2 đầu nhỏ Baby Mis</t>
  </si>
  <si>
    <t>Lốc</t>
  </si>
  <si>
    <t>Tăm bông ráy tai Bạch Tuyết (loại tốt)</t>
  </si>
  <si>
    <t>Kim bấm N.10 Plus</t>
  </si>
  <si>
    <t xml:space="preserve">Dao sếp SDI </t>
  </si>
  <si>
    <t>Kẹp Bướm 15 mm</t>
  </si>
  <si>
    <t>Kẹp bướm 25 mm</t>
  </si>
  <si>
    <t>Tập VT 200T</t>
  </si>
  <si>
    <t>Quyển</t>
  </si>
  <si>
    <t>Bìa lỗ A4 (4.5)</t>
  </si>
  <si>
    <t>Dao lam trắng Roma</t>
  </si>
  <si>
    <t>Bìa còng bật 2 mặt 5P F GL</t>
  </si>
  <si>
    <t>Bìa còng bật 2 mặt 7P F4 GL</t>
  </si>
  <si>
    <t>Giấy ghi chú nhiều màu có keo 3x3</t>
  </si>
  <si>
    <t>Note đánh dấu 5 màu mũi tên pronoti</t>
  </si>
  <si>
    <t>Giấy ghi chú 5 màu giấy Pronoti</t>
  </si>
  <si>
    <t>Kéo cán đen lớn S100</t>
  </si>
  <si>
    <t xml:space="preserve">Keo nước TL G 08 30 ml </t>
  </si>
  <si>
    <t>Chai</t>
  </si>
  <si>
    <t>Bìa lá A4 Plus M</t>
  </si>
  <si>
    <t>Ribbon LQ 300</t>
  </si>
  <si>
    <t>Dầu chống rỉ sét RP 7</t>
  </si>
  <si>
    <t xml:space="preserve">Bìa hộp giấy 10cm </t>
  </si>
  <si>
    <t>Bấm 2 lỗ Genmes 9730 trung (20 tờ)</t>
  </si>
  <si>
    <t>Keo 502 lớn 100g</t>
  </si>
  <si>
    <t>Tampon Shiny S842</t>
  </si>
  <si>
    <t xml:space="preserve">Bìa phân trang nhựa 12 số   T- L </t>
  </si>
  <si>
    <t>Bìa còng bật 10P KNP</t>
  </si>
  <si>
    <t xml:space="preserve">Dấu cán gổ phi 15 </t>
  </si>
  <si>
    <t>Dụng cụ xiết dây đai _ Đài loan</t>
  </si>
  <si>
    <t xml:space="preserve">Cái </t>
  </si>
  <si>
    <t xml:space="preserve">Máy tính Casio CA - 911 </t>
  </si>
  <si>
    <t xml:space="preserve">Cộng: </t>
  </si>
  <si>
    <t>Người lập phiếu</t>
  </si>
  <si>
    <t>(Ký, ghi rõ họ tên)</t>
  </si>
  <si>
    <t>Lê Thị Kim Anh</t>
  </si>
  <si>
    <t>Số: 34</t>
  </si>
  <si>
    <t>( Đính kèm hoá đơn số: PN/16P  34  )</t>
  </si>
  <si>
    <t>Băng keo giấy 24m/m x 18 ya</t>
  </si>
  <si>
    <t xml:space="preserve">Găng tay cao su ngón </t>
  </si>
  <si>
    <t>Bịch</t>
  </si>
  <si>
    <t xml:space="preserve">Kéo VP S108 </t>
  </si>
  <si>
    <t>Số: 126</t>
  </si>
  <si>
    <t>Ngày     16     tháng      02     năm     2016</t>
  </si>
  <si>
    <t>( Đính kèm hoá đơn số: PN/16P  126  )</t>
  </si>
  <si>
    <t>Bút bi TL 027 ( xanh, đỏ, đen )</t>
  </si>
  <si>
    <t>Giấy decal A4 (đế vàng)</t>
  </si>
  <si>
    <t>Thước sắt kéo 10m</t>
  </si>
  <si>
    <t>Kẹp bướm 32 mm</t>
  </si>
  <si>
    <t xml:space="preserve">Giấy ghi chú Pronoti 3 x 3 </t>
  </si>
  <si>
    <t xml:space="preserve">Xấp </t>
  </si>
  <si>
    <t xml:space="preserve">Keo 502 Thuận Phong </t>
  </si>
  <si>
    <t>Bìa phân trang nhựa A-Z</t>
  </si>
  <si>
    <t xml:space="preserve">Chuốt chì SDI </t>
  </si>
  <si>
    <t xml:space="preserve">Bao Zipper 30 x40 </t>
  </si>
  <si>
    <t>Giấy ghi chú  Pronoti 1.5X2</t>
  </si>
  <si>
    <t>Bao Zipper 20* 30</t>
  </si>
  <si>
    <t>Kẹp bướm 51mm</t>
  </si>
  <si>
    <t>Tăm bông ráy tai Bạch Tuyết ( loại tốt )</t>
  </si>
  <si>
    <t>Cùi xe máy 1 liên</t>
  </si>
  <si>
    <t>Cuốn</t>
  </si>
  <si>
    <t>Bao thư trắng 12x23, F100</t>
  </si>
  <si>
    <t>Kéo lớn VP K 20</t>
  </si>
  <si>
    <t>Dao rọc giấy lớn 0426 SDI (1 lưỡi)</t>
  </si>
  <si>
    <t>Sổ 25x35 dày TT</t>
  </si>
  <si>
    <t>Thước sắt kéo 3m</t>
  </si>
  <si>
    <t>Thước sắt kéo 5m</t>
  </si>
  <si>
    <t>Hóa đơn số: 127  16/02/2016</t>
  </si>
  <si>
    <t>Giấy Parafin</t>
  </si>
  <si>
    <t>Tờ</t>
  </si>
  <si>
    <t>Số: 111</t>
  </si>
  <si>
    <t>Ngày     01     tháng      02     năm     2016</t>
  </si>
  <si>
    <t>( Đính kèm hoá đơn số: PN/16P  111  )</t>
  </si>
  <si>
    <t>Găng tay vải ( Thun lạnh )</t>
  </si>
  <si>
    <t>DY</t>
  </si>
  <si>
    <t>ck 5</t>
  </si>
  <si>
    <t>VAT 10%</t>
  </si>
  <si>
    <t>CK 5</t>
  </si>
  <si>
    <t>CK + KÊ:</t>
  </si>
  <si>
    <t>TC sau khi trừ VAT 10%</t>
  </si>
  <si>
    <t>CK 5:</t>
  </si>
  <si>
    <t>TC:</t>
  </si>
  <si>
    <t>TC</t>
  </si>
  <si>
    <t>KÊ</t>
  </si>
  <si>
    <t>TT</t>
  </si>
  <si>
    <t>KE</t>
  </si>
  <si>
    <t>(vat 10%)</t>
  </si>
  <si>
    <t>tc:</t>
  </si>
  <si>
    <t>TC Ck + kê sau khi trừ VAT 10%:</t>
  </si>
  <si>
    <t>TC CK + KÊ:</t>
  </si>
  <si>
    <t>( VAT 10%)</t>
  </si>
  <si>
    <t>Số: 255</t>
  </si>
  <si>
    <t>Ngày     21     tháng      03     năm     2016</t>
  </si>
  <si>
    <t>( Đính kèm hoá đơn số: PN/16P  255  )</t>
  </si>
  <si>
    <t>MST:  0304354755</t>
  </si>
  <si>
    <t xml:space="preserve">Dấu ngày tháng năm 4 li </t>
  </si>
  <si>
    <t>Con</t>
  </si>
  <si>
    <t>Thước mica cứng TL 30cm</t>
  </si>
  <si>
    <t>Tập VT 96T</t>
  </si>
  <si>
    <t>Kẹp bướm 19 mm</t>
  </si>
  <si>
    <t>Dây Nylon dệt cuộn</t>
  </si>
  <si>
    <t>Lưỡi dao rọc giấy  lớn hồng UNC</t>
  </si>
  <si>
    <t xml:space="preserve">Gôm khúc </t>
  </si>
  <si>
    <t xml:space="preserve">Cây </t>
  </si>
  <si>
    <t>Bấm kim PS 10 E  Plus</t>
  </si>
  <si>
    <t>Bìa 1 nút My Clear khổ A</t>
  </si>
  <si>
    <t>Bút chì bấm Pentel A125 T</t>
  </si>
  <si>
    <t xml:space="preserve">Bao Zipper  8 x 12 </t>
  </si>
  <si>
    <t>Máy tính Casio JS120L</t>
  </si>
  <si>
    <t>Gôm E09 TL</t>
  </si>
  <si>
    <t>Cục</t>
  </si>
  <si>
    <t>Gôm bấm</t>
  </si>
  <si>
    <t>Bìa trình ký đơn si A4</t>
  </si>
  <si>
    <t>Bìa trình ký đơn mica A4</t>
  </si>
  <si>
    <t>Số: 256</t>
  </si>
  <si>
    <t>Ngày     22     tháng      03     năm     2016</t>
  </si>
  <si>
    <t>( Đính kèm hoá đơn số: PN/16P   256   )</t>
  </si>
  <si>
    <t>Số: 296</t>
  </si>
  <si>
    <t>Ngày     01     tháng      04     năm     2016</t>
  </si>
  <si>
    <t>( Đính kèm hoá đơn số: PN/16P   296 )</t>
  </si>
  <si>
    <t>Tem giá (trắng)</t>
  </si>
  <si>
    <t>Băng keo 2 mặt 24m/m x 18ya</t>
  </si>
  <si>
    <t>Thước nhựa  kéo 20 m</t>
  </si>
  <si>
    <t>Kẹp bướm Echo 51 mm (12c/h)</t>
  </si>
  <si>
    <t>Cana đánh bóng xe</t>
  </si>
  <si>
    <t>Hộp lớn</t>
  </si>
  <si>
    <t>Bảng tên dẻo ngang</t>
  </si>
  <si>
    <t xml:space="preserve">Dây đeo kẹp sắt </t>
  </si>
  <si>
    <t>Sợi</t>
  </si>
  <si>
    <t>Bấm 2 lỗ TL</t>
  </si>
  <si>
    <t xml:space="preserve">Sổ lò xo A5 dày </t>
  </si>
  <si>
    <t xml:space="preserve">Gỡ Kim KWtrio </t>
  </si>
  <si>
    <t xml:space="preserve">Găng tay thun lạnh cắt ngón </t>
  </si>
  <si>
    <t xml:space="preserve">Tập VT 96T </t>
  </si>
  <si>
    <t xml:space="preserve">Cùi xe máy 1 liên </t>
  </si>
  <si>
    <t xml:space="preserve">Cuốn </t>
  </si>
  <si>
    <t>Mực dấu Shindy ( xanh,đỏ, đen)</t>
  </si>
  <si>
    <t>số: 345    14/04/2016</t>
  </si>
  <si>
    <t>tc ck</t>
  </si>
  <si>
    <t>ck PE:</t>
  </si>
  <si>
    <t>TC KÊ:</t>
  </si>
  <si>
    <t>CK PE:</t>
  </si>
  <si>
    <t>TC CK:</t>
  </si>
  <si>
    <t>Số: 444</t>
  </si>
  <si>
    <t>Ngày     12     tháng      05     năm     2016</t>
  </si>
  <si>
    <t>( Đính kèm hoá đơn số: PN/16P  444  )</t>
  </si>
  <si>
    <t>Keo khô G-05 TL 8gr</t>
  </si>
  <si>
    <t>Thỏi</t>
  </si>
  <si>
    <t xml:space="preserve">Bao Zipper 10 x 15 </t>
  </si>
  <si>
    <t>Tam pon Shiny S1822-7</t>
  </si>
  <si>
    <t>Bút chì bấm Suremark  SQ 3388</t>
  </si>
  <si>
    <t>Bìa lá A4 TL</t>
  </si>
  <si>
    <t>số: 445   13/05/2016</t>
  </si>
  <si>
    <t>Số: 589</t>
  </si>
  <si>
    <t>Ngày     23    tháng      06      năm     2016</t>
  </si>
  <si>
    <t>( Đính kèm hoá đơn số: PN/16P  589 )</t>
  </si>
  <si>
    <t>Ly Inox tròn 8 cm</t>
  </si>
  <si>
    <t>Tampon shiny S3</t>
  </si>
  <si>
    <t>Tampon Shiny S4</t>
  </si>
  <si>
    <t>Bút gel Mini 0.5</t>
  </si>
  <si>
    <t>Dao rọc giấy nhỏ 0411 SDI (1 lưỡi)</t>
  </si>
  <si>
    <t>Máy tính Casio DS 3018</t>
  </si>
  <si>
    <t>Số: 590</t>
  </si>
  <si>
    <t>( Đính kèm hoá đơn số: PN/16P  590 )</t>
  </si>
  <si>
    <t>PE</t>
  </si>
  <si>
    <t>TC CK T.5:</t>
  </si>
  <si>
    <t>kê</t>
  </si>
  <si>
    <t>ck 5:</t>
  </si>
  <si>
    <t>TC CK T.6</t>
  </si>
  <si>
    <t>Số: 667</t>
  </si>
  <si>
    <t>Ngày     15    tháng      07      năm     2016</t>
  </si>
  <si>
    <t>( Đính kèm hoá đơn số: PN/16P  667 )</t>
  </si>
  <si>
    <t>Băng keo 2 mặt 12m/m x 9Y</t>
  </si>
  <si>
    <t>Sổ lò xo A4 dày</t>
  </si>
  <si>
    <t>Bìa 1 nút My Clear khổ F</t>
  </si>
  <si>
    <t>Giấy ford màu A4 - 80 ( X dương, X lá, hồng, vàng )</t>
  </si>
  <si>
    <t>Mực dấu Shiny ( xanh, đỏ, đen)</t>
  </si>
  <si>
    <t>Nguyễn Thị Kiều Thi</t>
  </si>
  <si>
    <t>số: 668 ngày 15/07/2016</t>
  </si>
  <si>
    <t>Bút lông dầu kim Zebra (xanh,đỏ,đen)</t>
  </si>
  <si>
    <t>Số: 790</t>
  </si>
  <si>
    <t>Ngày     21    tháng      08      năm     2016</t>
  </si>
  <si>
    <t>( Đính kèm hoá đơn số: PN/16P  790 )</t>
  </si>
  <si>
    <t xml:space="preserve">Accor nhựa UNC </t>
  </si>
  <si>
    <t>Con bọ sắt</t>
  </si>
  <si>
    <t>Số: 791</t>
  </si>
  <si>
    <t>( Đính kèm hoá đơn số: PN/16P  791 )</t>
  </si>
  <si>
    <t>CK 5%</t>
  </si>
  <si>
    <t>TC chiết khấu tháng 7:</t>
  </si>
  <si>
    <t>ck 5%:</t>
  </si>
  <si>
    <t>tc parafin:</t>
  </si>
  <si>
    <t>màng PE</t>
  </si>
  <si>
    <t>TC chiết khấu tháng 8:</t>
  </si>
  <si>
    <t>Số: 902</t>
  </si>
  <si>
    <t>Ngày     21    tháng      09      năm     2016</t>
  </si>
  <si>
    <t>( Đính kèm hoá đơn số: PN/16P  902 )</t>
  </si>
  <si>
    <t>Lưỡi dao nhỏ 1403 SDI</t>
  </si>
  <si>
    <t>Dấu ghép số Toyoda No.3 (5mm)</t>
  </si>
  <si>
    <t>Dấu ghép số Toyoda No.5 (3mm)</t>
  </si>
  <si>
    <t>Dấu ghép chữ Toyoda No.3 (5mm)</t>
  </si>
  <si>
    <t>Dao rọc giấy nhỏ 0404 SDI ( 3 lưỡi)</t>
  </si>
  <si>
    <t>Dao rọc giấy lớn 0426 SDI  (1 lưỡi)</t>
  </si>
  <si>
    <t>Dây đai</t>
  </si>
  <si>
    <t>Bao thư trắng 12x22, Fo 80</t>
  </si>
  <si>
    <t>Số: 903</t>
  </si>
  <si>
    <t>( Đính kèm hoá đơn số: PN/16P  903 )</t>
  </si>
  <si>
    <t>Số: 1006</t>
  </si>
  <si>
    <t>Ngày     17     tháng      10      năm     2016</t>
  </si>
  <si>
    <t>( Đính kèm hoá đơn số: PN/16P  1006 )</t>
  </si>
  <si>
    <t>Sáp đém tiền</t>
  </si>
  <si>
    <t>Máy tính DS-8818 Casio</t>
  </si>
  <si>
    <t xml:space="preserve">Bìa còng cua nhựa A4 3P TL </t>
  </si>
  <si>
    <t>Số: 1007</t>
  </si>
  <si>
    <t>( Đính kèm hoá đơn số: PN/16P  1007 )</t>
  </si>
  <si>
    <t>tiền kê</t>
  </si>
  <si>
    <t>TC ck T9:</t>
  </si>
  <si>
    <t>TC CK T.10:</t>
  </si>
  <si>
    <t>Số: 1097</t>
  </si>
  <si>
    <t>Ngày    15   tháng      11      năm     2016</t>
  </si>
  <si>
    <t>( Đính kèm hoá đơn số: PN/16P  1097  )</t>
  </si>
  <si>
    <t>File nhựa 1ngăn DT 3008</t>
  </si>
  <si>
    <t>INVENTORY TICKET 3 liên A5 (W, P, B)</t>
  </si>
  <si>
    <t xml:space="preserve">Tổng cộng: </t>
  </si>
  <si>
    <t>Số: 1098</t>
  </si>
  <si>
    <t>( Đính kèm hoá đơn số: PN/16P  1098  )</t>
  </si>
  <si>
    <t>Số: 1211</t>
  </si>
  <si>
    <t>Ngày     13   tháng      12      năm     2016</t>
  </si>
  <si>
    <t>( Đính kèm hoá đơn số: PN/16P  1211 )</t>
  </si>
  <si>
    <t>Đinh Dù nhựa</t>
  </si>
  <si>
    <t>Số: 1213</t>
  </si>
  <si>
    <t>Ngày     14   tháng      12      năm     2016</t>
  </si>
  <si>
    <t>( Đính kèm hoá đơn số: PN/16P  1213 )</t>
  </si>
  <si>
    <t>CK 5%:</t>
  </si>
  <si>
    <t>TT CK T.11</t>
  </si>
  <si>
    <t>TT CK T.12</t>
  </si>
</sst>
</file>

<file path=xl/styles.xml><?xml version="1.0" encoding="utf-8"?>
<styleSheet xmlns="http://schemas.openxmlformats.org/spreadsheetml/2006/main">
  <numFmts count="1">
    <numFmt numFmtId="164" formatCode="0;[Red]0"/>
  </numFmts>
  <fonts count="4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FF000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b/>
      <i/>
      <sz val="12"/>
      <name val="Times New Roman"/>
      <family val="1"/>
    </font>
    <font>
      <b/>
      <i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2"/>
      <color rgb="FF7030A0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176">
    <xf numFmtId="0" fontId="0" fillId="0" borderId="0" xfId="0"/>
    <xf numFmtId="3" fontId="15" fillId="0" borderId="3" xfId="0" applyNumberFormat="1" applyFont="1" applyFill="1" applyBorder="1"/>
    <xf numFmtId="3" fontId="15" fillId="3" borderId="3" xfId="0" applyNumberFormat="1" applyFont="1" applyFill="1" applyBorder="1"/>
    <xf numFmtId="3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right"/>
    </xf>
    <xf numFmtId="3" fontId="0" fillId="4" borderId="1" xfId="0" applyNumberFormat="1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left"/>
    </xf>
    <xf numFmtId="3" fontId="0" fillId="4" borderId="1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left"/>
    </xf>
    <xf numFmtId="3" fontId="0" fillId="0" borderId="2" xfId="0" applyNumberFormat="1" applyFont="1" applyFill="1" applyBorder="1" applyAlignment="1">
      <alignment horizontal="center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right"/>
    </xf>
    <xf numFmtId="3" fontId="8" fillId="0" borderId="7" xfId="0" applyNumberFormat="1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/>
    <xf numFmtId="3" fontId="17" fillId="0" borderId="1" xfId="0" applyNumberFormat="1" applyFont="1" applyFill="1" applyBorder="1" applyAlignment="1">
      <alignment horizontal="right"/>
    </xf>
    <xf numFmtId="3" fontId="14" fillId="0" borderId="3" xfId="0" quotePrefix="1" applyNumberFormat="1" applyFont="1" applyFill="1" applyBorder="1"/>
    <xf numFmtId="3" fontId="2" fillId="5" borderId="0" xfId="0" applyNumberFormat="1" applyFont="1" applyFill="1" applyBorder="1" applyAlignment="1"/>
    <xf numFmtId="3" fontId="0" fillId="0" borderId="3" xfId="0" applyNumberFormat="1" applyFont="1" applyFill="1" applyBorder="1" applyAlignment="1"/>
    <xf numFmtId="3" fontId="0" fillId="0" borderId="3" xfId="0" applyNumberFormat="1" applyFill="1" applyBorder="1" applyAlignment="1"/>
    <xf numFmtId="3" fontId="16" fillId="0" borderId="3" xfId="0" applyNumberFormat="1" applyFont="1" applyFill="1" applyBorder="1" applyAlignment="1"/>
    <xf numFmtId="3" fontId="8" fillId="0" borderId="8" xfId="0" applyNumberFormat="1" applyFont="1" applyFill="1" applyBorder="1" applyAlignment="1">
      <alignment horizontal="right"/>
    </xf>
    <xf numFmtId="3" fontId="0" fillId="4" borderId="8" xfId="0" applyNumberFormat="1" applyFont="1" applyFill="1" applyBorder="1" applyAlignment="1">
      <alignment horizontal="right"/>
    </xf>
    <xf numFmtId="3" fontId="0" fillId="0" borderId="8" xfId="0" applyNumberFormat="1" applyFont="1" applyFill="1" applyBorder="1" applyAlignment="1">
      <alignment horizontal="right"/>
    </xf>
    <xf numFmtId="3" fontId="0" fillId="4" borderId="3" xfId="0" applyNumberFormat="1" applyFont="1" applyFill="1" applyBorder="1" applyAlignment="1"/>
    <xf numFmtId="3" fontId="0" fillId="0" borderId="11" xfId="0" applyNumberFormat="1" applyFont="1" applyFill="1" applyBorder="1" applyAlignment="1">
      <alignment horizontal="right"/>
    </xf>
    <xf numFmtId="3" fontId="0" fillId="0" borderId="12" xfId="0" applyNumberFormat="1" applyFont="1" applyFill="1" applyBorder="1" applyAlignment="1">
      <alignment horizontal="right"/>
    </xf>
    <xf numFmtId="3" fontId="4" fillId="2" borderId="8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left"/>
    </xf>
    <xf numFmtId="3" fontId="0" fillId="0" borderId="3" xfId="0" applyNumberForma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left"/>
    </xf>
    <xf numFmtId="3" fontId="9" fillId="4" borderId="3" xfId="0" applyNumberFormat="1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right"/>
    </xf>
    <xf numFmtId="3" fontId="9" fillId="0" borderId="3" xfId="0" applyNumberFormat="1" applyFont="1" applyBorder="1" applyAlignment="1">
      <alignment horizontal="left"/>
    </xf>
    <xf numFmtId="3" fontId="9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right"/>
    </xf>
    <xf numFmtId="3" fontId="12" fillId="2" borderId="1" xfId="0" applyNumberFormat="1" applyFont="1" applyFill="1" applyBorder="1" applyAlignment="1">
      <alignment horizontal="center" vertical="center" wrapText="1"/>
    </xf>
    <xf numFmtId="3" fontId="12" fillId="2" borderId="8" xfId="0" applyNumberFormat="1" applyFont="1" applyFill="1" applyBorder="1" applyAlignment="1">
      <alignment horizontal="center" vertical="center" wrapText="1"/>
    </xf>
    <xf numFmtId="3" fontId="0" fillId="0" borderId="7" xfId="0" applyNumberFormat="1" applyFont="1" applyFill="1" applyBorder="1" applyAlignment="1">
      <alignment horizontal="center"/>
    </xf>
    <xf numFmtId="3" fontId="9" fillId="0" borderId="13" xfId="0" applyNumberFormat="1" applyFont="1" applyBorder="1" applyAlignment="1">
      <alignment horizontal="left"/>
    </xf>
    <xf numFmtId="3" fontId="9" fillId="0" borderId="13" xfId="0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right"/>
    </xf>
    <xf numFmtId="3" fontId="0" fillId="4" borderId="1" xfId="0" applyNumberFormat="1" applyFill="1" applyBorder="1" applyAlignment="1">
      <alignment horizontal="left"/>
    </xf>
    <xf numFmtId="3" fontId="10" fillId="0" borderId="1" xfId="0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/>
    <xf numFmtId="3" fontId="1" fillId="0" borderId="3" xfId="0" applyNumberFormat="1" applyFont="1" applyFill="1" applyBorder="1" applyAlignment="1"/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 wrapText="1"/>
    </xf>
    <xf numFmtId="164" fontId="14" fillId="0" borderId="3" xfId="0" quotePrefix="1" applyNumberFormat="1" applyFont="1" applyFill="1" applyBorder="1"/>
    <xf numFmtId="0" fontId="15" fillId="0" borderId="3" xfId="0" applyFont="1" applyFill="1" applyBorder="1"/>
    <xf numFmtId="3" fontId="2" fillId="6" borderId="0" xfId="0" applyNumberFormat="1" applyFont="1" applyFill="1" applyBorder="1" applyAlignment="1"/>
    <xf numFmtId="3" fontId="8" fillId="6" borderId="1" xfId="0" applyNumberFormat="1" applyFont="1" applyFill="1" applyBorder="1" applyAlignment="1">
      <alignment horizontal="right"/>
    </xf>
    <xf numFmtId="3" fontId="2" fillId="7" borderId="0" xfId="0" applyNumberFormat="1" applyFont="1" applyFill="1" applyBorder="1" applyAlignment="1"/>
    <xf numFmtId="3" fontId="0" fillId="0" borderId="1" xfId="0" applyNumberFormat="1" applyFill="1" applyBorder="1" applyAlignment="1">
      <alignment horizontal="left"/>
    </xf>
    <xf numFmtId="3" fontId="18" fillId="0" borderId="1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/>
    <xf numFmtId="3" fontId="12" fillId="0" borderId="0" xfId="0" applyNumberFormat="1" applyFont="1" applyFill="1" applyBorder="1" applyAlignment="1">
      <alignment horizontal="left"/>
    </xf>
    <xf numFmtId="3" fontId="20" fillId="0" borderId="0" xfId="0" applyNumberFormat="1" applyFont="1" applyFill="1" applyBorder="1" applyAlignment="1"/>
    <xf numFmtId="3" fontId="21" fillId="2" borderId="1" xfId="0" applyNumberFormat="1" applyFont="1" applyFill="1" applyBorder="1" applyAlignment="1">
      <alignment horizontal="center" wrapText="1"/>
    </xf>
    <xf numFmtId="3" fontId="12" fillId="2" borderId="1" xfId="0" applyNumberFormat="1" applyFont="1" applyFill="1" applyBorder="1" applyAlignment="1">
      <alignment horizontal="center" wrapText="1"/>
    </xf>
    <xf numFmtId="3" fontId="16" fillId="0" borderId="0" xfId="0" applyNumberFormat="1" applyFont="1" applyFill="1" applyBorder="1" applyAlignment="1"/>
    <xf numFmtId="3" fontId="22" fillId="0" borderId="3" xfId="0" applyNumberFormat="1" applyFont="1" applyFill="1" applyBorder="1" applyAlignment="1">
      <alignment horizontal="center"/>
    </xf>
    <xf numFmtId="3" fontId="23" fillId="4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15" fillId="0" borderId="3" xfId="0" applyNumberFormat="1" applyFont="1" applyFill="1" applyBorder="1" applyAlignment="1">
      <alignment horizontal="right"/>
    </xf>
    <xf numFmtId="3" fontId="0" fillId="0" borderId="1" xfId="0" applyNumberFormat="1" applyFill="1" applyBorder="1" applyAlignment="1">
      <alignment horizontal="center"/>
    </xf>
    <xf numFmtId="3" fontId="14" fillId="0" borderId="3" xfId="0" applyNumberFormat="1" applyFont="1" applyFill="1" applyBorder="1" applyAlignment="1">
      <alignment horizontal="center" vertical="center"/>
    </xf>
    <xf numFmtId="3" fontId="0" fillId="4" borderId="0" xfId="0" applyNumberFormat="1" applyFont="1" applyFill="1" applyBorder="1" applyAlignment="1"/>
    <xf numFmtId="3" fontId="18" fillId="4" borderId="3" xfId="0" applyNumberFormat="1" applyFont="1" applyFill="1" applyBorder="1" applyAlignment="1">
      <alignment horizontal="center"/>
    </xf>
    <xf numFmtId="3" fontId="18" fillId="4" borderId="1" xfId="0" applyNumberFormat="1" applyFont="1" applyFill="1" applyBorder="1" applyAlignment="1">
      <alignment horizontal="center"/>
    </xf>
    <xf numFmtId="3" fontId="16" fillId="4" borderId="3" xfId="0" applyNumberFormat="1" applyFont="1" applyFill="1" applyBorder="1" applyAlignment="1"/>
    <xf numFmtId="3" fontId="17" fillId="4" borderId="1" xfId="0" applyNumberFormat="1" applyFont="1" applyFill="1" applyBorder="1" applyAlignment="1">
      <alignment horizontal="right"/>
    </xf>
    <xf numFmtId="3" fontId="25" fillId="8" borderId="0" xfId="0" applyNumberFormat="1" applyFont="1" applyFill="1" applyBorder="1" applyAlignment="1"/>
    <xf numFmtId="3" fontId="26" fillId="4" borderId="3" xfId="0" applyNumberFormat="1" applyFont="1" applyFill="1" applyBorder="1"/>
    <xf numFmtId="3" fontId="28" fillId="0" borderId="0" xfId="0" applyNumberFormat="1" applyFont="1" applyFill="1" applyBorder="1" applyAlignment="1"/>
    <xf numFmtId="3" fontId="26" fillId="0" borderId="0" xfId="0" applyNumberFormat="1" applyFont="1" applyFill="1" applyBorder="1" applyAlignment="1">
      <alignment horizontal="left"/>
    </xf>
    <xf numFmtId="3" fontId="26" fillId="2" borderId="1" xfId="0" applyNumberFormat="1" applyFont="1" applyFill="1" applyBorder="1" applyAlignment="1">
      <alignment horizontal="center" vertical="center" wrapText="1"/>
    </xf>
    <xf numFmtId="3" fontId="28" fillId="0" borderId="0" xfId="0" applyNumberFormat="1" applyFont="1" applyFill="1" applyBorder="1" applyAlignment="1">
      <alignment vertical="center"/>
    </xf>
    <xf numFmtId="3" fontId="28" fillId="0" borderId="1" xfId="0" applyNumberFormat="1" applyFont="1" applyFill="1" applyBorder="1" applyAlignment="1">
      <alignment horizontal="center"/>
    </xf>
    <xf numFmtId="3" fontId="28" fillId="0" borderId="1" xfId="0" applyNumberFormat="1" applyFont="1" applyFill="1" applyBorder="1" applyAlignment="1">
      <alignment horizontal="left"/>
    </xf>
    <xf numFmtId="3" fontId="28" fillId="0" borderId="1" xfId="0" applyNumberFormat="1" applyFont="1" applyFill="1" applyBorder="1" applyAlignment="1">
      <alignment horizontal="right"/>
    </xf>
    <xf numFmtId="3" fontId="28" fillId="0" borderId="2" xfId="0" applyNumberFormat="1" applyFont="1" applyFill="1" applyBorder="1" applyAlignment="1">
      <alignment horizontal="left"/>
    </xf>
    <xf numFmtId="3" fontId="28" fillId="0" borderId="2" xfId="0" applyNumberFormat="1" applyFont="1" applyFill="1" applyBorder="1" applyAlignment="1">
      <alignment horizontal="center"/>
    </xf>
    <xf numFmtId="3" fontId="28" fillId="0" borderId="2" xfId="0" applyNumberFormat="1" applyFont="1" applyFill="1" applyBorder="1" applyAlignment="1">
      <alignment horizontal="right"/>
    </xf>
    <xf numFmtId="3" fontId="28" fillId="0" borderId="3" xfId="0" applyNumberFormat="1" applyFont="1" applyFill="1" applyBorder="1" applyAlignment="1">
      <alignment horizontal="center"/>
    </xf>
    <xf numFmtId="3" fontId="28" fillId="0" borderId="3" xfId="0" applyNumberFormat="1" applyFont="1" applyFill="1" applyBorder="1" applyAlignment="1">
      <alignment horizontal="right"/>
    </xf>
    <xf numFmtId="3" fontId="30" fillId="0" borderId="0" xfId="0" applyNumberFormat="1" applyFont="1" applyFill="1" applyBorder="1" applyAlignment="1">
      <alignment horizontal="center"/>
    </xf>
    <xf numFmtId="3" fontId="32" fillId="0" borderId="0" xfId="0" applyNumberFormat="1" applyFont="1" applyFill="1" applyBorder="1" applyAlignment="1"/>
    <xf numFmtId="3" fontId="26" fillId="2" borderId="1" xfId="0" applyNumberFormat="1" applyFont="1" applyFill="1" applyBorder="1" applyAlignment="1">
      <alignment horizontal="center" wrapText="1"/>
    </xf>
    <xf numFmtId="3" fontId="26" fillId="0" borderId="1" xfId="0" applyNumberFormat="1" applyFont="1" applyFill="1" applyBorder="1" applyAlignment="1">
      <alignment horizontal="right"/>
    </xf>
    <xf numFmtId="3" fontId="0" fillId="0" borderId="1" xfId="1" applyNumberFormat="1" applyFont="1" applyFill="1" applyBorder="1" applyAlignment="1">
      <alignment horizontal="left"/>
    </xf>
    <xf numFmtId="3" fontId="0" fillId="0" borderId="1" xfId="1" applyNumberFormat="1" applyFont="1" applyFill="1" applyBorder="1" applyAlignment="1">
      <alignment horizontal="center"/>
    </xf>
    <xf numFmtId="3" fontId="0" fillId="0" borderId="2" xfId="1" applyNumberFormat="1" applyFont="1" applyFill="1" applyBorder="1" applyAlignment="1">
      <alignment horizontal="right"/>
    </xf>
    <xf numFmtId="3" fontId="33" fillId="4" borderId="3" xfId="0" applyNumberFormat="1" applyFont="1" applyFill="1" applyBorder="1" applyAlignment="1"/>
    <xf numFmtId="3" fontId="36" fillId="4" borderId="0" xfId="0" applyNumberFormat="1" applyFont="1" applyFill="1" applyBorder="1" applyAlignment="1"/>
    <xf numFmtId="3" fontId="28" fillId="4" borderId="0" xfId="0" applyNumberFormat="1" applyFont="1" applyFill="1" applyBorder="1" applyAlignment="1"/>
    <xf numFmtId="3" fontId="28" fillId="4" borderId="1" xfId="0" applyNumberFormat="1" applyFont="1" applyFill="1" applyBorder="1" applyAlignment="1">
      <alignment horizontal="center"/>
    </xf>
    <xf numFmtId="3" fontId="28" fillId="4" borderId="1" xfId="0" applyNumberFormat="1" applyFont="1" applyFill="1" applyBorder="1" applyAlignment="1">
      <alignment horizontal="left"/>
    </xf>
    <xf numFmtId="3" fontId="28" fillId="4" borderId="1" xfId="0" applyNumberFormat="1" applyFont="1" applyFill="1" applyBorder="1" applyAlignment="1">
      <alignment horizontal="right"/>
    </xf>
    <xf numFmtId="3" fontId="35" fillId="4" borderId="1" xfId="0" applyNumberFormat="1" applyFont="1" applyFill="1" applyBorder="1" applyAlignment="1">
      <alignment horizontal="center"/>
    </xf>
    <xf numFmtId="3" fontId="34" fillId="0" borderId="3" xfId="0" applyNumberFormat="1" applyFont="1" applyFill="1" applyBorder="1" applyAlignment="1">
      <alignment horizontal="left"/>
    </xf>
    <xf numFmtId="3" fontId="34" fillId="0" borderId="3" xfId="0" applyNumberFormat="1" applyFont="1" applyFill="1" applyBorder="1" applyAlignment="1">
      <alignment horizontal="center"/>
    </xf>
    <xf numFmtId="3" fontId="37" fillId="4" borderId="1" xfId="0" applyNumberFormat="1" applyFont="1" applyFill="1" applyBorder="1" applyAlignment="1">
      <alignment horizontal="right"/>
    </xf>
    <xf numFmtId="3" fontId="38" fillId="0" borderId="0" xfId="0" applyNumberFormat="1" applyFont="1" applyFill="1" applyBorder="1" applyAlignment="1"/>
    <xf numFmtId="3" fontId="38" fillId="7" borderId="0" xfId="0" applyNumberFormat="1" applyFont="1" applyFill="1" applyBorder="1" applyAlignment="1"/>
    <xf numFmtId="3" fontId="28" fillId="0" borderId="0" xfId="0" applyNumberFormat="1" applyFont="1" applyFill="1" applyBorder="1" applyAlignment="1"/>
    <xf numFmtId="3" fontId="30" fillId="0" borderId="0" xfId="0" applyNumberFormat="1" applyFont="1" applyFill="1" applyBorder="1" applyAlignment="1">
      <alignment horizontal="center"/>
    </xf>
    <xf numFmtId="3" fontId="28" fillId="0" borderId="0" xfId="0" applyNumberFormat="1" applyFont="1" applyFill="1" applyBorder="1" applyAlignment="1"/>
    <xf numFmtId="3" fontId="15" fillId="0" borderId="3" xfId="0" quotePrefix="1" applyNumberFormat="1" applyFont="1" applyFill="1" applyBorder="1"/>
    <xf numFmtId="3" fontId="26" fillId="2" borderId="1" xfId="0" applyNumberFormat="1" applyFont="1" applyFill="1" applyBorder="1" applyAlignment="1">
      <alignment horizontal="center"/>
    </xf>
    <xf numFmtId="3" fontId="39" fillId="0" borderId="1" xfId="0" applyNumberFormat="1" applyFont="1" applyFill="1" applyBorder="1" applyAlignment="1">
      <alignment horizontal="center"/>
    </xf>
    <xf numFmtId="3" fontId="40" fillId="0" borderId="3" xfId="0" applyNumberFormat="1" applyFont="1" applyBorder="1" applyAlignment="1">
      <alignment horizontal="left"/>
    </xf>
    <xf numFmtId="3" fontId="40" fillId="0" borderId="3" xfId="0" applyNumberFormat="1" applyFont="1" applyBorder="1" applyAlignment="1">
      <alignment horizontal="center"/>
    </xf>
    <xf numFmtId="3" fontId="40" fillId="0" borderId="3" xfId="0" applyNumberFormat="1" applyFont="1" applyBorder="1" applyAlignment="1">
      <alignment horizontal="right"/>
    </xf>
    <xf numFmtId="3" fontId="39" fillId="4" borderId="1" xfId="0" applyNumberFormat="1" applyFont="1" applyFill="1" applyBorder="1" applyAlignment="1">
      <alignment horizontal="right"/>
    </xf>
    <xf numFmtId="3" fontId="39" fillId="4" borderId="1" xfId="0" applyNumberFormat="1" applyFont="1" applyFill="1" applyBorder="1" applyAlignment="1">
      <alignment horizontal="center"/>
    </xf>
    <xf numFmtId="3" fontId="33" fillId="0" borderId="0" xfId="0" applyNumberFormat="1" applyFont="1" applyFill="1" applyBorder="1" applyAlignment="1"/>
    <xf numFmtId="3" fontId="41" fillId="5" borderId="0" xfId="0" applyNumberFormat="1" applyFont="1" applyFill="1" applyBorder="1" applyAlignment="1"/>
    <xf numFmtId="3" fontId="41" fillId="6" borderId="0" xfId="0" applyNumberFormat="1" applyFont="1" applyFill="1" applyBorder="1" applyAlignment="1"/>
    <xf numFmtId="3" fontId="2" fillId="5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8" fillId="0" borderId="8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10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3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8" fillId="0" borderId="4" xfId="0" applyNumberFormat="1" applyFont="1" applyBorder="1" applyAlignment="1">
      <alignment horizontal="right"/>
    </xf>
    <xf numFmtId="3" fontId="8" fillId="0" borderId="5" xfId="0" applyNumberFormat="1" applyFont="1" applyBorder="1" applyAlignment="1">
      <alignment horizontal="right"/>
    </xf>
    <xf numFmtId="3" fontId="8" fillId="0" borderId="6" xfId="0" applyNumberFormat="1" applyFont="1" applyBorder="1" applyAlignment="1">
      <alignment horizontal="right"/>
    </xf>
    <xf numFmtId="3" fontId="10" fillId="0" borderId="9" xfId="0" applyNumberFormat="1" applyFont="1" applyBorder="1" applyAlignment="1">
      <alignment horizontal="right"/>
    </xf>
    <xf numFmtId="3" fontId="10" fillId="0" borderId="10" xfId="0" applyNumberFormat="1" applyFont="1" applyBorder="1" applyAlignment="1">
      <alignment horizontal="right"/>
    </xf>
    <xf numFmtId="3" fontId="2" fillId="5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10" fillId="6" borderId="8" xfId="0" applyNumberFormat="1" applyFont="1" applyFill="1" applyBorder="1" applyAlignment="1">
      <alignment horizontal="right"/>
    </xf>
    <xf numFmtId="3" fontId="8" fillId="6" borderId="9" xfId="0" applyNumberFormat="1" applyFont="1" applyFill="1" applyBorder="1" applyAlignment="1">
      <alignment horizontal="right"/>
    </xf>
    <xf numFmtId="3" fontId="8" fillId="6" borderId="1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/>
    <xf numFmtId="3" fontId="23" fillId="4" borderId="0" xfId="0" applyNumberFormat="1" applyFont="1" applyFill="1" applyBorder="1" applyAlignment="1">
      <alignment horizontal="right"/>
    </xf>
    <xf numFmtId="3" fontId="19" fillId="0" borderId="0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3" fontId="26" fillId="0" borderId="0" xfId="0" applyNumberFormat="1" applyFont="1" applyFill="1" applyBorder="1" applyAlignment="1">
      <alignment horizontal="center"/>
    </xf>
    <xf numFmtId="3" fontId="32" fillId="0" borderId="0" xfId="0" applyNumberFormat="1" applyFont="1" applyFill="1" applyBorder="1" applyAlignment="1"/>
    <xf numFmtId="3" fontId="29" fillId="0" borderId="0" xfId="0" applyNumberFormat="1" applyFont="1" applyFill="1" applyBorder="1" applyAlignment="1">
      <alignment horizontal="center"/>
    </xf>
    <xf numFmtId="3" fontId="28" fillId="0" borderId="0" xfId="0" applyNumberFormat="1" applyFont="1" applyFill="1" applyBorder="1" applyAlignment="1"/>
    <xf numFmtId="3" fontId="30" fillId="0" borderId="0" xfId="0" applyNumberFormat="1" applyFont="1" applyFill="1" applyBorder="1" applyAlignment="1">
      <alignment horizontal="center"/>
    </xf>
    <xf numFmtId="3" fontId="31" fillId="0" borderId="0" xfId="0" applyNumberFormat="1" applyFont="1" applyFill="1" applyBorder="1" applyAlignment="1">
      <alignment horizontal="center"/>
    </xf>
    <xf numFmtId="3" fontId="26" fillId="0" borderId="8" xfId="0" applyNumberFormat="1" applyFont="1" applyBorder="1" applyAlignment="1">
      <alignment horizontal="right"/>
    </xf>
    <xf numFmtId="3" fontId="26" fillId="0" borderId="9" xfId="0" applyNumberFormat="1" applyFont="1" applyBorder="1" applyAlignment="1">
      <alignment horizontal="right"/>
    </xf>
    <xf numFmtId="3" fontId="26" fillId="0" borderId="10" xfId="0" applyNumberFormat="1" applyFont="1" applyBorder="1" applyAlignment="1">
      <alignment horizontal="right"/>
    </xf>
    <xf numFmtId="3" fontId="27" fillId="0" borderId="0" xfId="0" applyNumberFormat="1" applyFont="1" applyFill="1" applyBorder="1" applyAlignment="1">
      <alignment horizontal="center"/>
    </xf>
    <xf numFmtId="3" fontId="26" fillId="0" borderId="5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8" fillId="0" borderId="14" xfId="0" applyNumberFormat="1" applyFont="1" applyFill="1" applyBorder="1" applyAlignment="1">
      <alignment horizontal="right"/>
    </xf>
    <xf numFmtId="3" fontId="42" fillId="0" borderId="8" xfId="0" applyNumberFormat="1" applyFont="1" applyBorder="1" applyAlignment="1">
      <alignment horizontal="right"/>
    </xf>
    <xf numFmtId="3" fontId="42" fillId="0" borderId="9" xfId="0" applyNumberFormat="1" applyFont="1" applyBorder="1" applyAlignment="1">
      <alignment horizontal="right"/>
    </xf>
    <xf numFmtId="3" fontId="42" fillId="0" borderId="10" xfId="0" applyNumberFormat="1" applyFont="1" applyBorder="1" applyAlignment="1">
      <alignment horizontal="right"/>
    </xf>
    <xf numFmtId="3" fontId="42" fillId="0" borderId="1" xfId="0" applyNumberFormat="1" applyFont="1" applyFill="1" applyBorder="1" applyAlignment="1">
      <alignment horizontal="right"/>
    </xf>
    <xf numFmtId="3" fontId="36" fillId="0" borderId="0" xfId="0" applyNumberFormat="1" applyFont="1" applyFill="1" applyBorder="1" applyAlignment="1"/>
    <xf numFmtId="3" fontId="37" fillId="4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26"/>
  <sheetViews>
    <sheetView topLeftCell="A100" workbookViewId="0">
      <selection activeCell="B44" sqref="B44"/>
    </sheetView>
  </sheetViews>
  <sheetFormatPr defaultRowHeight="15"/>
  <cols>
    <col min="1" max="1" width="7.7109375" style="3" customWidth="1"/>
    <col min="2" max="2" width="39.140625" style="3" customWidth="1"/>
    <col min="3" max="3" width="10.5703125" style="3" customWidth="1"/>
    <col min="4" max="4" width="9.140625" style="3"/>
    <col min="5" max="5" width="12.140625" style="3" customWidth="1"/>
    <col min="6" max="6" width="14.28515625" style="3" customWidth="1"/>
    <col min="7" max="16384" width="9.140625" style="3"/>
  </cols>
  <sheetData>
    <row r="2" spans="1:8" ht="16.5">
      <c r="A2" s="139" t="s">
        <v>0</v>
      </c>
      <c r="B2" s="132"/>
      <c r="C2" s="132"/>
      <c r="D2" s="132"/>
      <c r="E2" s="132"/>
      <c r="F2" s="132"/>
    </row>
    <row r="3" spans="1:8" ht="15.75">
      <c r="A3" s="140" t="s">
        <v>1</v>
      </c>
      <c r="B3" s="132"/>
      <c r="C3" s="132"/>
      <c r="D3" s="132"/>
      <c r="E3" s="132"/>
      <c r="F3" s="132"/>
    </row>
    <row r="4" spans="1:8" ht="16.5">
      <c r="A4" s="139" t="s">
        <v>2</v>
      </c>
      <c r="B4" s="132"/>
      <c r="C4" s="132"/>
      <c r="D4" s="132"/>
      <c r="E4" s="132"/>
      <c r="F4" s="132"/>
    </row>
    <row r="7" spans="1:8" ht="20.25">
      <c r="A7" s="131" t="s">
        <v>3</v>
      </c>
      <c r="B7" s="132"/>
      <c r="C7" s="132"/>
      <c r="D7" s="132"/>
      <c r="E7" s="132"/>
      <c r="F7" s="132"/>
    </row>
    <row r="8" spans="1:8" ht="15.75">
      <c r="A8" s="133" t="s">
        <v>4</v>
      </c>
      <c r="B8" s="133"/>
      <c r="C8" s="133"/>
      <c r="D8" s="133"/>
      <c r="E8" s="133"/>
      <c r="F8" s="133"/>
    </row>
    <row r="9" spans="1:8" ht="15.75">
      <c r="A9" s="134" t="s">
        <v>5</v>
      </c>
      <c r="B9" s="134"/>
      <c r="C9" s="134"/>
      <c r="D9" s="134"/>
      <c r="E9" s="134"/>
      <c r="F9" s="134"/>
    </row>
    <row r="10" spans="1:8" ht="15.75">
      <c r="A10" s="133" t="s">
        <v>6</v>
      </c>
      <c r="B10" s="133"/>
      <c r="C10" s="133"/>
      <c r="D10" s="133"/>
      <c r="E10" s="133"/>
      <c r="F10" s="133"/>
    </row>
    <row r="12" spans="1:8" ht="15.75">
      <c r="A12" s="6" t="s">
        <v>7</v>
      </c>
    </row>
    <row r="13" spans="1:8" ht="15.75">
      <c r="A13" s="6" t="s">
        <v>8</v>
      </c>
    </row>
    <row r="14" spans="1:8" ht="15.75">
      <c r="A14" s="6" t="s">
        <v>9</v>
      </c>
    </row>
    <row r="15" spans="1:8" s="8" customFormat="1" ht="15.75">
      <c r="A15" s="7" t="s">
        <v>10</v>
      </c>
      <c r="B15" s="7" t="s">
        <v>11</v>
      </c>
      <c r="C15" s="7" t="s">
        <v>12</v>
      </c>
      <c r="D15" s="7" t="s">
        <v>13</v>
      </c>
      <c r="E15" s="7" t="s">
        <v>14</v>
      </c>
      <c r="F15" s="36" t="s">
        <v>15</v>
      </c>
      <c r="G15" s="37" t="s">
        <v>134</v>
      </c>
      <c r="H15" s="37" t="s">
        <v>135</v>
      </c>
    </row>
    <row r="16" spans="1:8">
      <c r="A16" s="9">
        <v>1</v>
      </c>
      <c r="B16" s="10" t="s">
        <v>16</v>
      </c>
      <c r="C16" s="9" t="s">
        <v>17</v>
      </c>
      <c r="D16" s="9">
        <v>1</v>
      </c>
      <c r="E16" s="11">
        <v>798000</v>
      </c>
      <c r="F16" s="32">
        <f t="shared" ref="F16:F78" si="0">D16*E16</f>
        <v>798000</v>
      </c>
      <c r="G16" s="27"/>
      <c r="H16" s="27">
        <f>G16*D16</f>
        <v>0</v>
      </c>
    </row>
    <row r="17" spans="1:8">
      <c r="A17" s="9">
        <v>2</v>
      </c>
      <c r="B17" s="10" t="s">
        <v>18</v>
      </c>
      <c r="C17" s="9" t="s">
        <v>19</v>
      </c>
      <c r="D17" s="9">
        <v>5</v>
      </c>
      <c r="E17" s="11">
        <v>33000</v>
      </c>
      <c r="F17" s="32">
        <f t="shared" si="0"/>
        <v>165000</v>
      </c>
      <c r="G17" s="27"/>
      <c r="H17" s="27">
        <f t="shared" ref="H17:H80" si="1">G17*D17</f>
        <v>0</v>
      </c>
    </row>
    <row r="18" spans="1:8">
      <c r="A18" s="9">
        <v>3</v>
      </c>
      <c r="B18" s="10" t="s">
        <v>20</v>
      </c>
      <c r="C18" s="9" t="s">
        <v>21</v>
      </c>
      <c r="D18" s="9">
        <v>136</v>
      </c>
      <c r="E18" s="11">
        <v>2400</v>
      </c>
      <c r="F18" s="32">
        <f t="shared" si="0"/>
        <v>326400</v>
      </c>
      <c r="G18" s="27"/>
      <c r="H18" s="27">
        <f t="shared" si="1"/>
        <v>0</v>
      </c>
    </row>
    <row r="19" spans="1:8">
      <c r="A19" s="9">
        <v>4</v>
      </c>
      <c r="B19" s="10" t="s">
        <v>20</v>
      </c>
      <c r="C19" s="9" t="s">
        <v>21</v>
      </c>
      <c r="D19" s="9">
        <v>3</v>
      </c>
      <c r="E19" s="11">
        <v>2400</v>
      </c>
      <c r="F19" s="32">
        <f t="shared" si="0"/>
        <v>7200</v>
      </c>
      <c r="G19" s="27"/>
      <c r="H19" s="27">
        <f t="shared" si="1"/>
        <v>0</v>
      </c>
    </row>
    <row r="20" spans="1:8">
      <c r="A20" s="12">
        <v>5</v>
      </c>
      <c r="B20" s="13" t="s">
        <v>22</v>
      </c>
      <c r="C20" s="12" t="s">
        <v>23</v>
      </c>
      <c r="D20" s="12">
        <v>47</v>
      </c>
      <c r="E20" s="14">
        <v>54000</v>
      </c>
      <c r="F20" s="31">
        <f t="shared" si="0"/>
        <v>2538000</v>
      </c>
      <c r="G20" s="33">
        <v>2000</v>
      </c>
      <c r="H20" s="33">
        <f t="shared" si="1"/>
        <v>94000</v>
      </c>
    </row>
    <row r="21" spans="1:8">
      <c r="A21" s="12">
        <v>6</v>
      </c>
      <c r="B21" s="13" t="s">
        <v>24</v>
      </c>
      <c r="C21" s="12" t="s">
        <v>23</v>
      </c>
      <c r="D21" s="12">
        <v>2</v>
      </c>
      <c r="E21" s="14">
        <v>27000</v>
      </c>
      <c r="F21" s="31">
        <f t="shared" si="0"/>
        <v>54000</v>
      </c>
      <c r="G21" s="33">
        <v>1000</v>
      </c>
      <c r="H21" s="33">
        <f t="shared" si="1"/>
        <v>2000</v>
      </c>
    </row>
    <row r="22" spans="1:8">
      <c r="A22" s="12">
        <v>7</v>
      </c>
      <c r="B22" s="13" t="s">
        <v>25</v>
      </c>
      <c r="C22" s="12" t="s">
        <v>23</v>
      </c>
      <c r="D22" s="12">
        <v>1</v>
      </c>
      <c r="E22" s="14">
        <v>110000</v>
      </c>
      <c r="F22" s="31">
        <f t="shared" si="0"/>
        <v>110000</v>
      </c>
      <c r="G22" s="33">
        <v>2000</v>
      </c>
      <c r="H22" s="33">
        <f t="shared" si="1"/>
        <v>2000</v>
      </c>
    </row>
    <row r="23" spans="1:8">
      <c r="A23" s="12">
        <v>8</v>
      </c>
      <c r="B23" s="13" t="s">
        <v>26</v>
      </c>
      <c r="C23" s="12" t="s">
        <v>23</v>
      </c>
      <c r="D23" s="12">
        <v>2</v>
      </c>
      <c r="E23" s="14">
        <v>78000</v>
      </c>
      <c r="F23" s="31">
        <f t="shared" si="0"/>
        <v>156000</v>
      </c>
      <c r="G23" s="33">
        <v>2000</v>
      </c>
      <c r="H23" s="33">
        <f t="shared" si="1"/>
        <v>4000</v>
      </c>
    </row>
    <row r="24" spans="1:8">
      <c r="A24" s="12">
        <v>9</v>
      </c>
      <c r="B24" s="13" t="s">
        <v>26</v>
      </c>
      <c r="C24" s="12" t="s">
        <v>23</v>
      </c>
      <c r="D24" s="12">
        <v>6</v>
      </c>
      <c r="E24" s="14">
        <v>78000</v>
      </c>
      <c r="F24" s="31">
        <f t="shared" si="0"/>
        <v>468000</v>
      </c>
      <c r="G24" s="33">
        <v>2000</v>
      </c>
      <c r="H24" s="33">
        <f t="shared" si="1"/>
        <v>12000</v>
      </c>
    </row>
    <row r="25" spans="1:8">
      <c r="A25" s="12">
        <v>10</v>
      </c>
      <c r="B25" s="13" t="s">
        <v>26</v>
      </c>
      <c r="C25" s="12" t="s">
        <v>23</v>
      </c>
      <c r="D25" s="12">
        <v>4</v>
      </c>
      <c r="E25" s="14">
        <v>78000</v>
      </c>
      <c r="F25" s="31">
        <f t="shared" si="0"/>
        <v>312000</v>
      </c>
      <c r="G25" s="33">
        <v>2000</v>
      </c>
      <c r="H25" s="33">
        <f t="shared" si="1"/>
        <v>8000</v>
      </c>
    </row>
    <row r="26" spans="1:8">
      <c r="A26" s="12">
        <v>11</v>
      </c>
      <c r="B26" s="13" t="s">
        <v>27</v>
      </c>
      <c r="C26" s="12" t="s">
        <v>28</v>
      </c>
      <c r="D26" s="12">
        <v>1</v>
      </c>
      <c r="E26" s="14">
        <v>38000</v>
      </c>
      <c r="F26" s="31">
        <f t="shared" si="0"/>
        <v>38000</v>
      </c>
      <c r="G26" s="33">
        <v>2000</v>
      </c>
      <c r="H26" s="33">
        <f t="shared" si="1"/>
        <v>2000</v>
      </c>
    </row>
    <row r="27" spans="1:8">
      <c r="A27" s="12">
        <v>12</v>
      </c>
      <c r="B27" s="13" t="s">
        <v>29</v>
      </c>
      <c r="C27" s="12" t="s">
        <v>17</v>
      </c>
      <c r="D27" s="12">
        <v>432</v>
      </c>
      <c r="E27" s="14">
        <v>12500</v>
      </c>
      <c r="F27" s="31">
        <f t="shared" si="0"/>
        <v>5400000</v>
      </c>
      <c r="G27" s="33">
        <v>2000</v>
      </c>
      <c r="H27" s="33">
        <f t="shared" si="1"/>
        <v>864000</v>
      </c>
    </row>
    <row r="28" spans="1:8">
      <c r="A28" s="12">
        <v>13</v>
      </c>
      <c r="B28" s="13" t="s">
        <v>30</v>
      </c>
      <c r="C28" s="12" t="s">
        <v>17</v>
      </c>
      <c r="D28" s="12">
        <v>18</v>
      </c>
      <c r="E28" s="14">
        <v>12500</v>
      </c>
      <c r="F28" s="31">
        <f t="shared" si="0"/>
        <v>225000</v>
      </c>
      <c r="G28" s="33">
        <v>2000</v>
      </c>
      <c r="H28" s="33">
        <f t="shared" si="1"/>
        <v>36000</v>
      </c>
    </row>
    <row r="29" spans="1:8">
      <c r="A29" s="9">
        <v>14</v>
      </c>
      <c r="B29" s="10" t="s">
        <v>31</v>
      </c>
      <c r="C29" s="9" t="s">
        <v>17</v>
      </c>
      <c r="D29" s="9">
        <v>210</v>
      </c>
      <c r="E29" s="11">
        <v>1400</v>
      </c>
      <c r="F29" s="32">
        <f t="shared" si="0"/>
        <v>294000</v>
      </c>
      <c r="G29" s="27"/>
      <c r="H29" s="27">
        <f t="shared" si="1"/>
        <v>0</v>
      </c>
    </row>
    <row r="30" spans="1:8">
      <c r="A30" s="9">
        <v>15</v>
      </c>
      <c r="B30" s="10" t="s">
        <v>32</v>
      </c>
      <c r="C30" s="9" t="s">
        <v>17</v>
      </c>
      <c r="D30" s="9">
        <v>25</v>
      </c>
      <c r="E30" s="11">
        <v>4000</v>
      </c>
      <c r="F30" s="32">
        <f t="shared" si="0"/>
        <v>100000</v>
      </c>
      <c r="G30" s="27"/>
      <c r="H30" s="27">
        <f t="shared" si="1"/>
        <v>0</v>
      </c>
    </row>
    <row r="31" spans="1:8">
      <c r="A31" s="9">
        <v>16</v>
      </c>
      <c r="B31" s="10" t="s">
        <v>33</v>
      </c>
      <c r="C31" s="9" t="s">
        <v>17</v>
      </c>
      <c r="D31" s="9">
        <v>5</v>
      </c>
      <c r="E31" s="11">
        <v>32000</v>
      </c>
      <c r="F31" s="32">
        <f t="shared" si="0"/>
        <v>160000</v>
      </c>
      <c r="G31" s="27"/>
      <c r="H31" s="27">
        <f t="shared" si="1"/>
        <v>0</v>
      </c>
    </row>
    <row r="32" spans="1:8">
      <c r="A32" s="9">
        <v>17</v>
      </c>
      <c r="B32" s="10" t="s">
        <v>34</v>
      </c>
      <c r="C32" s="9" t="s">
        <v>17</v>
      </c>
      <c r="D32" s="9">
        <v>4</v>
      </c>
      <c r="E32" s="11">
        <v>175000</v>
      </c>
      <c r="F32" s="32">
        <f t="shared" si="0"/>
        <v>700000</v>
      </c>
      <c r="G32" s="27"/>
      <c r="H32" s="27">
        <f t="shared" si="1"/>
        <v>0</v>
      </c>
    </row>
    <row r="33" spans="1:8">
      <c r="A33" s="9">
        <v>18</v>
      </c>
      <c r="B33" s="10" t="s">
        <v>35</v>
      </c>
      <c r="C33" s="9" t="s">
        <v>17</v>
      </c>
      <c r="D33" s="9">
        <v>1</v>
      </c>
      <c r="E33" s="11">
        <v>13500</v>
      </c>
      <c r="F33" s="32">
        <f t="shared" si="0"/>
        <v>13500</v>
      </c>
      <c r="G33" s="27"/>
      <c r="H33" s="27">
        <f t="shared" si="1"/>
        <v>0</v>
      </c>
    </row>
    <row r="34" spans="1:8">
      <c r="A34" s="9">
        <v>19</v>
      </c>
      <c r="B34" s="10" t="s">
        <v>35</v>
      </c>
      <c r="C34" s="9" t="s">
        <v>17</v>
      </c>
      <c r="D34" s="9">
        <v>1</v>
      </c>
      <c r="E34" s="11">
        <v>13500</v>
      </c>
      <c r="F34" s="32">
        <f t="shared" si="0"/>
        <v>13500</v>
      </c>
      <c r="G34" s="27"/>
      <c r="H34" s="27">
        <f t="shared" si="1"/>
        <v>0</v>
      </c>
    </row>
    <row r="35" spans="1:8">
      <c r="A35" s="9">
        <v>20</v>
      </c>
      <c r="B35" s="10" t="s">
        <v>36</v>
      </c>
      <c r="C35" s="9" t="s">
        <v>21</v>
      </c>
      <c r="D35" s="9">
        <v>1</v>
      </c>
      <c r="E35" s="11">
        <v>3500</v>
      </c>
      <c r="F35" s="32">
        <f t="shared" si="0"/>
        <v>3500</v>
      </c>
      <c r="G35" s="27"/>
      <c r="H35" s="27">
        <f t="shared" si="1"/>
        <v>0</v>
      </c>
    </row>
    <row r="36" spans="1:8">
      <c r="A36" s="9">
        <v>21</v>
      </c>
      <c r="B36" s="10" t="s">
        <v>36</v>
      </c>
      <c r="C36" s="9" t="s">
        <v>21</v>
      </c>
      <c r="D36" s="9">
        <v>3</v>
      </c>
      <c r="E36" s="11">
        <v>3500</v>
      </c>
      <c r="F36" s="32">
        <f t="shared" si="0"/>
        <v>10500</v>
      </c>
      <c r="G36" s="27"/>
      <c r="H36" s="27">
        <f t="shared" si="1"/>
        <v>0</v>
      </c>
    </row>
    <row r="37" spans="1:8">
      <c r="A37" s="9">
        <v>22</v>
      </c>
      <c r="B37" s="10" t="s">
        <v>37</v>
      </c>
      <c r="C37" s="9" t="s">
        <v>21</v>
      </c>
      <c r="D37" s="9">
        <v>1</v>
      </c>
      <c r="E37" s="11">
        <v>6500</v>
      </c>
      <c r="F37" s="32">
        <f t="shared" si="0"/>
        <v>6500</v>
      </c>
      <c r="G37" s="27"/>
      <c r="H37" s="27">
        <f t="shared" si="1"/>
        <v>0</v>
      </c>
    </row>
    <row r="38" spans="1:8">
      <c r="A38" s="9">
        <v>23</v>
      </c>
      <c r="B38" s="10" t="s">
        <v>37</v>
      </c>
      <c r="C38" s="9" t="s">
        <v>21</v>
      </c>
      <c r="D38" s="9">
        <v>1</v>
      </c>
      <c r="E38" s="11">
        <v>6500</v>
      </c>
      <c r="F38" s="32">
        <f t="shared" si="0"/>
        <v>6500</v>
      </c>
      <c r="G38" s="27"/>
      <c r="H38" s="27">
        <f t="shared" si="1"/>
        <v>0</v>
      </c>
    </row>
    <row r="39" spans="1:8">
      <c r="A39" s="9">
        <v>24</v>
      </c>
      <c r="B39" s="10" t="s">
        <v>38</v>
      </c>
      <c r="C39" s="9" t="s">
        <v>21</v>
      </c>
      <c r="D39" s="9">
        <v>10</v>
      </c>
      <c r="E39" s="11">
        <v>3000</v>
      </c>
      <c r="F39" s="32">
        <f t="shared" si="0"/>
        <v>30000</v>
      </c>
      <c r="G39" s="27"/>
      <c r="H39" s="27">
        <f t="shared" si="1"/>
        <v>0</v>
      </c>
    </row>
    <row r="40" spans="1:8">
      <c r="A40" s="9">
        <v>25</v>
      </c>
      <c r="B40" s="10" t="s">
        <v>38</v>
      </c>
      <c r="C40" s="9" t="s">
        <v>21</v>
      </c>
      <c r="D40" s="9">
        <v>2</v>
      </c>
      <c r="E40" s="11">
        <v>3000</v>
      </c>
      <c r="F40" s="32">
        <f t="shared" si="0"/>
        <v>6000</v>
      </c>
      <c r="G40" s="27"/>
      <c r="H40" s="27">
        <f t="shared" si="1"/>
        <v>0</v>
      </c>
    </row>
    <row r="41" spans="1:8">
      <c r="A41" s="9">
        <v>26</v>
      </c>
      <c r="B41" s="10" t="s">
        <v>39</v>
      </c>
      <c r="C41" s="9" t="s">
        <v>21</v>
      </c>
      <c r="D41" s="9">
        <v>3</v>
      </c>
      <c r="E41" s="11">
        <v>3500</v>
      </c>
      <c r="F41" s="32">
        <f t="shared" si="0"/>
        <v>10500</v>
      </c>
      <c r="G41" s="27"/>
      <c r="H41" s="27">
        <f t="shared" si="1"/>
        <v>0</v>
      </c>
    </row>
    <row r="42" spans="1:8">
      <c r="A42" s="9">
        <v>27</v>
      </c>
      <c r="B42" s="10" t="s">
        <v>40</v>
      </c>
      <c r="C42" s="9" t="s">
        <v>41</v>
      </c>
      <c r="D42" s="9">
        <v>1</v>
      </c>
      <c r="E42" s="11">
        <v>3500</v>
      </c>
      <c r="F42" s="32">
        <f t="shared" si="0"/>
        <v>3500</v>
      </c>
      <c r="G42" s="27"/>
      <c r="H42" s="27">
        <f t="shared" si="1"/>
        <v>0</v>
      </c>
    </row>
    <row r="43" spans="1:8">
      <c r="A43" s="9">
        <v>28</v>
      </c>
      <c r="B43" s="10" t="s">
        <v>42</v>
      </c>
      <c r="C43" s="9" t="s">
        <v>43</v>
      </c>
      <c r="D43" s="9">
        <v>200</v>
      </c>
      <c r="E43" s="11">
        <v>3500</v>
      </c>
      <c r="F43" s="32">
        <f t="shared" si="0"/>
        <v>700000</v>
      </c>
      <c r="G43" s="27"/>
      <c r="H43" s="27">
        <f t="shared" si="1"/>
        <v>0</v>
      </c>
    </row>
    <row r="44" spans="1:8">
      <c r="A44" s="9">
        <v>29</v>
      </c>
      <c r="B44" s="10" t="s">
        <v>44</v>
      </c>
      <c r="C44" s="9" t="s">
        <v>43</v>
      </c>
      <c r="D44" s="9">
        <v>100</v>
      </c>
      <c r="E44" s="11">
        <v>5500</v>
      </c>
      <c r="F44" s="32">
        <f t="shared" si="0"/>
        <v>550000</v>
      </c>
      <c r="G44" s="27"/>
      <c r="H44" s="27">
        <f t="shared" si="1"/>
        <v>0</v>
      </c>
    </row>
    <row r="45" spans="1:8">
      <c r="A45" s="12">
        <v>30</v>
      </c>
      <c r="B45" s="13" t="s">
        <v>45</v>
      </c>
      <c r="C45" s="12" t="s">
        <v>43</v>
      </c>
      <c r="D45" s="12">
        <v>100</v>
      </c>
      <c r="E45" s="14">
        <v>5500</v>
      </c>
      <c r="F45" s="31">
        <f t="shared" si="0"/>
        <v>550000</v>
      </c>
      <c r="G45" s="33">
        <v>500</v>
      </c>
      <c r="H45" s="33">
        <f t="shared" si="1"/>
        <v>50000</v>
      </c>
    </row>
    <row r="46" spans="1:8">
      <c r="A46" s="9">
        <v>31</v>
      </c>
      <c r="B46" s="10" t="s">
        <v>46</v>
      </c>
      <c r="C46" s="9" t="s">
        <v>41</v>
      </c>
      <c r="D46" s="9">
        <v>4</v>
      </c>
      <c r="E46" s="11">
        <v>19000</v>
      </c>
      <c r="F46" s="32">
        <f t="shared" si="0"/>
        <v>76000</v>
      </c>
      <c r="G46" s="27"/>
      <c r="H46" s="27">
        <f t="shared" si="1"/>
        <v>0</v>
      </c>
    </row>
    <row r="47" spans="1:8">
      <c r="A47" s="9">
        <v>32</v>
      </c>
      <c r="B47" s="10" t="s">
        <v>47</v>
      </c>
      <c r="C47" s="9" t="s">
        <v>41</v>
      </c>
      <c r="D47" s="9">
        <v>3</v>
      </c>
      <c r="E47" s="11">
        <v>3200</v>
      </c>
      <c r="F47" s="32">
        <f t="shared" si="0"/>
        <v>9600</v>
      </c>
      <c r="G47" s="27"/>
      <c r="H47" s="27">
        <f t="shared" si="1"/>
        <v>0</v>
      </c>
    </row>
    <row r="48" spans="1:8">
      <c r="A48" s="9">
        <v>33</v>
      </c>
      <c r="B48" s="10" t="s">
        <v>48</v>
      </c>
      <c r="C48" s="9" t="s">
        <v>49</v>
      </c>
      <c r="D48" s="9">
        <v>4</v>
      </c>
      <c r="E48" s="11">
        <v>15000</v>
      </c>
      <c r="F48" s="32">
        <f t="shared" si="0"/>
        <v>60000</v>
      </c>
      <c r="G48" s="27"/>
      <c r="H48" s="27">
        <f t="shared" si="1"/>
        <v>0</v>
      </c>
    </row>
    <row r="49" spans="1:8">
      <c r="A49" s="9">
        <v>34</v>
      </c>
      <c r="B49" s="10" t="s">
        <v>50</v>
      </c>
      <c r="C49" s="9" t="s">
        <v>49</v>
      </c>
      <c r="D49" s="9">
        <v>2</v>
      </c>
      <c r="E49" s="11">
        <v>11500</v>
      </c>
      <c r="F49" s="32">
        <f t="shared" si="0"/>
        <v>23000</v>
      </c>
      <c r="G49" s="27"/>
      <c r="H49" s="27">
        <f t="shared" si="1"/>
        <v>0</v>
      </c>
    </row>
    <row r="50" spans="1:8">
      <c r="A50" s="9">
        <v>35</v>
      </c>
      <c r="B50" s="10" t="s">
        <v>51</v>
      </c>
      <c r="C50" s="9" t="s">
        <v>52</v>
      </c>
      <c r="D50" s="9">
        <v>25</v>
      </c>
      <c r="E50" s="11">
        <v>20000</v>
      </c>
      <c r="F50" s="32">
        <f t="shared" si="0"/>
        <v>500000</v>
      </c>
      <c r="G50" s="27"/>
      <c r="H50" s="27">
        <f t="shared" si="1"/>
        <v>0</v>
      </c>
    </row>
    <row r="51" spans="1:8">
      <c r="A51" s="9">
        <v>36</v>
      </c>
      <c r="B51" s="10" t="s">
        <v>53</v>
      </c>
      <c r="C51" s="9" t="s">
        <v>52</v>
      </c>
      <c r="D51" s="9">
        <v>10</v>
      </c>
      <c r="E51" s="11">
        <v>32000</v>
      </c>
      <c r="F51" s="32">
        <f t="shared" si="0"/>
        <v>320000</v>
      </c>
      <c r="G51" s="27"/>
      <c r="H51" s="27">
        <f t="shared" si="1"/>
        <v>0</v>
      </c>
    </row>
    <row r="52" spans="1:8">
      <c r="A52" s="9">
        <v>37</v>
      </c>
      <c r="B52" s="10" t="s">
        <v>54</v>
      </c>
      <c r="C52" s="9" t="s">
        <v>41</v>
      </c>
      <c r="D52" s="9">
        <v>7</v>
      </c>
      <c r="E52" s="11">
        <v>3100</v>
      </c>
      <c r="F52" s="32">
        <f t="shared" si="0"/>
        <v>21700</v>
      </c>
      <c r="G52" s="27"/>
      <c r="H52" s="27">
        <f t="shared" si="1"/>
        <v>0</v>
      </c>
    </row>
    <row r="53" spans="1:8">
      <c r="A53" s="9">
        <v>38</v>
      </c>
      <c r="B53" s="10" t="s">
        <v>55</v>
      </c>
      <c r="C53" s="9" t="s">
        <v>41</v>
      </c>
      <c r="D53" s="9">
        <v>96</v>
      </c>
      <c r="E53" s="11">
        <v>20200</v>
      </c>
      <c r="F53" s="32">
        <f t="shared" si="0"/>
        <v>1939200</v>
      </c>
      <c r="G53" s="27"/>
      <c r="H53" s="27">
        <f t="shared" si="1"/>
        <v>0</v>
      </c>
    </row>
    <row r="54" spans="1:8">
      <c r="A54" s="9">
        <v>39</v>
      </c>
      <c r="B54" s="10" t="s">
        <v>56</v>
      </c>
      <c r="C54" s="9" t="s">
        <v>41</v>
      </c>
      <c r="D54" s="9">
        <v>7</v>
      </c>
      <c r="E54" s="11">
        <v>3800</v>
      </c>
      <c r="F54" s="32">
        <f t="shared" si="0"/>
        <v>26600</v>
      </c>
      <c r="G54" s="27"/>
      <c r="H54" s="27">
        <f t="shared" si="1"/>
        <v>0</v>
      </c>
    </row>
    <row r="55" spans="1:8">
      <c r="A55" s="9">
        <v>40</v>
      </c>
      <c r="B55" s="10" t="s">
        <v>57</v>
      </c>
      <c r="C55" s="9" t="s">
        <v>41</v>
      </c>
      <c r="D55" s="9">
        <v>5</v>
      </c>
      <c r="E55" s="11">
        <v>6800</v>
      </c>
      <c r="F55" s="32">
        <f t="shared" si="0"/>
        <v>34000</v>
      </c>
      <c r="G55" s="27"/>
      <c r="H55" s="27">
        <f t="shared" si="1"/>
        <v>0</v>
      </c>
    </row>
    <row r="56" spans="1:8">
      <c r="A56" s="9">
        <v>41</v>
      </c>
      <c r="B56" s="10" t="s">
        <v>58</v>
      </c>
      <c r="C56" s="9" t="s">
        <v>59</v>
      </c>
      <c r="D56" s="9">
        <v>2</v>
      </c>
      <c r="E56" s="11">
        <v>9400</v>
      </c>
      <c r="F56" s="32">
        <f t="shared" si="0"/>
        <v>18800</v>
      </c>
      <c r="G56" s="27"/>
      <c r="H56" s="27">
        <f t="shared" si="1"/>
        <v>0</v>
      </c>
    </row>
    <row r="57" spans="1:8">
      <c r="A57" s="9">
        <v>42</v>
      </c>
      <c r="B57" s="10" t="s">
        <v>60</v>
      </c>
      <c r="C57" s="9" t="s">
        <v>28</v>
      </c>
      <c r="D57" s="9">
        <v>1</v>
      </c>
      <c r="E57" s="11">
        <v>41000</v>
      </c>
      <c r="F57" s="32">
        <f t="shared" si="0"/>
        <v>41000</v>
      </c>
      <c r="G57" s="27"/>
      <c r="H57" s="27">
        <f t="shared" si="1"/>
        <v>0</v>
      </c>
    </row>
    <row r="58" spans="1:8">
      <c r="A58" s="9">
        <v>43</v>
      </c>
      <c r="B58" s="10" t="s">
        <v>61</v>
      </c>
      <c r="C58" s="9" t="s">
        <v>41</v>
      </c>
      <c r="D58" s="9">
        <v>40</v>
      </c>
      <c r="E58" s="11">
        <v>16500</v>
      </c>
      <c r="F58" s="32">
        <f t="shared" si="0"/>
        <v>660000</v>
      </c>
      <c r="G58" s="27"/>
      <c r="H58" s="27">
        <f t="shared" si="1"/>
        <v>0</v>
      </c>
    </row>
    <row r="59" spans="1:8">
      <c r="A59" s="9">
        <v>44</v>
      </c>
      <c r="B59" s="10" t="s">
        <v>62</v>
      </c>
      <c r="C59" s="9" t="s">
        <v>49</v>
      </c>
      <c r="D59" s="9">
        <v>4</v>
      </c>
      <c r="E59" s="11">
        <v>26000</v>
      </c>
      <c r="F59" s="32">
        <f t="shared" si="0"/>
        <v>104000</v>
      </c>
      <c r="G59" s="27"/>
      <c r="H59" s="27">
        <f t="shared" si="1"/>
        <v>0</v>
      </c>
    </row>
    <row r="60" spans="1:8">
      <c r="A60" s="9">
        <v>45</v>
      </c>
      <c r="B60" s="10" t="s">
        <v>63</v>
      </c>
      <c r="C60" s="9" t="s">
        <v>49</v>
      </c>
      <c r="D60" s="9">
        <v>9</v>
      </c>
      <c r="E60" s="11">
        <v>26000</v>
      </c>
      <c r="F60" s="32">
        <f t="shared" si="0"/>
        <v>234000</v>
      </c>
      <c r="G60" s="27"/>
      <c r="H60" s="27">
        <f t="shared" si="1"/>
        <v>0</v>
      </c>
    </row>
    <row r="61" spans="1:8">
      <c r="A61" s="9">
        <v>46</v>
      </c>
      <c r="B61" s="10" t="s">
        <v>64</v>
      </c>
      <c r="C61" s="9" t="s">
        <v>28</v>
      </c>
      <c r="D61" s="9">
        <v>4</v>
      </c>
      <c r="E61" s="11">
        <v>6000</v>
      </c>
      <c r="F61" s="32">
        <f t="shared" si="0"/>
        <v>24000</v>
      </c>
      <c r="G61" s="27"/>
      <c r="H61" s="27">
        <f t="shared" si="1"/>
        <v>0</v>
      </c>
    </row>
    <row r="62" spans="1:8">
      <c r="A62" s="9">
        <v>47</v>
      </c>
      <c r="B62" s="10" t="s">
        <v>65</v>
      </c>
      <c r="C62" s="9" t="s">
        <v>28</v>
      </c>
      <c r="D62" s="9">
        <v>3</v>
      </c>
      <c r="E62" s="11">
        <v>12000</v>
      </c>
      <c r="F62" s="32">
        <f t="shared" si="0"/>
        <v>36000</v>
      </c>
      <c r="G62" s="27"/>
      <c r="H62" s="27">
        <f t="shared" si="1"/>
        <v>0</v>
      </c>
    </row>
    <row r="63" spans="1:8">
      <c r="A63" s="9">
        <v>48</v>
      </c>
      <c r="B63" s="10" t="s">
        <v>66</v>
      </c>
      <c r="C63" s="9" t="s">
        <v>28</v>
      </c>
      <c r="D63" s="9">
        <v>1</v>
      </c>
      <c r="E63" s="11">
        <v>12000</v>
      </c>
      <c r="F63" s="32">
        <f t="shared" si="0"/>
        <v>12000</v>
      </c>
      <c r="G63" s="27"/>
      <c r="H63" s="27">
        <f t="shared" si="1"/>
        <v>0</v>
      </c>
    </row>
    <row r="64" spans="1:8">
      <c r="A64" s="9">
        <v>49</v>
      </c>
      <c r="B64" s="10" t="s">
        <v>67</v>
      </c>
      <c r="C64" s="9" t="s">
        <v>21</v>
      </c>
      <c r="D64" s="9">
        <v>1</v>
      </c>
      <c r="E64" s="11">
        <v>19000</v>
      </c>
      <c r="F64" s="32">
        <f t="shared" si="0"/>
        <v>19000</v>
      </c>
      <c r="G64" s="27"/>
      <c r="H64" s="27">
        <f t="shared" si="1"/>
        <v>0</v>
      </c>
    </row>
    <row r="65" spans="1:8">
      <c r="A65" s="9">
        <v>50</v>
      </c>
      <c r="B65" s="10" t="s">
        <v>68</v>
      </c>
      <c r="C65" s="9" t="s">
        <v>69</v>
      </c>
      <c r="D65" s="9">
        <v>132</v>
      </c>
      <c r="E65" s="11">
        <v>2800</v>
      </c>
      <c r="F65" s="32">
        <f t="shared" si="0"/>
        <v>369600</v>
      </c>
      <c r="G65" s="27"/>
      <c r="H65" s="27">
        <f t="shared" si="1"/>
        <v>0</v>
      </c>
    </row>
    <row r="66" spans="1:8">
      <c r="A66" s="9">
        <v>51</v>
      </c>
      <c r="B66" s="10" t="s">
        <v>70</v>
      </c>
      <c r="C66" s="9" t="s">
        <v>49</v>
      </c>
      <c r="D66" s="9">
        <v>20</v>
      </c>
      <c r="E66" s="11">
        <v>1700</v>
      </c>
      <c r="F66" s="32">
        <f t="shared" si="0"/>
        <v>34000</v>
      </c>
      <c r="G66" s="27"/>
      <c r="H66" s="27">
        <f t="shared" si="1"/>
        <v>0</v>
      </c>
    </row>
    <row r="67" spans="1:8">
      <c r="A67" s="9">
        <v>52</v>
      </c>
      <c r="B67" s="10" t="s">
        <v>71</v>
      </c>
      <c r="C67" s="9" t="s">
        <v>49</v>
      </c>
      <c r="D67" s="9">
        <v>2</v>
      </c>
      <c r="E67" s="11">
        <v>42000</v>
      </c>
      <c r="F67" s="32">
        <f t="shared" si="0"/>
        <v>84000</v>
      </c>
      <c r="G67" s="27"/>
      <c r="H67" s="27">
        <f t="shared" si="1"/>
        <v>0</v>
      </c>
    </row>
    <row r="68" spans="1:8">
      <c r="A68" s="9">
        <v>53</v>
      </c>
      <c r="B68" s="10" t="s">
        <v>72</v>
      </c>
      <c r="C68" s="9" t="s">
        <v>69</v>
      </c>
      <c r="D68" s="9">
        <v>2</v>
      </c>
      <c r="E68" s="11">
        <v>95000</v>
      </c>
      <c r="F68" s="32">
        <f t="shared" si="0"/>
        <v>190000</v>
      </c>
      <c r="G68" s="27"/>
      <c r="H68" s="27">
        <f t="shared" si="1"/>
        <v>0</v>
      </c>
    </row>
    <row r="69" spans="1:8">
      <c r="A69" s="9">
        <v>54</v>
      </c>
      <c r="B69" s="10" t="s">
        <v>18</v>
      </c>
      <c r="C69" s="9" t="s">
        <v>19</v>
      </c>
      <c r="D69" s="9">
        <v>5</v>
      </c>
      <c r="E69" s="11">
        <v>33000</v>
      </c>
      <c r="F69" s="32">
        <f t="shared" si="0"/>
        <v>165000</v>
      </c>
      <c r="G69" s="27"/>
      <c r="H69" s="27">
        <f t="shared" si="1"/>
        <v>0</v>
      </c>
    </row>
    <row r="70" spans="1:8">
      <c r="A70" s="9">
        <v>55</v>
      </c>
      <c r="B70" s="10" t="s">
        <v>16</v>
      </c>
      <c r="C70" s="9" t="s">
        <v>17</v>
      </c>
      <c r="D70" s="9">
        <v>1</v>
      </c>
      <c r="E70" s="11">
        <v>1026000</v>
      </c>
      <c r="F70" s="32">
        <f t="shared" si="0"/>
        <v>1026000</v>
      </c>
      <c r="G70" s="27"/>
      <c r="H70" s="27">
        <f t="shared" si="1"/>
        <v>0</v>
      </c>
    </row>
    <row r="71" spans="1:8">
      <c r="A71" s="9">
        <v>56</v>
      </c>
      <c r="B71" s="10" t="s">
        <v>73</v>
      </c>
      <c r="C71" s="9" t="s">
        <v>49</v>
      </c>
      <c r="D71" s="9">
        <v>2</v>
      </c>
      <c r="E71" s="11">
        <v>35000</v>
      </c>
      <c r="F71" s="32">
        <f t="shared" si="0"/>
        <v>70000</v>
      </c>
      <c r="G71" s="27"/>
      <c r="H71" s="27">
        <f t="shared" si="1"/>
        <v>0</v>
      </c>
    </row>
    <row r="72" spans="1:8">
      <c r="A72" s="9">
        <v>57</v>
      </c>
      <c r="B72" s="10" t="s">
        <v>74</v>
      </c>
      <c r="C72" s="9" t="s">
        <v>49</v>
      </c>
      <c r="D72" s="9">
        <v>1</v>
      </c>
      <c r="E72" s="11">
        <v>52000</v>
      </c>
      <c r="F72" s="32">
        <f t="shared" si="0"/>
        <v>52000</v>
      </c>
      <c r="G72" s="27"/>
      <c r="H72" s="27">
        <f t="shared" si="1"/>
        <v>0</v>
      </c>
    </row>
    <row r="73" spans="1:8">
      <c r="A73" s="9">
        <v>58</v>
      </c>
      <c r="B73" s="10" t="s">
        <v>75</v>
      </c>
      <c r="C73" s="9" t="s">
        <v>49</v>
      </c>
      <c r="D73" s="9">
        <v>2</v>
      </c>
      <c r="E73" s="11">
        <v>8000</v>
      </c>
      <c r="F73" s="32">
        <f t="shared" si="0"/>
        <v>16000</v>
      </c>
      <c r="G73" s="27"/>
      <c r="H73" s="27">
        <f t="shared" si="1"/>
        <v>0</v>
      </c>
    </row>
    <row r="74" spans="1:8">
      <c r="A74" s="9">
        <v>59</v>
      </c>
      <c r="B74" s="10" t="s">
        <v>76</v>
      </c>
      <c r="C74" s="9" t="s">
        <v>49</v>
      </c>
      <c r="D74" s="9">
        <v>2</v>
      </c>
      <c r="E74" s="11">
        <v>30000</v>
      </c>
      <c r="F74" s="32">
        <f t="shared" si="0"/>
        <v>60000</v>
      </c>
      <c r="G74" s="27"/>
      <c r="H74" s="27">
        <f t="shared" si="1"/>
        <v>0</v>
      </c>
    </row>
    <row r="75" spans="1:8">
      <c r="A75" s="9">
        <v>60</v>
      </c>
      <c r="B75" s="10" t="s">
        <v>77</v>
      </c>
      <c r="C75" s="9" t="s">
        <v>28</v>
      </c>
      <c r="D75" s="9">
        <v>11</v>
      </c>
      <c r="E75" s="11">
        <v>9000</v>
      </c>
      <c r="F75" s="32">
        <f t="shared" si="0"/>
        <v>99000</v>
      </c>
      <c r="G75" s="27"/>
      <c r="H75" s="27">
        <f t="shared" si="1"/>
        <v>0</v>
      </c>
    </row>
    <row r="76" spans="1:8">
      <c r="A76" s="12">
        <v>61</v>
      </c>
      <c r="B76" s="13" t="s">
        <v>26</v>
      </c>
      <c r="C76" s="12" t="s">
        <v>23</v>
      </c>
      <c r="D76" s="12">
        <v>1</v>
      </c>
      <c r="E76" s="14">
        <v>78000</v>
      </c>
      <c r="F76" s="31">
        <f t="shared" si="0"/>
        <v>78000</v>
      </c>
      <c r="G76" s="33">
        <v>2000</v>
      </c>
      <c r="H76" s="33">
        <f t="shared" si="1"/>
        <v>2000</v>
      </c>
    </row>
    <row r="77" spans="1:8">
      <c r="A77" s="9">
        <v>62</v>
      </c>
      <c r="B77" s="10" t="s">
        <v>63</v>
      </c>
      <c r="C77" s="9" t="s">
        <v>49</v>
      </c>
      <c r="D77" s="9">
        <v>9</v>
      </c>
      <c r="E77" s="11">
        <v>26000</v>
      </c>
      <c r="F77" s="32">
        <f t="shared" si="0"/>
        <v>234000</v>
      </c>
      <c r="G77" s="27"/>
      <c r="H77" s="27">
        <f t="shared" si="1"/>
        <v>0</v>
      </c>
    </row>
    <row r="78" spans="1:8">
      <c r="A78" s="9">
        <v>63</v>
      </c>
      <c r="B78" s="10" t="s">
        <v>78</v>
      </c>
      <c r="C78" s="9" t="s">
        <v>49</v>
      </c>
      <c r="D78" s="9">
        <v>1</v>
      </c>
      <c r="E78" s="11">
        <v>49000</v>
      </c>
      <c r="F78" s="32">
        <f t="shared" si="0"/>
        <v>49000</v>
      </c>
      <c r="G78" s="27"/>
      <c r="H78" s="27">
        <f t="shared" si="1"/>
        <v>0</v>
      </c>
    </row>
    <row r="79" spans="1:8">
      <c r="A79" s="9">
        <v>64</v>
      </c>
      <c r="B79" s="10" t="s">
        <v>79</v>
      </c>
      <c r="C79" s="9" t="s">
        <v>49</v>
      </c>
      <c r="D79" s="9">
        <v>2</v>
      </c>
      <c r="E79" s="11">
        <v>42000</v>
      </c>
      <c r="F79" s="32">
        <f>D79*E79</f>
        <v>84000</v>
      </c>
      <c r="G79" s="27"/>
      <c r="H79" s="27">
        <f t="shared" si="1"/>
        <v>0</v>
      </c>
    </row>
    <row r="80" spans="1:8">
      <c r="A80" s="9">
        <v>65</v>
      </c>
      <c r="B80" s="15" t="s">
        <v>80</v>
      </c>
      <c r="C80" s="16" t="s">
        <v>81</v>
      </c>
      <c r="D80" s="16">
        <v>1</v>
      </c>
      <c r="E80" s="17">
        <v>740000</v>
      </c>
      <c r="F80" s="34">
        <f>D80*E80</f>
        <v>740000</v>
      </c>
      <c r="G80" s="27"/>
      <c r="H80" s="27">
        <f t="shared" si="1"/>
        <v>0</v>
      </c>
    </row>
    <row r="81" spans="1:8">
      <c r="A81" s="9">
        <v>66</v>
      </c>
      <c r="B81" s="18" t="s">
        <v>82</v>
      </c>
      <c r="C81" s="19" t="s">
        <v>49</v>
      </c>
      <c r="D81" s="19">
        <v>1</v>
      </c>
      <c r="E81" s="20">
        <v>77000</v>
      </c>
      <c r="F81" s="35">
        <f>D81*E81</f>
        <v>77000</v>
      </c>
      <c r="G81" s="28" t="s">
        <v>132</v>
      </c>
      <c r="H81" s="29">
        <f>SUM(H16:H80)</f>
        <v>1076000</v>
      </c>
    </row>
    <row r="82" spans="1:8">
      <c r="A82" s="141" t="s">
        <v>83</v>
      </c>
      <c r="B82" s="142"/>
      <c r="C82" s="142"/>
      <c r="D82" s="142"/>
      <c r="E82" s="143"/>
      <c r="F82" s="21">
        <f>SUM(F16:F81)</f>
        <v>21342100</v>
      </c>
    </row>
    <row r="83" spans="1:8">
      <c r="A83" s="138" t="s">
        <v>128</v>
      </c>
      <c r="B83" s="136"/>
      <c r="C83" s="136"/>
      <c r="D83" s="136"/>
      <c r="E83" s="137"/>
      <c r="F83" s="24">
        <f>F82*0.05</f>
        <v>1067105</v>
      </c>
    </row>
    <row r="87" spans="1:8" ht="16.5">
      <c r="A87" s="139" t="s">
        <v>0</v>
      </c>
      <c r="B87" s="132"/>
      <c r="C87" s="132"/>
      <c r="D87" s="132"/>
      <c r="E87" s="132"/>
      <c r="F87" s="132"/>
    </row>
    <row r="88" spans="1:8" ht="15.75">
      <c r="A88" s="140" t="s">
        <v>1</v>
      </c>
      <c r="B88" s="132"/>
      <c r="C88" s="132"/>
      <c r="D88" s="132"/>
      <c r="E88" s="132"/>
      <c r="F88" s="132"/>
    </row>
    <row r="89" spans="1:8" ht="16.5">
      <c r="A89" s="139" t="s">
        <v>2</v>
      </c>
      <c r="B89" s="132"/>
      <c r="C89" s="132"/>
      <c r="D89" s="132"/>
      <c r="E89" s="132"/>
      <c r="F89" s="132"/>
    </row>
    <row r="92" spans="1:8" ht="20.25">
      <c r="A92" s="131" t="s">
        <v>3</v>
      </c>
      <c r="B92" s="132"/>
      <c r="C92" s="132"/>
      <c r="D92" s="132"/>
      <c r="E92" s="132"/>
      <c r="F92" s="132"/>
    </row>
    <row r="93" spans="1:8" ht="15.75">
      <c r="A93" s="133" t="s">
        <v>87</v>
      </c>
      <c r="B93" s="133"/>
      <c r="C93" s="133"/>
      <c r="D93" s="133"/>
      <c r="E93" s="133"/>
      <c r="F93" s="133"/>
    </row>
    <row r="94" spans="1:8" ht="15.75">
      <c r="A94" s="134" t="s">
        <v>5</v>
      </c>
      <c r="B94" s="134"/>
      <c r="C94" s="134"/>
      <c r="D94" s="134"/>
      <c r="E94" s="134"/>
      <c r="F94" s="134"/>
    </row>
    <row r="95" spans="1:8" ht="15.75">
      <c r="A95" s="133" t="s">
        <v>88</v>
      </c>
      <c r="B95" s="133"/>
      <c r="C95" s="133"/>
      <c r="D95" s="133"/>
      <c r="E95" s="133"/>
      <c r="F95" s="133"/>
    </row>
    <row r="97" spans="1:10" ht="15.75">
      <c r="A97" s="6" t="s">
        <v>7</v>
      </c>
    </row>
    <row r="98" spans="1:10" ht="15.75">
      <c r="A98" s="6" t="s">
        <v>8</v>
      </c>
    </row>
    <row r="99" spans="1:10" ht="15.75">
      <c r="A99" s="6" t="s">
        <v>9</v>
      </c>
    </row>
    <row r="100" spans="1:10" s="8" customFormat="1" ht="15.75">
      <c r="A100" s="7" t="s">
        <v>10</v>
      </c>
      <c r="B100" s="7" t="s">
        <v>11</v>
      </c>
      <c r="C100" s="7" t="s">
        <v>12</v>
      </c>
      <c r="D100" s="7" t="s">
        <v>13</v>
      </c>
      <c r="E100" s="7" t="s">
        <v>14</v>
      </c>
      <c r="F100" s="36" t="s">
        <v>15</v>
      </c>
      <c r="G100" s="37" t="s">
        <v>134</v>
      </c>
      <c r="H100" s="37" t="s">
        <v>135</v>
      </c>
    </row>
    <row r="101" spans="1:10">
      <c r="A101" s="12">
        <v>1</v>
      </c>
      <c r="B101" s="13" t="s">
        <v>22</v>
      </c>
      <c r="C101" s="12" t="s">
        <v>23</v>
      </c>
      <c r="D101" s="12">
        <v>1</v>
      </c>
      <c r="E101" s="14">
        <v>54000</v>
      </c>
      <c r="F101" s="31">
        <f t="shared" ref="F101:F113" si="2">D101*E101</f>
        <v>54000</v>
      </c>
      <c r="G101" s="33">
        <v>2000</v>
      </c>
      <c r="H101" s="33">
        <f>G101*D101</f>
        <v>2000</v>
      </c>
    </row>
    <row r="102" spans="1:10">
      <c r="A102" s="9">
        <v>2</v>
      </c>
      <c r="B102" s="10" t="s">
        <v>89</v>
      </c>
      <c r="C102" s="9" t="s">
        <v>17</v>
      </c>
      <c r="D102" s="9">
        <v>40</v>
      </c>
      <c r="E102" s="11">
        <v>5800</v>
      </c>
      <c r="F102" s="32">
        <f t="shared" si="2"/>
        <v>232000</v>
      </c>
      <c r="G102" s="27"/>
      <c r="H102" s="27">
        <f t="shared" ref="H102:H113" si="3">G102*D102</f>
        <v>0</v>
      </c>
    </row>
    <row r="103" spans="1:10">
      <c r="A103" s="9">
        <v>3</v>
      </c>
      <c r="B103" s="10" t="s">
        <v>51</v>
      </c>
      <c r="C103" s="9" t="s">
        <v>52</v>
      </c>
      <c r="D103" s="9">
        <v>20</v>
      </c>
      <c r="E103" s="11">
        <v>20000</v>
      </c>
      <c r="F103" s="32">
        <f t="shared" si="2"/>
        <v>400000</v>
      </c>
      <c r="G103" s="27"/>
      <c r="H103" s="27">
        <f t="shared" si="3"/>
        <v>0</v>
      </c>
    </row>
    <row r="104" spans="1:10">
      <c r="A104" s="12">
        <v>4</v>
      </c>
      <c r="B104" s="13" t="s">
        <v>90</v>
      </c>
      <c r="C104" s="12" t="s">
        <v>91</v>
      </c>
      <c r="D104" s="12">
        <v>10</v>
      </c>
      <c r="E104" s="14">
        <v>350000</v>
      </c>
      <c r="F104" s="31">
        <f t="shared" si="2"/>
        <v>3500000</v>
      </c>
      <c r="G104" s="33">
        <v>120000</v>
      </c>
      <c r="H104" s="33">
        <f t="shared" si="3"/>
        <v>1200000</v>
      </c>
      <c r="I104" s="27">
        <f>H104*0.1</f>
        <v>120000</v>
      </c>
      <c r="J104" s="23" t="s">
        <v>127</v>
      </c>
    </row>
    <row r="105" spans="1:10">
      <c r="A105" s="9">
        <v>5</v>
      </c>
      <c r="B105" s="10" t="s">
        <v>46</v>
      </c>
      <c r="C105" s="9" t="s">
        <v>41</v>
      </c>
      <c r="D105" s="9">
        <v>3</v>
      </c>
      <c r="E105" s="11">
        <v>19000</v>
      </c>
      <c r="F105" s="32">
        <f t="shared" si="2"/>
        <v>57000</v>
      </c>
      <c r="G105" s="27"/>
      <c r="H105" s="27">
        <f t="shared" si="3"/>
        <v>0</v>
      </c>
    </row>
    <row r="106" spans="1:10">
      <c r="A106" s="12">
        <v>6</v>
      </c>
      <c r="B106" s="13" t="s">
        <v>29</v>
      </c>
      <c r="C106" s="12" t="s">
        <v>17</v>
      </c>
      <c r="D106" s="12">
        <v>210</v>
      </c>
      <c r="E106" s="14">
        <v>12500</v>
      </c>
      <c r="F106" s="31">
        <f t="shared" si="2"/>
        <v>2625000</v>
      </c>
      <c r="G106" s="33">
        <v>2000</v>
      </c>
      <c r="H106" s="33">
        <f t="shared" si="3"/>
        <v>420000</v>
      </c>
    </row>
    <row r="107" spans="1:10">
      <c r="A107" s="9">
        <v>7</v>
      </c>
      <c r="B107" s="10" t="s">
        <v>32</v>
      </c>
      <c r="C107" s="9" t="s">
        <v>17</v>
      </c>
      <c r="D107" s="9">
        <v>10</v>
      </c>
      <c r="E107" s="11">
        <v>4000</v>
      </c>
      <c r="F107" s="32">
        <f t="shared" si="2"/>
        <v>40000</v>
      </c>
      <c r="G107" s="27"/>
      <c r="H107" s="27">
        <f t="shared" si="3"/>
        <v>0</v>
      </c>
    </row>
    <row r="108" spans="1:10">
      <c r="A108" s="9">
        <v>8</v>
      </c>
      <c r="B108" s="10" t="s">
        <v>38</v>
      </c>
      <c r="C108" s="9" t="s">
        <v>21</v>
      </c>
      <c r="D108" s="9">
        <v>10</v>
      </c>
      <c r="E108" s="11">
        <v>3000</v>
      </c>
      <c r="F108" s="32">
        <f t="shared" si="2"/>
        <v>30000</v>
      </c>
      <c r="G108" s="27"/>
      <c r="H108" s="27">
        <f t="shared" si="3"/>
        <v>0</v>
      </c>
    </row>
    <row r="109" spans="1:10">
      <c r="A109" s="9">
        <v>9</v>
      </c>
      <c r="B109" s="10" t="s">
        <v>55</v>
      </c>
      <c r="C109" s="9" t="s">
        <v>41</v>
      </c>
      <c r="D109" s="9">
        <v>48</v>
      </c>
      <c r="E109" s="11">
        <v>20200</v>
      </c>
      <c r="F109" s="32">
        <f t="shared" si="2"/>
        <v>969600</v>
      </c>
      <c r="G109" s="27"/>
      <c r="H109" s="27">
        <f t="shared" si="3"/>
        <v>0</v>
      </c>
    </row>
    <row r="110" spans="1:10">
      <c r="A110" s="9">
        <v>10</v>
      </c>
      <c r="B110" s="10" t="s">
        <v>70</v>
      </c>
      <c r="C110" s="9" t="s">
        <v>49</v>
      </c>
      <c r="D110" s="9">
        <v>40</v>
      </c>
      <c r="E110" s="11">
        <v>1700</v>
      </c>
      <c r="F110" s="32">
        <f t="shared" si="2"/>
        <v>68000</v>
      </c>
      <c r="G110" s="27"/>
      <c r="H110" s="27">
        <f t="shared" si="3"/>
        <v>0</v>
      </c>
    </row>
    <row r="111" spans="1:10">
      <c r="A111" s="12">
        <v>11</v>
      </c>
      <c r="B111" s="13" t="s">
        <v>45</v>
      </c>
      <c r="C111" s="12" t="s">
        <v>43</v>
      </c>
      <c r="D111" s="12">
        <v>200</v>
      </c>
      <c r="E111" s="14">
        <v>5500</v>
      </c>
      <c r="F111" s="31">
        <f t="shared" si="2"/>
        <v>1100000</v>
      </c>
      <c r="G111" s="33">
        <v>500</v>
      </c>
      <c r="H111" s="33">
        <f t="shared" si="3"/>
        <v>100000</v>
      </c>
    </row>
    <row r="112" spans="1:10">
      <c r="A112" s="9">
        <v>12</v>
      </c>
      <c r="B112" s="10" t="s">
        <v>92</v>
      </c>
      <c r="C112" s="9" t="s">
        <v>21</v>
      </c>
      <c r="D112" s="9">
        <v>2</v>
      </c>
      <c r="E112" s="11">
        <v>13000</v>
      </c>
      <c r="F112" s="32">
        <f t="shared" si="2"/>
        <v>26000</v>
      </c>
      <c r="G112" s="27"/>
      <c r="H112" s="27">
        <f t="shared" si="3"/>
        <v>0</v>
      </c>
    </row>
    <row r="113" spans="1:8">
      <c r="A113" s="9">
        <v>13</v>
      </c>
      <c r="B113" s="10" t="s">
        <v>37</v>
      </c>
      <c r="C113" s="9" t="s">
        <v>21</v>
      </c>
      <c r="D113" s="9">
        <v>5</v>
      </c>
      <c r="E113" s="11">
        <v>6500</v>
      </c>
      <c r="F113" s="32">
        <f t="shared" si="2"/>
        <v>32500</v>
      </c>
      <c r="G113" s="27"/>
      <c r="H113" s="27">
        <f t="shared" si="3"/>
        <v>0</v>
      </c>
    </row>
    <row r="114" spans="1:8">
      <c r="A114" s="135" t="s">
        <v>83</v>
      </c>
      <c r="B114" s="136"/>
      <c r="C114" s="136"/>
      <c r="D114" s="136"/>
      <c r="E114" s="137"/>
      <c r="F114" s="30">
        <f>SUM(F101:F113)</f>
        <v>9134100</v>
      </c>
      <c r="G114" s="28" t="s">
        <v>133</v>
      </c>
      <c r="H114" s="29">
        <f>SUM(H101:H113)</f>
        <v>1722000</v>
      </c>
    </row>
    <row r="115" spans="1:8">
      <c r="A115" s="138" t="s">
        <v>126</v>
      </c>
      <c r="B115" s="136"/>
      <c r="C115" s="136"/>
      <c r="D115" s="136"/>
      <c r="E115" s="137"/>
      <c r="F115" s="24">
        <f>F114*0.05</f>
        <v>456705</v>
      </c>
    </row>
    <row r="118" spans="1:8" ht="15.75">
      <c r="A118" s="25">
        <v>35</v>
      </c>
      <c r="B118" s="1" t="s">
        <v>125</v>
      </c>
      <c r="C118" s="1">
        <v>6080000</v>
      </c>
      <c r="D118" s="2">
        <v>0</v>
      </c>
      <c r="E118" s="1">
        <f t="shared" ref="E118:E120" si="4">C118+D118</f>
        <v>6080000</v>
      </c>
    </row>
    <row r="119" spans="1:8" ht="15.75">
      <c r="A119" s="25">
        <v>36</v>
      </c>
      <c r="B119" s="1" t="s">
        <v>125</v>
      </c>
      <c r="C119" s="1">
        <v>6080000</v>
      </c>
      <c r="D119" s="2">
        <v>0</v>
      </c>
      <c r="E119" s="1">
        <f t="shared" si="4"/>
        <v>6080000</v>
      </c>
    </row>
    <row r="120" spans="1:8" ht="15.75">
      <c r="A120" s="25">
        <v>69</v>
      </c>
      <c r="B120" s="1" t="s">
        <v>125</v>
      </c>
      <c r="C120" s="1">
        <v>6080000</v>
      </c>
      <c r="D120" s="2">
        <v>0</v>
      </c>
      <c r="E120" s="1">
        <f t="shared" si="4"/>
        <v>6080000</v>
      </c>
    </row>
    <row r="121" spans="1:8">
      <c r="D121" s="28" t="s">
        <v>132</v>
      </c>
      <c r="E121" s="27">
        <f>SUM(E118:E120)</f>
        <v>18240000</v>
      </c>
    </row>
    <row r="122" spans="1:8">
      <c r="D122" s="28" t="s">
        <v>131</v>
      </c>
      <c r="E122" s="29">
        <f>E121*0.05</f>
        <v>912000</v>
      </c>
    </row>
    <row r="125" spans="1:8">
      <c r="E125" s="23" t="s">
        <v>129</v>
      </c>
      <c r="F125" s="3">
        <f>E122+F115+H114+F83+H81</f>
        <v>5233810</v>
      </c>
    </row>
    <row r="126" spans="1:8">
      <c r="D126" s="130" t="s">
        <v>130</v>
      </c>
      <c r="E126" s="130"/>
      <c r="F126" s="26">
        <f>F125-I104</f>
        <v>5113810</v>
      </c>
    </row>
  </sheetData>
  <mergeCells count="19">
    <mergeCell ref="A89:F89"/>
    <mergeCell ref="A2:F2"/>
    <mergeCell ref="A3:F3"/>
    <mergeCell ref="A4:F4"/>
    <mergeCell ref="A7:F7"/>
    <mergeCell ref="A8:F8"/>
    <mergeCell ref="A9:F9"/>
    <mergeCell ref="A10:F10"/>
    <mergeCell ref="A82:E82"/>
    <mergeCell ref="A83:E83"/>
    <mergeCell ref="A87:F87"/>
    <mergeCell ref="A88:F88"/>
    <mergeCell ref="D126:E126"/>
    <mergeCell ref="A92:F92"/>
    <mergeCell ref="A93:F93"/>
    <mergeCell ref="A94:F94"/>
    <mergeCell ref="A95:F95"/>
    <mergeCell ref="A114:E114"/>
    <mergeCell ref="A115:E1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124"/>
  <sheetViews>
    <sheetView topLeftCell="A10" workbookViewId="0">
      <selection activeCell="L79" sqref="K79:L79"/>
    </sheetView>
  </sheetViews>
  <sheetFormatPr defaultRowHeight="15"/>
  <cols>
    <col min="1" max="1" width="8.140625" style="116" customWidth="1"/>
    <col min="2" max="2" width="39.140625" style="116" customWidth="1"/>
    <col min="3" max="3" width="12" style="116" customWidth="1"/>
    <col min="4" max="4" width="9.140625" style="116"/>
    <col min="5" max="5" width="12.42578125" style="116" customWidth="1"/>
    <col min="6" max="6" width="15" style="116" customWidth="1"/>
    <col min="7" max="7" width="9.140625" style="116"/>
    <col min="8" max="8" width="14.42578125" style="116" customWidth="1"/>
    <col min="9" max="16384" width="9.140625" style="116"/>
  </cols>
  <sheetData>
    <row r="2" spans="1:8" ht="16.5">
      <c r="A2" s="166" t="s">
        <v>0</v>
      </c>
      <c r="B2" s="160"/>
      <c r="C2" s="160"/>
      <c r="D2" s="160"/>
      <c r="E2" s="160"/>
      <c r="F2" s="160"/>
    </row>
    <row r="3" spans="1:8" ht="15.75">
      <c r="A3" s="157" t="s">
        <v>1</v>
      </c>
      <c r="B3" s="160"/>
      <c r="C3" s="160"/>
      <c r="D3" s="160"/>
      <c r="E3" s="160"/>
      <c r="F3" s="160"/>
    </row>
    <row r="4" spans="1:8" ht="16.5">
      <c r="A4" s="166" t="s">
        <v>2</v>
      </c>
      <c r="B4" s="160"/>
      <c r="C4" s="160"/>
      <c r="D4" s="160"/>
      <c r="E4" s="160"/>
      <c r="F4" s="160"/>
    </row>
    <row r="7" spans="1:8" ht="20.25">
      <c r="A7" s="159" t="s">
        <v>3</v>
      </c>
      <c r="B7" s="160"/>
      <c r="C7" s="160"/>
      <c r="D7" s="160"/>
      <c r="E7" s="160"/>
      <c r="F7" s="160"/>
    </row>
    <row r="8" spans="1:8" ht="15.75">
      <c r="A8" s="161" t="s">
        <v>257</v>
      </c>
      <c r="B8" s="161"/>
      <c r="C8" s="161"/>
      <c r="D8" s="161"/>
      <c r="E8" s="161"/>
      <c r="F8" s="161"/>
    </row>
    <row r="9" spans="1:8" ht="15.75">
      <c r="A9" s="162" t="s">
        <v>258</v>
      </c>
      <c r="B9" s="162"/>
      <c r="C9" s="162"/>
      <c r="D9" s="162"/>
      <c r="E9" s="162"/>
      <c r="F9" s="162"/>
    </row>
    <row r="10" spans="1:8" ht="15.75">
      <c r="A10" s="161" t="s">
        <v>259</v>
      </c>
      <c r="B10" s="161"/>
      <c r="C10" s="161"/>
      <c r="D10" s="161"/>
      <c r="E10" s="161"/>
      <c r="F10" s="161"/>
    </row>
    <row r="12" spans="1:8" ht="15.75">
      <c r="A12" s="86" t="s">
        <v>7</v>
      </c>
    </row>
    <row r="13" spans="1:8" ht="15.75">
      <c r="A13" s="86" t="s">
        <v>8</v>
      </c>
    </row>
    <row r="14" spans="1:8" ht="15.75">
      <c r="A14" s="86" t="s">
        <v>9</v>
      </c>
    </row>
    <row r="15" spans="1:8" s="127" customFormat="1" ht="15.75">
      <c r="A15" s="99" t="s">
        <v>10</v>
      </c>
      <c r="B15" s="99" t="s">
        <v>11</v>
      </c>
      <c r="C15" s="99" t="s">
        <v>12</v>
      </c>
      <c r="D15" s="99" t="s">
        <v>13</v>
      </c>
      <c r="E15" s="99" t="s">
        <v>14</v>
      </c>
      <c r="F15" s="99" t="s">
        <v>15</v>
      </c>
    </row>
    <row r="16" spans="1:8">
      <c r="A16" s="89">
        <v>1</v>
      </c>
      <c r="B16" s="90" t="s">
        <v>16</v>
      </c>
      <c r="C16" s="89" t="s">
        <v>17</v>
      </c>
      <c r="D16" s="89">
        <v>1</v>
      </c>
      <c r="E16" s="91">
        <v>912000</v>
      </c>
      <c r="F16" s="91">
        <f t="shared" ref="F16:F74" si="0">D16*E16</f>
        <v>912000</v>
      </c>
      <c r="H16" s="116">
        <f>G16*D16</f>
        <v>0</v>
      </c>
    </row>
    <row r="17" spans="1:8">
      <c r="A17" s="89">
        <v>2</v>
      </c>
      <c r="B17" s="108" t="s">
        <v>22</v>
      </c>
      <c r="C17" s="107" t="s">
        <v>23</v>
      </c>
      <c r="D17" s="107">
        <v>46</v>
      </c>
      <c r="E17" s="109">
        <v>54000</v>
      </c>
      <c r="F17" s="109">
        <f t="shared" si="0"/>
        <v>2484000</v>
      </c>
      <c r="G17" s="106">
        <v>2000</v>
      </c>
      <c r="H17" s="116">
        <f t="shared" ref="H17:H74" si="1">G17*D17</f>
        <v>92000</v>
      </c>
    </row>
    <row r="18" spans="1:8">
      <c r="A18" s="89">
        <v>3</v>
      </c>
      <c r="B18" s="108" t="s">
        <v>24</v>
      </c>
      <c r="C18" s="107" t="s">
        <v>23</v>
      </c>
      <c r="D18" s="107">
        <v>2</v>
      </c>
      <c r="E18" s="109">
        <v>27000</v>
      </c>
      <c r="F18" s="109">
        <f t="shared" si="0"/>
        <v>54000</v>
      </c>
      <c r="G18" s="106">
        <v>1000</v>
      </c>
      <c r="H18" s="116">
        <f t="shared" si="1"/>
        <v>2000</v>
      </c>
    </row>
    <row r="19" spans="1:8">
      <c r="A19" s="89">
        <v>4</v>
      </c>
      <c r="B19" s="108" t="s">
        <v>26</v>
      </c>
      <c r="C19" s="107" t="s">
        <v>23</v>
      </c>
      <c r="D19" s="107">
        <v>6</v>
      </c>
      <c r="E19" s="109">
        <v>76000</v>
      </c>
      <c r="F19" s="109">
        <f t="shared" si="0"/>
        <v>456000</v>
      </c>
      <c r="G19" s="106">
        <v>4000</v>
      </c>
      <c r="H19" s="116">
        <f t="shared" si="1"/>
        <v>24000</v>
      </c>
    </row>
    <row r="20" spans="1:8">
      <c r="A20" s="89">
        <v>5</v>
      </c>
      <c r="B20" s="108" t="s">
        <v>26</v>
      </c>
      <c r="C20" s="107" t="s">
        <v>23</v>
      </c>
      <c r="D20" s="107">
        <v>4</v>
      </c>
      <c r="E20" s="109">
        <v>76000</v>
      </c>
      <c r="F20" s="109">
        <f t="shared" si="0"/>
        <v>304000</v>
      </c>
      <c r="G20" s="106">
        <v>4000</v>
      </c>
      <c r="H20" s="116">
        <f t="shared" si="1"/>
        <v>16000</v>
      </c>
    </row>
    <row r="21" spans="1:8">
      <c r="A21" s="89">
        <v>6</v>
      </c>
      <c r="B21" s="90" t="s">
        <v>96</v>
      </c>
      <c r="C21" s="89" t="s">
        <v>21</v>
      </c>
      <c r="D21" s="89">
        <v>100</v>
      </c>
      <c r="E21" s="91">
        <v>2500</v>
      </c>
      <c r="F21" s="91">
        <f t="shared" si="0"/>
        <v>250000</v>
      </c>
      <c r="H21" s="116">
        <f t="shared" si="1"/>
        <v>0</v>
      </c>
    </row>
    <row r="22" spans="1:8">
      <c r="A22" s="89">
        <v>7</v>
      </c>
      <c r="B22" s="90" t="s">
        <v>96</v>
      </c>
      <c r="C22" s="89" t="s">
        <v>21</v>
      </c>
      <c r="D22" s="89">
        <v>27</v>
      </c>
      <c r="E22" s="91">
        <v>2500</v>
      </c>
      <c r="F22" s="91">
        <f t="shared" si="0"/>
        <v>67500</v>
      </c>
      <c r="H22" s="116">
        <f t="shared" si="1"/>
        <v>0</v>
      </c>
    </row>
    <row r="23" spans="1:8">
      <c r="A23" s="89">
        <v>8</v>
      </c>
      <c r="B23" s="90" t="s">
        <v>96</v>
      </c>
      <c r="C23" s="89" t="s">
        <v>21</v>
      </c>
      <c r="D23" s="89">
        <v>1</v>
      </c>
      <c r="E23" s="91">
        <v>2500</v>
      </c>
      <c r="F23" s="91">
        <f t="shared" si="0"/>
        <v>2500</v>
      </c>
      <c r="H23" s="116">
        <f t="shared" si="1"/>
        <v>0</v>
      </c>
    </row>
    <row r="24" spans="1:8">
      <c r="A24" s="89">
        <v>9</v>
      </c>
      <c r="B24" s="90" t="s">
        <v>36</v>
      </c>
      <c r="C24" s="89" t="s">
        <v>21</v>
      </c>
      <c r="D24" s="89">
        <v>2</v>
      </c>
      <c r="E24" s="91">
        <v>3500</v>
      </c>
      <c r="F24" s="91">
        <f t="shared" si="0"/>
        <v>7000</v>
      </c>
      <c r="H24" s="116">
        <f t="shared" si="1"/>
        <v>0</v>
      </c>
    </row>
    <row r="25" spans="1:8">
      <c r="A25" s="89">
        <v>10</v>
      </c>
      <c r="B25" s="90" t="s">
        <v>36</v>
      </c>
      <c r="C25" s="89" t="s">
        <v>21</v>
      </c>
      <c r="D25" s="89">
        <v>2</v>
      </c>
      <c r="E25" s="91">
        <v>3500</v>
      </c>
      <c r="F25" s="91">
        <f t="shared" si="0"/>
        <v>7000</v>
      </c>
      <c r="H25" s="116">
        <f t="shared" si="1"/>
        <v>0</v>
      </c>
    </row>
    <row r="26" spans="1:8">
      <c r="A26" s="89">
        <v>11</v>
      </c>
      <c r="B26" s="90" t="s">
        <v>36</v>
      </c>
      <c r="C26" s="89" t="s">
        <v>21</v>
      </c>
      <c r="D26" s="89">
        <v>1</v>
      </c>
      <c r="E26" s="91">
        <v>3500</v>
      </c>
      <c r="F26" s="91">
        <f t="shared" si="0"/>
        <v>3500</v>
      </c>
      <c r="H26" s="116">
        <f t="shared" si="1"/>
        <v>0</v>
      </c>
    </row>
    <row r="27" spans="1:8">
      <c r="A27" s="89">
        <v>12</v>
      </c>
      <c r="B27" s="108" t="s">
        <v>29</v>
      </c>
      <c r="C27" s="107" t="s">
        <v>17</v>
      </c>
      <c r="D27" s="107">
        <v>378</v>
      </c>
      <c r="E27" s="109">
        <v>12500</v>
      </c>
      <c r="F27" s="109">
        <f t="shared" si="0"/>
        <v>4725000</v>
      </c>
      <c r="G27" s="106">
        <v>2000</v>
      </c>
      <c r="H27" s="116">
        <f t="shared" si="1"/>
        <v>756000</v>
      </c>
    </row>
    <row r="28" spans="1:8">
      <c r="A28" s="89">
        <v>13</v>
      </c>
      <c r="B28" s="108" t="s">
        <v>30</v>
      </c>
      <c r="C28" s="107" t="s">
        <v>17</v>
      </c>
      <c r="D28" s="107">
        <v>24</v>
      </c>
      <c r="E28" s="109">
        <v>12500</v>
      </c>
      <c r="F28" s="109">
        <f t="shared" si="0"/>
        <v>300000</v>
      </c>
      <c r="G28" s="106">
        <v>2000</v>
      </c>
      <c r="H28" s="116">
        <f t="shared" si="1"/>
        <v>48000</v>
      </c>
    </row>
    <row r="29" spans="1:8">
      <c r="A29" s="89">
        <v>14</v>
      </c>
      <c r="B29" s="90" t="s">
        <v>172</v>
      </c>
      <c r="C29" s="89" t="s">
        <v>17</v>
      </c>
      <c r="D29" s="89">
        <v>17</v>
      </c>
      <c r="E29" s="91">
        <v>4000</v>
      </c>
      <c r="F29" s="91">
        <f t="shared" si="0"/>
        <v>68000</v>
      </c>
      <c r="H29" s="116">
        <f t="shared" si="1"/>
        <v>0</v>
      </c>
    </row>
    <row r="30" spans="1:8">
      <c r="A30" s="89">
        <v>15</v>
      </c>
      <c r="B30" s="90" t="s">
        <v>89</v>
      </c>
      <c r="C30" s="89" t="s">
        <v>17</v>
      </c>
      <c r="D30" s="89">
        <v>10</v>
      </c>
      <c r="E30" s="91">
        <v>5800</v>
      </c>
      <c r="F30" s="91">
        <f t="shared" si="0"/>
        <v>58000</v>
      </c>
      <c r="H30" s="116">
        <f t="shared" si="1"/>
        <v>0</v>
      </c>
    </row>
    <row r="31" spans="1:8">
      <c r="A31" s="89">
        <v>16</v>
      </c>
      <c r="B31" s="90" t="s">
        <v>31</v>
      </c>
      <c r="C31" s="89" t="s">
        <v>17</v>
      </c>
      <c r="D31" s="89">
        <v>100</v>
      </c>
      <c r="E31" s="91">
        <v>1400</v>
      </c>
      <c r="F31" s="91">
        <f t="shared" si="0"/>
        <v>140000</v>
      </c>
      <c r="H31" s="116">
        <f t="shared" si="1"/>
        <v>0</v>
      </c>
    </row>
    <row r="32" spans="1:8">
      <c r="A32" s="89">
        <v>17</v>
      </c>
      <c r="B32" s="90" t="s">
        <v>48</v>
      </c>
      <c r="C32" s="89" t="s">
        <v>49</v>
      </c>
      <c r="D32" s="89">
        <v>5</v>
      </c>
      <c r="E32" s="91">
        <v>15000</v>
      </c>
      <c r="F32" s="91">
        <f t="shared" si="0"/>
        <v>75000</v>
      </c>
      <c r="H32" s="116">
        <f t="shared" si="1"/>
        <v>0</v>
      </c>
    </row>
    <row r="33" spans="1:8">
      <c r="A33" s="89">
        <v>18</v>
      </c>
      <c r="B33" s="90" t="s">
        <v>42</v>
      </c>
      <c r="C33" s="89" t="s">
        <v>43</v>
      </c>
      <c r="D33" s="89">
        <v>250</v>
      </c>
      <c r="E33" s="91">
        <v>3500</v>
      </c>
      <c r="F33" s="91">
        <f t="shared" si="0"/>
        <v>875000</v>
      </c>
      <c r="H33" s="116">
        <f t="shared" si="1"/>
        <v>0</v>
      </c>
    </row>
    <row r="34" spans="1:8">
      <c r="A34" s="89">
        <v>19</v>
      </c>
      <c r="B34" s="108" t="s">
        <v>45</v>
      </c>
      <c r="C34" s="107" t="s">
        <v>43</v>
      </c>
      <c r="D34" s="107">
        <v>350</v>
      </c>
      <c r="E34" s="109">
        <v>5500</v>
      </c>
      <c r="F34" s="109">
        <f t="shared" si="0"/>
        <v>1925000</v>
      </c>
      <c r="G34" s="106">
        <v>500</v>
      </c>
      <c r="H34" s="116">
        <f t="shared" si="1"/>
        <v>175000</v>
      </c>
    </row>
    <row r="35" spans="1:8">
      <c r="A35" s="89">
        <v>20</v>
      </c>
      <c r="B35" s="90" t="s">
        <v>183</v>
      </c>
      <c r="C35" s="89" t="s">
        <v>43</v>
      </c>
      <c r="D35" s="89">
        <v>100</v>
      </c>
      <c r="E35" s="91">
        <v>6200</v>
      </c>
      <c r="F35" s="91">
        <f t="shared" si="0"/>
        <v>620000</v>
      </c>
      <c r="H35" s="116">
        <f t="shared" si="1"/>
        <v>0</v>
      </c>
    </row>
    <row r="36" spans="1:8">
      <c r="A36" s="89">
        <v>21</v>
      </c>
      <c r="B36" s="90" t="s">
        <v>51</v>
      </c>
      <c r="C36" s="89" t="s">
        <v>52</v>
      </c>
      <c r="D36" s="89">
        <v>15</v>
      </c>
      <c r="E36" s="91">
        <v>20000</v>
      </c>
      <c r="F36" s="91">
        <f t="shared" si="0"/>
        <v>300000</v>
      </c>
      <c r="H36" s="116">
        <f t="shared" si="1"/>
        <v>0</v>
      </c>
    </row>
    <row r="37" spans="1:8">
      <c r="A37" s="89">
        <v>22</v>
      </c>
      <c r="B37" s="90" t="s">
        <v>53</v>
      </c>
      <c r="C37" s="89" t="s">
        <v>52</v>
      </c>
      <c r="D37" s="89">
        <v>4</v>
      </c>
      <c r="E37" s="91">
        <v>32000</v>
      </c>
      <c r="F37" s="91">
        <f t="shared" si="0"/>
        <v>128000</v>
      </c>
      <c r="H37" s="116">
        <f t="shared" si="1"/>
        <v>0</v>
      </c>
    </row>
    <row r="38" spans="1:8">
      <c r="A38" s="89">
        <v>23</v>
      </c>
      <c r="B38" s="90" t="s">
        <v>37</v>
      </c>
      <c r="C38" s="89" t="s">
        <v>21</v>
      </c>
      <c r="D38" s="89">
        <v>1</v>
      </c>
      <c r="E38" s="91">
        <v>6500</v>
      </c>
      <c r="F38" s="91">
        <f t="shared" si="0"/>
        <v>6500</v>
      </c>
      <c r="H38" s="116">
        <f t="shared" si="1"/>
        <v>0</v>
      </c>
    </row>
    <row r="39" spans="1:8">
      <c r="A39" s="89">
        <v>24</v>
      </c>
      <c r="B39" s="90" t="s">
        <v>37</v>
      </c>
      <c r="C39" s="89" t="s">
        <v>21</v>
      </c>
      <c r="D39" s="89">
        <v>1</v>
      </c>
      <c r="E39" s="91">
        <v>6500</v>
      </c>
      <c r="F39" s="91">
        <f t="shared" si="0"/>
        <v>6500</v>
      </c>
      <c r="H39" s="116">
        <f t="shared" si="1"/>
        <v>0</v>
      </c>
    </row>
    <row r="40" spans="1:8">
      <c r="A40" s="89">
        <v>25</v>
      </c>
      <c r="B40" s="90" t="s">
        <v>58</v>
      </c>
      <c r="C40" s="89" t="s">
        <v>59</v>
      </c>
      <c r="D40" s="89">
        <v>7</v>
      </c>
      <c r="E40" s="91">
        <v>9400</v>
      </c>
      <c r="F40" s="91">
        <f t="shared" si="0"/>
        <v>65800</v>
      </c>
      <c r="H40" s="116">
        <f t="shared" si="1"/>
        <v>0</v>
      </c>
    </row>
    <row r="41" spans="1:8">
      <c r="A41" s="89">
        <v>26</v>
      </c>
      <c r="B41" s="90" t="s">
        <v>54</v>
      </c>
      <c r="C41" s="89" t="s">
        <v>41</v>
      </c>
      <c r="D41" s="89">
        <v>2</v>
      </c>
      <c r="E41" s="91">
        <v>3100</v>
      </c>
      <c r="F41" s="91">
        <f t="shared" si="0"/>
        <v>6200</v>
      </c>
      <c r="H41" s="116">
        <f t="shared" si="1"/>
        <v>0</v>
      </c>
    </row>
    <row r="42" spans="1:8">
      <c r="A42" s="89">
        <v>27</v>
      </c>
      <c r="B42" s="90" t="s">
        <v>55</v>
      </c>
      <c r="C42" s="89" t="s">
        <v>41</v>
      </c>
      <c r="D42" s="89">
        <v>72</v>
      </c>
      <c r="E42" s="91">
        <v>20200</v>
      </c>
      <c r="F42" s="91">
        <f t="shared" si="0"/>
        <v>1454400</v>
      </c>
      <c r="H42" s="116">
        <f t="shared" si="1"/>
        <v>0</v>
      </c>
    </row>
    <row r="43" spans="1:8">
      <c r="A43" s="89">
        <v>28</v>
      </c>
      <c r="B43" s="90" t="s">
        <v>60</v>
      </c>
      <c r="C43" s="89" t="s">
        <v>28</v>
      </c>
      <c r="D43" s="89">
        <v>3</v>
      </c>
      <c r="E43" s="91">
        <v>41000</v>
      </c>
      <c r="F43" s="91">
        <f t="shared" si="0"/>
        <v>123000</v>
      </c>
      <c r="H43" s="116">
        <f t="shared" si="1"/>
        <v>0</v>
      </c>
    </row>
    <row r="44" spans="1:8">
      <c r="A44" s="89">
        <v>30</v>
      </c>
      <c r="B44" s="90" t="s">
        <v>63</v>
      </c>
      <c r="C44" s="89" t="s">
        <v>49</v>
      </c>
      <c r="D44" s="89">
        <v>6</v>
      </c>
      <c r="E44" s="91">
        <v>26000</v>
      </c>
      <c r="F44" s="91">
        <f t="shared" si="0"/>
        <v>156000</v>
      </c>
      <c r="H44" s="116">
        <f t="shared" si="1"/>
        <v>0</v>
      </c>
    </row>
    <row r="45" spans="1:8">
      <c r="A45" s="89">
        <v>31</v>
      </c>
      <c r="B45" s="90" t="s">
        <v>72</v>
      </c>
      <c r="C45" s="89" t="s">
        <v>69</v>
      </c>
      <c r="D45" s="89">
        <v>2</v>
      </c>
      <c r="E45" s="91">
        <v>95000</v>
      </c>
      <c r="F45" s="91">
        <f t="shared" si="0"/>
        <v>190000</v>
      </c>
      <c r="H45" s="116">
        <f t="shared" si="1"/>
        <v>0</v>
      </c>
    </row>
    <row r="46" spans="1:8">
      <c r="A46" s="89">
        <v>32</v>
      </c>
      <c r="B46" s="90" t="s">
        <v>175</v>
      </c>
      <c r="C46" s="89" t="s">
        <v>176</v>
      </c>
      <c r="D46" s="89">
        <v>10</v>
      </c>
      <c r="E46" s="91">
        <v>65000</v>
      </c>
      <c r="F46" s="91">
        <f t="shared" si="0"/>
        <v>650000</v>
      </c>
      <c r="H46" s="116">
        <f t="shared" si="1"/>
        <v>0</v>
      </c>
    </row>
    <row r="47" spans="1:8">
      <c r="A47" s="89">
        <v>33</v>
      </c>
      <c r="B47" s="90" t="s">
        <v>67</v>
      </c>
      <c r="C47" s="89" t="s">
        <v>21</v>
      </c>
      <c r="D47" s="89">
        <v>1</v>
      </c>
      <c r="E47" s="91">
        <v>19000</v>
      </c>
      <c r="F47" s="91">
        <f t="shared" si="0"/>
        <v>19000</v>
      </c>
      <c r="H47" s="116">
        <f t="shared" si="1"/>
        <v>0</v>
      </c>
    </row>
    <row r="48" spans="1:8">
      <c r="A48" s="89">
        <v>35</v>
      </c>
      <c r="B48" s="90" t="s">
        <v>57</v>
      </c>
      <c r="C48" s="89" t="s">
        <v>41</v>
      </c>
      <c r="D48" s="89">
        <v>2</v>
      </c>
      <c r="E48" s="91">
        <v>6800</v>
      </c>
      <c r="F48" s="91">
        <f t="shared" si="0"/>
        <v>13600</v>
      </c>
      <c r="H48" s="116">
        <f t="shared" si="1"/>
        <v>0</v>
      </c>
    </row>
    <row r="49" spans="1:8">
      <c r="A49" s="89">
        <v>36</v>
      </c>
      <c r="B49" s="90" t="s">
        <v>201</v>
      </c>
      <c r="C49" s="89" t="s">
        <v>21</v>
      </c>
      <c r="D49" s="89">
        <v>3</v>
      </c>
      <c r="E49" s="91">
        <v>13000</v>
      </c>
      <c r="F49" s="91">
        <f t="shared" si="0"/>
        <v>39000</v>
      </c>
      <c r="H49" s="116">
        <f t="shared" si="1"/>
        <v>0</v>
      </c>
    </row>
    <row r="50" spans="1:8">
      <c r="A50" s="89">
        <v>37</v>
      </c>
      <c r="B50" s="90" t="s">
        <v>40</v>
      </c>
      <c r="C50" s="89" t="s">
        <v>41</v>
      </c>
      <c r="D50" s="89">
        <v>1</v>
      </c>
      <c r="E50" s="91">
        <v>3500</v>
      </c>
      <c r="F50" s="91">
        <f t="shared" si="0"/>
        <v>3500</v>
      </c>
      <c r="H50" s="116">
        <f t="shared" si="1"/>
        <v>0</v>
      </c>
    </row>
    <row r="51" spans="1:8">
      <c r="A51" s="89">
        <v>38</v>
      </c>
      <c r="B51" s="90" t="s">
        <v>152</v>
      </c>
      <c r="C51" s="89" t="s">
        <v>41</v>
      </c>
      <c r="D51" s="89">
        <v>1</v>
      </c>
      <c r="E51" s="91">
        <v>21000</v>
      </c>
      <c r="F51" s="91">
        <f t="shared" si="0"/>
        <v>21000</v>
      </c>
      <c r="H51" s="116">
        <f t="shared" si="1"/>
        <v>0</v>
      </c>
    </row>
    <row r="52" spans="1:8">
      <c r="A52" s="89">
        <v>39</v>
      </c>
      <c r="B52" s="90" t="s">
        <v>46</v>
      </c>
      <c r="C52" s="89" t="s">
        <v>41</v>
      </c>
      <c r="D52" s="89">
        <v>3</v>
      </c>
      <c r="E52" s="91">
        <v>19000</v>
      </c>
      <c r="F52" s="91">
        <f t="shared" si="0"/>
        <v>57000</v>
      </c>
      <c r="H52" s="116">
        <f t="shared" si="1"/>
        <v>0</v>
      </c>
    </row>
    <row r="53" spans="1:8">
      <c r="A53" s="89">
        <v>40</v>
      </c>
      <c r="B53" s="90" t="s">
        <v>102</v>
      </c>
      <c r="C53" s="89" t="s">
        <v>69</v>
      </c>
      <c r="D53" s="89">
        <v>2</v>
      </c>
      <c r="E53" s="91">
        <v>8000</v>
      </c>
      <c r="F53" s="91">
        <f t="shared" si="0"/>
        <v>16000</v>
      </c>
      <c r="H53" s="116">
        <f t="shared" si="1"/>
        <v>0</v>
      </c>
    </row>
    <row r="54" spans="1:8">
      <c r="A54" s="89">
        <v>41</v>
      </c>
      <c r="B54" s="90" t="s">
        <v>68</v>
      </c>
      <c r="C54" s="89" t="s">
        <v>69</v>
      </c>
      <c r="D54" s="89">
        <v>60</v>
      </c>
      <c r="E54" s="91">
        <v>2800</v>
      </c>
      <c r="F54" s="91">
        <f t="shared" si="0"/>
        <v>168000</v>
      </c>
      <c r="H54" s="116">
        <f t="shared" si="1"/>
        <v>0</v>
      </c>
    </row>
    <row r="55" spans="1:8">
      <c r="A55" s="89">
        <v>42</v>
      </c>
      <c r="B55" s="90" t="s">
        <v>187</v>
      </c>
      <c r="C55" s="89" t="s">
        <v>69</v>
      </c>
      <c r="D55" s="89">
        <v>1</v>
      </c>
      <c r="E55" s="91">
        <v>40000</v>
      </c>
      <c r="F55" s="91">
        <f t="shared" si="0"/>
        <v>40000</v>
      </c>
      <c r="H55" s="116">
        <f t="shared" si="1"/>
        <v>0</v>
      </c>
    </row>
    <row r="56" spans="1:8">
      <c r="A56" s="89">
        <v>43</v>
      </c>
      <c r="B56" s="90" t="s">
        <v>100</v>
      </c>
      <c r="C56" s="89" t="s">
        <v>101</v>
      </c>
      <c r="D56" s="89">
        <v>2</v>
      </c>
      <c r="E56" s="91">
        <v>5800</v>
      </c>
      <c r="F56" s="91">
        <f t="shared" si="0"/>
        <v>11600</v>
      </c>
      <c r="H56" s="116">
        <f t="shared" si="1"/>
        <v>0</v>
      </c>
    </row>
    <row r="57" spans="1:8">
      <c r="A57" s="89">
        <v>44</v>
      </c>
      <c r="B57" s="90" t="s">
        <v>225</v>
      </c>
      <c r="C57" s="89" t="s">
        <v>49</v>
      </c>
      <c r="D57" s="89">
        <v>10</v>
      </c>
      <c r="E57" s="91">
        <v>3100</v>
      </c>
      <c r="F57" s="91">
        <f t="shared" si="0"/>
        <v>31000</v>
      </c>
      <c r="H57" s="116">
        <f t="shared" si="1"/>
        <v>0</v>
      </c>
    </row>
    <row r="58" spans="1:8">
      <c r="A58" s="89">
        <v>45</v>
      </c>
      <c r="B58" s="90" t="s">
        <v>260</v>
      </c>
      <c r="C58" s="89" t="s">
        <v>49</v>
      </c>
      <c r="D58" s="89">
        <v>1</v>
      </c>
      <c r="E58" s="91">
        <v>5000</v>
      </c>
      <c r="F58" s="91">
        <f t="shared" si="0"/>
        <v>5000</v>
      </c>
      <c r="H58" s="116">
        <f t="shared" si="1"/>
        <v>0</v>
      </c>
    </row>
    <row r="59" spans="1:8">
      <c r="A59" s="89">
        <v>46</v>
      </c>
      <c r="B59" s="90" t="s">
        <v>146</v>
      </c>
      <c r="C59" s="89" t="s">
        <v>147</v>
      </c>
      <c r="D59" s="89">
        <v>2</v>
      </c>
      <c r="E59" s="91">
        <v>150000</v>
      </c>
      <c r="F59" s="91">
        <f t="shared" si="0"/>
        <v>300000</v>
      </c>
      <c r="H59" s="116">
        <f t="shared" si="1"/>
        <v>0</v>
      </c>
    </row>
    <row r="60" spans="1:8">
      <c r="A60" s="89">
        <v>47</v>
      </c>
      <c r="B60" s="90" t="s">
        <v>38</v>
      </c>
      <c r="C60" s="89" t="s">
        <v>21</v>
      </c>
      <c r="D60" s="89">
        <v>21</v>
      </c>
      <c r="E60" s="91">
        <v>3000</v>
      </c>
      <c r="F60" s="91">
        <f t="shared" si="0"/>
        <v>63000</v>
      </c>
      <c r="H60" s="116">
        <f t="shared" si="1"/>
        <v>0</v>
      </c>
    </row>
    <row r="61" spans="1:8">
      <c r="A61" s="89">
        <v>48</v>
      </c>
      <c r="B61" s="90" t="s">
        <v>38</v>
      </c>
      <c r="C61" s="89" t="s">
        <v>21</v>
      </c>
      <c r="D61" s="89">
        <v>20</v>
      </c>
      <c r="E61" s="91">
        <v>3000</v>
      </c>
      <c r="F61" s="91">
        <f t="shared" si="0"/>
        <v>60000</v>
      </c>
      <c r="H61" s="116">
        <f t="shared" si="1"/>
        <v>0</v>
      </c>
    </row>
    <row r="62" spans="1:8">
      <c r="A62" s="89">
        <v>49</v>
      </c>
      <c r="B62" s="90" t="s">
        <v>61</v>
      </c>
      <c r="C62" s="89" t="s">
        <v>41</v>
      </c>
      <c r="D62" s="89">
        <v>20</v>
      </c>
      <c r="E62" s="91">
        <v>16500</v>
      </c>
      <c r="F62" s="91">
        <f t="shared" si="0"/>
        <v>330000</v>
      </c>
      <c r="H62" s="116">
        <f t="shared" si="1"/>
        <v>0</v>
      </c>
    </row>
    <row r="63" spans="1:8">
      <c r="A63" s="89">
        <v>50</v>
      </c>
      <c r="B63" s="90" t="s">
        <v>153</v>
      </c>
      <c r="C63" s="89" t="s">
        <v>154</v>
      </c>
      <c r="D63" s="89">
        <v>1</v>
      </c>
      <c r="E63" s="91">
        <v>7000</v>
      </c>
      <c r="F63" s="91">
        <f t="shared" si="0"/>
        <v>7000</v>
      </c>
      <c r="H63" s="116">
        <f t="shared" si="1"/>
        <v>0</v>
      </c>
    </row>
    <row r="64" spans="1:8">
      <c r="A64" s="89">
        <v>51</v>
      </c>
      <c r="B64" s="90" t="s">
        <v>44</v>
      </c>
      <c r="C64" s="89" t="s">
        <v>43</v>
      </c>
      <c r="D64" s="89">
        <v>9</v>
      </c>
      <c r="E64" s="91">
        <v>5500</v>
      </c>
      <c r="F64" s="91">
        <f t="shared" si="0"/>
        <v>49500</v>
      </c>
      <c r="H64" s="116">
        <f t="shared" si="1"/>
        <v>0</v>
      </c>
    </row>
    <row r="65" spans="1:8">
      <c r="A65" s="89">
        <v>52</v>
      </c>
      <c r="B65" s="90" t="s">
        <v>261</v>
      </c>
      <c r="C65" s="89" t="s">
        <v>49</v>
      </c>
      <c r="D65" s="89">
        <v>1</v>
      </c>
      <c r="E65" s="91">
        <v>130000</v>
      </c>
      <c r="F65" s="91">
        <f t="shared" si="0"/>
        <v>130000</v>
      </c>
      <c r="H65" s="116">
        <f t="shared" si="1"/>
        <v>0</v>
      </c>
    </row>
    <row r="66" spans="1:8">
      <c r="A66" s="89">
        <v>53</v>
      </c>
      <c r="B66" s="90" t="s">
        <v>262</v>
      </c>
      <c r="C66" s="89" t="s">
        <v>49</v>
      </c>
      <c r="D66" s="89">
        <v>10</v>
      </c>
      <c r="E66" s="91">
        <v>19000</v>
      </c>
      <c r="F66" s="91">
        <f t="shared" si="0"/>
        <v>190000</v>
      </c>
      <c r="H66" s="116">
        <f t="shared" si="1"/>
        <v>0</v>
      </c>
    </row>
    <row r="67" spans="1:8">
      <c r="A67" s="89">
        <v>54</v>
      </c>
      <c r="B67" s="108" t="s">
        <v>29</v>
      </c>
      <c r="C67" s="107" t="s">
        <v>17</v>
      </c>
      <c r="D67" s="107">
        <v>120</v>
      </c>
      <c r="E67" s="109">
        <v>12500</v>
      </c>
      <c r="F67" s="109">
        <f t="shared" si="0"/>
        <v>1500000</v>
      </c>
      <c r="G67" s="106">
        <v>2000</v>
      </c>
      <c r="H67" s="116">
        <f t="shared" si="1"/>
        <v>240000</v>
      </c>
    </row>
    <row r="68" spans="1:8">
      <c r="A68" s="89">
        <v>55</v>
      </c>
      <c r="B68" s="108" t="s">
        <v>45</v>
      </c>
      <c r="C68" s="107" t="s">
        <v>43</v>
      </c>
      <c r="D68" s="107">
        <v>50</v>
      </c>
      <c r="E68" s="109">
        <v>5500</v>
      </c>
      <c r="F68" s="109">
        <f t="shared" si="0"/>
        <v>275000</v>
      </c>
      <c r="G68" s="106">
        <v>500</v>
      </c>
      <c r="H68" s="116">
        <f t="shared" si="1"/>
        <v>25000</v>
      </c>
    </row>
    <row r="69" spans="1:8">
      <c r="A69" s="89">
        <v>56</v>
      </c>
      <c r="B69" s="90" t="s">
        <v>68</v>
      </c>
      <c r="C69" s="89" t="s">
        <v>69</v>
      </c>
      <c r="D69" s="89">
        <v>24</v>
      </c>
      <c r="E69" s="91">
        <v>2800</v>
      </c>
      <c r="F69" s="91">
        <f t="shared" si="0"/>
        <v>67200</v>
      </c>
      <c r="H69" s="116">
        <f t="shared" si="1"/>
        <v>0</v>
      </c>
    </row>
    <row r="70" spans="1:8">
      <c r="A70" s="89">
        <v>57</v>
      </c>
      <c r="B70" s="90" t="s">
        <v>63</v>
      </c>
      <c r="C70" s="89" t="s">
        <v>49</v>
      </c>
      <c r="D70" s="89">
        <v>6</v>
      </c>
      <c r="E70" s="91">
        <v>26000</v>
      </c>
      <c r="F70" s="91">
        <f t="shared" si="0"/>
        <v>156000</v>
      </c>
      <c r="H70" s="116">
        <f t="shared" si="1"/>
        <v>0</v>
      </c>
    </row>
    <row r="71" spans="1:8">
      <c r="A71" s="89">
        <v>58</v>
      </c>
      <c r="B71" s="90" t="s">
        <v>62</v>
      </c>
      <c r="C71" s="89" t="s">
        <v>49</v>
      </c>
      <c r="D71" s="89">
        <v>11</v>
      </c>
      <c r="E71" s="91">
        <v>26000</v>
      </c>
      <c r="F71" s="91">
        <f t="shared" si="0"/>
        <v>286000</v>
      </c>
      <c r="H71" s="116">
        <f t="shared" si="1"/>
        <v>0</v>
      </c>
    </row>
    <row r="72" spans="1:8">
      <c r="A72" s="89">
        <v>59</v>
      </c>
      <c r="B72" s="108" t="s">
        <v>27</v>
      </c>
      <c r="C72" s="107" t="s">
        <v>28</v>
      </c>
      <c r="D72" s="107">
        <v>8</v>
      </c>
      <c r="E72" s="109">
        <v>38000</v>
      </c>
      <c r="F72" s="109">
        <f t="shared" si="0"/>
        <v>304000</v>
      </c>
      <c r="G72" s="106">
        <v>2000</v>
      </c>
      <c r="H72" s="116">
        <f t="shared" si="1"/>
        <v>16000</v>
      </c>
    </row>
    <row r="73" spans="1:8">
      <c r="A73" s="89">
        <v>60</v>
      </c>
      <c r="B73" s="108" t="s">
        <v>27</v>
      </c>
      <c r="C73" s="107" t="s">
        <v>28</v>
      </c>
      <c r="D73" s="107">
        <v>2</v>
      </c>
      <c r="E73" s="109">
        <v>38000</v>
      </c>
      <c r="F73" s="109">
        <f t="shared" si="0"/>
        <v>76000</v>
      </c>
      <c r="G73" s="106">
        <v>2000</v>
      </c>
      <c r="H73" s="116">
        <f t="shared" si="1"/>
        <v>4000</v>
      </c>
    </row>
    <row r="74" spans="1:8">
      <c r="A74" s="89">
        <v>61</v>
      </c>
      <c r="B74" s="108" t="s">
        <v>27</v>
      </c>
      <c r="C74" s="107" t="s">
        <v>28</v>
      </c>
      <c r="D74" s="107">
        <v>2</v>
      </c>
      <c r="E74" s="109">
        <v>38000</v>
      </c>
      <c r="F74" s="109">
        <f t="shared" si="0"/>
        <v>76000</v>
      </c>
      <c r="G74" s="106">
        <v>2000</v>
      </c>
      <c r="H74" s="116">
        <f t="shared" si="1"/>
        <v>4000</v>
      </c>
    </row>
    <row r="75" spans="1:8">
      <c r="A75" s="89">
        <v>62</v>
      </c>
      <c r="B75" s="122" t="s">
        <v>68</v>
      </c>
      <c r="C75" s="123" t="s">
        <v>69</v>
      </c>
      <c r="D75" s="123">
        <v>24</v>
      </c>
      <c r="E75" s="124">
        <v>2800</v>
      </c>
      <c r="F75" s="124">
        <f>E75*D75</f>
        <v>67200</v>
      </c>
    </row>
    <row r="76" spans="1:8" ht="15.75">
      <c r="A76" s="163" t="s">
        <v>83</v>
      </c>
      <c r="B76" s="164"/>
      <c r="C76" s="164"/>
      <c r="D76" s="164"/>
      <c r="E76" s="165"/>
      <c r="F76" s="100">
        <f>SUM(F16:F75)</f>
        <v>20781500</v>
      </c>
      <c r="H76" s="105">
        <f>SUM(H16:H74)</f>
        <v>1402000</v>
      </c>
    </row>
    <row r="77" spans="1:8" ht="15.75">
      <c r="A77" s="163" t="s">
        <v>128</v>
      </c>
      <c r="B77" s="164"/>
      <c r="C77" s="164"/>
      <c r="D77" s="164"/>
      <c r="E77" s="165"/>
      <c r="F77" s="113">
        <f>F76*0.05</f>
        <v>1039075</v>
      </c>
    </row>
    <row r="81" spans="1:8" ht="16.5">
      <c r="A81" s="166" t="s">
        <v>0</v>
      </c>
      <c r="B81" s="160"/>
      <c r="C81" s="160"/>
      <c r="D81" s="160"/>
      <c r="E81" s="160"/>
      <c r="F81" s="160"/>
    </row>
    <row r="82" spans="1:8" ht="15.75">
      <c r="A82" s="157" t="s">
        <v>1</v>
      </c>
      <c r="B82" s="160"/>
      <c r="C82" s="160"/>
      <c r="D82" s="160"/>
      <c r="E82" s="160"/>
      <c r="F82" s="160"/>
    </row>
    <row r="83" spans="1:8" ht="16.5">
      <c r="A83" s="166" t="s">
        <v>2</v>
      </c>
      <c r="B83" s="160"/>
      <c r="C83" s="160"/>
      <c r="D83" s="160"/>
      <c r="E83" s="160"/>
      <c r="F83" s="160"/>
    </row>
    <row r="86" spans="1:8" ht="20.25">
      <c r="A86" s="159" t="s">
        <v>3</v>
      </c>
      <c r="B86" s="160"/>
      <c r="C86" s="160"/>
      <c r="D86" s="160"/>
      <c r="E86" s="160"/>
      <c r="F86" s="160"/>
    </row>
    <row r="87" spans="1:8" ht="15.75">
      <c r="A87" s="161" t="s">
        <v>263</v>
      </c>
      <c r="B87" s="161"/>
      <c r="C87" s="161"/>
      <c r="D87" s="161"/>
      <c r="E87" s="161"/>
      <c r="F87" s="161"/>
    </row>
    <row r="88" spans="1:8" ht="15.75">
      <c r="A88" s="162" t="s">
        <v>258</v>
      </c>
      <c r="B88" s="162"/>
      <c r="C88" s="162"/>
      <c r="D88" s="162"/>
      <c r="E88" s="162"/>
      <c r="F88" s="162"/>
    </row>
    <row r="89" spans="1:8" ht="15.75">
      <c r="A89" s="161" t="s">
        <v>264</v>
      </c>
      <c r="B89" s="161"/>
      <c r="C89" s="161"/>
      <c r="D89" s="161"/>
      <c r="E89" s="161"/>
      <c r="F89" s="161"/>
    </row>
    <row r="90" spans="1:8" ht="15.75">
      <c r="A90" s="117"/>
      <c r="B90" s="117"/>
      <c r="C90" s="117"/>
      <c r="D90" s="117"/>
      <c r="E90" s="117"/>
      <c r="F90" s="117"/>
    </row>
    <row r="91" spans="1:8" ht="15.75">
      <c r="A91" s="86" t="s">
        <v>7</v>
      </c>
    </row>
    <row r="92" spans="1:8" ht="15.75">
      <c r="A92" s="86" t="s">
        <v>8</v>
      </c>
    </row>
    <row r="93" spans="1:8" ht="15.75">
      <c r="A93" s="86" t="s">
        <v>9</v>
      </c>
    </row>
    <row r="94" spans="1:8" ht="15.75">
      <c r="A94" s="99" t="s">
        <v>10</v>
      </c>
      <c r="B94" s="99" t="s">
        <v>11</v>
      </c>
      <c r="C94" s="99" t="s">
        <v>12</v>
      </c>
      <c r="D94" s="99" t="s">
        <v>13</v>
      </c>
      <c r="E94" s="99" t="s">
        <v>14</v>
      </c>
      <c r="F94" s="99" t="s">
        <v>15</v>
      </c>
    </row>
    <row r="95" spans="1:8">
      <c r="A95" s="89">
        <v>1</v>
      </c>
      <c r="B95" s="108" t="s">
        <v>22</v>
      </c>
      <c r="C95" s="107" t="s">
        <v>23</v>
      </c>
      <c r="D95" s="107">
        <v>1</v>
      </c>
      <c r="E95" s="109">
        <v>54000</v>
      </c>
      <c r="F95" s="109">
        <f t="shared" ref="F95:F104" si="2">D95*E95</f>
        <v>54000</v>
      </c>
      <c r="G95" s="106">
        <v>2000</v>
      </c>
      <c r="H95" s="116">
        <f>G95*D95</f>
        <v>2000</v>
      </c>
    </row>
    <row r="96" spans="1:8">
      <c r="A96" s="89">
        <v>2</v>
      </c>
      <c r="B96" s="90" t="s">
        <v>89</v>
      </c>
      <c r="C96" s="89" t="s">
        <v>17</v>
      </c>
      <c r="D96" s="89">
        <v>12</v>
      </c>
      <c r="E96" s="91">
        <v>5800</v>
      </c>
      <c r="F96" s="91">
        <f t="shared" si="2"/>
        <v>69600</v>
      </c>
      <c r="H96" s="116">
        <f t="shared" ref="H96:H103" si="3">G96*D96</f>
        <v>0</v>
      </c>
    </row>
    <row r="97" spans="1:9">
      <c r="A97" s="89">
        <v>3</v>
      </c>
      <c r="B97" s="108" t="s">
        <v>90</v>
      </c>
      <c r="C97" s="107" t="s">
        <v>91</v>
      </c>
      <c r="D97" s="107">
        <v>5</v>
      </c>
      <c r="E97" s="109">
        <v>350000</v>
      </c>
      <c r="F97" s="109">
        <f>D97*E97</f>
        <v>1750000</v>
      </c>
      <c r="G97" s="106">
        <v>120000</v>
      </c>
      <c r="H97" s="116">
        <f t="shared" si="3"/>
        <v>600000</v>
      </c>
      <c r="I97" s="116">
        <f>H97*0.1</f>
        <v>60000</v>
      </c>
    </row>
    <row r="98" spans="1:9">
      <c r="A98" s="89">
        <v>4</v>
      </c>
      <c r="B98" s="108" t="s">
        <v>45</v>
      </c>
      <c r="C98" s="107" t="s">
        <v>43</v>
      </c>
      <c r="D98" s="107">
        <v>40</v>
      </c>
      <c r="E98" s="109">
        <v>5500</v>
      </c>
      <c r="F98" s="109">
        <f t="shared" si="2"/>
        <v>220000</v>
      </c>
      <c r="G98" s="106">
        <v>500</v>
      </c>
      <c r="H98" s="116">
        <f t="shared" si="3"/>
        <v>20000</v>
      </c>
    </row>
    <row r="99" spans="1:9">
      <c r="A99" s="89">
        <v>5</v>
      </c>
      <c r="B99" s="108" t="s">
        <v>90</v>
      </c>
      <c r="C99" s="107" t="s">
        <v>91</v>
      </c>
      <c r="D99" s="107">
        <v>5</v>
      </c>
      <c r="E99" s="109">
        <v>350000</v>
      </c>
      <c r="F99" s="109">
        <f t="shared" si="2"/>
        <v>1750000</v>
      </c>
      <c r="G99" s="106">
        <v>120000</v>
      </c>
      <c r="H99" s="116">
        <f t="shared" si="3"/>
        <v>600000</v>
      </c>
      <c r="I99" s="116">
        <f>H99*0.1</f>
        <v>60000</v>
      </c>
    </row>
    <row r="100" spans="1:9">
      <c r="A100" s="89">
        <v>6</v>
      </c>
      <c r="B100" s="90" t="s">
        <v>51</v>
      </c>
      <c r="C100" s="89" t="s">
        <v>52</v>
      </c>
      <c r="D100" s="89">
        <v>10</v>
      </c>
      <c r="E100" s="91">
        <v>20000</v>
      </c>
      <c r="F100" s="91">
        <f>D100*E100</f>
        <v>200000</v>
      </c>
      <c r="H100" s="116">
        <f t="shared" si="3"/>
        <v>0</v>
      </c>
    </row>
    <row r="101" spans="1:9">
      <c r="A101" s="89">
        <v>7</v>
      </c>
      <c r="B101" s="108" t="s">
        <v>29</v>
      </c>
      <c r="C101" s="107" t="s">
        <v>17</v>
      </c>
      <c r="D101" s="107">
        <v>30</v>
      </c>
      <c r="E101" s="109">
        <v>12500</v>
      </c>
      <c r="F101" s="109">
        <f t="shared" si="2"/>
        <v>375000</v>
      </c>
      <c r="G101" s="106">
        <v>2000</v>
      </c>
      <c r="H101" s="116">
        <f t="shared" si="3"/>
        <v>60000</v>
      </c>
    </row>
    <row r="102" spans="1:9">
      <c r="A102" s="89">
        <v>8</v>
      </c>
      <c r="B102" s="90" t="s">
        <v>51</v>
      </c>
      <c r="C102" s="89" t="s">
        <v>52</v>
      </c>
      <c r="D102" s="89">
        <v>10</v>
      </c>
      <c r="E102" s="91">
        <v>20000</v>
      </c>
      <c r="F102" s="91">
        <f t="shared" si="2"/>
        <v>200000</v>
      </c>
      <c r="H102" s="116">
        <f t="shared" si="3"/>
        <v>0</v>
      </c>
    </row>
    <row r="103" spans="1:9">
      <c r="A103" s="89">
        <v>9</v>
      </c>
      <c r="B103" s="90" t="s">
        <v>89</v>
      </c>
      <c r="C103" s="89" t="s">
        <v>17</v>
      </c>
      <c r="D103" s="89">
        <v>18</v>
      </c>
      <c r="E103" s="91">
        <v>5800</v>
      </c>
      <c r="F103" s="91">
        <f>D103*E103</f>
        <v>104400</v>
      </c>
      <c r="H103" s="116">
        <f t="shared" si="3"/>
        <v>0</v>
      </c>
    </row>
    <row r="104" spans="1:9">
      <c r="A104" s="89">
        <v>10</v>
      </c>
      <c r="B104" s="90" t="s">
        <v>46</v>
      </c>
      <c r="C104" s="89" t="s">
        <v>41</v>
      </c>
      <c r="D104" s="89">
        <v>3</v>
      </c>
      <c r="E104" s="91">
        <v>19000</v>
      </c>
      <c r="F104" s="91">
        <f t="shared" si="2"/>
        <v>57000</v>
      </c>
    </row>
    <row r="105" spans="1:9" ht="15.75">
      <c r="A105" s="163" t="s">
        <v>83</v>
      </c>
      <c r="B105" s="164"/>
      <c r="C105" s="164"/>
      <c r="D105" s="164"/>
      <c r="E105" s="165"/>
      <c r="F105" s="100">
        <f>SUM(F95:F104)</f>
        <v>4780000</v>
      </c>
      <c r="H105" s="105">
        <f>SUM(H95:H103)</f>
        <v>1282000</v>
      </c>
    </row>
    <row r="106" spans="1:9" ht="15.75">
      <c r="A106" s="163" t="s">
        <v>128</v>
      </c>
      <c r="B106" s="164"/>
      <c r="C106" s="164"/>
      <c r="D106" s="164"/>
      <c r="E106" s="165"/>
      <c r="F106" s="113">
        <f>F105*0.05</f>
        <v>239000</v>
      </c>
    </row>
    <row r="109" spans="1:9" ht="15.75">
      <c r="A109" s="25">
        <v>1005</v>
      </c>
      <c r="B109" s="1" t="s">
        <v>125</v>
      </c>
      <c r="C109" s="119">
        <v>6080000</v>
      </c>
      <c r="D109" s="2">
        <v>0</v>
      </c>
      <c r="E109" s="1">
        <f t="shared" ref="E109:E110" si="4">C109+D109</f>
        <v>6080000</v>
      </c>
    </row>
    <row r="110" spans="1:9" ht="15.75">
      <c r="A110" s="25">
        <v>1009</v>
      </c>
      <c r="B110" s="2" t="s">
        <v>125</v>
      </c>
      <c r="C110" s="2">
        <v>6080000</v>
      </c>
      <c r="D110" s="2">
        <v>0</v>
      </c>
      <c r="E110" s="2">
        <f t="shared" si="4"/>
        <v>6080000</v>
      </c>
    </row>
    <row r="111" spans="1:9">
      <c r="E111" s="116">
        <f>SUM(E109:E110)</f>
        <v>12160000</v>
      </c>
    </row>
    <row r="112" spans="1:9">
      <c r="E112" s="105">
        <f>E111*0.05</f>
        <v>608000</v>
      </c>
    </row>
    <row r="115" spans="2:6">
      <c r="B115" s="90" t="s">
        <v>57</v>
      </c>
      <c r="C115" s="89" t="s">
        <v>41</v>
      </c>
      <c r="D115" s="89">
        <v>2</v>
      </c>
      <c r="E115" s="91">
        <v>6800</v>
      </c>
      <c r="F115" s="91">
        <f t="shared" ref="F115:F116" si="5">D115*E115</f>
        <v>13600</v>
      </c>
    </row>
    <row r="116" spans="2:6">
      <c r="B116" s="90" t="s">
        <v>44</v>
      </c>
      <c r="C116" s="89" t="s">
        <v>43</v>
      </c>
      <c r="D116" s="89">
        <v>11</v>
      </c>
      <c r="E116" s="91">
        <v>5500</v>
      </c>
      <c r="F116" s="91">
        <f t="shared" si="5"/>
        <v>60500</v>
      </c>
    </row>
    <row r="117" spans="2:6">
      <c r="B117" s="90" t="s">
        <v>56</v>
      </c>
      <c r="C117" s="89" t="s">
        <v>41</v>
      </c>
      <c r="D117" s="89">
        <v>4</v>
      </c>
      <c r="E117" s="91">
        <v>3800</v>
      </c>
      <c r="F117" s="91">
        <f>D117*E117</f>
        <v>15200</v>
      </c>
    </row>
    <row r="118" spans="2:6">
      <c r="B118" s="90" t="s">
        <v>78</v>
      </c>
      <c r="C118" s="89" t="s">
        <v>49</v>
      </c>
      <c r="D118" s="121">
        <v>3</v>
      </c>
      <c r="E118" s="91">
        <v>49000</v>
      </c>
      <c r="F118" s="91">
        <f>D118*E118</f>
        <v>147000</v>
      </c>
    </row>
    <row r="119" spans="2:6">
      <c r="B119" s="90" t="s">
        <v>53</v>
      </c>
      <c r="C119" s="89" t="s">
        <v>52</v>
      </c>
      <c r="D119" s="89">
        <v>6</v>
      </c>
      <c r="E119" s="91">
        <v>32000</v>
      </c>
      <c r="F119" s="91">
        <f t="shared" ref="F119:F120" si="6">D119*E119</f>
        <v>192000</v>
      </c>
    </row>
    <row r="120" spans="2:6">
      <c r="B120" s="90" t="s">
        <v>22</v>
      </c>
      <c r="C120" s="89" t="s">
        <v>23</v>
      </c>
      <c r="D120" s="89">
        <v>1</v>
      </c>
      <c r="E120" s="91">
        <v>56000</v>
      </c>
      <c r="F120" s="91">
        <f t="shared" si="6"/>
        <v>56000</v>
      </c>
    </row>
    <row r="121" spans="2:6">
      <c r="F121" s="105">
        <f>SUM(F115:F120)</f>
        <v>484300</v>
      </c>
    </row>
    <row r="124" spans="2:6" ht="15.75">
      <c r="D124" s="129" t="s">
        <v>267</v>
      </c>
      <c r="E124" s="129"/>
      <c r="F124" s="129">
        <f>(F121+E112+F106+H105+F77+H76)-(I97+I99)</f>
        <v>4934375</v>
      </c>
    </row>
  </sheetData>
  <mergeCells count="18">
    <mergeCell ref="A10:F10"/>
    <mergeCell ref="A76:E76"/>
    <mergeCell ref="A77:E77"/>
    <mergeCell ref="A2:F2"/>
    <mergeCell ref="A3:F3"/>
    <mergeCell ref="A4:F4"/>
    <mergeCell ref="A7:F7"/>
    <mergeCell ref="A8:F8"/>
    <mergeCell ref="A9:F9"/>
    <mergeCell ref="A89:F89"/>
    <mergeCell ref="A105:E105"/>
    <mergeCell ref="A106:E106"/>
    <mergeCell ref="A81:F81"/>
    <mergeCell ref="A82:F82"/>
    <mergeCell ref="A83:F83"/>
    <mergeCell ref="A86:F86"/>
    <mergeCell ref="A87:F87"/>
    <mergeCell ref="A88:F88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105"/>
  <sheetViews>
    <sheetView topLeftCell="A49" workbookViewId="0">
      <selection activeCell="H102" sqref="H102"/>
    </sheetView>
  </sheetViews>
  <sheetFormatPr defaultRowHeight="15"/>
  <cols>
    <col min="1" max="1" width="9.140625" style="118"/>
    <col min="2" max="2" width="38.140625" style="118" customWidth="1"/>
    <col min="3" max="3" width="11.7109375" style="118" customWidth="1"/>
    <col min="4" max="4" width="9.140625" style="118"/>
    <col min="5" max="5" width="13.85546875" style="118" customWidth="1"/>
    <col min="6" max="6" width="15.42578125" style="118" customWidth="1"/>
    <col min="7" max="7" width="11.28515625" style="118" customWidth="1"/>
    <col min="8" max="8" width="11.7109375" style="118" customWidth="1"/>
    <col min="9" max="16384" width="9.140625" style="118"/>
  </cols>
  <sheetData>
    <row r="2" spans="1:8" ht="16.5">
      <c r="A2" s="166" t="s">
        <v>0</v>
      </c>
      <c r="B2" s="160"/>
      <c r="C2" s="160"/>
      <c r="D2" s="160"/>
      <c r="E2" s="160"/>
      <c r="F2" s="160"/>
    </row>
    <row r="3" spans="1:8" ht="15.75">
      <c r="A3" s="157" t="s">
        <v>1</v>
      </c>
      <c r="B3" s="160"/>
      <c r="C3" s="160"/>
      <c r="D3" s="160"/>
      <c r="E3" s="160"/>
      <c r="F3" s="160"/>
    </row>
    <row r="4" spans="1:8" ht="16.5">
      <c r="A4" s="166" t="s">
        <v>2</v>
      </c>
      <c r="B4" s="160"/>
      <c r="C4" s="160"/>
      <c r="D4" s="160"/>
      <c r="E4" s="160"/>
      <c r="F4" s="160"/>
    </row>
    <row r="7" spans="1:8" ht="20.25">
      <c r="A7" s="159" t="s">
        <v>3</v>
      </c>
      <c r="B7" s="160"/>
      <c r="C7" s="160"/>
      <c r="D7" s="160"/>
      <c r="E7" s="160"/>
      <c r="F7" s="160"/>
    </row>
    <row r="8" spans="1:8" ht="15.75">
      <c r="A8" s="161" t="s">
        <v>268</v>
      </c>
      <c r="B8" s="161"/>
      <c r="C8" s="161"/>
      <c r="D8" s="161"/>
      <c r="E8" s="161"/>
      <c r="F8" s="161"/>
    </row>
    <row r="9" spans="1:8" ht="15.75">
      <c r="A9" s="162" t="s">
        <v>269</v>
      </c>
      <c r="B9" s="162"/>
      <c r="C9" s="162"/>
      <c r="D9" s="162"/>
      <c r="E9" s="162"/>
      <c r="F9" s="162"/>
    </row>
    <row r="10" spans="1:8" ht="15.75">
      <c r="A10" s="161" t="s">
        <v>270</v>
      </c>
      <c r="B10" s="161"/>
      <c r="C10" s="161"/>
      <c r="D10" s="161"/>
      <c r="E10" s="161"/>
      <c r="F10" s="161"/>
    </row>
    <row r="12" spans="1:8" ht="15.75">
      <c r="A12" s="86" t="s">
        <v>7</v>
      </c>
    </row>
    <row r="13" spans="1:8" ht="15.75">
      <c r="A13" s="86" t="s">
        <v>8</v>
      </c>
    </row>
    <row r="14" spans="1:8" ht="15.75">
      <c r="A14" s="86" t="s">
        <v>9</v>
      </c>
    </row>
    <row r="15" spans="1:8" ht="15.75">
      <c r="A15" s="99" t="s">
        <v>10</v>
      </c>
      <c r="B15" s="99" t="s">
        <v>11</v>
      </c>
      <c r="C15" s="99" t="s">
        <v>12</v>
      </c>
      <c r="D15" s="99" t="s">
        <v>13</v>
      </c>
      <c r="E15" s="99" t="s">
        <v>14</v>
      </c>
      <c r="F15" s="99" t="s">
        <v>15</v>
      </c>
    </row>
    <row r="16" spans="1:8">
      <c r="A16" s="89">
        <v>1</v>
      </c>
      <c r="B16" s="90" t="s">
        <v>39</v>
      </c>
      <c r="C16" s="89" t="s">
        <v>21</v>
      </c>
      <c r="D16" s="89">
        <v>3</v>
      </c>
      <c r="E16" s="91">
        <v>3500</v>
      </c>
      <c r="F16" s="91">
        <f t="shared" ref="F16:F72" si="0">D16*E16</f>
        <v>10500</v>
      </c>
      <c r="H16" s="118">
        <f>G16*D16</f>
        <v>0</v>
      </c>
    </row>
    <row r="17" spans="1:8">
      <c r="A17" s="89">
        <v>2</v>
      </c>
      <c r="B17" s="90" t="s">
        <v>104</v>
      </c>
      <c r="C17" s="89" t="s">
        <v>49</v>
      </c>
      <c r="D17" s="89">
        <v>1</v>
      </c>
      <c r="E17" s="91">
        <v>5000</v>
      </c>
      <c r="F17" s="91">
        <f t="shared" si="0"/>
        <v>5000</v>
      </c>
      <c r="H17" s="118">
        <f t="shared" ref="H17:H73" si="1">G17*D17</f>
        <v>0</v>
      </c>
    </row>
    <row r="18" spans="1:8">
      <c r="A18" s="89">
        <v>3</v>
      </c>
      <c r="B18" s="90" t="s">
        <v>148</v>
      </c>
      <c r="C18" s="89" t="s">
        <v>21</v>
      </c>
      <c r="D18" s="89">
        <v>2</v>
      </c>
      <c r="E18" s="91">
        <v>3500</v>
      </c>
      <c r="F18" s="91">
        <f t="shared" si="0"/>
        <v>7000</v>
      </c>
      <c r="H18" s="118">
        <f t="shared" si="1"/>
        <v>0</v>
      </c>
    </row>
    <row r="19" spans="1:8">
      <c r="A19" s="89">
        <v>4</v>
      </c>
      <c r="B19" s="90" t="s">
        <v>67</v>
      </c>
      <c r="C19" s="89" t="s">
        <v>21</v>
      </c>
      <c r="D19" s="89">
        <v>2</v>
      </c>
      <c r="E19" s="91">
        <v>19000</v>
      </c>
      <c r="F19" s="91">
        <f t="shared" si="0"/>
        <v>38000</v>
      </c>
      <c r="H19" s="118">
        <f t="shared" si="1"/>
        <v>0</v>
      </c>
    </row>
    <row r="20" spans="1:8">
      <c r="A20" s="89">
        <v>5</v>
      </c>
      <c r="B20" s="90" t="s">
        <v>160</v>
      </c>
      <c r="C20" s="89" t="s">
        <v>161</v>
      </c>
      <c r="D20" s="89">
        <v>3</v>
      </c>
      <c r="E20" s="91">
        <v>3200</v>
      </c>
      <c r="F20" s="91">
        <f t="shared" si="0"/>
        <v>9600</v>
      </c>
      <c r="H20" s="118">
        <f t="shared" si="1"/>
        <v>0</v>
      </c>
    </row>
    <row r="21" spans="1:8">
      <c r="A21" s="89">
        <v>6</v>
      </c>
      <c r="B21" s="90" t="s">
        <v>16</v>
      </c>
      <c r="C21" s="89" t="s">
        <v>17</v>
      </c>
      <c r="D21" s="89">
        <v>1</v>
      </c>
      <c r="E21" s="91">
        <v>988000</v>
      </c>
      <c r="F21" s="91">
        <f t="shared" si="0"/>
        <v>988000</v>
      </c>
      <c r="H21" s="118">
        <f t="shared" si="1"/>
        <v>0</v>
      </c>
    </row>
    <row r="22" spans="1:8">
      <c r="A22" s="89">
        <v>7</v>
      </c>
      <c r="B22" s="90" t="s">
        <v>18</v>
      </c>
      <c r="C22" s="89" t="s">
        <v>19</v>
      </c>
      <c r="D22" s="89">
        <v>5</v>
      </c>
      <c r="E22" s="91">
        <v>33000</v>
      </c>
      <c r="F22" s="91">
        <f t="shared" si="0"/>
        <v>165000</v>
      </c>
      <c r="H22" s="118">
        <f t="shared" si="1"/>
        <v>0</v>
      </c>
    </row>
    <row r="23" spans="1:8">
      <c r="A23" s="89">
        <v>8</v>
      </c>
      <c r="B23" s="90" t="s">
        <v>185</v>
      </c>
      <c r="C23" s="89" t="s">
        <v>111</v>
      </c>
      <c r="D23" s="89">
        <v>100</v>
      </c>
      <c r="E23" s="91">
        <v>7000</v>
      </c>
      <c r="F23" s="91">
        <f t="shared" si="0"/>
        <v>700000</v>
      </c>
      <c r="H23" s="118">
        <f t="shared" si="1"/>
        <v>0</v>
      </c>
    </row>
    <row r="24" spans="1:8">
      <c r="A24" s="89">
        <v>9</v>
      </c>
      <c r="B24" s="90" t="s">
        <v>115</v>
      </c>
      <c r="C24" s="89" t="s">
        <v>59</v>
      </c>
      <c r="D24" s="89">
        <v>2</v>
      </c>
      <c r="E24" s="91">
        <v>28000</v>
      </c>
      <c r="F24" s="91">
        <f t="shared" si="0"/>
        <v>56000</v>
      </c>
      <c r="H24" s="118">
        <f t="shared" si="1"/>
        <v>0</v>
      </c>
    </row>
    <row r="25" spans="1:8">
      <c r="A25" s="89">
        <v>10</v>
      </c>
      <c r="B25" s="90" t="s">
        <v>224</v>
      </c>
      <c r="C25" s="89" t="s">
        <v>59</v>
      </c>
      <c r="D25" s="89">
        <v>2</v>
      </c>
      <c r="E25" s="91">
        <v>45000</v>
      </c>
      <c r="F25" s="91">
        <f t="shared" si="0"/>
        <v>90000</v>
      </c>
      <c r="H25" s="118">
        <f t="shared" si="1"/>
        <v>0</v>
      </c>
    </row>
    <row r="26" spans="1:8">
      <c r="A26" s="89">
        <v>11</v>
      </c>
      <c r="B26" s="90" t="s">
        <v>82</v>
      </c>
      <c r="C26" s="89" t="s">
        <v>49</v>
      </c>
      <c r="D26" s="89">
        <v>1</v>
      </c>
      <c r="E26" s="91">
        <v>77000</v>
      </c>
      <c r="F26" s="91">
        <f t="shared" si="0"/>
        <v>77000</v>
      </c>
      <c r="H26" s="118">
        <f t="shared" si="1"/>
        <v>0</v>
      </c>
    </row>
    <row r="27" spans="1:8">
      <c r="A27" s="89">
        <v>12</v>
      </c>
      <c r="B27" s="90" t="s">
        <v>271</v>
      </c>
      <c r="C27" s="89" t="s">
        <v>49</v>
      </c>
      <c r="D27" s="89">
        <v>38</v>
      </c>
      <c r="E27" s="91">
        <v>18000</v>
      </c>
      <c r="F27" s="91">
        <f t="shared" si="0"/>
        <v>684000</v>
      </c>
      <c r="H27" s="118">
        <f t="shared" si="1"/>
        <v>0</v>
      </c>
    </row>
    <row r="28" spans="1:8">
      <c r="A28" s="89">
        <v>13</v>
      </c>
      <c r="B28" s="90" t="s">
        <v>44</v>
      </c>
      <c r="C28" s="89" t="s">
        <v>43</v>
      </c>
      <c r="D28" s="89">
        <v>170</v>
      </c>
      <c r="E28" s="91">
        <v>5500</v>
      </c>
      <c r="F28" s="91">
        <f t="shared" si="0"/>
        <v>935000</v>
      </c>
      <c r="H28" s="118">
        <f t="shared" si="1"/>
        <v>0</v>
      </c>
    </row>
    <row r="29" spans="1:8">
      <c r="A29" s="89">
        <v>14</v>
      </c>
      <c r="B29" s="90" t="s">
        <v>202</v>
      </c>
      <c r="C29" s="89" t="s">
        <v>49</v>
      </c>
      <c r="D29" s="89">
        <v>400</v>
      </c>
      <c r="E29" s="91">
        <v>1700</v>
      </c>
      <c r="F29" s="91">
        <f t="shared" si="0"/>
        <v>680000</v>
      </c>
      <c r="H29" s="118">
        <f t="shared" si="1"/>
        <v>0</v>
      </c>
    </row>
    <row r="30" spans="1:8">
      <c r="A30" s="89">
        <v>15</v>
      </c>
      <c r="B30" s="90" t="s">
        <v>37</v>
      </c>
      <c r="C30" s="89" t="s">
        <v>21</v>
      </c>
      <c r="D30" s="89">
        <v>5</v>
      </c>
      <c r="E30" s="91">
        <v>6500</v>
      </c>
      <c r="F30" s="91">
        <f t="shared" si="0"/>
        <v>32500</v>
      </c>
      <c r="H30" s="118">
        <f t="shared" si="1"/>
        <v>0</v>
      </c>
    </row>
    <row r="31" spans="1:8">
      <c r="A31" s="89">
        <v>16</v>
      </c>
      <c r="B31" s="90" t="s">
        <v>159</v>
      </c>
      <c r="C31" s="89" t="s">
        <v>49</v>
      </c>
      <c r="D31" s="89">
        <v>2</v>
      </c>
      <c r="E31" s="91">
        <v>80000</v>
      </c>
      <c r="F31" s="91">
        <f t="shared" si="0"/>
        <v>160000</v>
      </c>
      <c r="H31" s="118">
        <f t="shared" si="1"/>
        <v>0</v>
      </c>
    </row>
    <row r="32" spans="1:8">
      <c r="A32" s="89">
        <v>17</v>
      </c>
      <c r="B32" s="90" t="s">
        <v>96</v>
      </c>
      <c r="C32" s="89" t="s">
        <v>21</v>
      </c>
      <c r="D32" s="89">
        <v>123</v>
      </c>
      <c r="E32" s="91">
        <v>2500</v>
      </c>
      <c r="F32" s="91">
        <f t="shared" si="0"/>
        <v>307500</v>
      </c>
      <c r="H32" s="118">
        <f t="shared" si="1"/>
        <v>0</v>
      </c>
    </row>
    <row r="33" spans="1:8">
      <c r="A33" s="89">
        <v>18</v>
      </c>
      <c r="B33" s="90" t="s">
        <v>96</v>
      </c>
      <c r="C33" s="89" t="s">
        <v>21</v>
      </c>
      <c r="D33" s="89">
        <v>2</v>
      </c>
      <c r="E33" s="91">
        <v>2500</v>
      </c>
      <c r="F33" s="91">
        <f t="shared" si="0"/>
        <v>5000</v>
      </c>
      <c r="H33" s="118">
        <f t="shared" si="1"/>
        <v>0</v>
      </c>
    </row>
    <row r="34" spans="1:8">
      <c r="A34" s="89">
        <v>19</v>
      </c>
      <c r="B34" s="90" t="s">
        <v>36</v>
      </c>
      <c r="C34" s="89" t="s">
        <v>21</v>
      </c>
      <c r="D34" s="89">
        <v>2</v>
      </c>
      <c r="E34" s="91">
        <v>3500</v>
      </c>
      <c r="F34" s="91">
        <f t="shared" si="0"/>
        <v>7000</v>
      </c>
      <c r="H34" s="118">
        <f t="shared" si="1"/>
        <v>0</v>
      </c>
    </row>
    <row r="35" spans="1:8">
      <c r="A35" s="89">
        <v>20</v>
      </c>
      <c r="B35" s="90" t="s">
        <v>36</v>
      </c>
      <c r="C35" s="89" t="s">
        <v>21</v>
      </c>
      <c r="D35" s="89">
        <v>1</v>
      </c>
      <c r="E35" s="91">
        <v>3500</v>
      </c>
      <c r="F35" s="91">
        <f t="shared" si="0"/>
        <v>3500</v>
      </c>
      <c r="H35" s="118">
        <f t="shared" si="1"/>
        <v>0</v>
      </c>
    </row>
    <row r="36" spans="1:8">
      <c r="A36" s="89">
        <v>21</v>
      </c>
      <c r="B36" s="90" t="s">
        <v>36</v>
      </c>
      <c r="C36" s="89" t="s">
        <v>21</v>
      </c>
      <c r="D36" s="89">
        <v>1</v>
      </c>
      <c r="E36" s="91">
        <v>3500</v>
      </c>
      <c r="F36" s="91">
        <f t="shared" si="0"/>
        <v>3500</v>
      </c>
      <c r="H36" s="118">
        <f t="shared" si="1"/>
        <v>0</v>
      </c>
    </row>
    <row r="37" spans="1:8">
      <c r="A37" s="107">
        <v>22</v>
      </c>
      <c r="B37" s="108" t="s">
        <v>22</v>
      </c>
      <c r="C37" s="107" t="s">
        <v>23</v>
      </c>
      <c r="D37" s="107">
        <v>44</v>
      </c>
      <c r="E37" s="109">
        <v>54000</v>
      </c>
      <c r="F37" s="109">
        <f t="shared" si="0"/>
        <v>2376000</v>
      </c>
      <c r="G37" s="118">
        <v>2000</v>
      </c>
      <c r="H37" s="118">
        <f t="shared" si="1"/>
        <v>88000</v>
      </c>
    </row>
    <row r="38" spans="1:8">
      <c r="A38" s="107">
        <v>23</v>
      </c>
      <c r="B38" s="108" t="s">
        <v>24</v>
      </c>
      <c r="C38" s="107" t="s">
        <v>23</v>
      </c>
      <c r="D38" s="107">
        <v>2</v>
      </c>
      <c r="E38" s="109">
        <v>27000</v>
      </c>
      <c r="F38" s="109">
        <f t="shared" si="0"/>
        <v>54000</v>
      </c>
      <c r="G38" s="118">
        <v>1000</v>
      </c>
      <c r="H38" s="118">
        <f t="shared" si="1"/>
        <v>2000</v>
      </c>
    </row>
    <row r="39" spans="1:8">
      <c r="A39" s="107">
        <v>24</v>
      </c>
      <c r="B39" s="108" t="s">
        <v>26</v>
      </c>
      <c r="C39" s="107" t="s">
        <v>23</v>
      </c>
      <c r="D39" s="107">
        <v>4</v>
      </c>
      <c r="E39" s="109">
        <v>76000</v>
      </c>
      <c r="F39" s="109">
        <f t="shared" si="0"/>
        <v>304000</v>
      </c>
      <c r="G39" s="118">
        <v>4000</v>
      </c>
      <c r="H39" s="118">
        <f t="shared" si="1"/>
        <v>16000</v>
      </c>
    </row>
    <row r="40" spans="1:8">
      <c r="A40" s="107">
        <v>25</v>
      </c>
      <c r="B40" s="108" t="s">
        <v>26</v>
      </c>
      <c r="C40" s="107" t="s">
        <v>23</v>
      </c>
      <c r="D40" s="107">
        <v>3</v>
      </c>
      <c r="E40" s="109">
        <v>76000</v>
      </c>
      <c r="F40" s="109">
        <f t="shared" si="0"/>
        <v>228000</v>
      </c>
      <c r="G40" s="118">
        <v>4000</v>
      </c>
      <c r="H40" s="118">
        <f t="shared" si="1"/>
        <v>12000</v>
      </c>
    </row>
    <row r="41" spans="1:8">
      <c r="A41" s="107">
        <v>26</v>
      </c>
      <c r="B41" s="108" t="s">
        <v>29</v>
      </c>
      <c r="C41" s="107" t="s">
        <v>17</v>
      </c>
      <c r="D41" s="107">
        <v>492</v>
      </c>
      <c r="E41" s="109">
        <v>12500</v>
      </c>
      <c r="F41" s="109">
        <f t="shared" si="0"/>
        <v>6150000</v>
      </c>
      <c r="G41" s="118">
        <v>2000</v>
      </c>
      <c r="H41" s="118">
        <f t="shared" si="1"/>
        <v>984000</v>
      </c>
    </row>
    <row r="42" spans="1:8">
      <c r="A42" s="107">
        <v>27</v>
      </c>
      <c r="B42" s="108" t="s">
        <v>30</v>
      </c>
      <c r="C42" s="107" t="s">
        <v>17</v>
      </c>
      <c r="D42" s="107">
        <v>24</v>
      </c>
      <c r="E42" s="109">
        <v>12500</v>
      </c>
      <c r="F42" s="109">
        <f t="shared" si="0"/>
        <v>300000</v>
      </c>
      <c r="G42" s="118">
        <v>2000</v>
      </c>
      <c r="H42" s="118">
        <f t="shared" si="1"/>
        <v>48000</v>
      </c>
    </row>
    <row r="43" spans="1:8">
      <c r="A43" s="89">
        <v>28</v>
      </c>
      <c r="B43" s="90" t="s">
        <v>172</v>
      </c>
      <c r="C43" s="89" t="s">
        <v>17</v>
      </c>
      <c r="D43" s="89">
        <v>20</v>
      </c>
      <c r="E43" s="91">
        <v>4000</v>
      </c>
      <c r="F43" s="91">
        <f t="shared" si="0"/>
        <v>80000</v>
      </c>
      <c r="H43" s="118">
        <f t="shared" si="1"/>
        <v>0</v>
      </c>
    </row>
    <row r="44" spans="1:8">
      <c r="A44" s="89">
        <v>29</v>
      </c>
      <c r="B44" s="90" t="s">
        <v>89</v>
      </c>
      <c r="C44" s="89" t="s">
        <v>17</v>
      </c>
      <c r="D44" s="89">
        <v>20</v>
      </c>
      <c r="E44" s="91">
        <v>5800</v>
      </c>
      <c r="F44" s="91">
        <f t="shared" si="0"/>
        <v>116000</v>
      </c>
      <c r="H44" s="118">
        <f t="shared" si="1"/>
        <v>0</v>
      </c>
    </row>
    <row r="45" spans="1:8">
      <c r="A45" s="89">
        <v>30</v>
      </c>
      <c r="B45" s="90" t="s">
        <v>31</v>
      </c>
      <c r="C45" s="89" t="s">
        <v>17</v>
      </c>
      <c r="D45" s="89">
        <v>210</v>
      </c>
      <c r="E45" s="91">
        <v>1400</v>
      </c>
      <c r="F45" s="91">
        <f t="shared" si="0"/>
        <v>294000</v>
      </c>
      <c r="H45" s="118">
        <f t="shared" si="1"/>
        <v>0</v>
      </c>
    </row>
    <row r="46" spans="1:8">
      <c r="A46" s="89">
        <v>31</v>
      </c>
      <c r="B46" s="90" t="s">
        <v>33</v>
      </c>
      <c r="C46" s="89" t="s">
        <v>17</v>
      </c>
      <c r="D46" s="89">
        <v>10</v>
      </c>
      <c r="E46" s="91">
        <v>32000</v>
      </c>
      <c r="F46" s="91">
        <f t="shared" si="0"/>
        <v>320000</v>
      </c>
      <c r="H46" s="118">
        <f t="shared" si="1"/>
        <v>0</v>
      </c>
    </row>
    <row r="47" spans="1:8">
      <c r="A47" s="89">
        <v>32</v>
      </c>
      <c r="B47" s="90" t="s">
        <v>42</v>
      </c>
      <c r="C47" s="89" t="s">
        <v>43</v>
      </c>
      <c r="D47" s="89">
        <v>170</v>
      </c>
      <c r="E47" s="91">
        <v>3500</v>
      </c>
      <c r="F47" s="91">
        <f t="shared" si="0"/>
        <v>595000</v>
      </c>
      <c r="H47" s="118">
        <f t="shared" si="1"/>
        <v>0</v>
      </c>
    </row>
    <row r="48" spans="1:8">
      <c r="A48" s="107">
        <v>33</v>
      </c>
      <c r="B48" s="108" t="s">
        <v>45</v>
      </c>
      <c r="C48" s="107" t="s">
        <v>43</v>
      </c>
      <c r="D48" s="107">
        <v>300</v>
      </c>
      <c r="E48" s="109">
        <v>5500</v>
      </c>
      <c r="F48" s="109">
        <f t="shared" si="0"/>
        <v>1650000</v>
      </c>
      <c r="G48" s="118">
        <v>500</v>
      </c>
      <c r="H48" s="118">
        <f t="shared" si="1"/>
        <v>150000</v>
      </c>
    </row>
    <row r="49" spans="1:8">
      <c r="A49" s="89">
        <v>34</v>
      </c>
      <c r="B49" s="90" t="s">
        <v>51</v>
      </c>
      <c r="C49" s="89" t="s">
        <v>52</v>
      </c>
      <c r="D49" s="89">
        <v>20</v>
      </c>
      <c r="E49" s="91">
        <v>20000</v>
      </c>
      <c r="F49" s="91">
        <f t="shared" si="0"/>
        <v>400000</v>
      </c>
      <c r="H49" s="118">
        <f t="shared" si="1"/>
        <v>0</v>
      </c>
    </row>
    <row r="50" spans="1:8">
      <c r="A50" s="89">
        <v>35</v>
      </c>
      <c r="B50" s="90" t="s">
        <v>53</v>
      </c>
      <c r="C50" s="89" t="s">
        <v>52</v>
      </c>
      <c r="D50" s="89">
        <v>10</v>
      </c>
      <c r="E50" s="91">
        <v>32000</v>
      </c>
      <c r="F50" s="91">
        <f t="shared" si="0"/>
        <v>320000</v>
      </c>
      <c r="H50" s="118">
        <f t="shared" si="1"/>
        <v>0</v>
      </c>
    </row>
    <row r="51" spans="1:8">
      <c r="A51" s="89">
        <v>36</v>
      </c>
      <c r="B51" s="90" t="s">
        <v>58</v>
      </c>
      <c r="C51" s="89" t="s">
        <v>59</v>
      </c>
      <c r="D51" s="89">
        <v>5</v>
      </c>
      <c r="E51" s="91">
        <v>9400</v>
      </c>
      <c r="F51" s="91">
        <f t="shared" si="0"/>
        <v>47000</v>
      </c>
      <c r="H51" s="118">
        <f t="shared" si="1"/>
        <v>0</v>
      </c>
    </row>
    <row r="52" spans="1:8">
      <c r="A52" s="89">
        <v>37</v>
      </c>
      <c r="B52" s="90" t="s">
        <v>54</v>
      </c>
      <c r="C52" s="89" t="s">
        <v>41</v>
      </c>
      <c r="D52" s="89">
        <v>4</v>
      </c>
      <c r="E52" s="91">
        <v>3100</v>
      </c>
      <c r="F52" s="91">
        <f t="shared" si="0"/>
        <v>12400</v>
      </c>
      <c r="H52" s="118">
        <f t="shared" si="1"/>
        <v>0</v>
      </c>
    </row>
    <row r="53" spans="1:8">
      <c r="A53" s="89">
        <v>38</v>
      </c>
      <c r="B53" s="90" t="s">
        <v>47</v>
      </c>
      <c r="C53" s="89" t="s">
        <v>41</v>
      </c>
      <c r="D53" s="89">
        <v>6</v>
      </c>
      <c r="E53" s="91">
        <v>3200</v>
      </c>
      <c r="F53" s="91">
        <f t="shared" si="0"/>
        <v>19200</v>
      </c>
      <c r="H53" s="118">
        <f t="shared" si="1"/>
        <v>0</v>
      </c>
    </row>
    <row r="54" spans="1:8">
      <c r="A54" s="89">
        <v>39</v>
      </c>
      <c r="B54" s="90" t="s">
        <v>60</v>
      </c>
      <c r="C54" s="89" t="s">
        <v>28</v>
      </c>
      <c r="D54" s="89">
        <v>1</v>
      </c>
      <c r="E54" s="91">
        <v>41000</v>
      </c>
      <c r="F54" s="91">
        <f t="shared" si="0"/>
        <v>41000</v>
      </c>
      <c r="H54" s="118">
        <f t="shared" si="1"/>
        <v>0</v>
      </c>
    </row>
    <row r="55" spans="1:8">
      <c r="A55" s="89">
        <v>40</v>
      </c>
      <c r="B55" s="90" t="s">
        <v>78</v>
      </c>
      <c r="C55" s="89" t="s">
        <v>49</v>
      </c>
      <c r="D55" s="89">
        <v>1</v>
      </c>
      <c r="E55" s="91">
        <v>49000</v>
      </c>
      <c r="F55" s="91">
        <f t="shared" si="0"/>
        <v>49000</v>
      </c>
      <c r="H55" s="118">
        <f t="shared" si="1"/>
        <v>0</v>
      </c>
    </row>
    <row r="56" spans="1:8">
      <c r="A56" s="89">
        <v>41</v>
      </c>
      <c r="B56" s="90" t="s">
        <v>63</v>
      </c>
      <c r="C56" s="89" t="s">
        <v>49</v>
      </c>
      <c r="D56" s="89">
        <v>15</v>
      </c>
      <c r="E56" s="91">
        <v>26000</v>
      </c>
      <c r="F56" s="91">
        <f t="shared" si="0"/>
        <v>390000</v>
      </c>
      <c r="H56" s="118">
        <f t="shared" si="1"/>
        <v>0</v>
      </c>
    </row>
    <row r="57" spans="1:8">
      <c r="A57" s="89">
        <v>42</v>
      </c>
      <c r="B57" s="90" t="s">
        <v>175</v>
      </c>
      <c r="C57" s="89" t="s">
        <v>176</v>
      </c>
      <c r="D57" s="89">
        <v>10</v>
      </c>
      <c r="E57" s="91">
        <v>65000</v>
      </c>
      <c r="F57" s="91">
        <f t="shared" si="0"/>
        <v>650000</v>
      </c>
      <c r="H57" s="118">
        <f t="shared" si="1"/>
        <v>0</v>
      </c>
    </row>
    <row r="58" spans="1:8">
      <c r="A58" s="89">
        <v>43</v>
      </c>
      <c r="B58" s="90" t="s">
        <v>72</v>
      </c>
      <c r="C58" s="89" t="s">
        <v>69</v>
      </c>
      <c r="D58" s="89">
        <v>2</v>
      </c>
      <c r="E58" s="91">
        <v>95000</v>
      </c>
      <c r="F58" s="91">
        <f t="shared" si="0"/>
        <v>190000</v>
      </c>
      <c r="H58" s="118">
        <f t="shared" si="1"/>
        <v>0</v>
      </c>
    </row>
    <row r="59" spans="1:8">
      <c r="A59" s="89">
        <v>44</v>
      </c>
      <c r="B59" s="90" t="s">
        <v>56</v>
      </c>
      <c r="C59" s="89" t="s">
        <v>41</v>
      </c>
      <c r="D59" s="89">
        <v>1</v>
      </c>
      <c r="E59" s="91">
        <v>3800</v>
      </c>
      <c r="F59" s="91">
        <f t="shared" si="0"/>
        <v>3800</v>
      </c>
      <c r="H59" s="118">
        <f t="shared" si="1"/>
        <v>0</v>
      </c>
    </row>
    <row r="60" spans="1:8">
      <c r="A60" s="89">
        <v>45</v>
      </c>
      <c r="B60" s="90" t="s">
        <v>57</v>
      </c>
      <c r="C60" s="89" t="s">
        <v>41</v>
      </c>
      <c r="D60" s="89">
        <v>3</v>
      </c>
      <c r="E60" s="91">
        <v>6800</v>
      </c>
      <c r="F60" s="91">
        <f t="shared" si="0"/>
        <v>20400</v>
      </c>
      <c r="H60" s="118">
        <f t="shared" si="1"/>
        <v>0</v>
      </c>
    </row>
    <row r="61" spans="1:8">
      <c r="A61" s="89">
        <v>46</v>
      </c>
      <c r="B61" s="90" t="s">
        <v>174</v>
      </c>
      <c r="C61" s="89" t="s">
        <v>41</v>
      </c>
      <c r="D61" s="89">
        <v>1</v>
      </c>
      <c r="E61" s="91">
        <v>21000</v>
      </c>
      <c r="F61" s="91">
        <f t="shared" si="0"/>
        <v>21000</v>
      </c>
      <c r="H61" s="118">
        <f t="shared" si="1"/>
        <v>0</v>
      </c>
    </row>
    <row r="62" spans="1:8">
      <c r="A62" s="89">
        <v>47</v>
      </c>
      <c r="B62" s="90" t="s">
        <v>157</v>
      </c>
      <c r="C62" s="89" t="s">
        <v>21</v>
      </c>
      <c r="D62" s="89">
        <v>1</v>
      </c>
      <c r="E62" s="91">
        <v>13000</v>
      </c>
      <c r="F62" s="91">
        <f t="shared" si="0"/>
        <v>13000</v>
      </c>
      <c r="H62" s="118">
        <f t="shared" si="1"/>
        <v>0</v>
      </c>
    </row>
    <row r="63" spans="1:8">
      <c r="A63" s="89">
        <v>48</v>
      </c>
      <c r="B63" s="90" t="s">
        <v>40</v>
      </c>
      <c r="C63" s="89" t="s">
        <v>41</v>
      </c>
      <c r="D63" s="89">
        <v>1</v>
      </c>
      <c r="E63" s="91">
        <v>3500</v>
      </c>
      <c r="F63" s="91">
        <f t="shared" si="0"/>
        <v>3500</v>
      </c>
      <c r="H63" s="118">
        <f t="shared" si="1"/>
        <v>0</v>
      </c>
    </row>
    <row r="64" spans="1:8">
      <c r="A64" s="89">
        <v>49</v>
      </c>
      <c r="B64" s="90" t="s">
        <v>46</v>
      </c>
      <c r="C64" s="89" t="s">
        <v>41</v>
      </c>
      <c r="D64" s="89">
        <v>2</v>
      </c>
      <c r="E64" s="91">
        <v>19000</v>
      </c>
      <c r="F64" s="91">
        <f t="shared" si="0"/>
        <v>38000</v>
      </c>
      <c r="H64" s="118">
        <f t="shared" si="1"/>
        <v>0</v>
      </c>
    </row>
    <row r="65" spans="1:9">
      <c r="A65" s="89">
        <v>50</v>
      </c>
      <c r="B65" s="90" t="s">
        <v>102</v>
      </c>
      <c r="C65" s="89" t="s">
        <v>69</v>
      </c>
      <c r="D65" s="89">
        <v>2</v>
      </c>
      <c r="E65" s="91">
        <v>8000</v>
      </c>
      <c r="F65" s="91">
        <f t="shared" si="0"/>
        <v>16000</v>
      </c>
      <c r="H65" s="118">
        <f t="shared" si="1"/>
        <v>0</v>
      </c>
    </row>
    <row r="66" spans="1:9">
      <c r="A66" s="89">
        <v>51</v>
      </c>
      <c r="B66" s="90" t="s">
        <v>68</v>
      </c>
      <c r="C66" s="89" t="s">
        <v>69</v>
      </c>
      <c r="D66" s="89">
        <v>60</v>
      </c>
      <c r="E66" s="91">
        <v>2800</v>
      </c>
      <c r="F66" s="91">
        <f t="shared" si="0"/>
        <v>168000</v>
      </c>
      <c r="H66" s="118">
        <f t="shared" si="1"/>
        <v>0</v>
      </c>
    </row>
    <row r="67" spans="1:9">
      <c r="A67" s="89">
        <v>52</v>
      </c>
      <c r="B67" s="90" t="s">
        <v>64</v>
      </c>
      <c r="C67" s="89" t="s">
        <v>28</v>
      </c>
      <c r="D67" s="89">
        <v>4</v>
      </c>
      <c r="E67" s="91">
        <v>6000</v>
      </c>
      <c r="F67" s="91">
        <f t="shared" si="0"/>
        <v>24000</v>
      </c>
      <c r="H67" s="118">
        <f t="shared" si="1"/>
        <v>0</v>
      </c>
    </row>
    <row r="68" spans="1:9">
      <c r="A68" s="89">
        <v>53</v>
      </c>
      <c r="B68" s="90" t="s">
        <v>61</v>
      </c>
      <c r="C68" s="89" t="s">
        <v>41</v>
      </c>
      <c r="D68" s="89">
        <v>20</v>
      </c>
      <c r="E68" s="91">
        <v>16500</v>
      </c>
      <c r="F68" s="91">
        <f t="shared" si="0"/>
        <v>330000</v>
      </c>
      <c r="H68" s="118">
        <f t="shared" si="1"/>
        <v>0</v>
      </c>
    </row>
    <row r="69" spans="1:9">
      <c r="A69" s="89">
        <v>54</v>
      </c>
      <c r="B69" s="90" t="s">
        <v>38</v>
      </c>
      <c r="C69" s="89" t="s">
        <v>21</v>
      </c>
      <c r="D69" s="89">
        <v>20</v>
      </c>
      <c r="E69" s="91">
        <v>3000</v>
      </c>
      <c r="F69" s="91">
        <f t="shared" si="0"/>
        <v>60000</v>
      </c>
      <c r="H69" s="118">
        <f t="shared" si="1"/>
        <v>0</v>
      </c>
    </row>
    <row r="70" spans="1:9">
      <c r="A70" s="89">
        <v>55</v>
      </c>
      <c r="B70" s="90" t="s">
        <v>38</v>
      </c>
      <c r="C70" s="89" t="s">
        <v>21</v>
      </c>
      <c r="D70" s="89">
        <v>20</v>
      </c>
      <c r="E70" s="91">
        <v>3000</v>
      </c>
      <c r="F70" s="91">
        <f t="shared" si="0"/>
        <v>60000</v>
      </c>
      <c r="H70" s="118">
        <f t="shared" si="1"/>
        <v>0</v>
      </c>
    </row>
    <row r="71" spans="1:9">
      <c r="A71" s="89">
        <v>56</v>
      </c>
      <c r="B71" s="90" t="s">
        <v>55</v>
      </c>
      <c r="C71" s="89" t="s">
        <v>41</v>
      </c>
      <c r="D71" s="89">
        <v>60</v>
      </c>
      <c r="E71" s="91">
        <v>20200</v>
      </c>
      <c r="F71" s="91">
        <f t="shared" si="0"/>
        <v>1212000</v>
      </c>
      <c r="H71" s="118">
        <f t="shared" si="1"/>
        <v>0</v>
      </c>
    </row>
    <row r="72" spans="1:9">
      <c r="A72" s="89">
        <v>57</v>
      </c>
      <c r="B72" s="90" t="s">
        <v>36</v>
      </c>
      <c r="C72" s="89" t="s">
        <v>21</v>
      </c>
      <c r="D72" s="89">
        <v>2</v>
      </c>
      <c r="E72" s="91">
        <v>3500</v>
      </c>
      <c r="F72" s="91">
        <f t="shared" si="0"/>
        <v>7000</v>
      </c>
      <c r="H72" s="118">
        <f t="shared" si="1"/>
        <v>0</v>
      </c>
    </row>
    <row r="73" spans="1:9">
      <c r="A73" s="107">
        <v>58</v>
      </c>
      <c r="B73" s="108" t="s">
        <v>272</v>
      </c>
      <c r="C73" s="107" t="s">
        <v>111</v>
      </c>
      <c r="D73" s="107">
        <v>100</v>
      </c>
      <c r="E73" s="109">
        <v>28000</v>
      </c>
      <c r="F73" s="109">
        <f>D73*E73</f>
        <v>2800000</v>
      </c>
      <c r="G73" s="118">
        <v>9000</v>
      </c>
      <c r="H73" s="118">
        <f t="shared" si="1"/>
        <v>900000</v>
      </c>
      <c r="I73" s="118">
        <f>H73*0.1</f>
        <v>90000</v>
      </c>
    </row>
    <row r="74" spans="1:9">
      <c r="A74" s="170" t="s">
        <v>83</v>
      </c>
      <c r="B74" s="171"/>
      <c r="C74" s="171"/>
      <c r="D74" s="171"/>
      <c r="E74" s="172"/>
      <c r="F74" s="173">
        <f>SUM(F16:F73)</f>
        <v>24326400</v>
      </c>
    </row>
    <row r="75" spans="1:9">
      <c r="A75" s="170" t="s">
        <v>273</v>
      </c>
      <c r="B75" s="171"/>
      <c r="C75" s="171"/>
      <c r="D75" s="171"/>
      <c r="E75" s="172"/>
      <c r="F75" s="173">
        <f>F74*0.02</f>
        <v>486528</v>
      </c>
    </row>
    <row r="78" spans="1:9" ht="20.25">
      <c r="A78" s="159" t="s">
        <v>3</v>
      </c>
      <c r="B78" s="160"/>
      <c r="C78" s="160"/>
      <c r="D78" s="160"/>
      <c r="E78" s="160"/>
      <c r="F78" s="160"/>
    </row>
    <row r="79" spans="1:9" ht="15.75">
      <c r="A79" s="161" t="s">
        <v>274</v>
      </c>
      <c r="B79" s="161"/>
      <c r="C79" s="161"/>
      <c r="D79" s="161"/>
      <c r="E79" s="161"/>
      <c r="F79" s="161"/>
    </row>
    <row r="80" spans="1:9" ht="15.75">
      <c r="A80" s="162" t="s">
        <v>269</v>
      </c>
      <c r="B80" s="162"/>
      <c r="C80" s="162"/>
      <c r="D80" s="162"/>
      <c r="E80" s="162"/>
      <c r="F80" s="162"/>
    </row>
    <row r="81" spans="1:9" ht="15.75">
      <c r="A81" s="161" t="s">
        <v>275</v>
      </c>
      <c r="B81" s="161"/>
      <c r="C81" s="161"/>
      <c r="D81" s="161"/>
      <c r="E81" s="161"/>
      <c r="F81" s="161"/>
    </row>
    <row r="83" spans="1:9" ht="15.75">
      <c r="A83" s="86" t="s">
        <v>7</v>
      </c>
    </row>
    <row r="84" spans="1:9" ht="15.75">
      <c r="A84" s="86" t="s">
        <v>8</v>
      </c>
    </row>
    <row r="85" spans="1:9" ht="15.75">
      <c r="A85" s="86" t="s">
        <v>9</v>
      </c>
    </row>
    <row r="86" spans="1:9" ht="15.75">
      <c r="A86" s="99" t="s">
        <v>10</v>
      </c>
      <c r="B86" s="99" t="s">
        <v>11</v>
      </c>
      <c r="C86" s="99" t="s">
        <v>12</v>
      </c>
      <c r="D86" s="99" t="s">
        <v>13</v>
      </c>
      <c r="E86" s="99" t="s">
        <v>14</v>
      </c>
      <c r="F86" s="99" t="s">
        <v>15</v>
      </c>
    </row>
    <row r="87" spans="1:9">
      <c r="A87" s="89">
        <v>1</v>
      </c>
      <c r="B87" s="90" t="s">
        <v>89</v>
      </c>
      <c r="C87" s="89" t="s">
        <v>17</v>
      </c>
      <c r="D87" s="89">
        <v>20</v>
      </c>
      <c r="E87" s="91">
        <v>5800</v>
      </c>
      <c r="F87" s="91">
        <f t="shared" ref="F87:F96" si="2">D87*E87</f>
        <v>116000</v>
      </c>
    </row>
    <row r="88" spans="1:9">
      <c r="A88" s="107">
        <v>2</v>
      </c>
      <c r="B88" s="108" t="s">
        <v>22</v>
      </c>
      <c r="C88" s="107" t="s">
        <v>23</v>
      </c>
      <c r="D88" s="107">
        <v>1</v>
      </c>
      <c r="E88" s="109">
        <v>0</v>
      </c>
      <c r="F88" s="109">
        <f t="shared" si="2"/>
        <v>0</v>
      </c>
      <c r="G88" s="118">
        <v>54000</v>
      </c>
      <c r="H88" s="118">
        <f>G88*D88</f>
        <v>54000</v>
      </c>
    </row>
    <row r="89" spans="1:9">
      <c r="A89" s="89">
        <v>3</v>
      </c>
      <c r="B89" s="90" t="s">
        <v>38</v>
      </c>
      <c r="C89" s="89" t="s">
        <v>21</v>
      </c>
      <c r="D89" s="89">
        <v>10</v>
      </c>
      <c r="E89" s="91">
        <v>3000</v>
      </c>
      <c r="F89" s="91">
        <f t="shared" si="2"/>
        <v>30000</v>
      </c>
      <c r="H89" s="118">
        <f t="shared" ref="H89:H96" si="3">G89*D89</f>
        <v>0</v>
      </c>
    </row>
    <row r="90" spans="1:9">
      <c r="A90" s="107">
        <v>4</v>
      </c>
      <c r="B90" s="108" t="s">
        <v>45</v>
      </c>
      <c r="C90" s="107" t="s">
        <v>43</v>
      </c>
      <c r="D90" s="107">
        <v>60</v>
      </c>
      <c r="E90" s="109">
        <v>5500</v>
      </c>
      <c r="F90" s="109">
        <f t="shared" si="2"/>
        <v>330000</v>
      </c>
      <c r="G90" s="118">
        <v>500</v>
      </c>
      <c r="H90" s="118">
        <f t="shared" si="3"/>
        <v>30000</v>
      </c>
    </row>
    <row r="91" spans="1:9">
      <c r="A91" s="89">
        <v>5</v>
      </c>
      <c r="B91" s="90" t="s">
        <v>89</v>
      </c>
      <c r="C91" s="89" t="s">
        <v>17</v>
      </c>
      <c r="D91" s="89">
        <v>20</v>
      </c>
      <c r="E91" s="91">
        <v>5800</v>
      </c>
      <c r="F91" s="91">
        <f>D91*E91</f>
        <v>116000</v>
      </c>
      <c r="H91" s="118">
        <f t="shared" si="3"/>
        <v>0</v>
      </c>
    </row>
    <row r="92" spans="1:9">
      <c r="A92" s="107">
        <v>6</v>
      </c>
      <c r="B92" s="108" t="s">
        <v>90</v>
      </c>
      <c r="C92" s="107" t="s">
        <v>91</v>
      </c>
      <c r="D92" s="107">
        <v>15</v>
      </c>
      <c r="E92" s="109">
        <v>350000</v>
      </c>
      <c r="F92" s="109">
        <f t="shared" si="2"/>
        <v>5250000</v>
      </c>
      <c r="G92" s="118">
        <v>120000</v>
      </c>
      <c r="H92" s="118">
        <f t="shared" si="3"/>
        <v>1800000</v>
      </c>
      <c r="I92" s="118">
        <f>H92*0.1</f>
        <v>180000</v>
      </c>
    </row>
    <row r="93" spans="1:9">
      <c r="A93" s="107">
        <v>7</v>
      </c>
      <c r="B93" s="108" t="s">
        <v>29</v>
      </c>
      <c r="C93" s="107" t="s">
        <v>17</v>
      </c>
      <c r="D93" s="107">
        <v>50</v>
      </c>
      <c r="E93" s="109">
        <v>12500</v>
      </c>
      <c r="F93" s="109">
        <f t="shared" si="2"/>
        <v>625000</v>
      </c>
      <c r="G93" s="118">
        <v>2000</v>
      </c>
      <c r="H93" s="118">
        <f t="shared" si="3"/>
        <v>100000</v>
      </c>
    </row>
    <row r="94" spans="1:9">
      <c r="A94" s="89">
        <v>8</v>
      </c>
      <c r="B94" s="90" t="s">
        <v>51</v>
      </c>
      <c r="C94" s="89" t="s">
        <v>52</v>
      </c>
      <c r="D94" s="89">
        <v>20</v>
      </c>
      <c r="E94" s="91">
        <v>20000</v>
      </c>
      <c r="F94" s="91">
        <f t="shared" si="2"/>
        <v>400000</v>
      </c>
      <c r="H94" s="118">
        <f t="shared" si="3"/>
        <v>0</v>
      </c>
    </row>
    <row r="95" spans="1:9">
      <c r="A95" s="89">
        <v>9</v>
      </c>
      <c r="B95" s="90" t="s">
        <v>46</v>
      </c>
      <c r="C95" s="89" t="s">
        <v>41</v>
      </c>
      <c r="D95" s="89">
        <v>3</v>
      </c>
      <c r="E95" s="91">
        <v>19000</v>
      </c>
      <c r="F95" s="91">
        <f t="shared" si="2"/>
        <v>57000</v>
      </c>
      <c r="H95" s="118">
        <f t="shared" si="3"/>
        <v>0</v>
      </c>
    </row>
    <row r="96" spans="1:9">
      <c r="A96" s="107">
        <v>10</v>
      </c>
      <c r="B96" s="108" t="s">
        <v>30</v>
      </c>
      <c r="C96" s="107" t="s">
        <v>17</v>
      </c>
      <c r="D96" s="107">
        <v>30</v>
      </c>
      <c r="E96" s="109">
        <v>12500</v>
      </c>
      <c r="F96" s="109">
        <f t="shared" si="2"/>
        <v>375000</v>
      </c>
      <c r="G96" s="118">
        <v>2000</v>
      </c>
      <c r="H96" s="118">
        <f t="shared" si="3"/>
        <v>60000</v>
      </c>
    </row>
    <row r="97" spans="1:8">
      <c r="A97" s="170" t="s">
        <v>83</v>
      </c>
      <c r="B97" s="171"/>
      <c r="C97" s="171"/>
      <c r="D97" s="171"/>
      <c r="E97" s="172"/>
      <c r="F97" s="173">
        <f>SUM(F87:F96)</f>
        <v>7299000</v>
      </c>
    </row>
    <row r="98" spans="1:8">
      <c r="A98" s="170" t="s">
        <v>273</v>
      </c>
      <c r="B98" s="171"/>
      <c r="C98" s="171"/>
      <c r="D98" s="171"/>
      <c r="E98" s="172"/>
      <c r="F98" s="173">
        <f>F97*0.05</f>
        <v>364950</v>
      </c>
    </row>
    <row r="100" spans="1:8">
      <c r="G100" s="174"/>
      <c r="H100" s="174">
        <f>SUM(H16:H96)</f>
        <v>4244000</v>
      </c>
    </row>
    <row r="101" spans="1:8" ht="15.75">
      <c r="A101" s="25">
        <v>1099</v>
      </c>
      <c r="B101" s="1" t="s">
        <v>125</v>
      </c>
      <c r="C101" s="1">
        <v>6080000</v>
      </c>
      <c r="D101" s="2"/>
      <c r="E101" s="1">
        <f t="shared" ref="E101" si="4">C101+D101</f>
        <v>6080000</v>
      </c>
    </row>
    <row r="102" spans="1:8">
      <c r="D102" s="118" t="s">
        <v>283</v>
      </c>
      <c r="E102" s="118">
        <f>E101*0.05</f>
        <v>304000</v>
      </c>
    </row>
    <row r="105" spans="1:8" ht="15.75">
      <c r="E105" s="175" t="s">
        <v>284</v>
      </c>
      <c r="F105" s="175">
        <f>(E102+H100+F98+F75)-(I92+I73)</f>
        <v>5129478</v>
      </c>
    </row>
  </sheetData>
  <mergeCells count="15">
    <mergeCell ref="A97:E97"/>
    <mergeCell ref="A98:E98"/>
    <mergeCell ref="A10:F10"/>
    <mergeCell ref="A74:E74"/>
    <mergeCell ref="A75:E75"/>
    <mergeCell ref="A78:F78"/>
    <mergeCell ref="A79:F79"/>
    <mergeCell ref="A80:F80"/>
    <mergeCell ref="A81:F81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I108"/>
  <sheetViews>
    <sheetView tabSelected="1" topLeftCell="A85" workbookViewId="0">
      <selection activeCell="K100" sqref="K100"/>
    </sheetView>
  </sheetViews>
  <sheetFormatPr defaultRowHeight="15"/>
  <cols>
    <col min="1" max="1" width="9.140625" style="118"/>
    <col min="2" max="2" width="36" style="118" customWidth="1"/>
    <col min="3" max="3" width="10.85546875" style="118" customWidth="1"/>
    <col min="4" max="4" width="9.140625" style="118"/>
    <col min="5" max="5" width="14.28515625" style="118" customWidth="1"/>
    <col min="6" max="6" width="16.5703125" style="118" customWidth="1"/>
    <col min="7" max="7" width="9.140625" style="118"/>
    <col min="8" max="8" width="10.5703125" style="118" customWidth="1"/>
    <col min="9" max="16384" width="9.140625" style="118"/>
  </cols>
  <sheetData>
    <row r="2" spans="1:8" ht="16.5">
      <c r="A2" s="166" t="s">
        <v>0</v>
      </c>
      <c r="B2" s="160"/>
      <c r="C2" s="160"/>
      <c r="D2" s="160"/>
      <c r="E2" s="160"/>
      <c r="F2" s="160"/>
    </row>
    <row r="3" spans="1:8" ht="15.75">
      <c r="A3" s="157" t="s">
        <v>1</v>
      </c>
      <c r="B3" s="160"/>
      <c r="C3" s="160"/>
      <c r="D3" s="160"/>
      <c r="E3" s="160"/>
      <c r="F3" s="160"/>
    </row>
    <row r="4" spans="1:8" ht="16.5">
      <c r="A4" s="166" t="s">
        <v>2</v>
      </c>
      <c r="B4" s="160"/>
      <c r="C4" s="160"/>
      <c r="D4" s="160"/>
      <c r="E4" s="160"/>
      <c r="F4" s="160"/>
    </row>
    <row r="7" spans="1:8" ht="20.25">
      <c r="A7" s="159" t="s">
        <v>3</v>
      </c>
      <c r="B7" s="160"/>
      <c r="C7" s="160"/>
      <c r="D7" s="160"/>
      <c r="E7" s="160"/>
      <c r="F7" s="160"/>
    </row>
    <row r="8" spans="1:8" ht="15.75">
      <c r="A8" s="161" t="s">
        <v>276</v>
      </c>
      <c r="B8" s="161"/>
      <c r="C8" s="161"/>
      <c r="D8" s="161"/>
      <c r="E8" s="161"/>
      <c r="F8" s="161"/>
    </row>
    <row r="9" spans="1:8" ht="15.75">
      <c r="A9" s="162" t="s">
        <v>277</v>
      </c>
      <c r="B9" s="162"/>
      <c r="C9" s="162"/>
      <c r="D9" s="162"/>
      <c r="E9" s="162"/>
      <c r="F9" s="162"/>
    </row>
    <row r="10" spans="1:8" ht="15.75">
      <c r="A10" s="161" t="s">
        <v>278</v>
      </c>
      <c r="B10" s="161"/>
      <c r="C10" s="161"/>
      <c r="D10" s="161"/>
      <c r="E10" s="161"/>
      <c r="F10" s="161"/>
    </row>
    <row r="12" spans="1:8" ht="15.75">
      <c r="A12" s="86" t="s">
        <v>7</v>
      </c>
    </row>
    <row r="13" spans="1:8" ht="15.75">
      <c r="A13" s="86" t="s">
        <v>8</v>
      </c>
    </row>
    <row r="14" spans="1:8" ht="15.75">
      <c r="A14" s="86" t="s">
        <v>9</v>
      </c>
    </row>
    <row r="15" spans="1:8" ht="15.75">
      <c r="A15" s="99" t="s">
        <v>10</v>
      </c>
      <c r="B15" s="99" t="s">
        <v>11</v>
      </c>
      <c r="C15" s="99" t="s">
        <v>12</v>
      </c>
      <c r="D15" s="99" t="s">
        <v>13</v>
      </c>
      <c r="E15" s="99" t="s">
        <v>14</v>
      </c>
      <c r="F15" s="99" t="s">
        <v>15</v>
      </c>
    </row>
    <row r="16" spans="1:8">
      <c r="A16" s="107">
        <v>1</v>
      </c>
      <c r="B16" s="108" t="s">
        <v>29</v>
      </c>
      <c r="C16" s="107" t="s">
        <v>17</v>
      </c>
      <c r="D16" s="107">
        <v>312</v>
      </c>
      <c r="E16" s="109">
        <v>12500</v>
      </c>
      <c r="F16" s="109">
        <f t="shared" ref="F16:F74" si="0">D16*E16</f>
        <v>3900000</v>
      </c>
      <c r="G16" s="118">
        <v>2000</v>
      </c>
      <c r="H16" s="118">
        <f>G16*D16</f>
        <v>624000</v>
      </c>
    </row>
    <row r="17" spans="1:8">
      <c r="A17" s="89">
        <v>2</v>
      </c>
      <c r="B17" s="90" t="s">
        <v>31</v>
      </c>
      <c r="C17" s="89" t="s">
        <v>17</v>
      </c>
      <c r="D17" s="89">
        <v>100</v>
      </c>
      <c r="E17" s="91">
        <v>1400</v>
      </c>
      <c r="F17" s="91">
        <f t="shared" si="0"/>
        <v>140000</v>
      </c>
      <c r="H17" s="118">
        <f t="shared" ref="H17:H73" si="1">G17*D17</f>
        <v>0</v>
      </c>
    </row>
    <row r="18" spans="1:8">
      <c r="A18" s="107">
        <v>3</v>
      </c>
      <c r="B18" s="108" t="s">
        <v>30</v>
      </c>
      <c r="C18" s="107" t="s">
        <v>17</v>
      </c>
      <c r="D18" s="107">
        <v>18</v>
      </c>
      <c r="E18" s="109">
        <v>12500</v>
      </c>
      <c r="F18" s="109">
        <f t="shared" si="0"/>
        <v>225000</v>
      </c>
      <c r="G18" s="118">
        <v>2000</v>
      </c>
      <c r="H18" s="118">
        <f t="shared" si="1"/>
        <v>36000</v>
      </c>
    </row>
    <row r="19" spans="1:8">
      <c r="A19" s="89">
        <v>4</v>
      </c>
      <c r="B19" s="90" t="s">
        <v>16</v>
      </c>
      <c r="C19" s="89" t="s">
        <v>17</v>
      </c>
      <c r="D19" s="89">
        <v>1</v>
      </c>
      <c r="E19" s="91">
        <v>729600</v>
      </c>
      <c r="F19" s="91">
        <f t="shared" si="0"/>
        <v>729600</v>
      </c>
      <c r="H19" s="118">
        <f t="shared" si="1"/>
        <v>0</v>
      </c>
    </row>
    <row r="20" spans="1:8">
      <c r="A20" s="107">
        <v>5</v>
      </c>
      <c r="B20" s="108" t="s">
        <v>29</v>
      </c>
      <c r="C20" s="107" t="s">
        <v>17</v>
      </c>
      <c r="D20" s="107">
        <v>120</v>
      </c>
      <c r="E20" s="109">
        <v>12500</v>
      </c>
      <c r="F20" s="109">
        <f t="shared" si="0"/>
        <v>1500000</v>
      </c>
      <c r="G20" s="118">
        <v>2000</v>
      </c>
      <c r="H20" s="118">
        <f t="shared" si="1"/>
        <v>240000</v>
      </c>
    </row>
    <row r="21" spans="1:8">
      <c r="A21" s="89">
        <v>6</v>
      </c>
      <c r="B21" s="90" t="s">
        <v>172</v>
      </c>
      <c r="C21" s="89" t="s">
        <v>17</v>
      </c>
      <c r="D21" s="89">
        <v>17</v>
      </c>
      <c r="E21" s="91">
        <v>4000</v>
      </c>
      <c r="F21" s="91">
        <f t="shared" si="0"/>
        <v>68000</v>
      </c>
      <c r="H21" s="118">
        <f t="shared" si="1"/>
        <v>0</v>
      </c>
    </row>
    <row r="22" spans="1:8">
      <c r="A22" s="89">
        <v>7</v>
      </c>
      <c r="B22" s="90" t="s">
        <v>89</v>
      </c>
      <c r="C22" s="89" t="s">
        <v>17</v>
      </c>
      <c r="D22" s="89">
        <v>10</v>
      </c>
      <c r="E22" s="91">
        <v>5800</v>
      </c>
      <c r="F22" s="91">
        <f t="shared" si="0"/>
        <v>58000</v>
      </c>
      <c r="H22" s="118">
        <f t="shared" si="1"/>
        <v>0</v>
      </c>
    </row>
    <row r="23" spans="1:8">
      <c r="A23" s="89">
        <v>8</v>
      </c>
      <c r="B23" s="90" t="s">
        <v>33</v>
      </c>
      <c r="C23" s="89" t="s">
        <v>17</v>
      </c>
      <c r="D23" s="89">
        <v>10</v>
      </c>
      <c r="E23" s="91">
        <v>32000</v>
      </c>
      <c r="F23" s="91">
        <f t="shared" si="0"/>
        <v>320000</v>
      </c>
      <c r="H23" s="118">
        <f t="shared" si="1"/>
        <v>0</v>
      </c>
    </row>
    <row r="24" spans="1:8">
      <c r="A24" s="89">
        <v>9</v>
      </c>
      <c r="B24" s="90" t="s">
        <v>96</v>
      </c>
      <c r="C24" s="89" t="s">
        <v>21</v>
      </c>
      <c r="D24" s="89">
        <v>43</v>
      </c>
      <c r="E24" s="91">
        <v>2500</v>
      </c>
      <c r="F24" s="91">
        <f t="shared" si="0"/>
        <v>107500</v>
      </c>
      <c r="H24" s="118">
        <f t="shared" si="1"/>
        <v>0</v>
      </c>
    </row>
    <row r="25" spans="1:8">
      <c r="A25" s="89">
        <v>10</v>
      </c>
      <c r="B25" s="90" t="s">
        <v>96</v>
      </c>
      <c r="C25" s="89" t="s">
        <v>21</v>
      </c>
      <c r="D25" s="89">
        <v>21</v>
      </c>
      <c r="E25" s="91">
        <v>2500</v>
      </c>
      <c r="F25" s="91">
        <f t="shared" si="0"/>
        <v>52500</v>
      </c>
      <c r="H25" s="118">
        <f t="shared" si="1"/>
        <v>0</v>
      </c>
    </row>
    <row r="26" spans="1:8">
      <c r="A26" s="89">
        <v>11</v>
      </c>
      <c r="B26" s="90" t="s">
        <v>36</v>
      </c>
      <c r="C26" s="89" t="s">
        <v>21</v>
      </c>
      <c r="D26" s="89">
        <v>1</v>
      </c>
      <c r="E26" s="91">
        <v>3500</v>
      </c>
      <c r="F26" s="91">
        <f t="shared" si="0"/>
        <v>3500</v>
      </c>
      <c r="H26" s="118">
        <f t="shared" si="1"/>
        <v>0</v>
      </c>
    </row>
    <row r="27" spans="1:8">
      <c r="A27" s="89">
        <v>12</v>
      </c>
      <c r="B27" s="90" t="s">
        <v>37</v>
      </c>
      <c r="C27" s="89" t="s">
        <v>21</v>
      </c>
      <c r="D27" s="89">
        <v>1</v>
      </c>
      <c r="E27" s="91">
        <v>6500</v>
      </c>
      <c r="F27" s="91">
        <f t="shared" si="0"/>
        <v>6500</v>
      </c>
      <c r="H27" s="118">
        <f t="shared" si="1"/>
        <v>0</v>
      </c>
    </row>
    <row r="28" spans="1:8">
      <c r="A28" s="89">
        <v>13</v>
      </c>
      <c r="B28" s="90" t="s">
        <v>37</v>
      </c>
      <c r="C28" s="89" t="s">
        <v>21</v>
      </c>
      <c r="D28" s="89">
        <v>1</v>
      </c>
      <c r="E28" s="91">
        <v>6500</v>
      </c>
      <c r="F28" s="91">
        <f t="shared" si="0"/>
        <v>6500</v>
      </c>
      <c r="H28" s="118">
        <f t="shared" si="1"/>
        <v>0</v>
      </c>
    </row>
    <row r="29" spans="1:8">
      <c r="A29" s="107">
        <v>14</v>
      </c>
      <c r="B29" s="108" t="s">
        <v>22</v>
      </c>
      <c r="C29" s="107" t="s">
        <v>23</v>
      </c>
      <c r="D29" s="107">
        <v>34</v>
      </c>
      <c r="E29" s="109">
        <v>54000</v>
      </c>
      <c r="F29" s="109">
        <f>D29*E29</f>
        <v>1836000</v>
      </c>
      <c r="G29" s="118">
        <v>2000</v>
      </c>
      <c r="H29" s="118">
        <f t="shared" si="1"/>
        <v>68000</v>
      </c>
    </row>
    <row r="30" spans="1:8">
      <c r="A30" s="107">
        <v>15</v>
      </c>
      <c r="B30" s="108" t="s">
        <v>24</v>
      </c>
      <c r="C30" s="107" t="s">
        <v>23</v>
      </c>
      <c r="D30" s="107">
        <v>2</v>
      </c>
      <c r="E30" s="109">
        <v>27000</v>
      </c>
      <c r="F30" s="109">
        <f t="shared" si="0"/>
        <v>54000</v>
      </c>
      <c r="G30" s="118">
        <v>1000</v>
      </c>
      <c r="H30" s="118">
        <f t="shared" si="1"/>
        <v>2000</v>
      </c>
    </row>
    <row r="31" spans="1:8">
      <c r="A31" s="107">
        <v>16</v>
      </c>
      <c r="B31" s="108" t="s">
        <v>26</v>
      </c>
      <c r="C31" s="107" t="s">
        <v>23</v>
      </c>
      <c r="D31" s="107">
        <v>3</v>
      </c>
      <c r="E31" s="109">
        <v>76000</v>
      </c>
      <c r="F31" s="109">
        <f t="shared" si="0"/>
        <v>228000</v>
      </c>
      <c r="G31" s="118">
        <v>4000</v>
      </c>
      <c r="H31" s="118">
        <f t="shared" si="1"/>
        <v>12000</v>
      </c>
    </row>
    <row r="32" spans="1:8">
      <c r="A32" s="89">
        <v>17</v>
      </c>
      <c r="B32" s="90" t="s">
        <v>64</v>
      </c>
      <c r="C32" s="89" t="s">
        <v>28</v>
      </c>
      <c r="D32" s="89">
        <v>2</v>
      </c>
      <c r="E32" s="91">
        <v>6000</v>
      </c>
      <c r="F32" s="91">
        <f t="shared" si="0"/>
        <v>12000</v>
      </c>
      <c r="H32" s="118">
        <f t="shared" si="1"/>
        <v>0</v>
      </c>
    </row>
    <row r="33" spans="1:8">
      <c r="A33" s="89">
        <v>18</v>
      </c>
      <c r="B33" s="90" t="s">
        <v>27</v>
      </c>
      <c r="C33" s="89" t="s">
        <v>28</v>
      </c>
      <c r="D33" s="89">
        <v>4</v>
      </c>
      <c r="E33" s="91">
        <v>40000</v>
      </c>
      <c r="F33" s="91">
        <f t="shared" si="0"/>
        <v>160000</v>
      </c>
      <c r="H33" s="118">
        <f t="shared" si="1"/>
        <v>0</v>
      </c>
    </row>
    <row r="34" spans="1:8">
      <c r="A34" s="89">
        <v>19</v>
      </c>
      <c r="B34" s="90" t="s">
        <v>35</v>
      </c>
      <c r="C34" s="89" t="s">
        <v>17</v>
      </c>
      <c r="D34" s="89">
        <v>12</v>
      </c>
      <c r="E34" s="91">
        <v>13500</v>
      </c>
      <c r="F34" s="91">
        <f t="shared" si="0"/>
        <v>162000</v>
      </c>
      <c r="H34" s="118">
        <f t="shared" si="1"/>
        <v>0</v>
      </c>
    </row>
    <row r="35" spans="1:8">
      <c r="A35" s="89">
        <v>20</v>
      </c>
      <c r="B35" s="90" t="s">
        <v>48</v>
      </c>
      <c r="C35" s="89" t="s">
        <v>49</v>
      </c>
      <c r="D35" s="89">
        <v>7</v>
      </c>
      <c r="E35" s="91">
        <v>15000</v>
      </c>
      <c r="F35" s="91">
        <f t="shared" si="0"/>
        <v>105000</v>
      </c>
      <c r="H35" s="118">
        <f t="shared" si="1"/>
        <v>0</v>
      </c>
    </row>
    <row r="36" spans="1:8">
      <c r="A36" s="89">
        <v>21</v>
      </c>
      <c r="B36" s="90" t="s">
        <v>50</v>
      </c>
      <c r="C36" s="89" t="s">
        <v>49</v>
      </c>
      <c r="D36" s="89">
        <v>4</v>
      </c>
      <c r="E36" s="91">
        <v>13000</v>
      </c>
      <c r="F36" s="91">
        <f t="shared" si="0"/>
        <v>52000</v>
      </c>
      <c r="H36" s="118">
        <f t="shared" si="1"/>
        <v>0</v>
      </c>
    </row>
    <row r="37" spans="1:8">
      <c r="A37" s="89">
        <v>22</v>
      </c>
      <c r="B37" s="90" t="s">
        <v>42</v>
      </c>
      <c r="C37" s="89" t="s">
        <v>43</v>
      </c>
      <c r="D37" s="89">
        <v>150</v>
      </c>
      <c r="E37" s="91">
        <v>3500</v>
      </c>
      <c r="F37" s="91">
        <f t="shared" si="0"/>
        <v>525000</v>
      </c>
      <c r="H37" s="118">
        <f t="shared" si="1"/>
        <v>0</v>
      </c>
    </row>
    <row r="38" spans="1:8">
      <c r="A38" s="107">
        <v>23</v>
      </c>
      <c r="B38" s="108" t="s">
        <v>45</v>
      </c>
      <c r="C38" s="107" t="s">
        <v>43</v>
      </c>
      <c r="D38" s="107">
        <v>300</v>
      </c>
      <c r="E38" s="109">
        <v>5500</v>
      </c>
      <c r="F38" s="109">
        <f t="shared" si="0"/>
        <v>1650000</v>
      </c>
      <c r="G38" s="118">
        <v>500</v>
      </c>
      <c r="H38" s="118">
        <f t="shared" si="1"/>
        <v>150000</v>
      </c>
    </row>
    <row r="39" spans="1:8">
      <c r="A39" s="89">
        <v>24</v>
      </c>
      <c r="B39" s="90" t="s">
        <v>183</v>
      </c>
      <c r="C39" s="89" t="s">
        <v>43</v>
      </c>
      <c r="D39" s="89">
        <v>100</v>
      </c>
      <c r="E39" s="91">
        <v>6200</v>
      </c>
      <c r="F39" s="91">
        <f t="shared" si="0"/>
        <v>620000</v>
      </c>
      <c r="H39" s="118">
        <f t="shared" si="1"/>
        <v>0</v>
      </c>
    </row>
    <row r="40" spans="1:8">
      <c r="A40" s="89">
        <v>25</v>
      </c>
      <c r="B40" s="90" t="s">
        <v>51</v>
      </c>
      <c r="C40" s="89" t="s">
        <v>52</v>
      </c>
      <c r="D40" s="89">
        <v>10</v>
      </c>
      <c r="E40" s="91">
        <v>20000</v>
      </c>
      <c r="F40" s="91">
        <f t="shared" si="0"/>
        <v>200000</v>
      </c>
      <c r="H40" s="118">
        <f t="shared" si="1"/>
        <v>0</v>
      </c>
    </row>
    <row r="41" spans="1:8">
      <c r="A41" s="89">
        <v>26</v>
      </c>
      <c r="B41" s="90" t="s">
        <v>53</v>
      </c>
      <c r="C41" s="89" t="s">
        <v>52</v>
      </c>
      <c r="D41" s="89">
        <v>10</v>
      </c>
      <c r="E41" s="91">
        <v>32000</v>
      </c>
      <c r="F41" s="91">
        <f t="shared" si="0"/>
        <v>320000</v>
      </c>
      <c r="H41" s="118">
        <f t="shared" si="1"/>
        <v>0</v>
      </c>
    </row>
    <row r="42" spans="1:8">
      <c r="A42" s="89">
        <v>27</v>
      </c>
      <c r="B42" s="90" t="s">
        <v>158</v>
      </c>
      <c r="C42" s="89" t="s">
        <v>19</v>
      </c>
      <c r="D42" s="89">
        <v>2</v>
      </c>
      <c r="E42" s="91">
        <v>105000</v>
      </c>
      <c r="F42" s="91">
        <f t="shared" si="0"/>
        <v>210000</v>
      </c>
      <c r="H42" s="118">
        <f t="shared" si="1"/>
        <v>0</v>
      </c>
    </row>
    <row r="43" spans="1:8">
      <c r="A43" s="89">
        <v>28</v>
      </c>
      <c r="B43" s="90" t="s">
        <v>54</v>
      </c>
      <c r="C43" s="89" t="s">
        <v>41</v>
      </c>
      <c r="D43" s="89">
        <v>5</v>
      </c>
      <c r="E43" s="91">
        <v>3100</v>
      </c>
      <c r="F43" s="91">
        <f t="shared" si="0"/>
        <v>15500</v>
      </c>
      <c r="H43" s="118">
        <f t="shared" si="1"/>
        <v>0</v>
      </c>
    </row>
    <row r="44" spans="1:8">
      <c r="A44" s="89">
        <v>29</v>
      </c>
      <c r="B44" s="90" t="s">
        <v>47</v>
      </c>
      <c r="C44" s="89" t="s">
        <v>41</v>
      </c>
      <c r="D44" s="89">
        <v>2</v>
      </c>
      <c r="E44" s="91">
        <v>3200</v>
      </c>
      <c r="F44" s="91">
        <f t="shared" si="0"/>
        <v>6400</v>
      </c>
      <c r="H44" s="118">
        <f t="shared" si="1"/>
        <v>0</v>
      </c>
    </row>
    <row r="45" spans="1:8">
      <c r="A45" s="89">
        <v>30</v>
      </c>
      <c r="B45" s="90" t="s">
        <v>55</v>
      </c>
      <c r="C45" s="89" t="s">
        <v>41</v>
      </c>
      <c r="D45" s="89">
        <v>84</v>
      </c>
      <c r="E45" s="91">
        <v>20200</v>
      </c>
      <c r="F45" s="91">
        <f t="shared" si="0"/>
        <v>1696800</v>
      </c>
      <c r="H45" s="118">
        <f t="shared" si="1"/>
        <v>0</v>
      </c>
    </row>
    <row r="46" spans="1:8">
      <c r="A46" s="89">
        <v>31</v>
      </c>
      <c r="B46" s="90" t="s">
        <v>60</v>
      </c>
      <c r="C46" s="89" t="s">
        <v>28</v>
      </c>
      <c r="D46" s="89">
        <v>4</v>
      </c>
      <c r="E46" s="91">
        <v>41000</v>
      </c>
      <c r="F46" s="91">
        <f t="shared" si="0"/>
        <v>164000</v>
      </c>
      <c r="H46" s="118">
        <f t="shared" si="1"/>
        <v>0</v>
      </c>
    </row>
    <row r="47" spans="1:8">
      <c r="A47" s="89">
        <v>32</v>
      </c>
      <c r="B47" s="90" t="s">
        <v>78</v>
      </c>
      <c r="C47" s="89" t="s">
        <v>49</v>
      </c>
      <c r="D47" s="89">
        <v>1</v>
      </c>
      <c r="E47" s="91">
        <v>49000</v>
      </c>
      <c r="F47" s="91">
        <f t="shared" si="0"/>
        <v>49000</v>
      </c>
      <c r="H47" s="118">
        <f t="shared" si="1"/>
        <v>0</v>
      </c>
    </row>
    <row r="48" spans="1:8">
      <c r="A48" s="89">
        <v>33</v>
      </c>
      <c r="B48" s="90" t="s">
        <v>63</v>
      </c>
      <c r="C48" s="89" t="s">
        <v>49</v>
      </c>
      <c r="D48" s="89">
        <v>5</v>
      </c>
      <c r="E48" s="91">
        <v>26000</v>
      </c>
      <c r="F48" s="91">
        <f t="shared" si="0"/>
        <v>130000</v>
      </c>
      <c r="H48" s="118">
        <f t="shared" si="1"/>
        <v>0</v>
      </c>
    </row>
    <row r="49" spans="1:8">
      <c r="A49" s="89">
        <v>34</v>
      </c>
      <c r="B49" s="90" t="s">
        <v>175</v>
      </c>
      <c r="C49" s="89" t="s">
        <v>176</v>
      </c>
      <c r="D49" s="89">
        <v>10</v>
      </c>
      <c r="E49" s="91">
        <v>65000</v>
      </c>
      <c r="F49" s="91">
        <f t="shared" si="0"/>
        <v>650000</v>
      </c>
      <c r="H49" s="118">
        <f t="shared" si="1"/>
        <v>0</v>
      </c>
    </row>
    <row r="50" spans="1:8">
      <c r="A50" s="89">
        <v>35</v>
      </c>
      <c r="B50" s="90" t="s">
        <v>72</v>
      </c>
      <c r="C50" s="89" t="s">
        <v>69</v>
      </c>
      <c r="D50" s="89">
        <v>2</v>
      </c>
      <c r="E50" s="91">
        <v>95000</v>
      </c>
      <c r="F50" s="91">
        <f t="shared" si="0"/>
        <v>190000</v>
      </c>
      <c r="H50" s="118">
        <f t="shared" si="1"/>
        <v>0</v>
      </c>
    </row>
    <row r="51" spans="1:8">
      <c r="A51" s="89">
        <v>36</v>
      </c>
      <c r="B51" s="90" t="s">
        <v>92</v>
      </c>
      <c r="C51" s="89" t="s">
        <v>21</v>
      </c>
      <c r="D51" s="89">
        <v>2</v>
      </c>
      <c r="E51" s="91">
        <v>13000</v>
      </c>
      <c r="F51" s="91">
        <f t="shared" si="0"/>
        <v>26000</v>
      </c>
      <c r="H51" s="118">
        <f t="shared" si="1"/>
        <v>0</v>
      </c>
    </row>
    <row r="52" spans="1:8">
      <c r="A52" s="89">
        <v>37</v>
      </c>
      <c r="B52" s="90" t="s">
        <v>56</v>
      </c>
      <c r="C52" s="89" t="s">
        <v>41</v>
      </c>
      <c r="D52" s="89">
        <v>1</v>
      </c>
      <c r="E52" s="91">
        <v>3800</v>
      </c>
      <c r="F52" s="91">
        <f t="shared" si="0"/>
        <v>3800</v>
      </c>
      <c r="H52" s="118">
        <f t="shared" si="1"/>
        <v>0</v>
      </c>
    </row>
    <row r="53" spans="1:8">
      <c r="A53" s="89">
        <v>38</v>
      </c>
      <c r="B53" s="90" t="s">
        <v>57</v>
      </c>
      <c r="C53" s="89" t="s">
        <v>41</v>
      </c>
      <c r="D53" s="89">
        <v>1</v>
      </c>
      <c r="E53" s="91">
        <v>6800</v>
      </c>
      <c r="F53" s="91">
        <f t="shared" si="0"/>
        <v>6800</v>
      </c>
      <c r="H53" s="118">
        <f t="shared" si="1"/>
        <v>0</v>
      </c>
    </row>
    <row r="54" spans="1:8">
      <c r="A54" s="89">
        <v>39</v>
      </c>
      <c r="B54" s="90" t="s">
        <v>99</v>
      </c>
      <c r="C54" s="89" t="s">
        <v>41</v>
      </c>
      <c r="D54" s="89">
        <v>1</v>
      </c>
      <c r="E54" s="91">
        <v>9800</v>
      </c>
      <c r="F54" s="91">
        <f t="shared" si="0"/>
        <v>9800</v>
      </c>
      <c r="H54" s="118">
        <f t="shared" si="1"/>
        <v>0</v>
      </c>
    </row>
    <row r="55" spans="1:8">
      <c r="A55" s="89">
        <v>40</v>
      </c>
      <c r="B55" s="90" t="s">
        <v>157</v>
      </c>
      <c r="C55" s="89" t="s">
        <v>21</v>
      </c>
      <c r="D55" s="89">
        <v>1</v>
      </c>
      <c r="E55" s="91">
        <v>13000</v>
      </c>
      <c r="F55" s="91">
        <f t="shared" si="0"/>
        <v>13000</v>
      </c>
      <c r="H55" s="118">
        <f t="shared" si="1"/>
        <v>0</v>
      </c>
    </row>
    <row r="56" spans="1:8">
      <c r="A56" s="89">
        <v>41</v>
      </c>
      <c r="B56" s="90" t="s">
        <v>46</v>
      </c>
      <c r="C56" s="89" t="s">
        <v>41</v>
      </c>
      <c r="D56" s="89">
        <v>3</v>
      </c>
      <c r="E56" s="91">
        <v>19000</v>
      </c>
      <c r="F56" s="91">
        <f t="shared" si="0"/>
        <v>57000</v>
      </c>
      <c r="H56" s="118">
        <f t="shared" si="1"/>
        <v>0</v>
      </c>
    </row>
    <row r="57" spans="1:8">
      <c r="A57" s="89">
        <v>42</v>
      </c>
      <c r="B57" s="90" t="s">
        <v>102</v>
      </c>
      <c r="C57" s="89" t="s">
        <v>69</v>
      </c>
      <c r="D57" s="89">
        <v>2</v>
      </c>
      <c r="E57" s="91">
        <v>8000</v>
      </c>
      <c r="F57" s="91">
        <f t="shared" si="0"/>
        <v>16000</v>
      </c>
      <c r="H57" s="118">
        <f t="shared" si="1"/>
        <v>0</v>
      </c>
    </row>
    <row r="58" spans="1:8">
      <c r="A58" s="89">
        <v>43</v>
      </c>
      <c r="B58" s="90" t="s">
        <v>61</v>
      </c>
      <c r="C58" s="89" t="s">
        <v>41</v>
      </c>
      <c r="D58" s="89">
        <v>20</v>
      </c>
      <c r="E58" s="91">
        <v>16500</v>
      </c>
      <c r="F58" s="91">
        <f t="shared" si="0"/>
        <v>330000</v>
      </c>
      <c r="H58" s="118">
        <f t="shared" si="1"/>
        <v>0</v>
      </c>
    </row>
    <row r="59" spans="1:8">
      <c r="A59" s="89">
        <v>44</v>
      </c>
      <c r="B59" s="90" t="s">
        <v>225</v>
      </c>
      <c r="C59" s="89" t="s">
        <v>49</v>
      </c>
      <c r="D59" s="89">
        <v>1</v>
      </c>
      <c r="E59" s="91">
        <v>3100</v>
      </c>
      <c r="F59" s="91">
        <f t="shared" si="0"/>
        <v>3100</v>
      </c>
      <c r="H59" s="118">
        <f t="shared" si="1"/>
        <v>0</v>
      </c>
    </row>
    <row r="60" spans="1:8">
      <c r="A60" s="89">
        <v>45</v>
      </c>
      <c r="B60" s="90" t="s">
        <v>38</v>
      </c>
      <c r="C60" s="89" t="s">
        <v>21</v>
      </c>
      <c r="D60" s="89">
        <v>20</v>
      </c>
      <c r="E60" s="91">
        <v>3000</v>
      </c>
      <c r="F60" s="91">
        <f t="shared" si="0"/>
        <v>60000</v>
      </c>
      <c r="H60" s="118">
        <f t="shared" si="1"/>
        <v>0</v>
      </c>
    </row>
    <row r="61" spans="1:8">
      <c r="A61" s="89">
        <v>46</v>
      </c>
      <c r="B61" s="90" t="s">
        <v>38</v>
      </c>
      <c r="C61" s="89" t="s">
        <v>21</v>
      </c>
      <c r="D61" s="89">
        <v>20</v>
      </c>
      <c r="E61" s="91">
        <v>3000</v>
      </c>
      <c r="F61" s="91">
        <f t="shared" si="0"/>
        <v>60000</v>
      </c>
      <c r="H61" s="118">
        <f t="shared" si="1"/>
        <v>0</v>
      </c>
    </row>
    <row r="62" spans="1:8">
      <c r="A62" s="89">
        <v>47</v>
      </c>
      <c r="B62" s="90" t="s">
        <v>160</v>
      </c>
      <c r="C62" s="89" t="s">
        <v>161</v>
      </c>
      <c r="D62" s="89">
        <v>1</v>
      </c>
      <c r="E62" s="91">
        <v>3200</v>
      </c>
      <c r="F62" s="91">
        <f t="shared" si="0"/>
        <v>3200</v>
      </c>
      <c r="H62" s="118">
        <f t="shared" si="1"/>
        <v>0</v>
      </c>
    </row>
    <row r="63" spans="1:8">
      <c r="A63" s="89">
        <v>48</v>
      </c>
      <c r="B63" s="90" t="s">
        <v>182</v>
      </c>
      <c r="C63" s="89" t="s">
        <v>49</v>
      </c>
      <c r="D63" s="89">
        <v>3</v>
      </c>
      <c r="E63" s="91">
        <v>7500</v>
      </c>
      <c r="F63" s="91">
        <f t="shared" si="0"/>
        <v>22500</v>
      </c>
      <c r="H63" s="118">
        <f t="shared" si="1"/>
        <v>0</v>
      </c>
    </row>
    <row r="64" spans="1:8">
      <c r="A64" s="89">
        <v>49</v>
      </c>
      <c r="B64" s="90" t="s">
        <v>252</v>
      </c>
      <c r="C64" s="89" t="s">
        <v>21</v>
      </c>
      <c r="D64" s="89">
        <v>4</v>
      </c>
      <c r="E64" s="91">
        <v>16000</v>
      </c>
      <c r="F64" s="91">
        <f t="shared" si="0"/>
        <v>64000</v>
      </c>
      <c r="H64" s="118">
        <f t="shared" si="1"/>
        <v>0</v>
      </c>
    </row>
    <row r="65" spans="1:8">
      <c r="A65" s="89">
        <v>50</v>
      </c>
      <c r="B65" s="90" t="s">
        <v>181</v>
      </c>
      <c r="C65" s="89" t="s">
        <v>59</v>
      </c>
      <c r="D65" s="89">
        <v>1</v>
      </c>
      <c r="E65" s="91">
        <v>23000</v>
      </c>
      <c r="F65" s="91">
        <f t="shared" si="0"/>
        <v>23000</v>
      </c>
      <c r="H65" s="118">
        <f t="shared" si="1"/>
        <v>0</v>
      </c>
    </row>
    <row r="66" spans="1:8">
      <c r="A66" s="89">
        <v>51</v>
      </c>
      <c r="B66" s="90" t="s">
        <v>159</v>
      </c>
      <c r="C66" s="89" t="s">
        <v>49</v>
      </c>
      <c r="D66" s="89">
        <v>1</v>
      </c>
      <c r="E66" s="91">
        <v>80000</v>
      </c>
      <c r="F66" s="91">
        <f t="shared" si="0"/>
        <v>80000</v>
      </c>
      <c r="H66" s="118">
        <f t="shared" si="1"/>
        <v>0</v>
      </c>
    </row>
    <row r="67" spans="1:8">
      <c r="A67" s="89">
        <v>52</v>
      </c>
      <c r="B67" s="90" t="s">
        <v>44</v>
      </c>
      <c r="C67" s="89" t="s">
        <v>43</v>
      </c>
      <c r="D67" s="89">
        <v>150</v>
      </c>
      <c r="E67" s="91">
        <v>5500</v>
      </c>
      <c r="F67" s="91">
        <f t="shared" si="0"/>
        <v>825000</v>
      </c>
      <c r="H67" s="118">
        <f t="shared" si="1"/>
        <v>0</v>
      </c>
    </row>
    <row r="68" spans="1:8">
      <c r="A68" s="89">
        <v>53</v>
      </c>
      <c r="B68" s="90" t="s">
        <v>202</v>
      </c>
      <c r="C68" s="89" t="s">
        <v>49</v>
      </c>
      <c r="D68" s="89">
        <v>10</v>
      </c>
      <c r="E68" s="91">
        <v>1700</v>
      </c>
      <c r="F68" s="91">
        <f t="shared" si="0"/>
        <v>17000</v>
      </c>
      <c r="H68" s="118">
        <f t="shared" si="1"/>
        <v>0</v>
      </c>
    </row>
    <row r="69" spans="1:8">
      <c r="A69" s="89">
        <v>54</v>
      </c>
      <c r="B69" s="90" t="s">
        <v>67</v>
      </c>
      <c r="C69" s="89" t="s">
        <v>21</v>
      </c>
      <c r="D69" s="89">
        <v>1</v>
      </c>
      <c r="E69" s="91">
        <v>19000</v>
      </c>
      <c r="F69" s="91">
        <f t="shared" si="0"/>
        <v>19000</v>
      </c>
      <c r="H69" s="118">
        <f t="shared" si="1"/>
        <v>0</v>
      </c>
    </row>
    <row r="70" spans="1:8">
      <c r="A70" s="89">
        <v>55</v>
      </c>
      <c r="B70" s="90" t="s">
        <v>279</v>
      </c>
      <c r="C70" s="89" t="s">
        <v>91</v>
      </c>
      <c r="D70" s="89">
        <v>5</v>
      </c>
      <c r="E70" s="91">
        <v>4000</v>
      </c>
      <c r="F70" s="91">
        <f t="shared" si="0"/>
        <v>20000</v>
      </c>
      <c r="H70" s="118">
        <f t="shared" si="1"/>
        <v>0</v>
      </c>
    </row>
    <row r="71" spans="1:8">
      <c r="A71" s="89">
        <v>56</v>
      </c>
      <c r="B71" s="90" t="s">
        <v>67</v>
      </c>
      <c r="C71" s="89" t="s">
        <v>21</v>
      </c>
      <c r="D71" s="89">
        <v>1</v>
      </c>
      <c r="E71" s="91">
        <v>19000</v>
      </c>
      <c r="F71" s="91">
        <f t="shared" si="0"/>
        <v>19000</v>
      </c>
      <c r="H71" s="118">
        <f t="shared" si="1"/>
        <v>0</v>
      </c>
    </row>
    <row r="72" spans="1:8">
      <c r="A72" s="89">
        <v>57</v>
      </c>
      <c r="B72" s="90" t="s">
        <v>89</v>
      </c>
      <c r="C72" s="89" t="s">
        <v>17</v>
      </c>
      <c r="D72" s="89">
        <v>12</v>
      </c>
      <c r="E72" s="91">
        <v>5800</v>
      </c>
      <c r="F72" s="91">
        <f t="shared" si="0"/>
        <v>69600</v>
      </c>
      <c r="H72" s="118">
        <f t="shared" si="1"/>
        <v>0</v>
      </c>
    </row>
    <row r="73" spans="1:8">
      <c r="A73" s="89">
        <v>58</v>
      </c>
      <c r="B73" s="90" t="s">
        <v>202</v>
      </c>
      <c r="C73" s="89" t="s">
        <v>49</v>
      </c>
      <c r="D73" s="89">
        <v>30</v>
      </c>
      <c r="E73" s="91">
        <v>1700</v>
      </c>
      <c r="F73" s="91">
        <f t="shared" si="0"/>
        <v>51000</v>
      </c>
      <c r="H73" s="118">
        <f t="shared" si="1"/>
        <v>0</v>
      </c>
    </row>
    <row r="74" spans="1:8">
      <c r="A74" s="89">
        <v>59</v>
      </c>
      <c r="B74" s="90" t="s">
        <v>96</v>
      </c>
      <c r="C74" s="89" t="s">
        <v>21</v>
      </c>
      <c r="D74" s="89">
        <v>40</v>
      </c>
      <c r="E74" s="91">
        <v>2500</v>
      </c>
      <c r="F74" s="91">
        <f t="shared" si="0"/>
        <v>100000</v>
      </c>
    </row>
    <row r="75" spans="1:8">
      <c r="A75" s="170" t="s">
        <v>83</v>
      </c>
      <c r="B75" s="171"/>
      <c r="C75" s="171"/>
      <c r="D75" s="171"/>
      <c r="E75" s="172"/>
      <c r="F75" s="173">
        <f>SUM(F16:F74)</f>
        <v>18051600</v>
      </c>
    </row>
    <row r="76" spans="1:8">
      <c r="A76" s="170" t="s">
        <v>273</v>
      </c>
      <c r="B76" s="171"/>
      <c r="C76" s="171"/>
      <c r="D76" s="171"/>
      <c r="E76" s="172"/>
      <c r="F76" s="173">
        <f>F75*0.05</f>
        <v>902580</v>
      </c>
    </row>
    <row r="79" spans="1:8" ht="20.25">
      <c r="A79" s="159" t="s">
        <v>3</v>
      </c>
      <c r="B79" s="160"/>
      <c r="C79" s="160"/>
      <c r="D79" s="160"/>
      <c r="E79" s="160"/>
      <c r="F79" s="160"/>
    </row>
    <row r="80" spans="1:8" ht="15.75">
      <c r="A80" s="161" t="s">
        <v>280</v>
      </c>
      <c r="B80" s="161"/>
      <c r="C80" s="161"/>
      <c r="D80" s="161"/>
      <c r="E80" s="161"/>
      <c r="F80" s="161"/>
    </row>
    <row r="81" spans="1:9" ht="15.75">
      <c r="A81" s="162" t="s">
        <v>281</v>
      </c>
      <c r="B81" s="162"/>
      <c r="C81" s="162"/>
      <c r="D81" s="162"/>
      <c r="E81" s="162"/>
      <c r="F81" s="162"/>
    </row>
    <row r="82" spans="1:9" ht="15.75">
      <c r="A82" s="161" t="s">
        <v>282</v>
      </c>
      <c r="B82" s="161"/>
      <c r="C82" s="161"/>
      <c r="D82" s="161"/>
      <c r="E82" s="161"/>
      <c r="F82" s="161"/>
    </row>
    <row r="84" spans="1:9" ht="15.75">
      <c r="A84" s="86" t="s">
        <v>7</v>
      </c>
    </row>
    <row r="85" spans="1:9" ht="15.75">
      <c r="A85" s="86" t="s">
        <v>8</v>
      </c>
    </row>
    <row r="86" spans="1:9" ht="15.75">
      <c r="A86" s="86" t="s">
        <v>9</v>
      </c>
    </row>
    <row r="87" spans="1:9" ht="15.75">
      <c r="A87" s="99" t="s">
        <v>10</v>
      </c>
      <c r="B87" s="99" t="s">
        <v>11</v>
      </c>
      <c r="C87" s="99" t="s">
        <v>12</v>
      </c>
      <c r="D87" s="99" t="s">
        <v>13</v>
      </c>
      <c r="E87" s="99" t="s">
        <v>14</v>
      </c>
      <c r="F87" s="99" t="s">
        <v>15</v>
      </c>
    </row>
    <row r="88" spans="1:9">
      <c r="A88" s="107">
        <v>1</v>
      </c>
      <c r="B88" s="108" t="s">
        <v>22</v>
      </c>
      <c r="C88" s="107" t="s">
        <v>23</v>
      </c>
      <c r="D88" s="107">
        <v>2</v>
      </c>
      <c r="E88" s="109">
        <v>54000</v>
      </c>
      <c r="F88" s="109">
        <f t="shared" ref="F88:F97" si="2">D88*E88</f>
        <v>108000</v>
      </c>
      <c r="G88" s="118">
        <v>2000</v>
      </c>
      <c r="H88" s="118">
        <f>G88*D88</f>
        <v>4000</v>
      </c>
    </row>
    <row r="89" spans="1:9">
      <c r="A89" s="107">
        <v>2</v>
      </c>
      <c r="B89" s="108" t="s">
        <v>29</v>
      </c>
      <c r="C89" s="107" t="s">
        <v>17</v>
      </c>
      <c r="D89" s="107">
        <v>30</v>
      </c>
      <c r="E89" s="109">
        <v>12500</v>
      </c>
      <c r="F89" s="109">
        <f>D89*E89</f>
        <v>375000</v>
      </c>
      <c r="G89" s="118">
        <v>2000</v>
      </c>
      <c r="H89" s="118">
        <f t="shared" ref="H89:H94" si="3">G89*D89</f>
        <v>60000</v>
      </c>
    </row>
    <row r="90" spans="1:9">
      <c r="A90" s="89">
        <v>3</v>
      </c>
      <c r="B90" s="90" t="s">
        <v>184</v>
      </c>
      <c r="C90" s="89" t="s">
        <v>59</v>
      </c>
      <c r="D90" s="89">
        <v>2</v>
      </c>
      <c r="E90" s="91">
        <v>4700</v>
      </c>
      <c r="F90" s="91">
        <f t="shared" si="2"/>
        <v>9400</v>
      </c>
      <c r="H90" s="118">
        <f t="shared" si="3"/>
        <v>0</v>
      </c>
    </row>
    <row r="91" spans="1:9">
      <c r="A91" s="89">
        <v>4</v>
      </c>
      <c r="B91" s="90" t="s">
        <v>89</v>
      </c>
      <c r="C91" s="89" t="s">
        <v>17</v>
      </c>
      <c r="D91" s="89">
        <v>30</v>
      </c>
      <c r="E91" s="91">
        <v>5800</v>
      </c>
      <c r="F91" s="91">
        <f t="shared" si="2"/>
        <v>174000</v>
      </c>
      <c r="H91" s="118">
        <f t="shared" si="3"/>
        <v>0</v>
      </c>
    </row>
    <row r="92" spans="1:9">
      <c r="A92" s="89">
        <v>5</v>
      </c>
      <c r="B92" s="90" t="s">
        <v>38</v>
      </c>
      <c r="C92" s="89" t="s">
        <v>21</v>
      </c>
      <c r="D92" s="89">
        <v>30</v>
      </c>
      <c r="E92" s="91">
        <v>3000</v>
      </c>
      <c r="F92" s="91">
        <f t="shared" si="2"/>
        <v>90000</v>
      </c>
      <c r="H92" s="118">
        <f t="shared" si="3"/>
        <v>0</v>
      </c>
    </row>
    <row r="93" spans="1:9">
      <c r="A93" s="107">
        <v>6</v>
      </c>
      <c r="B93" s="108" t="s">
        <v>45</v>
      </c>
      <c r="C93" s="107" t="s">
        <v>43</v>
      </c>
      <c r="D93" s="107">
        <v>70</v>
      </c>
      <c r="E93" s="109">
        <v>5500</v>
      </c>
      <c r="F93" s="109">
        <f t="shared" si="2"/>
        <v>385000</v>
      </c>
      <c r="G93" s="118">
        <v>500</v>
      </c>
      <c r="H93" s="118">
        <f t="shared" si="3"/>
        <v>35000</v>
      </c>
    </row>
    <row r="94" spans="1:9">
      <c r="A94" s="107">
        <v>7</v>
      </c>
      <c r="B94" s="108" t="s">
        <v>90</v>
      </c>
      <c r="C94" s="107" t="s">
        <v>91</v>
      </c>
      <c r="D94" s="107">
        <v>12</v>
      </c>
      <c r="E94" s="109">
        <v>350000</v>
      </c>
      <c r="F94" s="109">
        <f t="shared" si="2"/>
        <v>4200000</v>
      </c>
      <c r="G94" s="118">
        <v>120000</v>
      </c>
      <c r="H94" s="118">
        <f t="shared" si="3"/>
        <v>1440000</v>
      </c>
      <c r="I94" s="118">
        <f>H94*0.1</f>
        <v>144000</v>
      </c>
    </row>
    <row r="95" spans="1:9">
      <c r="A95" s="89">
        <v>8</v>
      </c>
      <c r="B95" s="90" t="s">
        <v>172</v>
      </c>
      <c r="C95" s="89" t="s">
        <v>17</v>
      </c>
      <c r="D95" s="89">
        <v>12</v>
      </c>
      <c r="E95" s="91">
        <v>4000</v>
      </c>
      <c r="F95" s="91">
        <f t="shared" si="2"/>
        <v>48000</v>
      </c>
    </row>
    <row r="96" spans="1:9">
      <c r="A96" s="89">
        <v>9</v>
      </c>
      <c r="B96" s="90" t="s">
        <v>51</v>
      </c>
      <c r="C96" s="89" t="s">
        <v>52</v>
      </c>
      <c r="D96" s="89">
        <v>10</v>
      </c>
      <c r="E96" s="91">
        <v>20000</v>
      </c>
      <c r="F96" s="91">
        <f t="shared" si="2"/>
        <v>200000</v>
      </c>
    </row>
    <row r="97" spans="1:8">
      <c r="A97" s="89">
        <v>10</v>
      </c>
      <c r="B97" s="90" t="s">
        <v>46</v>
      </c>
      <c r="C97" s="89" t="s">
        <v>41</v>
      </c>
      <c r="D97" s="89">
        <v>3</v>
      </c>
      <c r="E97" s="91">
        <v>19000</v>
      </c>
      <c r="F97" s="91">
        <f t="shared" si="2"/>
        <v>57000</v>
      </c>
    </row>
    <row r="98" spans="1:8">
      <c r="A98" s="170" t="s">
        <v>83</v>
      </c>
      <c r="B98" s="171"/>
      <c r="C98" s="171"/>
      <c r="D98" s="171"/>
      <c r="E98" s="172"/>
      <c r="F98" s="173">
        <f>SUM(F88:F97)</f>
        <v>5646400</v>
      </c>
    </row>
    <row r="99" spans="1:8">
      <c r="A99" s="170" t="s">
        <v>273</v>
      </c>
      <c r="B99" s="171"/>
      <c r="C99" s="171"/>
      <c r="D99" s="171"/>
      <c r="E99" s="172"/>
      <c r="F99" s="173">
        <f>F98*0.05</f>
        <v>282320</v>
      </c>
    </row>
    <row r="101" spans="1:8">
      <c r="H101" s="118">
        <f>SUM(H16:H97)</f>
        <v>2671000</v>
      </c>
    </row>
    <row r="102" spans="1:8" ht="15.75">
      <c r="A102" s="25">
        <v>1212</v>
      </c>
      <c r="B102" s="1" t="s">
        <v>125</v>
      </c>
      <c r="C102" s="1">
        <v>6080000</v>
      </c>
      <c r="D102" s="1">
        <v>0</v>
      </c>
      <c r="E102" s="1">
        <f t="shared" ref="E102:E103" si="4">C102+D102</f>
        <v>6080000</v>
      </c>
    </row>
    <row r="103" spans="1:8" ht="15.75">
      <c r="A103" s="25">
        <v>1214</v>
      </c>
      <c r="B103" s="1" t="s">
        <v>125</v>
      </c>
      <c r="C103" s="1">
        <v>6080000</v>
      </c>
      <c r="D103" s="1">
        <v>0</v>
      </c>
      <c r="E103" s="1">
        <f t="shared" si="4"/>
        <v>6080000</v>
      </c>
    </row>
    <row r="104" spans="1:8">
      <c r="E104" s="118">
        <f>SUM(E102:E103)</f>
        <v>12160000</v>
      </c>
    </row>
    <row r="105" spans="1:8">
      <c r="E105" s="118">
        <f>E104*0.05</f>
        <v>608000</v>
      </c>
    </row>
    <row r="108" spans="1:8" ht="15.75">
      <c r="E108" s="175" t="s">
        <v>285</v>
      </c>
      <c r="F108" s="175">
        <f>(E105+H101+F99+F76+56000)-I94</f>
        <v>4375900</v>
      </c>
    </row>
  </sheetData>
  <mergeCells count="15">
    <mergeCell ref="A98:E98"/>
    <mergeCell ref="A99:E99"/>
    <mergeCell ref="A10:F10"/>
    <mergeCell ref="A75:E75"/>
    <mergeCell ref="A76:E76"/>
    <mergeCell ref="A79:F79"/>
    <mergeCell ref="A80:F80"/>
    <mergeCell ref="A81:F81"/>
    <mergeCell ref="A82:F82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23"/>
  <sheetViews>
    <sheetView topLeftCell="A82" workbookViewId="0">
      <selection activeCell="B60" sqref="B60"/>
    </sheetView>
  </sheetViews>
  <sheetFormatPr defaultRowHeight="15"/>
  <cols>
    <col min="1" max="1" width="7.7109375" style="3" customWidth="1"/>
    <col min="2" max="2" width="37.5703125" style="3" customWidth="1"/>
    <col min="3" max="3" width="11.42578125" style="3" customWidth="1"/>
    <col min="4" max="4" width="9.140625" style="3"/>
    <col min="5" max="5" width="11.42578125" style="3" customWidth="1"/>
    <col min="6" max="6" width="13.85546875" style="3" customWidth="1"/>
    <col min="7" max="16384" width="9.140625" style="3"/>
  </cols>
  <sheetData>
    <row r="2" spans="1:8" ht="16.5">
      <c r="A2" s="139" t="s">
        <v>0</v>
      </c>
      <c r="B2" s="132"/>
      <c r="C2" s="132"/>
      <c r="D2" s="132"/>
      <c r="E2" s="132"/>
      <c r="F2" s="132"/>
    </row>
    <row r="3" spans="1:8" ht="15.75">
      <c r="A3" s="140" t="s">
        <v>1</v>
      </c>
      <c r="B3" s="132"/>
      <c r="C3" s="132"/>
      <c r="D3" s="132"/>
      <c r="E3" s="132"/>
      <c r="F3" s="132"/>
    </row>
    <row r="4" spans="1:8" ht="16.5">
      <c r="A4" s="139" t="s">
        <v>2</v>
      </c>
      <c r="B4" s="132"/>
      <c r="C4" s="132"/>
      <c r="D4" s="132"/>
      <c r="E4" s="132"/>
      <c r="F4" s="132"/>
    </row>
    <row r="7" spans="1:8" ht="20.25">
      <c r="A7" s="131" t="s">
        <v>3</v>
      </c>
      <c r="B7" s="132"/>
      <c r="C7" s="132"/>
      <c r="D7" s="132"/>
      <c r="E7" s="132"/>
      <c r="F7" s="132"/>
    </row>
    <row r="8" spans="1:8" ht="15.75">
      <c r="A8" s="133" t="s">
        <v>93</v>
      </c>
      <c r="B8" s="133"/>
      <c r="C8" s="133"/>
      <c r="D8" s="133"/>
      <c r="E8" s="133"/>
      <c r="F8" s="133"/>
    </row>
    <row r="9" spans="1:8" ht="15.75">
      <c r="A9" s="134" t="s">
        <v>94</v>
      </c>
      <c r="B9" s="134"/>
      <c r="C9" s="134"/>
      <c r="D9" s="134"/>
      <c r="E9" s="134"/>
      <c r="F9" s="134"/>
    </row>
    <row r="10" spans="1:8" ht="15.75">
      <c r="A10" s="133" t="s">
        <v>95</v>
      </c>
      <c r="B10" s="133"/>
      <c r="C10" s="133"/>
      <c r="D10" s="133"/>
      <c r="E10" s="133"/>
      <c r="F10" s="133"/>
    </row>
    <row r="12" spans="1:8" ht="15.75">
      <c r="A12" s="6" t="s">
        <v>7</v>
      </c>
    </row>
    <row r="13" spans="1:8" ht="15.75">
      <c r="A13" s="6" t="s">
        <v>8</v>
      </c>
    </row>
    <row r="14" spans="1:8" ht="15.75">
      <c r="A14" s="6" t="s">
        <v>9</v>
      </c>
    </row>
    <row r="15" spans="1:8" s="8" customFormat="1" ht="15.75">
      <c r="A15" s="7" t="s">
        <v>10</v>
      </c>
      <c r="B15" s="7" t="s">
        <v>11</v>
      </c>
      <c r="C15" s="7" t="s">
        <v>12</v>
      </c>
      <c r="D15" s="7" t="s">
        <v>13</v>
      </c>
      <c r="E15" s="7" t="s">
        <v>14</v>
      </c>
      <c r="F15" s="36" t="s">
        <v>15</v>
      </c>
      <c r="G15" s="37" t="s">
        <v>136</v>
      </c>
      <c r="H15" s="37" t="s">
        <v>135</v>
      </c>
    </row>
    <row r="16" spans="1:8">
      <c r="A16" s="9">
        <v>1</v>
      </c>
      <c r="B16" s="10" t="s">
        <v>96</v>
      </c>
      <c r="C16" s="9" t="s">
        <v>21</v>
      </c>
      <c r="D16" s="9">
        <v>61</v>
      </c>
      <c r="E16" s="11">
        <v>2500</v>
      </c>
      <c r="F16" s="32">
        <f t="shared" ref="F16:F76" si="0">D16*E16</f>
        <v>152500</v>
      </c>
      <c r="G16" s="27"/>
      <c r="H16" s="27">
        <f>G16*D16</f>
        <v>0</v>
      </c>
    </row>
    <row r="17" spans="1:8">
      <c r="A17" s="9">
        <v>2</v>
      </c>
      <c r="B17" s="10" t="s">
        <v>96</v>
      </c>
      <c r="C17" s="9" t="s">
        <v>21</v>
      </c>
      <c r="D17" s="9">
        <v>2</v>
      </c>
      <c r="E17" s="11">
        <v>2500</v>
      </c>
      <c r="F17" s="32">
        <f t="shared" si="0"/>
        <v>5000</v>
      </c>
      <c r="G17" s="27"/>
      <c r="H17" s="27">
        <f t="shared" ref="H17:H75" si="1">G17*D17</f>
        <v>0</v>
      </c>
    </row>
    <row r="18" spans="1:8">
      <c r="A18" s="9">
        <v>3</v>
      </c>
      <c r="B18" s="13" t="s">
        <v>22</v>
      </c>
      <c r="C18" s="12" t="s">
        <v>23</v>
      </c>
      <c r="D18" s="12">
        <v>20</v>
      </c>
      <c r="E18" s="14">
        <v>54000</v>
      </c>
      <c r="F18" s="31">
        <f t="shared" si="0"/>
        <v>1080000</v>
      </c>
      <c r="G18" s="33">
        <v>2000</v>
      </c>
      <c r="H18" s="27">
        <f t="shared" si="1"/>
        <v>40000</v>
      </c>
    </row>
    <row r="19" spans="1:8">
      <c r="A19" s="9">
        <v>4</v>
      </c>
      <c r="B19" s="13" t="s">
        <v>24</v>
      </c>
      <c r="C19" s="12" t="s">
        <v>23</v>
      </c>
      <c r="D19" s="12">
        <v>2</v>
      </c>
      <c r="E19" s="14">
        <v>27000</v>
      </c>
      <c r="F19" s="31">
        <f t="shared" si="0"/>
        <v>54000</v>
      </c>
      <c r="G19" s="33">
        <v>1000</v>
      </c>
      <c r="H19" s="27">
        <f t="shared" si="1"/>
        <v>2000</v>
      </c>
    </row>
    <row r="20" spans="1:8">
      <c r="A20" s="9">
        <v>5</v>
      </c>
      <c r="B20" s="13" t="s">
        <v>26</v>
      </c>
      <c r="C20" s="12" t="s">
        <v>23</v>
      </c>
      <c r="D20" s="12">
        <v>3</v>
      </c>
      <c r="E20" s="14">
        <v>78000</v>
      </c>
      <c r="F20" s="31">
        <f t="shared" si="0"/>
        <v>234000</v>
      </c>
      <c r="G20" s="33">
        <v>2000</v>
      </c>
      <c r="H20" s="27">
        <f t="shared" si="1"/>
        <v>6000</v>
      </c>
    </row>
    <row r="21" spans="1:8">
      <c r="A21" s="9">
        <v>6</v>
      </c>
      <c r="B21" s="13" t="s">
        <v>26</v>
      </c>
      <c r="C21" s="12" t="s">
        <v>23</v>
      </c>
      <c r="D21" s="12">
        <v>3</v>
      </c>
      <c r="E21" s="14">
        <v>78000</v>
      </c>
      <c r="F21" s="31">
        <f t="shared" si="0"/>
        <v>234000</v>
      </c>
      <c r="G21" s="33">
        <v>2000</v>
      </c>
      <c r="H21" s="27">
        <f t="shared" si="1"/>
        <v>6000</v>
      </c>
    </row>
    <row r="22" spans="1:8">
      <c r="A22" s="9">
        <v>7</v>
      </c>
      <c r="B22" s="13" t="s">
        <v>26</v>
      </c>
      <c r="C22" s="12" t="s">
        <v>23</v>
      </c>
      <c r="D22" s="12">
        <v>3</v>
      </c>
      <c r="E22" s="14">
        <v>78000</v>
      </c>
      <c r="F22" s="31">
        <f t="shared" si="0"/>
        <v>234000</v>
      </c>
      <c r="G22" s="33">
        <v>2000</v>
      </c>
      <c r="H22" s="27">
        <f t="shared" si="1"/>
        <v>6000</v>
      </c>
    </row>
    <row r="23" spans="1:8">
      <c r="A23" s="9">
        <v>8</v>
      </c>
      <c r="B23" s="10" t="s">
        <v>97</v>
      </c>
      <c r="C23" s="9" t="s">
        <v>28</v>
      </c>
      <c r="D23" s="9">
        <v>1</v>
      </c>
      <c r="E23" s="11">
        <v>75000</v>
      </c>
      <c r="F23" s="32">
        <f t="shared" si="0"/>
        <v>75000</v>
      </c>
      <c r="G23" s="27"/>
      <c r="H23" s="27">
        <f t="shared" si="1"/>
        <v>0</v>
      </c>
    </row>
    <row r="24" spans="1:8">
      <c r="A24" s="12">
        <v>9</v>
      </c>
      <c r="B24" s="13" t="s">
        <v>29</v>
      </c>
      <c r="C24" s="12" t="s">
        <v>17</v>
      </c>
      <c r="D24" s="12">
        <v>420</v>
      </c>
      <c r="E24" s="14">
        <v>12500</v>
      </c>
      <c r="F24" s="31">
        <f t="shared" si="0"/>
        <v>5250000</v>
      </c>
      <c r="G24" s="33">
        <v>2000</v>
      </c>
      <c r="H24" s="27">
        <f t="shared" si="1"/>
        <v>840000</v>
      </c>
    </row>
    <row r="25" spans="1:8">
      <c r="A25" s="12">
        <v>10</v>
      </c>
      <c r="B25" s="13" t="s">
        <v>30</v>
      </c>
      <c r="C25" s="12" t="s">
        <v>17</v>
      </c>
      <c r="D25" s="12">
        <v>18</v>
      </c>
      <c r="E25" s="14">
        <v>12500</v>
      </c>
      <c r="F25" s="31">
        <f t="shared" si="0"/>
        <v>225000</v>
      </c>
      <c r="G25" s="33">
        <v>2000</v>
      </c>
      <c r="H25" s="27">
        <f t="shared" si="1"/>
        <v>36000</v>
      </c>
    </row>
    <row r="26" spans="1:8">
      <c r="A26" s="9">
        <v>11</v>
      </c>
      <c r="B26" s="10" t="s">
        <v>31</v>
      </c>
      <c r="C26" s="9" t="s">
        <v>17</v>
      </c>
      <c r="D26" s="9">
        <v>200</v>
      </c>
      <c r="E26" s="11">
        <v>1400</v>
      </c>
      <c r="F26" s="32">
        <f t="shared" si="0"/>
        <v>280000</v>
      </c>
      <c r="G26" s="27"/>
      <c r="H26" s="27">
        <f t="shared" si="1"/>
        <v>0</v>
      </c>
    </row>
    <row r="27" spans="1:8">
      <c r="A27" s="9">
        <v>12</v>
      </c>
      <c r="B27" s="10" t="s">
        <v>32</v>
      </c>
      <c r="C27" s="9" t="s">
        <v>17</v>
      </c>
      <c r="D27" s="9">
        <v>5</v>
      </c>
      <c r="E27" s="11">
        <v>4000</v>
      </c>
      <c r="F27" s="32">
        <f t="shared" si="0"/>
        <v>20000</v>
      </c>
      <c r="G27" s="27"/>
      <c r="H27" s="27">
        <f t="shared" si="1"/>
        <v>0</v>
      </c>
    </row>
    <row r="28" spans="1:8">
      <c r="A28" s="9">
        <v>13</v>
      </c>
      <c r="B28" s="10" t="s">
        <v>89</v>
      </c>
      <c r="C28" s="9" t="s">
        <v>17</v>
      </c>
      <c r="D28" s="9">
        <v>12</v>
      </c>
      <c r="E28" s="11">
        <v>5800</v>
      </c>
      <c r="F28" s="32">
        <f t="shared" si="0"/>
        <v>69600</v>
      </c>
      <c r="G28" s="27"/>
      <c r="H28" s="27">
        <f t="shared" si="1"/>
        <v>0</v>
      </c>
    </row>
    <row r="29" spans="1:8">
      <c r="A29" s="9">
        <v>14</v>
      </c>
      <c r="B29" s="10" t="s">
        <v>33</v>
      </c>
      <c r="C29" s="9" t="s">
        <v>17</v>
      </c>
      <c r="D29" s="9">
        <v>5</v>
      </c>
      <c r="E29" s="11">
        <v>32000</v>
      </c>
      <c r="F29" s="32">
        <f t="shared" si="0"/>
        <v>160000</v>
      </c>
      <c r="G29" s="27"/>
      <c r="H29" s="27">
        <f t="shared" si="1"/>
        <v>0</v>
      </c>
    </row>
    <row r="30" spans="1:8">
      <c r="A30" s="9">
        <v>15</v>
      </c>
      <c r="B30" s="10" t="s">
        <v>37</v>
      </c>
      <c r="C30" s="9" t="s">
        <v>21</v>
      </c>
      <c r="D30" s="9">
        <v>1</v>
      </c>
      <c r="E30" s="11">
        <v>6500</v>
      </c>
      <c r="F30" s="32">
        <f t="shared" si="0"/>
        <v>6500</v>
      </c>
      <c r="G30" s="27"/>
      <c r="H30" s="27">
        <f t="shared" si="1"/>
        <v>0</v>
      </c>
    </row>
    <row r="31" spans="1:8">
      <c r="A31" s="9">
        <v>16</v>
      </c>
      <c r="B31" s="10" t="s">
        <v>40</v>
      </c>
      <c r="C31" s="9" t="s">
        <v>41</v>
      </c>
      <c r="D31" s="9">
        <v>2</v>
      </c>
      <c r="E31" s="11">
        <v>3500</v>
      </c>
      <c r="F31" s="32">
        <f t="shared" si="0"/>
        <v>7000</v>
      </c>
      <c r="G31" s="27"/>
      <c r="H31" s="27">
        <f t="shared" si="1"/>
        <v>0</v>
      </c>
    </row>
    <row r="32" spans="1:8">
      <c r="A32" s="9">
        <v>17</v>
      </c>
      <c r="B32" s="10" t="s">
        <v>42</v>
      </c>
      <c r="C32" s="9" t="s">
        <v>43</v>
      </c>
      <c r="D32" s="9">
        <v>200</v>
      </c>
      <c r="E32" s="11">
        <v>3500</v>
      </c>
      <c r="F32" s="32">
        <f t="shared" si="0"/>
        <v>700000</v>
      </c>
      <c r="G32" s="27"/>
      <c r="H32" s="27">
        <f t="shared" si="1"/>
        <v>0</v>
      </c>
    </row>
    <row r="33" spans="1:8">
      <c r="A33" s="9">
        <v>18</v>
      </c>
      <c r="B33" s="10" t="s">
        <v>44</v>
      </c>
      <c r="C33" s="9" t="s">
        <v>43</v>
      </c>
      <c r="D33" s="9">
        <v>100</v>
      </c>
      <c r="E33" s="11">
        <v>5500</v>
      </c>
      <c r="F33" s="32">
        <f t="shared" si="0"/>
        <v>550000</v>
      </c>
      <c r="G33" s="27"/>
      <c r="H33" s="27">
        <f t="shared" si="1"/>
        <v>0</v>
      </c>
    </row>
    <row r="34" spans="1:8">
      <c r="A34" s="9">
        <v>19</v>
      </c>
      <c r="B34" s="13" t="s">
        <v>45</v>
      </c>
      <c r="C34" s="12" t="s">
        <v>43</v>
      </c>
      <c r="D34" s="12">
        <v>250</v>
      </c>
      <c r="E34" s="14">
        <v>5500</v>
      </c>
      <c r="F34" s="31">
        <f t="shared" si="0"/>
        <v>1375000</v>
      </c>
      <c r="G34" s="33">
        <v>500</v>
      </c>
      <c r="H34" s="27">
        <f t="shared" si="1"/>
        <v>125000</v>
      </c>
    </row>
    <row r="35" spans="1:8">
      <c r="A35" s="9">
        <v>20</v>
      </c>
      <c r="B35" s="10" t="s">
        <v>47</v>
      </c>
      <c r="C35" s="9" t="s">
        <v>41</v>
      </c>
      <c r="D35" s="9">
        <v>1</v>
      </c>
      <c r="E35" s="11">
        <v>3200</v>
      </c>
      <c r="F35" s="32">
        <f t="shared" si="0"/>
        <v>3200</v>
      </c>
      <c r="G35" s="27"/>
      <c r="H35" s="27">
        <f t="shared" si="1"/>
        <v>0</v>
      </c>
    </row>
    <row r="36" spans="1:8">
      <c r="A36" s="9">
        <v>21</v>
      </c>
      <c r="B36" s="10" t="s">
        <v>98</v>
      </c>
      <c r="C36" s="9" t="s">
        <v>49</v>
      </c>
      <c r="D36" s="9">
        <v>1</v>
      </c>
      <c r="E36" s="11">
        <v>69000</v>
      </c>
      <c r="F36" s="32">
        <f t="shared" si="0"/>
        <v>69000</v>
      </c>
      <c r="G36" s="27"/>
      <c r="H36" s="27">
        <f t="shared" si="1"/>
        <v>0</v>
      </c>
    </row>
    <row r="37" spans="1:8">
      <c r="A37" s="9">
        <v>22</v>
      </c>
      <c r="B37" s="10" t="s">
        <v>51</v>
      </c>
      <c r="C37" s="9" t="s">
        <v>52</v>
      </c>
      <c r="D37" s="9">
        <v>20</v>
      </c>
      <c r="E37" s="11">
        <v>20000</v>
      </c>
      <c r="F37" s="32">
        <f t="shared" si="0"/>
        <v>400000</v>
      </c>
      <c r="G37" s="27"/>
      <c r="H37" s="27">
        <f t="shared" si="1"/>
        <v>0</v>
      </c>
    </row>
    <row r="38" spans="1:8">
      <c r="A38" s="9">
        <v>23</v>
      </c>
      <c r="B38" s="10" t="s">
        <v>54</v>
      </c>
      <c r="C38" s="9" t="s">
        <v>41</v>
      </c>
      <c r="D38" s="9">
        <v>17</v>
      </c>
      <c r="E38" s="11">
        <v>3100</v>
      </c>
      <c r="F38" s="32">
        <f t="shared" si="0"/>
        <v>52700</v>
      </c>
      <c r="G38" s="27"/>
      <c r="H38" s="27">
        <f t="shared" si="1"/>
        <v>0</v>
      </c>
    </row>
    <row r="39" spans="1:8">
      <c r="A39" s="9">
        <v>24</v>
      </c>
      <c r="B39" s="10" t="s">
        <v>55</v>
      </c>
      <c r="C39" s="9" t="s">
        <v>41</v>
      </c>
      <c r="D39" s="9">
        <v>85</v>
      </c>
      <c r="E39" s="11">
        <v>20200</v>
      </c>
      <c r="F39" s="32">
        <f t="shared" si="0"/>
        <v>1717000</v>
      </c>
      <c r="G39" s="27"/>
      <c r="H39" s="27">
        <f t="shared" si="1"/>
        <v>0</v>
      </c>
    </row>
    <row r="40" spans="1:8">
      <c r="A40" s="9">
        <v>25</v>
      </c>
      <c r="B40" s="10" t="s">
        <v>57</v>
      </c>
      <c r="C40" s="9" t="s">
        <v>41</v>
      </c>
      <c r="D40" s="9">
        <v>1</v>
      </c>
      <c r="E40" s="11">
        <v>6800</v>
      </c>
      <c r="F40" s="32">
        <f t="shared" si="0"/>
        <v>6800</v>
      </c>
      <c r="G40" s="27"/>
      <c r="H40" s="27">
        <f t="shared" si="1"/>
        <v>0</v>
      </c>
    </row>
    <row r="41" spans="1:8">
      <c r="A41" s="9">
        <v>26</v>
      </c>
      <c r="B41" s="10" t="s">
        <v>99</v>
      </c>
      <c r="C41" s="9" t="s">
        <v>41</v>
      </c>
      <c r="D41" s="9">
        <v>1</v>
      </c>
      <c r="E41" s="11">
        <v>9800</v>
      </c>
      <c r="F41" s="32">
        <f t="shared" si="0"/>
        <v>9800</v>
      </c>
      <c r="G41" s="27"/>
      <c r="H41" s="27">
        <f t="shared" si="1"/>
        <v>0</v>
      </c>
    </row>
    <row r="42" spans="1:8">
      <c r="A42" s="9">
        <v>27</v>
      </c>
      <c r="B42" s="10" t="s">
        <v>60</v>
      </c>
      <c r="C42" s="9" t="s">
        <v>28</v>
      </c>
      <c r="D42" s="9">
        <v>6</v>
      </c>
      <c r="E42" s="11">
        <v>41000</v>
      </c>
      <c r="F42" s="32">
        <f t="shared" si="0"/>
        <v>246000</v>
      </c>
      <c r="G42" s="27"/>
      <c r="H42" s="27">
        <f t="shared" si="1"/>
        <v>0</v>
      </c>
    </row>
    <row r="43" spans="1:8">
      <c r="A43" s="9">
        <v>28</v>
      </c>
      <c r="B43" s="10" t="s">
        <v>61</v>
      </c>
      <c r="C43" s="9" t="s">
        <v>41</v>
      </c>
      <c r="D43" s="9">
        <v>20</v>
      </c>
      <c r="E43" s="11">
        <v>16500</v>
      </c>
      <c r="F43" s="32">
        <f t="shared" si="0"/>
        <v>330000</v>
      </c>
      <c r="G43" s="27"/>
      <c r="H43" s="27">
        <f t="shared" si="1"/>
        <v>0</v>
      </c>
    </row>
    <row r="44" spans="1:8">
      <c r="A44" s="9">
        <v>29</v>
      </c>
      <c r="B44" s="10" t="s">
        <v>100</v>
      </c>
      <c r="C44" s="9" t="s">
        <v>101</v>
      </c>
      <c r="D44" s="9">
        <v>3</v>
      </c>
      <c r="E44" s="11">
        <v>5800</v>
      </c>
      <c r="F44" s="32">
        <f t="shared" si="0"/>
        <v>17400</v>
      </c>
      <c r="G44" s="27"/>
      <c r="H44" s="27">
        <f t="shared" si="1"/>
        <v>0</v>
      </c>
    </row>
    <row r="45" spans="1:8">
      <c r="A45" s="9">
        <v>30</v>
      </c>
      <c r="B45" s="10" t="s">
        <v>68</v>
      </c>
      <c r="C45" s="9" t="s">
        <v>69</v>
      </c>
      <c r="D45" s="9">
        <v>36</v>
      </c>
      <c r="E45" s="11">
        <v>2800</v>
      </c>
      <c r="F45" s="32">
        <f t="shared" si="0"/>
        <v>100800</v>
      </c>
      <c r="G45" s="27"/>
      <c r="H45" s="27">
        <f t="shared" si="1"/>
        <v>0</v>
      </c>
    </row>
    <row r="46" spans="1:8">
      <c r="A46" s="9">
        <v>31</v>
      </c>
      <c r="B46" s="10" t="s">
        <v>70</v>
      </c>
      <c r="C46" s="9" t="s">
        <v>49</v>
      </c>
      <c r="D46" s="9">
        <v>10</v>
      </c>
      <c r="E46" s="11">
        <v>1700</v>
      </c>
      <c r="F46" s="32">
        <f t="shared" si="0"/>
        <v>17000</v>
      </c>
      <c r="G46" s="27"/>
      <c r="H46" s="27">
        <f t="shared" si="1"/>
        <v>0</v>
      </c>
    </row>
    <row r="47" spans="1:8">
      <c r="A47" s="9">
        <v>32</v>
      </c>
      <c r="B47" s="10" t="s">
        <v>72</v>
      </c>
      <c r="C47" s="9" t="s">
        <v>69</v>
      </c>
      <c r="D47" s="9">
        <v>4</v>
      </c>
      <c r="E47" s="11">
        <v>95000</v>
      </c>
      <c r="F47" s="32">
        <f t="shared" si="0"/>
        <v>380000</v>
      </c>
      <c r="G47" s="27"/>
      <c r="H47" s="27">
        <f t="shared" si="1"/>
        <v>0</v>
      </c>
    </row>
    <row r="48" spans="1:8">
      <c r="A48" s="9">
        <v>33</v>
      </c>
      <c r="B48" s="10" t="s">
        <v>102</v>
      </c>
      <c r="C48" s="9" t="s">
        <v>69</v>
      </c>
      <c r="D48" s="9">
        <v>2</v>
      </c>
      <c r="E48" s="11">
        <v>8000</v>
      </c>
      <c r="F48" s="32">
        <f t="shared" si="0"/>
        <v>16000</v>
      </c>
      <c r="G48" s="27"/>
      <c r="H48" s="27">
        <f t="shared" si="1"/>
        <v>0</v>
      </c>
    </row>
    <row r="49" spans="1:8">
      <c r="A49" s="9">
        <v>34</v>
      </c>
      <c r="B49" s="10" t="s">
        <v>103</v>
      </c>
      <c r="C49" s="9" t="s">
        <v>28</v>
      </c>
      <c r="D49" s="9">
        <v>1</v>
      </c>
      <c r="E49" s="11">
        <v>35000</v>
      </c>
      <c r="F49" s="32">
        <f t="shared" si="0"/>
        <v>35000</v>
      </c>
      <c r="G49" s="27"/>
      <c r="H49" s="27">
        <f t="shared" si="1"/>
        <v>0</v>
      </c>
    </row>
    <row r="50" spans="1:8">
      <c r="A50" s="9">
        <v>35</v>
      </c>
      <c r="B50" s="10" t="s">
        <v>104</v>
      </c>
      <c r="C50" s="9" t="s">
        <v>49</v>
      </c>
      <c r="D50" s="9">
        <v>2</v>
      </c>
      <c r="E50" s="11">
        <v>4800</v>
      </c>
      <c r="F50" s="32">
        <f t="shared" si="0"/>
        <v>9600</v>
      </c>
      <c r="G50" s="27"/>
      <c r="H50" s="27">
        <f t="shared" si="1"/>
        <v>0</v>
      </c>
    </row>
    <row r="51" spans="1:8">
      <c r="A51" s="9">
        <v>36</v>
      </c>
      <c r="B51" s="10" t="s">
        <v>20</v>
      </c>
      <c r="C51" s="9" t="s">
        <v>21</v>
      </c>
      <c r="D51" s="9">
        <v>30</v>
      </c>
      <c r="E51" s="11">
        <v>2400</v>
      </c>
      <c r="F51" s="32">
        <f t="shared" si="0"/>
        <v>72000</v>
      </c>
      <c r="G51" s="27"/>
      <c r="H51" s="27">
        <f t="shared" si="1"/>
        <v>0</v>
      </c>
    </row>
    <row r="52" spans="1:8">
      <c r="A52" s="12">
        <v>37</v>
      </c>
      <c r="B52" s="13" t="s">
        <v>29</v>
      </c>
      <c r="C52" s="12" t="s">
        <v>17</v>
      </c>
      <c r="D52" s="12">
        <v>186</v>
      </c>
      <c r="E52" s="14">
        <v>12500</v>
      </c>
      <c r="F52" s="31">
        <f t="shared" si="0"/>
        <v>2325000</v>
      </c>
      <c r="G52" s="33">
        <v>2000</v>
      </c>
      <c r="H52" s="27">
        <f t="shared" si="1"/>
        <v>372000</v>
      </c>
    </row>
    <row r="53" spans="1:8">
      <c r="A53" s="12">
        <v>38</v>
      </c>
      <c r="B53" s="13" t="s">
        <v>105</v>
      </c>
      <c r="C53" s="12" t="s">
        <v>19</v>
      </c>
      <c r="D53" s="12">
        <v>1</v>
      </c>
      <c r="E53" s="14">
        <v>81000</v>
      </c>
      <c r="F53" s="31">
        <f t="shared" si="0"/>
        <v>81000</v>
      </c>
      <c r="G53" s="33">
        <v>24000</v>
      </c>
      <c r="H53" s="27">
        <f t="shared" si="1"/>
        <v>24000</v>
      </c>
    </row>
    <row r="54" spans="1:8">
      <c r="A54" s="12">
        <v>39</v>
      </c>
      <c r="B54" s="13" t="s">
        <v>22</v>
      </c>
      <c r="C54" s="12" t="s">
        <v>23</v>
      </c>
      <c r="D54" s="12">
        <v>2</v>
      </c>
      <c r="E54" s="14">
        <v>54000</v>
      </c>
      <c r="F54" s="31">
        <f t="shared" si="0"/>
        <v>108000</v>
      </c>
      <c r="G54" s="33">
        <v>2000</v>
      </c>
      <c r="H54" s="27">
        <f t="shared" si="1"/>
        <v>4000</v>
      </c>
    </row>
    <row r="55" spans="1:8">
      <c r="A55" s="9">
        <v>40</v>
      </c>
      <c r="B55" s="10" t="s">
        <v>47</v>
      </c>
      <c r="C55" s="9" t="s">
        <v>41</v>
      </c>
      <c r="D55" s="9">
        <v>3</v>
      </c>
      <c r="E55" s="11">
        <v>3200</v>
      </c>
      <c r="F55" s="32">
        <f t="shared" si="0"/>
        <v>9600</v>
      </c>
      <c r="G55" s="27"/>
      <c r="H55" s="27">
        <f t="shared" si="1"/>
        <v>0</v>
      </c>
    </row>
    <row r="56" spans="1:8">
      <c r="A56" s="9">
        <v>41</v>
      </c>
      <c r="B56" s="10" t="s">
        <v>40</v>
      </c>
      <c r="C56" s="9" t="s">
        <v>41</v>
      </c>
      <c r="D56" s="9">
        <v>1</v>
      </c>
      <c r="E56" s="11">
        <v>3500</v>
      </c>
      <c r="F56" s="32">
        <f t="shared" si="0"/>
        <v>3500</v>
      </c>
      <c r="G56" s="27"/>
      <c r="H56" s="27">
        <f t="shared" si="1"/>
        <v>0</v>
      </c>
    </row>
    <row r="57" spans="1:8">
      <c r="A57" s="9">
        <v>42</v>
      </c>
      <c r="B57" s="10" t="s">
        <v>62</v>
      </c>
      <c r="C57" s="9" t="s">
        <v>49</v>
      </c>
      <c r="D57" s="9">
        <v>10</v>
      </c>
      <c r="E57" s="11">
        <v>26000</v>
      </c>
      <c r="F57" s="32">
        <f t="shared" si="0"/>
        <v>260000</v>
      </c>
      <c r="G57" s="27"/>
      <c r="H57" s="27">
        <f t="shared" si="1"/>
        <v>0</v>
      </c>
    </row>
    <row r="58" spans="1:8">
      <c r="A58" s="9">
        <v>43</v>
      </c>
      <c r="B58" s="10" t="s">
        <v>20</v>
      </c>
      <c r="C58" s="9" t="s">
        <v>21</v>
      </c>
      <c r="D58" s="9">
        <v>2</v>
      </c>
      <c r="E58" s="11">
        <v>2400</v>
      </c>
      <c r="F58" s="32">
        <f t="shared" si="0"/>
        <v>4800</v>
      </c>
      <c r="G58" s="27"/>
      <c r="H58" s="27">
        <f t="shared" si="1"/>
        <v>0</v>
      </c>
    </row>
    <row r="59" spans="1:8">
      <c r="A59" s="9">
        <v>44</v>
      </c>
      <c r="B59" s="10" t="s">
        <v>106</v>
      </c>
      <c r="C59" s="9" t="s">
        <v>28</v>
      </c>
      <c r="D59" s="9">
        <v>2</v>
      </c>
      <c r="E59" s="11">
        <v>3000</v>
      </c>
      <c r="F59" s="32">
        <f t="shared" si="0"/>
        <v>6000</v>
      </c>
      <c r="G59" s="27"/>
      <c r="H59" s="27">
        <f t="shared" si="1"/>
        <v>0</v>
      </c>
    </row>
    <row r="60" spans="1:8">
      <c r="A60" s="9">
        <v>45</v>
      </c>
      <c r="B60" s="10" t="s">
        <v>36</v>
      </c>
      <c r="C60" s="9" t="s">
        <v>21</v>
      </c>
      <c r="D60" s="9">
        <v>2</v>
      </c>
      <c r="E60" s="11">
        <v>3500</v>
      </c>
      <c r="F60" s="32">
        <f t="shared" si="0"/>
        <v>7000</v>
      </c>
      <c r="G60" s="27"/>
      <c r="H60" s="27">
        <f t="shared" si="1"/>
        <v>0</v>
      </c>
    </row>
    <row r="61" spans="1:8">
      <c r="A61" s="9">
        <v>46</v>
      </c>
      <c r="B61" s="10" t="s">
        <v>37</v>
      </c>
      <c r="C61" s="9" t="s">
        <v>21</v>
      </c>
      <c r="D61" s="9">
        <v>5</v>
      </c>
      <c r="E61" s="11">
        <v>6500</v>
      </c>
      <c r="F61" s="32">
        <f t="shared" si="0"/>
        <v>32500</v>
      </c>
      <c r="G61" s="27"/>
      <c r="H61" s="27">
        <f t="shared" si="1"/>
        <v>0</v>
      </c>
    </row>
    <row r="62" spans="1:8">
      <c r="A62" s="9">
        <v>47</v>
      </c>
      <c r="B62" s="10" t="s">
        <v>107</v>
      </c>
      <c r="C62" s="9" t="s">
        <v>19</v>
      </c>
      <c r="D62" s="9">
        <v>1</v>
      </c>
      <c r="E62" s="11">
        <v>105000</v>
      </c>
      <c r="F62" s="32">
        <f t="shared" si="0"/>
        <v>105000</v>
      </c>
      <c r="G62" s="27"/>
      <c r="H62" s="27">
        <f t="shared" si="1"/>
        <v>0</v>
      </c>
    </row>
    <row r="63" spans="1:8">
      <c r="A63" s="9">
        <v>48</v>
      </c>
      <c r="B63" s="10" t="s">
        <v>67</v>
      </c>
      <c r="C63" s="9" t="s">
        <v>21</v>
      </c>
      <c r="D63" s="9">
        <v>2</v>
      </c>
      <c r="E63" s="11">
        <v>19000</v>
      </c>
      <c r="F63" s="32">
        <f t="shared" si="0"/>
        <v>38000</v>
      </c>
      <c r="G63" s="27"/>
      <c r="H63" s="27">
        <f t="shared" si="1"/>
        <v>0</v>
      </c>
    </row>
    <row r="64" spans="1:8">
      <c r="A64" s="9">
        <v>49</v>
      </c>
      <c r="B64" s="38" t="s">
        <v>108</v>
      </c>
      <c r="C64" s="39" t="s">
        <v>41</v>
      </c>
      <c r="D64" s="19">
        <v>1</v>
      </c>
      <c r="E64" s="20">
        <v>21000</v>
      </c>
      <c r="F64" s="32">
        <f t="shared" si="0"/>
        <v>21000</v>
      </c>
      <c r="G64" s="27"/>
      <c r="H64" s="27">
        <f t="shared" si="1"/>
        <v>0</v>
      </c>
    </row>
    <row r="65" spans="1:8">
      <c r="A65" s="9">
        <v>50</v>
      </c>
      <c r="B65" s="38" t="s">
        <v>109</v>
      </c>
      <c r="C65" s="39" t="s">
        <v>52</v>
      </c>
      <c r="D65" s="19">
        <v>10</v>
      </c>
      <c r="E65" s="20">
        <v>32000</v>
      </c>
      <c r="F65" s="32">
        <f t="shared" si="0"/>
        <v>320000</v>
      </c>
      <c r="G65" s="27"/>
      <c r="H65" s="27">
        <f t="shared" si="1"/>
        <v>0</v>
      </c>
    </row>
    <row r="66" spans="1:8">
      <c r="A66" s="9">
        <v>51</v>
      </c>
      <c r="B66" s="10" t="s">
        <v>16</v>
      </c>
      <c r="C66" s="9" t="s">
        <v>17</v>
      </c>
      <c r="D66" s="9">
        <v>1</v>
      </c>
      <c r="E66" s="11">
        <v>836000</v>
      </c>
      <c r="F66" s="32">
        <f t="shared" si="0"/>
        <v>836000</v>
      </c>
      <c r="G66" s="27"/>
      <c r="H66" s="27">
        <f t="shared" si="1"/>
        <v>0</v>
      </c>
    </row>
    <row r="67" spans="1:8">
      <c r="A67" s="9">
        <v>52</v>
      </c>
      <c r="B67" s="40" t="s">
        <v>110</v>
      </c>
      <c r="C67" s="41" t="s">
        <v>111</v>
      </c>
      <c r="D67" s="41">
        <v>50</v>
      </c>
      <c r="E67" s="42">
        <v>5200</v>
      </c>
      <c r="F67" s="31">
        <f t="shared" si="0"/>
        <v>260000</v>
      </c>
      <c r="G67" s="33">
        <v>1800</v>
      </c>
      <c r="H67" s="27">
        <f t="shared" si="1"/>
        <v>90000</v>
      </c>
    </row>
    <row r="68" spans="1:8">
      <c r="A68" s="9">
        <v>53</v>
      </c>
      <c r="B68" s="43" t="s">
        <v>112</v>
      </c>
      <c r="C68" s="44" t="s">
        <v>49</v>
      </c>
      <c r="D68" s="44">
        <v>50</v>
      </c>
      <c r="E68" s="45">
        <v>550</v>
      </c>
      <c r="F68" s="32">
        <f t="shared" si="0"/>
        <v>27500</v>
      </c>
      <c r="G68" s="27"/>
      <c r="H68" s="27">
        <f t="shared" si="1"/>
        <v>0</v>
      </c>
    </row>
    <row r="69" spans="1:8">
      <c r="A69" s="9">
        <v>54</v>
      </c>
      <c r="B69" s="43" t="s">
        <v>113</v>
      </c>
      <c r="C69" s="44" t="s">
        <v>21</v>
      </c>
      <c r="D69" s="44">
        <v>1</v>
      </c>
      <c r="E69" s="45">
        <v>28000</v>
      </c>
      <c r="F69" s="32">
        <f t="shared" si="0"/>
        <v>28000</v>
      </c>
      <c r="G69" s="27"/>
      <c r="H69" s="27">
        <f t="shared" si="1"/>
        <v>0</v>
      </c>
    </row>
    <row r="70" spans="1:8">
      <c r="A70" s="9">
        <v>55</v>
      </c>
      <c r="B70" s="43" t="s">
        <v>114</v>
      </c>
      <c r="C70" s="44" t="s">
        <v>21</v>
      </c>
      <c r="D70" s="44">
        <v>1</v>
      </c>
      <c r="E70" s="45">
        <v>16000</v>
      </c>
      <c r="F70" s="32">
        <f t="shared" si="0"/>
        <v>16000</v>
      </c>
      <c r="G70" s="27"/>
      <c r="H70" s="27">
        <f t="shared" si="1"/>
        <v>0</v>
      </c>
    </row>
    <row r="71" spans="1:8">
      <c r="A71" s="9">
        <v>56</v>
      </c>
      <c r="B71" s="43" t="s">
        <v>102</v>
      </c>
      <c r="C71" s="44" t="s">
        <v>69</v>
      </c>
      <c r="D71" s="44">
        <v>1</v>
      </c>
      <c r="E71" s="45">
        <v>8000</v>
      </c>
      <c r="F71" s="32">
        <f t="shared" si="0"/>
        <v>8000</v>
      </c>
      <c r="G71" s="27"/>
      <c r="H71" s="27">
        <f t="shared" si="1"/>
        <v>0</v>
      </c>
    </row>
    <row r="72" spans="1:8">
      <c r="A72" s="9">
        <v>57</v>
      </c>
      <c r="B72" s="43" t="s">
        <v>115</v>
      </c>
      <c r="C72" s="44" t="s">
        <v>59</v>
      </c>
      <c r="D72" s="44">
        <v>2</v>
      </c>
      <c r="E72" s="45">
        <v>28000</v>
      </c>
      <c r="F72" s="32">
        <f t="shared" si="0"/>
        <v>56000</v>
      </c>
      <c r="G72" s="27"/>
      <c r="H72" s="27">
        <f t="shared" si="1"/>
        <v>0</v>
      </c>
    </row>
    <row r="73" spans="1:8">
      <c r="A73" s="9">
        <v>58</v>
      </c>
      <c r="B73" s="40" t="s">
        <v>45</v>
      </c>
      <c r="C73" s="41" t="s">
        <v>43</v>
      </c>
      <c r="D73" s="41">
        <v>100</v>
      </c>
      <c r="E73" s="42">
        <v>5500</v>
      </c>
      <c r="F73" s="31">
        <f t="shared" si="0"/>
        <v>550000</v>
      </c>
      <c r="G73" s="33">
        <v>500</v>
      </c>
      <c r="H73" s="27">
        <f t="shared" si="1"/>
        <v>50000</v>
      </c>
    </row>
    <row r="74" spans="1:8">
      <c r="A74" s="9">
        <v>59</v>
      </c>
      <c r="B74" s="43" t="s">
        <v>116</v>
      </c>
      <c r="C74" s="44" t="s">
        <v>17</v>
      </c>
      <c r="D74" s="44">
        <v>1</v>
      </c>
      <c r="E74" s="45">
        <v>15000</v>
      </c>
      <c r="F74" s="32">
        <f t="shared" si="0"/>
        <v>15000</v>
      </c>
      <c r="G74" s="27"/>
      <c r="H74" s="27">
        <f t="shared" si="1"/>
        <v>0</v>
      </c>
    </row>
    <row r="75" spans="1:8">
      <c r="A75" s="9">
        <v>60</v>
      </c>
      <c r="B75" s="43" t="s">
        <v>117</v>
      </c>
      <c r="C75" s="44" t="s">
        <v>17</v>
      </c>
      <c r="D75" s="44">
        <v>1</v>
      </c>
      <c r="E75" s="45">
        <v>28000</v>
      </c>
      <c r="F75" s="32">
        <f t="shared" si="0"/>
        <v>28000</v>
      </c>
      <c r="G75" s="27"/>
      <c r="H75" s="27">
        <f t="shared" si="1"/>
        <v>0</v>
      </c>
    </row>
    <row r="76" spans="1:8">
      <c r="A76" s="9">
        <v>61</v>
      </c>
      <c r="B76" s="43" t="s">
        <v>113</v>
      </c>
      <c r="C76" s="44" t="s">
        <v>21</v>
      </c>
      <c r="D76" s="44">
        <v>1</v>
      </c>
      <c r="E76" s="45">
        <v>28000</v>
      </c>
      <c r="F76" s="32">
        <f t="shared" si="0"/>
        <v>28000</v>
      </c>
      <c r="G76" s="28" t="s">
        <v>132</v>
      </c>
      <c r="H76" s="29">
        <f>SUM(H16:H75)</f>
        <v>1601000</v>
      </c>
    </row>
    <row r="77" spans="1:8">
      <c r="A77" s="135" t="s">
        <v>83</v>
      </c>
      <c r="B77" s="136"/>
      <c r="C77" s="136"/>
      <c r="D77" s="136"/>
      <c r="E77" s="137"/>
      <c r="F77" s="22">
        <f>SUM(F16:F76)</f>
        <v>19367800</v>
      </c>
    </row>
    <row r="78" spans="1:8">
      <c r="A78" s="138" t="s">
        <v>131</v>
      </c>
      <c r="B78" s="136"/>
      <c r="C78" s="136"/>
      <c r="D78" s="136"/>
      <c r="E78" s="137"/>
      <c r="F78" s="24">
        <f>F77*0.05</f>
        <v>968390</v>
      </c>
    </row>
    <row r="81" spans="1:10">
      <c r="E81" s="149" t="s">
        <v>84</v>
      </c>
      <c r="F81" s="132"/>
    </row>
    <row r="82" spans="1:10">
      <c r="E82" s="149" t="s">
        <v>85</v>
      </c>
      <c r="F82" s="132"/>
    </row>
    <row r="86" spans="1:10">
      <c r="E86" s="149" t="s">
        <v>86</v>
      </c>
      <c r="F86" s="132"/>
    </row>
    <row r="88" spans="1:10">
      <c r="A88" s="147" t="s">
        <v>118</v>
      </c>
      <c r="B88" s="147"/>
      <c r="C88" s="147"/>
      <c r="D88" s="147"/>
      <c r="E88" s="147"/>
      <c r="F88" s="147"/>
    </row>
    <row r="89" spans="1:10" ht="15.75">
      <c r="A89" s="46" t="s">
        <v>10</v>
      </c>
      <c r="B89" s="46" t="s">
        <v>11</v>
      </c>
      <c r="C89" s="46" t="s">
        <v>12</v>
      </c>
      <c r="D89" s="46" t="s">
        <v>13</v>
      </c>
      <c r="E89" s="46" t="s">
        <v>14</v>
      </c>
      <c r="F89" s="47" t="s">
        <v>15</v>
      </c>
      <c r="G89" s="37" t="s">
        <v>136</v>
      </c>
      <c r="H89" s="37" t="s">
        <v>135</v>
      </c>
    </row>
    <row r="90" spans="1:10">
      <c r="A90" s="48">
        <v>1</v>
      </c>
      <c r="B90" s="49" t="s">
        <v>119</v>
      </c>
      <c r="C90" s="50" t="s">
        <v>120</v>
      </c>
      <c r="D90" s="50">
        <v>10000</v>
      </c>
      <c r="E90" s="51">
        <v>190</v>
      </c>
      <c r="F90" s="51">
        <f>E90*D90</f>
        <v>1900000</v>
      </c>
      <c r="G90" s="27">
        <v>220</v>
      </c>
      <c r="H90" s="55">
        <f>G90*D90</f>
        <v>2200000</v>
      </c>
      <c r="I90" s="3">
        <f>H90*0.1</f>
        <v>220000</v>
      </c>
      <c r="J90" s="23" t="s">
        <v>137</v>
      </c>
    </row>
    <row r="91" spans="1:10">
      <c r="E91" s="28" t="s">
        <v>131</v>
      </c>
      <c r="F91" s="29">
        <f>F90*0.05</f>
        <v>95000</v>
      </c>
    </row>
    <row r="94" spans="1:10" ht="20.25">
      <c r="A94" s="148" t="s">
        <v>3</v>
      </c>
      <c r="B94" s="132"/>
      <c r="C94" s="132"/>
      <c r="D94" s="132"/>
      <c r="E94" s="132"/>
      <c r="F94" s="132"/>
    </row>
    <row r="95" spans="1:10" ht="15.75">
      <c r="A95" s="133" t="s">
        <v>121</v>
      </c>
      <c r="B95" s="133"/>
      <c r="C95" s="133"/>
      <c r="D95" s="133"/>
      <c r="E95" s="133"/>
      <c r="F95" s="133"/>
    </row>
    <row r="96" spans="1:10" ht="15.75">
      <c r="A96" s="134" t="s">
        <v>122</v>
      </c>
      <c r="B96" s="134"/>
      <c r="C96" s="134"/>
      <c r="D96" s="134"/>
      <c r="E96" s="134"/>
      <c r="F96" s="134"/>
    </row>
    <row r="97" spans="1:10" ht="15.75">
      <c r="A97" s="133" t="s">
        <v>123</v>
      </c>
      <c r="B97" s="133"/>
      <c r="C97" s="133"/>
      <c r="D97" s="133"/>
      <c r="E97" s="133"/>
      <c r="F97" s="133"/>
    </row>
    <row r="99" spans="1:10" ht="15.75">
      <c r="A99" s="6" t="s">
        <v>7</v>
      </c>
    </row>
    <row r="100" spans="1:10" ht="15.75">
      <c r="A100" s="6" t="s">
        <v>8</v>
      </c>
    </row>
    <row r="101" spans="1:10" ht="15.75">
      <c r="A101" s="6" t="s">
        <v>9</v>
      </c>
    </row>
    <row r="102" spans="1:10" s="8" customFormat="1" ht="15.75">
      <c r="A102" s="46" t="s">
        <v>10</v>
      </c>
      <c r="B102" s="46" t="s">
        <v>11</v>
      </c>
      <c r="C102" s="46" t="s">
        <v>12</v>
      </c>
      <c r="D102" s="46" t="s">
        <v>13</v>
      </c>
      <c r="E102" s="46" t="s">
        <v>14</v>
      </c>
      <c r="F102" s="47" t="s">
        <v>15</v>
      </c>
      <c r="G102" s="37" t="s">
        <v>136</v>
      </c>
      <c r="H102" s="37" t="s">
        <v>135</v>
      </c>
    </row>
    <row r="103" spans="1:10">
      <c r="A103" s="9">
        <v>1</v>
      </c>
      <c r="B103" s="10" t="s">
        <v>51</v>
      </c>
      <c r="C103" s="9" t="s">
        <v>52</v>
      </c>
      <c r="D103" s="9">
        <v>10</v>
      </c>
      <c r="E103" s="11">
        <v>20000</v>
      </c>
      <c r="F103" s="32">
        <f t="shared" ref="F103:F112" si="2">D103*E103</f>
        <v>200000</v>
      </c>
      <c r="G103" s="27"/>
      <c r="H103" s="27">
        <f>G103*D103</f>
        <v>0</v>
      </c>
    </row>
    <row r="104" spans="1:10">
      <c r="A104" s="9">
        <v>2</v>
      </c>
      <c r="B104" s="13" t="s">
        <v>90</v>
      </c>
      <c r="C104" s="12" t="s">
        <v>91</v>
      </c>
      <c r="D104" s="12">
        <v>10</v>
      </c>
      <c r="E104" s="14">
        <v>350000</v>
      </c>
      <c r="F104" s="31">
        <f t="shared" si="2"/>
        <v>3500000</v>
      </c>
      <c r="G104" s="33">
        <v>120000</v>
      </c>
      <c r="H104" s="27">
        <f t="shared" ref="H104:H111" si="3">G104*D104</f>
        <v>1200000</v>
      </c>
      <c r="I104" s="3">
        <f>H104*0.1</f>
        <v>120000</v>
      </c>
      <c r="J104" s="23" t="s">
        <v>141</v>
      </c>
    </row>
    <row r="105" spans="1:10">
      <c r="A105" s="9">
        <v>3</v>
      </c>
      <c r="B105" s="10" t="s">
        <v>46</v>
      </c>
      <c r="C105" s="9" t="s">
        <v>41</v>
      </c>
      <c r="D105" s="9">
        <v>2</v>
      </c>
      <c r="E105" s="11">
        <v>19000</v>
      </c>
      <c r="F105" s="32">
        <f t="shared" si="2"/>
        <v>38000</v>
      </c>
      <c r="G105" s="27"/>
      <c r="H105" s="27">
        <f t="shared" si="3"/>
        <v>0</v>
      </c>
    </row>
    <row r="106" spans="1:10">
      <c r="A106" s="9">
        <v>4</v>
      </c>
      <c r="B106" s="52" t="s">
        <v>124</v>
      </c>
      <c r="C106" s="12" t="s">
        <v>43</v>
      </c>
      <c r="D106" s="12">
        <v>100</v>
      </c>
      <c r="E106" s="14">
        <v>5500</v>
      </c>
      <c r="F106" s="31">
        <f t="shared" si="2"/>
        <v>550000</v>
      </c>
      <c r="G106" s="33">
        <v>500</v>
      </c>
      <c r="H106" s="27">
        <f t="shared" si="3"/>
        <v>50000</v>
      </c>
    </row>
    <row r="107" spans="1:10">
      <c r="A107" s="9">
        <v>5</v>
      </c>
      <c r="B107" s="13" t="s">
        <v>29</v>
      </c>
      <c r="C107" s="12" t="s">
        <v>17</v>
      </c>
      <c r="D107" s="12">
        <v>24</v>
      </c>
      <c r="E107" s="14">
        <v>12500</v>
      </c>
      <c r="F107" s="31">
        <f t="shared" si="2"/>
        <v>300000</v>
      </c>
      <c r="G107" s="33">
        <v>2000</v>
      </c>
      <c r="H107" s="27">
        <f t="shared" si="3"/>
        <v>48000</v>
      </c>
    </row>
    <row r="108" spans="1:10">
      <c r="A108" s="9">
        <v>6</v>
      </c>
      <c r="B108" s="10" t="s">
        <v>38</v>
      </c>
      <c r="C108" s="9" t="s">
        <v>21</v>
      </c>
      <c r="D108" s="9">
        <v>10</v>
      </c>
      <c r="E108" s="11">
        <v>3000</v>
      </c>
      <c r="F108" s="32">
        <f t="shared" si="2"/>
        <v>30000</v>
      </c>
      <c r="G108" s="27"/>
      <c r="H108" s="27">
        <f t="shared" si="3"/>
        <v>0</v>
      </c>
    </row>
    <row r="109" spans="1:10">
      <c r="A109" s="9">
        <v>7</v>
      </c>
      <c r="B109" s="13" t="s">
        <v>22</v>
      </c>
      <c r="C109" s="12" t="s">
        <v>23</v>
      </c>
      <c r="D109" s="12">
        <v>1</v>
      </c>
      <c r="E109" s="14">
        <v>54000</v>
      </c>
      <c r="F109" s="31">
        <f t="shared" si="2"/>
        <v>54000</v>
      </c>
      <c r="G109" s="33">
        <v>2000</v>
      </c>
      <c r="H109" s="27">
        <f t="shared" si="3"/>
        <v>2000</v>
      </c>
    </row>
    <row r="110" spans="1:10">
      <c r="A110" s="9">
        <v>8</v>
      </c>
      <c r="B110" s="10" t="s">
        <v>20</v>
      </c>
      <c r="C110" s="9" t="s">
        <v>21</v>
      </c>
      <c r="D110" s="9">
        <v>10</v>
      </c>
      <c r="E110" s="11">
        <v>2400</v>
      </c>
      <c r="F110" s="32">
        <f t="shared" si="2"/>
        <v>24000</v>
      </c>
      <c r="G110" s="27"/>
      <c r="H110" s="27">
        <f t="shared" si="3"/>
        <v>0</v>
      </c>
    </row>
    <row r="111" spans="1:10">
      <c r="A111" s="9">
        <v>9</v>
      </c>
      <c r="B111" s="52" t="s">
        <v>124</v>
      </c>
      <c r="C111" s="12" t="s">
        <v>43</v>
      </c>
      <c r="D111" s="12">
        <v>100</v>
      </c>
      <c r="E111" s="14">
        <v>5500</v>
      </c>
      <c r="F111" s="31">
        <f>D111*E111</f>
        <v>550000</v>
      </c>
      <c r="G111" s="33">
        <v>500</v>
      </c>
      <c r="H111" s="27">
        <f t="shared" si="3"/>
        <v>50000</v>
      </c>
    </row>
    <row r="112" spans="1:10">
      <c r="A112" s="9">
        <v>10</v>
      </c>
      <c r="B112" s="10" t="s">
        <v>89</v>
      </c>
      <c r="C112" s="9" t="s">
        <v>17</v>
      </c>
      <c r="D112" s="9">
        <v>30</v>
      </c>
      <c r="E112" s="11">
        <v>5800</v>
      </c>
      <c r="F112" s="32">
        <f t="shared" si="2"/>
        <v>174000</v>
      </c>
      <c r="G112" s="28" t="s">
        <v>138</v>
      </c>
      <c r="H112" s="29">
        <f>SUM(H103:H111)</f>
        <v>1350000</v>
      </c>
    </row>
    <row r="113" spans="1:6">
      <c r="A113" s="138" t="s">
        <v>83</v>
      </c>
      <c r="B113" s="144"/>
      <c r="C113" s="144"/>
      <c r="D113" s="144"/>
      <c r="E113" s="145"/>
      <c r="F113" s="53">
        <f>SUM(F103:F112)</f>
        <v>5420000</v>
      </c>
    </row>
    <row r="114" spans="1:6">
      <c r="A114" s="138" t="s">
        <v>131</v>
      </c>
      <c r="B114" s="144"/>
      <c r="C114" s="144"/>
      <c r="D114" s="144"/>
      <c r="E114" s="145"/>
      <c r="F114" s="24">
        <f>F113*0.05</f>
        <v>271000</v>
      </c>
    </row>
    <row r="117" spans="1:6" ht="15.75">
      <c r="A117" s="25">
        <v>127</v>
      </c>
      <c r="B117" s="2" t="s">
        <v>125</v>
      </c>
      <c r="C117" s="2">
        <v>4100000</v>
      </c>
      <c r="D117" s="2">
        <v>0</v>
      </c>
      <c r="E117" s="2">
        <f t="shared" ref="E117" si="4">C117+D117</f>
        <v>4100000</v>
      </c>
    </row>
    <row r="118" spans="1:6">
      <c r="D118" s="54" t="s">
        <v>131</v>
      </c>
      <c r="E118" s="29">
        <f>E117*0.05</f>
        <v>205000</v>
      </c>
    </row>
    <row r="122" spans="1:6">
      <c r="E122" s="23" t="s">
        <v>140</v>
      </c>
      <c r="F122" s="3">
        <f>E118+F114+H112+F91+H90+F78+H76</f>
        <v>6690390</v>
      </c>
    </row>
    <row r="123" spans="1:6">
      <c r="C123" s="146" t="s">
        <v>139</v>
      </c>
      <c r="D123" s="146"/>
      <c r="E123" s="146"/>
      <c r="F123" s="26">
        <f>F122-(I104+I90)</f>
        <v>6350390</v>
      </c>
    </row>
  </sheetData>
  <mergeCells count="20">
    <mergeCell ref="A9:F9"/>
    <mergeCell ref="A2:F2"/>
    <mergeCell ref="A3:F3"/>
    <mergeCell ref="A4:F4"/>
    <mergeCell ref="A7:F7"/>
    <mergeCell ref="A8:F8"/>
    <mergeCell ref="A88:F88"/>
    <mergeCell ref="A94:F94"/>
    <mergeCell ref="A95:F95"/>
    <mergeCell ref="A10:F10"/>
    <mergeCell ref="A77:E77"/>
    <mergeCell ref="A78:E78"/>
    <mergeCell ref="E81:F81"/>
    <mergeCell ref="E82:F82"/>
    <mergeCell ref="E86:F86"/>
    <mergeCell ref="A96:F96"/>
    <mergeCell ref="A97:F97"/>
    <mergeCell ref="A113:E113"/>
    <mergeCell ref="A114:E114"/>
    <mergeCell ref="C123:E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113"/>
  <sheetViews>
    <sheetView topLeftCell="A96" workbookViewId="0">
      <selection activeCell="E144" sqref="E144"/>
    </sheetView>
  </sheetViews>
  <sheetFormatPr defaultRowHeight="15"/>
  <cols>
    <col min="1" max="1" width="6.5703125" style="4" customWidth="1"/>
    <col min="2" max="2" width="36.140625" style="4" customWidth="1"/>
    <col min="3" max="3" width="11.28515625" style="4" customWidth="1"/>
    <col min="4" max="4" width="9.140625" style="4"/>
    <col min="5" max="5" width="11.85546875" style="4" customWidth="1"/>
    <col min="6" max="6" width="14.7109375" style="4" customWidth="1"/>
    <col min="7" max="16384" width="9.140625" style="4"/>
  </cols>
  <sheetData>
    <row r="2" spans="1:6" ht="16.5">
      <c r="A2" s="139" t="s">
        <v>0</v>
      </c>
      <c r="B2" s="132"/>
      <c r="C2" s="132"/>
      <c r="D2" s="132"/>
      <c r="E2" s="132"/>
      <c r="F2" s="132"/>
    </row>
    <row r="3" spans="1:6" ht="15.75">
      <c r="A3" s="140" t="s">
        <v>1</v>
      </c>
      <c r="B3" s="132"/>
      <c r="C3" s="132"/>
      <c r="D3" s="132"/>
      <c r="E3" s="132"/>
      <c r="F3" s="132"/>
    </row>
    <row r="4" spans="1:6" ht="16.5">
      <c r="A4" s="139" t="s">
        <v>2</v>
      </c>
      <c r="B4" s="132"/>
      <c r="C4" s="132"/>
      <c r="D4" s="132"/>
      <c r="E4" s="132"/>
      <c r="F4" s="132"/>
    </row>
    <row r="7" spans="1:6" ht="20.25">
      <c r="A7" s="131" t="s">
        <v>3</v>
      </c>
      <c r="B7" s="132"/>
      <c r="C7" s="132"/>
      <c r="D7" s="132"/>
      <c r="E7" s="132"/>
      <c r="F7" s="132"/>
    </row>
    <row r="8" spans="1:6" ht="15.75">
      <c r="A8" s="133" t="s">
        <v>142</v>
      </c>
      <c r="B8" s="133"/>
      <c r="C8" s="133"/>
      <c r="D8" s="133"/>
      <c r="E8" s="133"/>
      <c r="F8" s="133"/>
    </row>
    <row r="9" spans="1:6" ht="15.75">
      <c r="A9" s="134" t="s">
        <v>143</v>
      </c>
      <c r="B9" s="134"/>
      <c r="C9" s="134"/>
      <c r="D9" s="134"/>
      <c r="E9" s="134"/>
      <c r="F9" s="134"/>
    </row>
    <row r="10" spans="1:6" ht="15.75">
      <c r="A10" s="133" t="s">
        <v>144</v>
      </c>
      <c r="B10" s="133"/>
      <c r="C10" s="133"/>
      <c r="D10" s="133"/>
      <c r="E10" s="133"/>
      <c r="F10" s="133"/>
    </row>
    <row r="12" spans="1:6" ht="15.75">
      <c r="A12" s="6" t="s">
        <v>7</v>
      </c>
    </row>
    <row r="13" spans="1:6" ht="15.75">
      <c r="A13" s="6" t="s">
        <v>8</v>
      </c>
    </row>
    <row r="14" spans="1:6" ht="15.75">
      <c r="A14" s="6" t="s">
        <v>145</v>
      </c>
    </row>
    <row r="15" spans="1:6" s="8" customFormat="1" ht="15.75">
      <c r="A15" s="7" t="s">
        <v>10</v>
      </c>
      <c r="B15" s="7" t="s">
        <v>11</v>
      </c>
      <c r="C15" s="7" t="s">
        <v>12</v>
      </c>
      <c r="D15" s="7" t="s">
        <v>13</v>
      </c>
      <c r="E15" s="7" t="s">
        <v>14</v>
      </c>
      <c r="F15" s="7" t="s">
        <v>15</v>
      </c>
    </row>
    <row r="16" spans="1:6">
      <c r="A16" s="9">
        <v>1</v>
      </c>
      <c r="B16" s="10" t="s">
        <v>146</v>
      </c>
      <c r="C16" s="9" t="s">
        <v>147</v>
      </c>
      <c r="D16" s="9">
        <v>5</v>
      </c>
      <c r="E16" s="11">
        <v>150000</v>
      </c>
      <c r="F16" s="11">
        <f t="shared" ref="F16:F74" si="0">D16*E16</f>
        <v>750000</v>
      </c>
    </row>
    <row r="17" spans="1:8">
      <c r="A17" s="12">
        <v>2</v>
      </c>
      <c r="B17" s="13" t="s">
        <v>22</v>
      </c>
      <c r="C17" s="12" t="s">
        <v>23</v>
      </c>
      <c r="D17" s="12">
        <v>30</v>
      </c>
      <c r="E17" s="14">
        <v>54000</v>
      </c>
      <c r="F17" s="14">
        <f t="shared" si="0"/>
        <v>1620000</v>
      </c>
      <c r="G17" s="4">
        <v>2000</v>
      </c>
      <c r="H17" s="4">
        <f>G17*D17</f>
        <v>60000</v>
      </c>
    </row>
    <row r="18" spans="1:8">
      <c r="A18" s="9">
        <v>3</v>
      </c>
      <c r="B18" s="10" t="s">
        <v>96</v>
      </c>
      <c r="C18" s="9" t="s">
        <v>21</v>
      </c>
      <c r="D18" s="9">
        <v>156</v>
      </c>
      <c r="E18" s="11">
        <v>2500</v>
      </c>
      <c r="F18" s="11">
        <f t="shared" si="0"/>
        <v>390000</v>
      </c>
      <c r="H18" s="4">
        <f t="shared" ref="H18:H82" si="1">G18*D18</f>
        <v>0</v>
      </c>
    </row>
    <row r="19" spans="1:8">
      <c r="A19" s="9">
        <v>4</v>
      </c>
      <c r="B19" s="10" t="s">
        <v>96</v>
      </c>
      <c r="C19" s="9" t="s">
        <v>21</v>
      </c>
      <c r="D19" s="9">
        <v>2</v>
      </c>
      <c r="E19" s="11">
        <v>2500</v>
      </c>
      <c r="F19" s="11">
        <f t="shared" si="0"/>
        <v>5000</v>
      </c>
      <c r="H19" s="4">
        <f t="shared" si="1"/>
        <v>0</v>
      </c>
    </row>
    <row r="20" spans="1:8">
      <c r="A20" s="12">
        <v>5</v>
      </c>
      <c r="B20" s="13" t="s">
        <v>22</v>
      </c>
      <c r="C20" s="12" t="s">
        <v>23</v>
      </c>
      <c r="D20" s="12">
        <v>20</v>
      </c>
      <c r="E20" s="14">
        <v>54000</v>
      </c>
      <c r="F20" s="14">
        <f t="shared" si="0"/>
        <v>1080000</v>
      </c>
      <c r="G20" s="4">
        <v>2000</v>
      </c>
      <c r="H20" s="4">
        <f t="shared" si="1"/>
        <v>40000</v>
      </c>
    </row>
    <row r="21" spans="1:8">
      <c r="A21" s="12">
        <v>6</v>
      </c>
      <c r="B21" s="13" t="s">
        <v>24</v>
      </c>
      <c r="C21" s="12" t="s">
        <v>23</v>
      </c>
      <c r="D21" s="12">
        <v>2</v>
      </c>
      <c r="E21" s="14">
        <v>27000</v>
      </c>
      <c r="F21" s="14">
        <f t="shared" si="0"/>
        <v>54000</v>
      </c>
      <c r="G21" s="4">
        <v>1000</v>
      </c>
      <c r="H21" s="4">
        <f t="shared" si="1"/>
        <v>2000</v>
      </c>
    </row>
    <row r="22" spans="1:8">
      <c r="A22" s="12">
        <v>7</v>
      </c>
      <c r="B22" s="13" t="s">
        <v>26</v>
      </c>
      <c r="C22" s="12" t="s">
        <v>23</v>
      </c>
      <c r="D22" s="12">
        <v>2</v>
      </c>
      <c r="E22" s="14">
        <v>78000</v>
      </c>
      <c r="F22" s="14">
        <f t="shared" si="0"/>
        <v>156000</v>
      </c>
      <c r="G22" s="4">
        <v>2000</v>
      </c>
      <c r="H22" s="4">
        <f t="shared" si="1"/>
        <v>4000</v>
      </c>
    </row>
    <row r="23" spans="1:8">
      <c r="A23" s="12">
        <v>8</v>
      </c>
      <c r="B23" s="13" t="s">
        <v>29</v>
      </c>
      <c r="C23" s="12" t="s">
        <v>17</v>
      </c>
      <c r="D23" s="12">
        <v>540</v>
      </c>
      <c r="E23" s="14">
        <v>12500</v>
      </c>
      <c r="F23" s="14">
        <f t="shared" si="0"/>
        <v>6750000</v>
      </c>
      <c r="G23" s="4">
        <v>2000</v>
      </c>
      <c r="H23" s="4">
        <f t="shared" si="1"/>
        <v>1080000</v>
      </c>
    </row>
    <row r="24" spans="1:8">
      <c r="A24" s="12">
        <v>8</v>
      </c>
      <c r="B24" s="13" t="s">
        <v>29</v>
      </c>
      <c r="C24" s="12" t="s">
        <v>17</v>
      </c>
      <c r="D24" s="12">
        <v>12</v>
      </c>
      <c r="E24" s="14">
        <v>0</v>
      </c>
      <c r="F24" s="14">
        <f t="shared" ref="F24" si="2">D24*E24</f>
        <v>0</v>
      </c>
      <c r="G24" s="4">
        <v>14500</v>
      </c>
      <c r="H24" s="4">
        <f t="shared" si="1"/>
        <v>174000</v>
      </c>
    </row>
    <row r="25" spans="1:8">
      <c r="A25" s="12">
        <v>9</v>
      </c>
      <c r="B25" s="13" t="s">
        <v>30</v>
      </c>
      <c r="C25" s="12" t="s">
        <v>17</v>
      </c>
      <c r="D25" s="12">
        <v>18</v>
      </c>
      <c r="E25" s="14">
        <v>0</v>
      </c>
      <c r="F25" s="14">
        <f t="shared" si="0"/>
        <v>0</v>
      </c>
      <c r="G25" s="4">
        <v>14500</v>
      </c>
      <c r="H25" s="4">
        <f t="shared" si="1"/>
        <v>261000</v>
      </c>
    </row>
    <row r="26" spans="1:8">
      <c r="A26" s="9">
        <v>10</v>
      </c>
      <c r="B26" s="10" t="s">
        <v>31</v>
      </c>
      <c r="C26" s="9" t="s">
        <v>17</v>
      </c>
      <c r="D26" s="9">
        <v>220</v>
      </c>
      <c r="E26" s="11">
        <v>1400</v>
      </c>
      <c r="F26" s="11">
        <f t="shared" si="0"/>
        <v>308000</v>
      </c>
      <c r="H26" s="4">
        <f t="shared" si="1"/>
        <v>0</v>
      </c>
    </row>
    <row r="27" spans="1:8">
      <c r="A27" s="9">
        <v>11</v>
      </c>
      <c r="B27" s="10" t="s">
        <v>32</v>
      </c>
      <c r="C27" s="9" t="s">
        <v>17</v>
      </c>
      <c r="D27" s="9">
        <v>5</v>
      </c>
      <c r="E27" s="11">
        <v>4000</v>
      </c>
      <c r="F27" s="11">
        <f t="shared" si="0"/>
        <v>20000</v>
      </c>
      <c r="H27" s="4">
        <f t="shared" si="1"/>
        <v>0</v>
      </c>
    </row>
    <row r="28" spans="1:8">
      <c r="A28" s="9">
        <v>12</v>
      </c>
      <c r="B28" s="10" t="s">
        <v>33</v>
      </c>
      <c r="C28" s="9" t="s">
        <v>17</v>
      </c>
      <c r="D28" s="9">
        <v>1</v>
      </c>
      <c r="E28" s="11">
        <v>32000</v>
      </c>
      <c r="F28" s="11">
        <f t="shared" si="0"/>
        <v>32000</v>
      </c>
      <c r="H28" s="4">
        <f t="shared" si="1"/>
        <v>0</v>
      </c>
    </row>
    <row r="29" spans="1:8">
      <c r="A29" s="9">
        <v>13</v>
      </c>
      <c r="B29" s="10" t="s">
        <v>36</v>
      </c>
      <c r="C29" s="9" t="s">
        <v>21</v>
      </c>
      <c r="D29" s="9">
        <v>1</v>
      </c>
      <c r="E29" s="11">
        <v>3500</v>
      </c>
      <c r="F29" s="11">
        <f t="shared" si="0"/>
        <v>3500</v>
      </c>
      <c r="H29" s="4">
        <f t="shared" si="1"/>
        <v>0</v>
      </c>
    </row>
    <row r="30" spans="1:8">
      <c r="A30" s="9">
        <v>14</v>
      </c>
      <c r="B30" s="10" t="s">
        <v>36</v>
      </c>
      <c r="C30" s="9" t="s">
        <v>21</v>
      </c>
      <c r="D30" s="9">
        <v>5</v>
      </c>
      <c r="E30" s="11">
        <v>3500</v>
      </c>
      <c r="F30" s="11">
        <f t="shared" si="0"/>
        <v>17500</v>
      </c>
      <c r="H30" s="4">
        <f t="shared" si="1"/>
        <v>0</v>
      </c>
    </row>
    <row r="31" spans="1:8">
      <c r="A31" s="9">
        <v>15</v>
      </c>
      <c r="B31" s="10" t="s">
        <v>37</v>
      </c>
      <c r="C31" s="9" t="s">
        <v>21</v>
      </c>
      <c r="D31" s="9">
        <v>8</v>
      </c>
      <c r="E31" s="11">
        <v>6500</v>
      </c>
      <c r="F31" s="11">
        <f t="shared" si="0"/>
        <v>52000</v>
      </c>
      <c r="H31" s="4">
        <f t="shared" si="1"/>
        <v>0</v>
      </c>
    </row>
    <row r="32" spans="1:8">
      <c r="A32" s="12">
        <v>16</v>
      </c>
      <c r="B32" s="13" t="s">
        <v>45</v>
      </c>
      <c r="C32" s="12" t="s">
        <v>43</v>
      </c>
      <c r="D32" s="12">
        <v>250</v>
      </c>
      <c r="E32" s="14">
        <v>5500</v>
      </c>
      <c r="F32" s="14">
        <f t="shared" si="0"/>
        <v>1375000</v>
      </c>
      <c r="G32" s="4">
        <v>500</v>
      </c>
      <c r="H32" s="4">
        <f t="shared" si="1"/>
        <v>125000</v>
      </c>
    </row>
    <row r="33" spans="1:8">
      <c r="A33" s="9">
        <v>17</v>
      </c>
      <c r="B33" s="10" t="s">
        <v>148</v>
      </c>
      <c r="C33" s="9" t="s">
        <v>21</v>
      </c>
      <c r="D33" s="9">
        <v>1</v>
      </c>
      <c r="E33" s="11">
        <v>3500</v>
      </c>
      <c r="F33" s="11">
        <f t="shared" si="0"/>
        <v>3500</v>
      </c>
      <c r="H33" s="4">
        <f t="shared" si="1"/>
        <v>0</v>
      </c>
    </row>
    <row r="34" spans="1:8">
      <c r="A34" s="9">
        <v>18</v>
      </c>
      <c r="B34" s="56" t="s">
        <v>149</v>
      </c>
      <c r="C34" s="9" t="s">
        <v>59</v>
      </c>
      <c r="D34" s="9">
        <v>2</v>
      </c>
      <c r="E34" s="11">
        <v>4700</v>
      </c>
      <c r="F34" s="11">
        <f t="shared" si="0"/>
        <v>9400</v>
      </c>
      <c r="H34" s="4">
        <f t="shared" si="1"/>
        <v>0</v>
      </c>
    </row>
    <row r="35" spans="1:8">
      <c r="A35" s="9">
        <v>19</v>
      </c>
      <c r="B35" s="10" t="s">
        <v>58</v>
      </c>
      <c r="C35" s="9" t="s">
        <v>59</v>
      </c>
      <c r="D35" s="9">
        <v>2</v>
      </c>
      <c r="E35" s="11">
        <v>9400</v>
      </c>
      <c r="F35" s="11">
        <f t="shared" si="0"/>
        <v>18800</v>
      </c>
      <c r="H35" s="4">
        <f t="shared" si="1"/>
        <v>0</v>
      </c>
    </row>
    <row r="36" spans="1:8">
      <c r="A36" s="9">
        <v>20</v>
      </c>
      <c r="B36" s="10" t="s">
        <v>53</v>
      </c>
      <c r="C36" s="9" t="s">
        <v>52</v>
      </c>
      <c r="D36" s="9">
        <v>10</v>
      </c>
      <c r="E36" s="11">
        <v>32000</v>
      </c>
      <c r="F36" s="11">
        <f t="shared" si="0"/>
        <v>320000</v>
      </c>
      <c r="H36" s="4">
        <f t="shared" si="1"/>
        <v>0</v>
      </c>
    </row>
    <row r="37" spans="1:8">
      <c r="A37" s="9">
        <v>21</v>
      </c>
      <c r="B37" s="10" t="s">
        <v>54</v>
      </c>
      <c r="C37" s="9" t="s">
        <v>41</v>
      </c>
      <c r="D37" s="9">
        <v>8</v>
      </c>
      <c r="E37" s="11">
        <v>3100</v>
      </c>
      <c r="F37" s="11">
        <f t="shared" si="0"/>
        <v>24800</v>
      </c>
      <c r="H37" s="4">
        <f t="shared" si="1"/>
        <v>0</v>
      </c>
    </row>
    <row r="38" spans="1:8">
      <c r="A38" s="9">
        <v>22</v>
      </c>
      <c r="B38" s="10" t="s">
        <v>55</v>
      </c>
      <c r="C38" s="9" t="s">
        <v>41</v>
      </c>
      <c r="D38" s="9">
        <v>60</v>
      </c>
      <c r="E38" s="11">
        <v>20200</v>
      </c>
      <c r="F38" s="11">
        <f t="shared" si="0"/>
        <v>1212000</v>
      </c>
      <c r="H38" s="4">
        <f t="shared" si="1"/>
        <v>0</v>
      </c>
    </row>
    <row r="39" spans="1:8">
      <c r="A39" s="9">
        <v>23</v>
      </c>
      <c r="B39" s="10" t="s">
        <v>56</v>
      </c>
      <c r="C39" s="9" t="s">
        <v>41</v>
      </c>
      <c r="D39" s="9">
        <v>3</v>
      </c>
      <c r="E39" s="11">
        <v>3800</v>
      </c>
      <c r="F39" s="11">
        <f t="shared" si="0"/>
        <v>11400</v>
      </c>
      <c r="H39" s="4">
        <f t="shared" si="1"/>
        <v>0</v>
      </c>
    </row>
    <row r="40" spans="1:8">
      <c r="A40" s="9">
        <v>24</v>
      </c>
      <c r="B40" s="10" t="s">
        <v>150</v>
      </c>
      <c r="C40" s="9" t="s">
        <v>41</v>
      </c>
      <c r="D40" s="9">
        <v>1</v>
      </c>
      <c r="E40" s="11">
        <v>4100</v>
      </c>
      <c r="F40" s="11">
        <f t="shared" si="0"/>
        <v>4100</v>
      </c>
      <c r="H40" s="4">
        <f t="shared" si="1"/>
        <v>0</v>
      </c>
    </row>
    <row r="41" spans="1:8">
      <c r="A41" s="9">
        <v>25</v>
      </c>
      <c r="B41" s="10" t="s">
        <v>57</v>
      </c>
      <c r="C41" s="9" t="s">
        <v>41</v>
      </c>
      <c r="D41" s="9">
        <v>3</v>
      </c>
      <c r="E41" s="11">
        <v>6800</v>
      </c>
      <c r="F41" s="11">
        <f t="shared" si="0"/>
        <v>20400</v>
      </c>
      <c r="H41" s="4">
        <f t="shared" si="1"/>
        <v>0</v>
      </c>
    </row>
    <row r="42" spans="1:8">
      <c r="A42" s="9">
        <v>26</v>
      </c>
      <c r="B42" s="10" t="s">
        <v>60</v>
      </c>
      <c r="C42" s="9" t="s">
        <v>28</v>
      </c>
      <c r="D42" s="9">
        <v>4</v>
      </c>
      <c r="E42" s="11">
        <v>41000</v>
      </c>
      <c r="F42" s="11">
        <f t="shared" si="0"/>
        <v>164000</v>
      </c>
      <c r="H42" s="4">
        <f t="shared" si="1"/>
        <v>0</v>
      </c>
    </row>
    <row r="43" spans="1:8">
      <c r="A43" s="9">
        <v>27</v>
      </c>
      <c r="B43" s="10" t="s">
        <v>61</v>
      </c>
      <c r="C43" s="9" t="s">
        <v>41</v>
      </c>
      <c r="D43" s="9">
        <v>20</v>
      </c>
      <c r="E43" s="11">
        <v>16500</v>
      </c>
      <c r="F43" s="11">
        <f t="shared" si="0"/>
        <v>330000</v>
      </c>
      <c r="H43" s="4">
        <f t="shared" si="1"/>
        <v>0</v>
      </c>
    </row>
    <row r="44" spans="1:8">
      <c r="A44" s="9">
        <v>28</v>
      </c>
      <c r="B44" s="10" t="s">
        <v>63</v>
      </c>
      <c r="C44" s="9" t="s">
        <v>49</v>
      </c>
      <c r="D44" s="9">
        <v>6</v>
      </c>
      <c r="E44" s="11">
        <v>26000</v>
      </c>
      <c r="F44" s="11">
        <f t="shared" si="0"/>
        <v>156000</v>
      </c>
      <c r="H44" s="4">
        <f t="shared" si="1"/>
        <v>0</v>
      </c>
    </row>
    <row r="45" spans="1:8">
      <c r="A45" s="9">
        <v>29</v>
      </c>
      <c r="B45" s="10" t="s">
        <v>100</v>
      </c>
      <c r="C45" s="9" t="s">
        <v>101</v>
      </c>
      <c r="D45" s="9">
        <v>1</v>
      </c>
      <c r="E45" s="11">
        <v>5800</v>
      </c>
      <c r="F45" s="11">
        <f t="shared" si="0"/>
        <v>5800</v>
      </c>
      <c r="H45" s="4">
        <f t="shared" si="1"/>
        <v>0</v>
      </c>
    </row>
    <row r="46" spans="1:8">
      <c r="A46" s="9">
        <v>30</v>
      </c>
      <c r="B46" s="10" t="s">
        <v>70</v>
      </c>
      <c r="C46" s="9" t="s">
        <v>49</v>
      </c>
      <c r="D46" s="9">
        <v>1</v>
      </c>
      <c r="E46" s="11">
        <v>1700</v>
      </c>
      <c r="F46" s="11">
        <f t="shared" si="0"/>
        <v>1700</v>
      </c>
      <c r="H46" s="4">
        <f t="shared" si="1"/>
        <v>0</v>
      </c>
    </row>
    <row r="47" spans="1:8">
      <c r="A47" s="9">
        <v>31</v>
      </c>
      <c r="B47" s="10" t="s">
        <v>151</v>
      </c>
      <c r="C47" s="9" t="s">
        <v>17</v>
      </c>
      <c r="D47" s="9">
        <v>2</v>
      </c>
      <c r="E47" s="11">
        <v>59000</v>
      </c>
      <c r="F47" s="11">
        <f t="shared" si="0"/>
        <v>118000</v>
      </c>
      <c r="H47" s="4">
        <f t="shared" si="1"/>
        <v>0</v>
      </c>
    </row>
    <row r="48" spans="1:8">
      <c r="A48" s="12">
        <v>32</v>
      </c>
      <c r="B48" s="13" t="s">
        <v>72</v>
      </c>
      <c r="C48" s="12" t="s">
        <v>69</v>
      </c>
      <c r="D48" s="12">
        <v>2</v>
      </c>
      <c r="E48" s="14">
        <v>81000</v>
      </c>
      <c r="F48" s="14">
        <f t="shared" si="0"/>
        <v>162000</v>
      </c>
      <c r="G48" s="4">
        <v>14000</v>
      </c>
      <c r="H48" s="4">
        <f t="shared" si="1"/>
        <v>28000</v>
      </c>
    </row>
    <row r="49" spans="1:8">
      <c r="A49" s="9">
        <v>33</v>
      </c>
      <c r="B49" s="10" t="s">
        <v>102</v>
      </c>
      <c r="C49" s="9" t="s">
        <v>69</v>
      </c>
      <c r="D49" s="9">
        <v>2</v>
      </c>
      <c r="E49" s="11">
        <v>8000</v>
      </c>
      <c r="F49" s="11">
        <f t="shared" si="0"/>
        <v>16000</v>
      </c>
      <c r="H49" s="4">
        <f t="shared" si="1"/>
        <v>0</v>
      </c>
    </row>
    <row r="50" spans="1:8">
      <c r="A50" s="9">
        <v>34</v>
      </c>
      <c r="B50" s="10" t="s">
        <v>152</v>
      </c>
      <c r="C50" s="9" t="s">
        <v>41</v>
      </c>
      <c r="D50" s="9">
        <v>1</v>
      </c>
      <c r="E50" s="11">
        <v>21000</v>
      </c>
      <c r="F50" s="11">
        <f t="shared" si="0"/>
        <v>21000</v>
      </c>
      <c r="H50" s="4">
        <f t="shared" si="1"/>
        <v>0</v>
      </c>
    </row>
    <row r="51" spans="1:8">
      <c r="A51" s="9">
        <v>35</v>
      </c>
      <c r="B51" s="10" t="s">
        <v>153</v>
      </c>
      <c r="C51" s="9" t="s">
        <v>154</v>
      </c>
      <c r="D51" s="9">
        <v>1</v>
      </c>
      <c r="E51" s="11">
        <v>7000</v>
      </c>
      <c r="F51" s="11">
        <f t="shared" si="0"/>
        <v>7000</v>
      </c>
      <c r="H51" s="4">
        <f t="shared" si="1"/>
        <v>0</v>
      </c>
    </row>
    <row r="52" spans="1:8">
      <c r="A52" s="9">
        <v>36</v>
      </c>
      <c r="B52" s="10" t="s">
        <v>38</v>
      </c>
      <c r="C52" s="9" t="s">
        <v>21</v>
      </c>
      <c r="D52" s="9">
        <v>10</v>
      </c>
      <c r="E52" s="11">
        <v>3000</v>
      </c>
      <c r="F52" s="11">
        <f t="shared" si="0"/>
        <v>30000</v>
      </c>
      <c r="H52" s="4">
        <f t="shared" si="1"/>
        <v>0</v>
      </c>
    </row>
    <row r="53" spans="1:8">
      <c r="A53" s="9">
        <v>37</v>
      </c>
      <c r="B53" s="10" t="s">
        <v>38</v>
      </c>
      <c r="C53" s="9" t="s">
        <v>21</v>
      </c>
      <c r="D53" s="9">
        <v>22</v>
      </c>
      <c r="E53" s="11">
        <v>3000</v>
      </c>
      <c r="F53" s="11">
        <f t="shared" si="0"/>
        <v>66000</v>
      </c>
      <c r="H53" s="4">
        <f t="shared" si="1"/>
        <v>0</v>
      </c>
    </row>
    <row r="54" spans="1:8">
      <c r="A54" s="9">
        <v>38</v>
      </c>
      <c r="B54" s="10" t="s">
        <v>113</v>
      </c>
      <c r="C54" s="9" t="s">
        <v>21</v>
      </c>
      <c r="D54" s="9">
        <v>1</v>
      </c>
      <c r="E54" s="11">
        <v>28000</v>
      </c>
      <c r="F54" s="11">
        <f t="shared" si="0"/>
        <v>28000</v>
      </c>
      <c r="H54" s="4">
        <f t="shared" si="1"/>
        <v>0</v>
      </c>
    </row>
    <row r="55" spans="1:8">
      <c r="A55" s="9">
        <v>39</v>
      </c>
      <c r="B55" s="10" t="s">
        <v>67</v>
      </c>
      <c r="C55" s="9" t="s">
        <v>21</v>
      </c>
      <c r="D55" s="9">
        <v>1</v>
      </c>
      <c r="E55" s="11">
        <v>19000</v>
      </c>
      <c r="F55" s="11">
        <f t="shared" si="0"/>
        <v>19000</v>
      </c>
      <c r="H55" s="4">
        <f t="shared" si="1"/>
        <v>0</v>
      </c>
    </row>
    <row r="56" spans="1:8">
      <c r="A56" s="9">
        <v>40</v>
      </c>
      <c r="B56" s="10" t="s">
        <v>155</v>
      </c>
      <c r="C56" s="9" t="s">
        <v>49</v>
      </c>
      <c r="D56" s="9">
        <v>1</v>
      </c>
      <c r="E56" s="11">
        <v>27000</v>
      </c>
      <c r="F56" s="11">
        <f t="shared" si="0"/>
        <v>27000</v>
      </c>
      <c r="H56" s="4">
        <f t="shared" si="1"/>
        <v>0</v>
      </c>
    </row>
    <row r="57" spans="1:8">
      <c r="A57" s="9">
        <v>41</v>
      </c>
      <c r="B57" s="10" t="s">
        <v>156</v>
      </c>
      <c r="C57" s="9" t="s">
        <v>49</v>
      </c>
      <c r="D57" s="9">
        <v>10</v>
      </c>
      <c r="E57" s="11">
        <v>3100</v>
      </c>
      <c r="F57" s="11">
        <f t="shared" si="0"/>
        <v>31000</v>
      </c>
      <c r="H57" s="4">
        <f t="shared" si="1"/>
        <v>0</v>
      </c>
    </row>
    <row r="58" spans="1:8">
      <c r="A58" s="9">
        <v>42</v>
      </c>
      <c r="B58" s="10" t="s">
        <v>157</v>
      </c>
      <c r="C58" s="9" t="s">
        <v>21</v>
      </c>
      <c r="D58" s="9">
        <v>1</v>
      </c>
      <c r="E58" s="11">
        <v>13000</v>
      </c>
      <c r="F58" s="11">
        <f t="shared" si="0"/>
        <v>13000</v>
      </c>
      <c r="H58" s="4">
        <f t="shared" si="1"/>
        <v>0</v>
      </c>
    </row>
    <row r="59" spans="1:8">
      <c r="A59" s="9">
        <v>43</v>
      </c>
      <c r="B59" s="10" t="s">
        <v>73</v>
      </c>
      <c r="C59" s="9" t="s">
        <v>49</v>
      </c>
      <c r="D59" s="9">
        <v>1</v>
      </c>
      <c r="E59" s="11">
        <v>35000</v>
      </c>
      <c r="F59" s="11">
        <f t="shared" si="0"/>
        <v>35000</v>
      </c>
      <c r="H59" s="4">
        <f t="shared" si="1"/>
        <v>0</v>
      </c>
    </row>
    <row r="60" spans="1:8">
      <c r="A60" s="9">
        <v>44</v>
      </c>
      <c r="B60" s="10" t="s">
        <v>68</v>
      </c>
      <c r="C60" s="9" t="s">
        <v>69</v>
      </c>
      <c r="D60" s="9">
        <v>48</v>
      </c>
      <c r="E60" s="11">
        <v>2800</v>
      </c>
      <c r="F60" s="11">
        <f t="shared" si="0"/>
        <v>134400</v>
      </c>
      <c r="H60" s="4">
        <f t="shared" si="1"/>
        <v>0</v>
      </c>
    </row>
    <row r="61" spans="1:8">
      <c r="A61" s="9">
        <v>45</v>
      </c>
      <c r="B61" s="10" t="s">
        <v>67</v>
      </c>
      <c r="C61" s="9" t="s">
        <v>21</v>
      </c>
      <c r="D61" s="9">
        <v>1</v>
      </c>
      <c r="E61" s="11">
        <v>19000</v>
      </c>
      <c r="F61" s="11">
        <f t="shared" si="0"/>
        <v>19000</v>
      </c>
      <c r="H61" s="4">
        <f t="shared" si="1"/>
        <v>0</v>
      </c>
    </row>
    <row r="62" spans="1:8">
      <c r="A62" s="12">
        <v>46</v>
      </c>
      <c r="B62" s="13" t="s">
        <v>158</v>
      </c>
      <c r="C62" s="12" t="s">
        <v>19</v>
      </c>
      <c r="D62" s="12">
        <v>1</v>
      </c>
      <c r="E62" s="14">
        <v>81000</v>
      </c>
      <c r="F62" s="14">
        <f t="shared" si="0"/>
        <v>81000</v>
      </c>
      <c r="G62" s="4">
        <v>24000</v>
      </c>
      <c r="H62" s="4">
        <f t="shared" si="1"/>
        <v>24000</v>
      </c>
    </row>
    <row r="63" spans="1:8">
      <c r="A63" s="9">
        <v>47</v>
      </c>
      <c r="B63" s="10" t="s">
        <v>44</v>
      </c>
      <c r="C63" s="9" t="s">
        <v>43</v>
      </c>
      <c r="D63" s="9">
        <v>50</v>
      </c>
      <c r="E63" s="11">
        <v>5500</v>
      </c>
      <c r="F63" s="11">
        <f t="shared" si="0"/>
        <v>275000</v>
      </c>
      <c r="H63" s="4">
        <f t="shared" si="1"/>
        <v>0</v>
      </c>
    </row>
    <row r="64" spans="1:8">
      <c r="A64" s="9">
        <v>48</v>
      </c>
      <c r="B64" s="10" t="s">
        <v>57</v>
      </c>
      <c r="C64" s="9" t="s">
        <v>41</v>
      </c>
      <c r="D64" s="9">
        <v>1</v>
      </c>
      <c r="E64" s="11">
        <v>6800</v>
      </c>
      <c r="F64" s="11">
        <f t="shared" si="0"/>
        <v>6800</v>
      </c>
      <c r="H64" s="4">
        <f t="shared" si="1"/>
        <v>0</v>
      </c>
    </row>
    <row r="65" spans="1:8">
      <c r="A65" s="9">
        <v>49</v>
      </c>
      <c r="B65" s="10" t="s">
        <v>159</v>
      </c>
      <c r="C65" s="9" t="s">
        <v>49</v>
      </c>
      <c r="D65" s="9">
        <v>1</v>
      </c>
      <c r="E65" s="11">
        <v>80000</v>
      </c>
      <c r="F65" s="11">
        <f t="shared" si="0"/>
        <v>80000</v>
      </c>
      <c r="H65" s="4">
        <f t="shared" si="1"/>
        <v>0</v>
      </c>
    </row>
    <row r="66" spans="1:8">
      <c r="A66" s="9">
        <v>50</v>
      </c>
      <c r="B66" s="10" t="s">
        <v>96</v>
      </c>
      <c r="C66" s="9" t="s">
        <v>21</v>
      </c>
      <c r="D66" s="9">
        <v>1</v>
      </c>
      <c r="E66" s="11">
        <v>2500</v>
      </c>
      <c r="F66" s="11">
        <f t="shared" si="0"/>
        <v>2500</v>
      </c>
      <c r="H66" s="4">
        <f t="shared" si="1"/>
        <v>0</v>
      </c>
    </row>
    <row r="67" spans="1:8">
      <c r="A67" s="9">
        <v>51</v>
      </c>
      <c r="B67" s="10" t="s">
        <v>160</v>
      </c>
      <c r="C67" s="9" t="s">
        <v>161</v>
      </c>
      <c r="D67" s="9">
        <v>1</v>
      </c>
      <c r="E67" s="11">
        <v>3200</v>
      </c>
      <c r="F67" s="11">
        <f t="shared" si="0"/>
        <v>3200</v>
      </c>
      <c r="H67" s="4">
        <f t="shared" si="1"/>
        <v>0</v>
      </c>
    </row>
    <row r="68" spans="1:8">
      <c r="A68" s="9">
        <v>52</v>
      </c>
      <c r="B68" s="56" t="s">
        <v>50</v>
      </c>
      <c r="C68" s="57" t="s">
        <v>49</v>
      </c>
      <c r="D68" s="9">
        <v>3</v>
      </c>
      <c r="E68" s="11">
        <v>13000</v>
      </c>
      <c r="F68" s="11">
        <f t="shared" si="0"/>
        <v>39000</v>
      </c>
      <c r="H68" s="4">
        <f t="shared" si="1"/>
        <v>0</v>
      </c>
    </row>
    <row r="69" spans="1:8">
      <c r="A69" s="9">
        <v>53</v>
      </c>
      <c r="B69" s="56" t="s">
        <v>157</v>
      </c>
      <c r="C69" s="57" t="s">
        <v>21</v>
      </c>
      <c r="D69" s="9">
        <v>1</v>
      </c>
      <c r="E69" s="11">
        <v>13000</v>
      </c>
      <c r="F69" s="11">
        <f t="shared" si="0"/>
        <v>13000</v>
      </c>
      <c r="H69" s="4">
        <f t="shared" si="1"/>
        <v>0</v>
      </c>
    </row>
    <row r="70" spans="1:8">
      <c r="A70" s="9">
        <v>54</v>
      </c>
      <c r="B70" s="10" t="s">
        <v>113</v>
      </c>
      <c r="C70" s="9" t="s">
        <v>21</v>
      </c>
      <c r="D70" s="9">
        <v>1</v>
      </c>
      <c r="E70" s="11">
        <v>28000</v>
      </c>
      <c r="F70" s="11">
        <f t="shared" si="0"/>
        <v>28000</v>
      </c>
      <c r="H70" s="4">
        <f t="shared" si="1"/>
        <v>0</v>
      </c>
    </row>
    <row r="71" spans="1:8">
      <c r="A71" s="12">
        <v>55</v>
      </c>
      <c r="B71" s="13" t="s">
        <v>27</v>
      </c>
      <c r="C71" s="12" t="s">
        <v>28</v>
      </c>
      <c r="D71" s="12">
        <v>4</v>
      </c>
      <c r="E71" s="14">
        <v>38000</v>
      </c>
      <c r="F71" s="14">
        <f t="shared" si="0"/>
        <v>152000</v>
      </c>
      <c r="G71" s="4">
        <v>2000</v>
      </c>
      <c r="H71" s="4">
        <f t="shared" si="1"/>
        <v>8000</v>
      </c>
    </row>
    <row r="72" spans="1:8">
      <c r="A72" s="9">
        <v>56</v>
      </c>
      <c r="B72" s="43" t="s">
        <v>153</v>
      </c>
      <c r="C72" s="44" t="s">
        <v>21</v>
      </c>
      <c r="D72" s="44">
        <v>1</v>
      </c>
      <c r="E72" s="45">
        <v>7000</v>
      </c>
      <c r="F72" s="11">
        <f t="shared" si="0"/>
        <v>7000</v>
      </c>
      <c r="H72" s="4">
        <f t="shared" si="1"/>
        <v>0</v>
      </c>
    </row>
    <row r="73" spans="1:8">
      <c r="A73" s="9">
        <v>57</v>
      </c>
      <c r="B73" s="43" t="s">
        <v>162</v>
      </c>
      <c r="C73" s="44" t="s">
        <v>21</v>
      </c>
      <c r="D73" s="44">
        <v>2</v>
      </c>
      <c r="E73" s="45">
        <v>29000</v>
      </c>
      <c r="F73" s="11">
        <f t="shared" si="0"/>
        <v>58000</v>
      </c>
      <c r="H73" s="4">
        <f t="shared" si="1"/>
        <v>0</v>
      </c>
    </row>
    <row r="74" spans="1:8">
      <c r="A74" s="9">
        <v>58</v>
      </c>
      <c r="B74" s="43" t="s">
        <v>163</v>
      </c>
      <c r="C74" s="44" t="s">
        <v>49</v>
      </c>
      <c r="D74" s="44">
        <v>28</v>
      </c>
      <c r="E74" s="45">
        <v>9800</v>
      </c>
      <c r="F74" s="11">
        <f t="shared" si="0"/>
        <v>274400</v>
      </c>
      <c r="H74" s="4">
        <f t="shared" si="1"/>
        <v>0</v>
      </c>
    </row>
    <row r="75" spans="1:8">
      <c r="A75" s="9">
        <v>59</v>
      </c>
      <c r="B75" s="43" t="s">
        <v>164</v>
      </c>
      <c r="C75" s="44" t="s">
        <v>49</v>
      </c>
      <c r="D75" s="44">
        <v>3</v>
      </c>
      <c r="E75" s="45">
        <v>25000</v>
      </c>
      <c r="F75" s="45">
        <f>E75*D75</f>
        <v>75000</v>
      </c>
      <c r="H75" s="4">
        <f t="shared" si="1"/>
        <v>0</v>
      </c>
    </row>
    <row r="76" spans="1:8">
      <c r="A76" s="135" t="s">
        <v>83</v>
      </c>
      <c r="B76" s="136"/>
      <c r="C76" s="136"/>
      <c r="D76" s="136"/>
      <c r="E76" s="137"/>
      <c r="F76" s="22">
        <f>SUM(F16:F75)</f>
        <v>16716200</v>
      </c>
      <c r="H76" s="4">
        <f t="shared" si="1"/>
        <v>0</v>
      </c>
    </row>
    <row r="77" spans="1:8">
      <c r="A77" s="150" t="s">
        <v>126</v>
      </c>
      <c r="B77" s="151"/>
      <c r="C77" s="151"/>
      <c r="D77" s="151"/>
      <c r="E77" s="152"/>
      <c r="F77" s="62">
        <f>F76*0.05</f>
        <v>835810</v>
      </c>
      <c r="H77" s="4">
        <f t="shared" si="1"/>
        <v>0</v>
      </c>
    </row>
    <row r="78" spans="1:8">
      <c r="H78" s="4">
        <f t="shared" si="1"/>
        <v>0</v>
      </c>
    </row>
    <row r="79" spans="1:8">
      <c r="H79" s="4">
        <f t="shared" si="1"/>
        <v>0</v>
      </c>
    </row>
    <row r="80" spans="1:8" ht="16.5">
      <c r="A80" s="139" t="s">
        <v>0</v>
      </c>
      <c r="B80" s="132"/>
      <c r="C80" s="132"/>
      <c r="D80" s="132"/>
      <c r="E80" s="132"/>
      <c r="F80" s="132"/>
      <c r="H80" s="4">
        <f t="shared" si="1"/>
        <v>0</v>
      </c>
    </row>
    <row r="81" spans="1:8" ht="15.75">
      <c r="A81" s="140" t="s">
        <v>1</v>
      </c>
      <c r="B81" s="132"/>
      <c r="C81" s="132"/>
      <c r="D81" s="132"/>
      <c r="E81" s="132"/>
      <c r="F81" s="132"/>
      <c r="H81" s="4">
        <f t="shared" si="1"/>
        <v>0</v>
      </c>
    </row>
    <row r="82" spans="1:8" ht="16.5">
      <c r="A82" s="139" t="s">
        <v>2</v>
      </c>
      <c r="B82" s="132"/>
      <c r="C82" s="132"/>
      <c r="D82" s="132"/>
      <c r="E82" s="132"/>
      <c r="F82" s="132"/>
      <c r="H82" s="4">
        <f t="shared" si="1"/>
        <v>0</v>
      </c>
    </row>
    <row r="83" spans="1:8">
      <c r="H83" s="4">
        <f t="shared" ref="H83:H103" si="3">G83*D83</f>
        <v>0</v>
      </c>
    </row>
    <row r="84" spans="1:8">
      <c r="H84" s="4">
        <f t="shared" si="3"/>
        <v>0</v>
      </c>
    </row>
    <row r="85" spans="1:8" ht="20.25">
      <c r="A85" s="131" t="s">
        <v>3</v>
      </c>
      <c r="B85" s="132"/>
      <c r="C85" s="132"/>
      <c r="D85" s="132"/>
      <c r="E85" s="132"/>
      <c r="F85" s="132"/>
      <c r="H85" s="4">
        <f t="shared" si="3"/>
        <v>0</v>
      </c>
    </row>
    <row r="86" spans="1:8" ht="15.75">
      <c r="A86" s="133" t="s">
        <v>165</v>
      </c>
      <c r="B86" s="133"/>
      <c r="C86" s="133"/>
      <c r="D86" s="133"/>
      <c r="E86" s="133"/>
      <c r="F86" s="133"/>
      <c r="H86" s="4">
        <f t="shared" si="3"/>
        <v>0</v>
      </c>
    </row>
    <row r="87" spans="1:8" ht="15.75">
      <c r="A87" s="134" t="s">
        <v>166</v>
      </c>
      <c r="B87" s="134"/>
      <c r="C87" s="134"/>
      <c r="D87" s="134"/>
      <c r="E87" s="134"/>
      <c r="F87" s="134"/>
      <c r="H87" s="4">
        <f t="shared" si="3"/>
        <v>0</v>
      </c>
    </row>
    <row r="88" spans="1:8" ht="15.75">
      <c r="A88" s="133" t="s">
        <v>167</v>
      </c>
      <c r="B88" s="133"/>
      <c r="C88" s="133"/>
      <c r="D88" s="133"/>
      <c r="E88" s="133"/>
      <c r="F88" s="133"/>
      <c r="H88" s="4">
        <f t="shared" si="3"/>
        <v>0</v>
      </c>
    </row>
    <row r="89" spans="1:8" ht="15.75">
      <c r="A89" s="5"/>
      <c r="B89" s="5"/>
      <c r="C89" s="5"/>
      <c r="D89" s="5"/>
      <c r="E89" s="5"/>
      <c r="F89" s="5"/>
      <c r="H89" s="4">
        <f t="shared" si="3"/>
        <v>0</v>
      </c>
    </row>
    <row r="90" spans="1:8" ht="15.75">
      <c r="A90" s="6" t="s">
        <v>7</v>
      </c>
      <c r="H90" s="4">
        <f t="shared" si="3"/>
        <v>0</v>
      </c>
    </row>
    <row r="91" spans="1:8" ht="15.75">
      <c r="A91" s="6" t="s">
        <v>8</v>
      </c>
      <c r="H91" s="4">
        <f t="shared" si="3"/>
        <v>0</v>
      </c>
    </row>
    <row r="92" spans="1:8" ht="15.75">
      <c r="A92" s="6" t="s">
        <v>145</v>
      </c>
      <c r="H92" s="4">
        <f t="shared" si="3"/>
        <v>0</v>
      </c>
    </row>
    <row r="93" spans="1:8" ht="15.75">
      <c r="A93" s="58" t="s">
        <v>10</v>
      </c>
      <c r="B93" s="58" t="s">
        <v>11</v>
      </c>
      <c r="C93" s="58" t="s">
        <v>12</v>
      </c>
      <c r="D93" s="58" t="s">
        <v>13</v>
      </c>
      <c r="E93" s="58" t="s">
        <v>14</v>
      </c>
      <c r="F93" s="58" t="s">
        <v>15</v>
      </c>
    </row>
    <row r="94" spans="1:8">
      <c r="A94" s="12">
        <v>1</v>
      </c>
      <c r="B94" s="13" t="s">
        <v>22</v>
      </c>
      <c r="C94" s="12" t="s">
        <v>23</v>
      </c>
      <c r="D94" s="12">
        <v>1</v>
      </c>
      <c r="E94" s="14">
        <v>54000</v>
      </c>
      <c r="F94" s="14">
        <f t="shared" ref="F94:F103" si="4">D94*E94</f>
        <v>54000</v>
      </c>
      <c r="G94" s="4">
        <v>2000</v>
      </c>
      <c r="H94" s="4">
        <f t="shared" si="3"/>
        <v>2000</v>
      </c>
    </row>
    <row r="95" spans="1:8">
      <c r="A95" s="9">
        <v>2</v>
      </c>
      <c r="B95" s="10" t="s">
        <v>159</v>
      </c>
      <c r="C95" s="9" t="s">
        <v>49</v>
      </c>
      <c r="D95" s="9">
        <v>4</v>
      </c>
      <c r="E95" s="11">
        <v>80000</v>
      </c>
      <c r="F95" s="11">
        <f t="shared" si="4"/>
        <v>320000</v>
      </c>
      <c r="H95" s="4">
        <f t="shared" si="3"/>
        <v>0</v>
      </c>
    </row>
    <row r="96" spans="1:8">
      <c r="A96" s="12">
        <v>3</v>
      </c>
      <c r="B96" s="13" t="s">
        <v>29</v>
      </c>
      <c r="C96" s="12" t="s">
        <v>17</v>
      </c>
      <c r="D96" s="12">
        <v>15</v>
      </c>
      <c r="E96" s="14">
        <v>12500</v>
      </c>
      <c r="F96" s="14">
        <f>D96*E96</f>
        <v>187500</v>
      </c>
      <c r="G96" s="4">
        <v>2000</v>
      </c>
      <c r="H96" s="4">
        <f t="shared" si="3"/>
        <v>30000</v>
      </c>
    </row>
    <row r="97" spans="1:10">
      <c r="A97" s="9">
        <v>4</v>
      </c>
      <c r="B97" s="10" t="s">
        <v>89</v>
      </c>
      <c r="C97" s="9" t="s">
        <v>17</v>
      </c>
      <c r="D97" s="9">
        <v>15</v>
      </c>
      <c r="E97" s="11">
        <v>5800</v>
      </c>
      <c r="F97" s="11">
        <f t="shared" si="4"/>
        <v>87000</v>
      </c>
      <c r="H97" s="4">
        <f t="shared" si="3"/>
        <v>0</v>
      </c>
    </row>
    <row r="98" spans="1:10">
      <c r="A98" s="9">
        <v>5</v>
      </c>
      <c r="B98" s="10" t="s">
        <v>51</v>
      </c>
      <c r="C98" s="9" t="s">
        <v>52</v>
      </c>
      <c r="D98" s="9">
        <v>10</v>
      </c>
      <c r="E98" s="11">
        <v>20000</v>
      </c>
      <c r="F98" s="11">
        <f t="shared" si="4"/>
        <v>200000</v>
      </c>
      <c r="H98" s="4">
        <f t="shared" si="3"/>
        <v>0</v>
      </c>
    </row>
    <row r="99" spans="1:10">
      <c r="A99" s="12">
        <v>6</v>
      </c>
      <c r="B99" s="13" t="s">
        <v>90</v>
      </c>
      <c r="C99" s="12" t="s">
        <v>91</v>
      </c>
      <c r="D99" s="12">
        <v>8</v>
      </c>
      <c r="E99" s="14">
        <v>350000</v>
      </c>
      <c r="F99" s="14">
        <f t="shared" si="4"/>
        <v>2800000</v>
      </c>
      <c r="G99" s="4">
        <v>120000</v>
      </c>
      <c r="H99" s="4">
        <f t="shared" si="3"/>
        <v>960000</v>
      </c>
      <c r="I99" s="4">
        <f>H99*0.1</f>
        <v>96000</v>
      </c>
      <c r="J99" s="23" t="s">
        <v>127</v>
      </c>
    </row>
    <row r="100" spans="1:10">
      <c r="A100" s="9">
        <v>7</v>
      </c>
      <c r="B100" s="10" t="s">
        <v>46</v>
      </c>
      <c r="C100" s="9" t="s">
        <v>41</v>
      </c>
      <c r="D100" s="9">
        <v>4</v>
      </c>
      <c r="E100" s="11">
        <v>19000</v>
      </c>
      <c r="F100" s="11">
        <f t="shared" si="4"/>
        <v>76000</v>
      </c>
      <c r="H100" s="4">
        <f t="shared" si="3"/>
        <v>0</v>
      </c>
    </row>
    <row r="101" spans="1:10">
      <c r="A101" s="12">
        <v>8</v>
      </c>
      <c r="B101" s="13" t="s">
        <v>29</v>
      </c>
      <c r="C101" s="12" t="s">
        <v>17</v>
      </c>
      <c r="D101" s="12">
        <v>15</v>
      </c>
      <c r="E101" s="14">
        <v>12500</v>
      </c>
      <c r="F101" s="14">
        <f t="shared" si="4"/>
        <v>187500</v>
      </c>
      <c r="G101" s="4">
        <v>2000</v>
      </c>
      <c r="H101" s="4">
        <f t="shared" si="3"/>
        <v>30000</v>
      </c>
    </row>
    <row r="102" spans="1:10">
      <c r="A102" s="9">
        <v>9</v>
      </c>
      <c r="B102" s="10" t="s">
        <v>89</v>
      </c>
      <c r="C102" s="9" t="s">
        <v>17</v>
      </c>
      <c r="D102" s="9">
        <v>15</v>
      </c>
      <c r="E102" s="11">
        <v>5800</v>
      </c>
      <c r="F102" s="11">
        <f>D102*E102</f>
        <v>87000</v>
      </c>
      <c r="H102" s="4">
        <f t="shared" si="3"/>
        <v>0</v>
      </c>
    </row>
    <row r="103" spans="1:10">
      <c r="A103" s="9">
        <v>10</v>
      </c>
      <c r="B103" s="10" t="s">
        <v>38</v>
      </c>
      <c r="C103" s="9" t="s">
        <v>21</v>
      </c>
      <c r="D103" s="9">
        <v>10</v>
      </c>
      <c r="E103" s="11">
        <v>3000</v>
      </c>
      <c r="F103" s="11">
        <f t="shared" si="4"/>
        <v>30000</v>
      </c>
      <c r="H103" s="4">
        <f t="shared" si="3"/>
        <v>0</v>
      </c>
    </row>
    <row r="104" spans="1:10">
      <c r="A104" s="135" t="s">
        <v>83</v>
      </c>
      <c r="B104" s="136"/>
      <c r="C104" s="136"/>
      <c r="D104" s="136"/>
      <c r="E104" s="137"/>
      <c r="F104" s="22">
        <f>SUM(F94:F103)</f>
        <v>4029000</v>
      </c>
    </row>
    <row r="105" spans="1:10">
      <c r="A105" s="150" t="s">
        <v>126</v>
      </c>
      <c r="B105" s="151"/>
      <c r="C105" s="151"/>
      <c r="D105" s="151"/>
      <c r="E105" s="152"/>
      <c r="F105" s="62">
        <f>F104*0.05</f>
        <v>201450</v>
      </c>
    </row>
    <row r="106" spans="1:10">
      <c r="H106" s="4">
        <f>SUM(H17:H103)</f>
        <v>2828000</v>
      </c>
    </row>
    <row r="107" spans="1:10">
      <c r="G107" s="61" t="s">
        <v>191</v>
      </c>
      <c r="H107" s="61">
        <f>H106-I99</f>
        <v>2732000</v>
      </c>
    </row>
    <row r="108" spans="1:10" ht="15.75">
      <c r="A108" s="59">
        <v>207</v>
      </c>
      <c r="B108" s="1" t="s">
        <v>125</v>
      </c>
      <c r="C108" s="1">
        <v>6080000</v>
      </c>
      <c r="D108" s="1">
        <v>0</v>
      </c>
      <c r="E108" s="1">
        <f t="shared" ref="E108:E109" si="5">C108+D108</f>
        <v>6080000</v>
      </c>
    </row>
    <row r="109" spans="1:10" ht="15.75">
      <c r="A109" s="59">
        <v>244</v>
      </c>
      <c r="B109" s="60" t="s">
        <v>125</v>
      </c>
      <c r="C109" s="1">
        <v>6080000</v>
      </c>
      <c r="D109" s="1">
        <v>0</v>
      </c>
      <c r="E109" s="1">
        <f t="shared" si="5"/>
        <v>6080000</v>
      </c>
    </row>
    <row r="110" spans="1:10">
      <c r="E110" s="4">
        <f>SUM(E108:E109)</f>
        <v>12160000</v>
      </c>
    </row>
    <row r="111" spans="1:10">
      <c r="D111" s="61" t="s">
        <v>190</v>
      </c>
      <c r="E111" s="61">
        <f>E110*0.05</f>
        <v>608000</v>
      </c>
    </row>
    <row r="113" spans="5:6">
      <c r="E113" s="63" t="s">
        <v>189</v>
      </c>
      <c r="F113" s="63">
        <f>E111+H107+F105+F77</f>
        <v>4377260</v>
      </c>
    </row>
  </sheetData>
  <mergeCells count="18">
    <mergeCell ref="A105:E105"/>
    <mergeCell ref="A10:F10"/>
    <mergeCell ref="A76:E76"/>
    <mergeCell ref="A77:E77"/>
    <mergeCell ref="A80:F80"/>
    <mergeCell ref="A81:F81"/>
    <mergeCell ref="A82:F82"/>
    <mergeCell ref="A85:F85"/>
    <mergeCell ref="A86:F86"/>
    <mergeCell ref="A87:F87"/>
    <mergeCell ref="A88:F88"/>
    <mergeCell ref="A104:E104"/>
    <mergeCell ref="A9:F9"/>
    <mergeCell ref="A2:F2"/>
    <mergeCell ref="A3:F3"/>
    <mergeCell ref="A4:F4"/>
    <mergeCell ref="A7:F7"/>
    <mergeCell ref="A8:F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107"/>
  <sheetViews>
    <sheetView topLeftCell="A10" workbookViewId="0">
      <selection activeCell="B28" sqref="B28"/>
    </sheetView>
  </sheetViews>
  <sheetFormatPr defaultRowHeight="15"/>
  <cols>
    <col min="1" max="1" width="6.5703125" style="4" customWidth="1"/>
    <col min="2" max="2" width="36.140625" style="4" customWidth="1"/>
    <col min="3" max="3" width="12.5703125" style="4" customWidth="1"/>
    <col min="4" max="4" width="9.140625" style="4"/>
    <col min="5" max="5" width="13.7109375" style="4" customWidth="1"/>
    <col min="6" max="6" width="14.7109375" style="4" customWidth="1"/>
    <col min="7" max="16384" width="9.140625" style="4"/>
  </cols>
  <sheetData>
    <row r="2" spans="1:8" ht="16.5">
      <c r="A2" s="139" t="s">
        <v>0</v>
      </c>
      <c r="B2" s="132"/>
      <c r="C2" s="132"/>
      <c r="D2" s="132"/>
      <c r="E2" s="132"/>
      <c r="F2" s="132"/>
    </row>
    <row r="3" spans="1:8" ht="15.75">
      <c r="A3" s="140" t="s">
        <v>1</v>
      </c>
      <c r="B3" s="132"/>
      <c r="C3" s="132"/>
      <c r="D3" s="132"/>
      <c r="E3" s="132"/>
      <c r="F3" s="132"/>
    </row>
    <row r="4" spans="1:8" ht="16.5">
      <c r="A4" s="139" t="s">
        <v>2</v>
      </c>
      <c r="B4" s="132"/>
      <c r="C4" s="132"/>
      <c r="D4" s="132"/>
      <c r="E4" s="132"/>
      <c r="F4" s="132"/>
    </row>
    <row r="7" spans="1:8" ht="20.25">
      <c r="A7" s="131" t="s">
        <v>3</v>
      </c>
      <c r="B7" s="132"/>
      <c r="C7" s="132"/>
      <c r="D7" s="132"/>
      <c r="E7" s="132"/>
      <c r="F7" s="132"/>
    </row>
    <row r="8" spans="1:8" ht="15.75">
      <c r="A8" s="133" t="s">
        <v>168</v>
      </c>
      <c r="B8" s="133"/>
      <c r="C8" s="133"/>
      <c r="D8" s="133"/>
      <c r="E8" s="133"/>
      <c r="F8" s="133"/>
    </row>
    <row r="9" spans="1:8" ht="15.75">
      <c r="A9" s="134" t="s">
        <v>169</v>
      </c>
      <c r="B9" s="134"/>
      <c r="C9" s="134"/>
      <c r="D9" s="134"/>
      <c r="E9" s="134"/>
      <c r="F9" s="134"/>
    </row>
    <row r="10" spans="1:8" ht="15.75">
      <c r="A10" s="133" t="s">
        <v>170</v>
      </c>
      <c r="B10" s="133"/>
      <c r="C10" s="133"/>
      <c r="D10" s="133"/>
      <c r="E10" s="133"/>
      <c r="F10" s="133"/>
    </row>
    <row r="12" spans="1:8" ht="15.75">
      <c r="A12" s="6" t="s">
        <v>7</v>
      </c>
    </row>
    <row r="13" spans="1:8" ht="15.75">
      <c r="A13" s="6" t="s">
        <v>8</v>
      </c>
    </row>
    <row r="14" spans="1:8" ht="15.75">
      <c r="A14" s="6" t="s">
        <v>9</v>
      </c>
    </row>
    <row r="15" spans="1:8" s="8" customFormat="1" ht="15.75">
      <c r="A15" s="58" t="s">
        <v>10</v>
      </c>
      <c r="B15" s="58" t="s">
        <v>11</v>
      </c>
      <c r="C15" s="58" t="s">
        <v>12</v>
      </c>
      <c r="D15" s="58" t="s">
        <v>13</v>
      </c>
      <c r="E15" s="58" t="s">
        <v>14</v>
      </c>
      <c r="F15" s="58" t="s">
        <v>15</v>
      </c>
    </row>
    <row r="16" spans="1:8">
      <c r="A16" s="9">
        <v>1</v>
      </c>
      <c r="B16" s="10" t="s">
        <v>20</v>
      </c>
      <c r="C16" s="9" t="s">
        <v>21</v>
      </c>
      <c r="D16" s="9">
        <v>10</v>
      </c>
      <c r="E16" s="11">
        <v>2400</v>
      </c>
      <c r="F16" s="11">
        <f t="shared" ref="F16:F72" si="0">D16*E16</f>
        <v>24000</v>
      </c>
      <c r="H16" s="4">
        <f>G16*D16</f>
        <v>0</v>
      </c>
    </row>
    <row r="17" spans="1:8">
      <c r="A17" s="9">
        <v>2</v>
      </c>
      <c r="B17" s="10" t="s">
        <v>96</v>
      </c>
      <c r="C17" s="9" t="s">
        <v>21</v>
      </c>
      <c r="D17" s="9">
        <v>112</v>
      </c>
      <c r="E17" s="11">
        <v>2500</v>
      </c>
      <c r="F17" s="11">
        <f t="shared" si="0"/>
        <v>280000</v>
      </c>
      <c r="H17" s="4">
        <f t="shared" ref="H17:H80" si="1">G17*D17</f>
        <v>0</v>
      </c>
    </row>
    <row r="18" spans="1:8">
      <c r="A18" s="9">
        <v>3</v>
      </c>
      <c r="B18" s="10" t="s">
        <v>96</v>
      </c>
      <c r="C18" s="9" t="s">
        <v>21</v>
      </c>
      <c r="D18" s="9">
        <v>1</v>
      </c>
      <c r="E18" s="11">
        <v>2500</v>
      </c>
      <c r="F18" s="11">
        <f t="shared" si="0"/>
        <v>2500</v>
      </c>
      <c r="H18" s="4">
        <f t="shared" si="1"/>
        <v>0</v>
      </c>
    </row>
    <row r="19" spans="1:8">
      <c r="A19" s="9">
        <v>4</v>
      </c>
      <c r="B19" s="10" t="s">
        <v>96</v>
      </c>
      <c r="C19" s="9" t="s">
        <v>21</v>
      </c>
      <c r="D19" s="9">
        <v>2</v>
      </c>
      <c r="E19" s="11">
        <v>2500</v>
      </c>
      <c r="F19" s="11">
        <f t="shared" si="0"/>
        <v>5000</v>
      </c>
      <c r="H19" s="4">
        <f t="shared" si="1"/>
        <v>0</v>
      </c>
    </row>
    <row r="20" spans="1:8">
      <c r="A20" s="12">
        <v>5</v>
      </c>
      <c r="B20" s="13" t="s">
        <v>22</v>
      </c>
      <c r="C20" s="12" t="s">
        <v>23</v>
      </c>
      <c r="D20" s="12">
        <v>49</v>
      </c>
      <c r="E20" s="14">
        <v>54000</v>
      </c>
      <c r="F20" s="14">
        <f t="shared" si="0"/>
        <v>2646000</v>
      </c>
      <c r="G20" s="4">
        <v>2000</v>
      </c>
      <c r="H20" s="4">
        <f t="shared" si="1"/>
        <v>98000</v>
      </c>
    </row>
    <row r="21" spans="1:8">
      <c r="A21" s="12">
        <v>6</v>
      </c>
      <c r="B21" s="13" t="s">
        <v>24</v>
      </c>
      <c r="C21" s="12" t="s">
        <v>23</v>
      </c>
      <c r="D21" s="12">
        <v>2</v>
      </c>
      <c r="E21" s="14">
        <v>27000</v>
      </c>
      <c r="F21" s="14">
        <f t="shared" si="0"/>
        <v>54000</v>
      </c>
      <c r="G21" s="4">
        <v>1000</v>
      </c>
      <c r="H21" s="4">
        <f t="shared" si="1"/>
        <v>2000</v>
      </c>
    </row>
    <row r="22" spans="1:8">
      <c r="A22" s="12">
        <v>7</v>
      </c>
      <c r="B22" s="13" t="s">
        <v>26</v>
      </c>
      <c r="C22" s="12" t="s">
        <v>23</v>
      </c>
      <c r="D22" s="12">
        <v>5</v>
      </c>
      <c r="E22" s="14">
        <v>76000</v>
      </c>
      <c r="F22" s="14">
        <f t="shared" si="0"/>
        <v>380000</v>
      </c>
      <c r="G22" s="4">
        <v>4000</v>
      </c>
      <c r="H22" s="4">
        <f t="shared" si="1"/>
        <v>20000</v>
      </c>
    </row>
    <row r="23" spans="1:8">
      <c r="A23" s="12">
        <v>8</v>
      </c>
      <c r="B23" s="13" t="s">
        <v>26</v>
      </c>
      <c r="C23" s="12" t="s">
        <v>23</v>
      </c>
      <c r="D23" s="12">
        <v>2</v>
      </c>
      <c r="E23" s="14">
        <v>76000</v>
      </c>
      <c r="F23" s="14">
        <f t="shared" si="0"/>
        <v>152000</v>
      </c>
      <c r="G23" s="4">
        <v>4000</v>
      </c>
      <c r="H23" s="4">
        <f t="shared" si="1"/>
        <v>8000</v>
      </c>
    </row>
    <row r="24" spans="1:8">
      <c r="A24" s="9">
        <v>9</v>
      </c>
      <c r="B24" s="10" t="s">
        <v>171</v>
      </c>
      <c r="C24" s="9" t="s">
        <v>17</v>
      </c>
      <c r="D24" s="9">
        <v>2</v>
      </c>
      <c r="E24" s="11">
        <v>5000</v>
      </c>
      <c r="F24" s="11">
        <f t="shared" si="0"/>
        <v>10000</v>
      </c>
      <c r="H24" s="4">
        <f t="shared" si="1"/>
        <v>0</v>
      </c>
    </row>
    <row r="25" spans="1:8">
      <c r="A25" s="12">
        <v>10</v>
      </c>
      <c r="B25" s="13" t="s">
        <v>29</v>
      </c>
      <c r="C25" s="12" t="s">
        <v>17</v>
      </c>
      <c r="D25" s="12">
        <v>246</v>
      </c>
      <c r="E25" s="14">
        <v>12500</v>
      </c>
      <c r="F25" s="14">
        <f t="shared" si="0"/>
        <v>3075000</v>
      </c>
      <c r="G25" s="4">
        <v>2000</v>
      </c>
      <c r="H25" s="4">
        <f t="shared" si="1"/>
        <v>492000</v>
      </c>
    </row>
    <row r="26" spans="1:8">
      <c r="A26" s="12">
        <v>11</v>
      </c>
      <c r="B26" s="13" t="s">
        <v>30</v>
      </c>
      <c r="C26" s="12" t="s">
        <v>17</v>
      </c>
      <c r="D26" s="12">
        <v>24</v>
      </c>
      <c r="E26" s="14">
        <v>12500</v>
      </c>
      <c r="F26" s="14">
        <f t="shared" si="0"/>
        <v>300000</v>
      </c>
      <c r="G26" s="4">
        <v>2000</v>
      </c>
      <c r="H26" s="4">
        <f t="shared" si="1"/>
        <v>48000</v>
      </c>
    </row>
    <row r="27" spans="1:8">
      <c r="A27" s="9">
        <v>12</v>
      </c>
      <c r="B27" s="10" t="s">
        <v>172</v>
      </c>
      <c r="C27" s="9" t="s">
        <v>17</v>
      </c>
      <c r="D27" s="9">
        <v>20</v>
      </c>
      <c r="E27" s="11">
        <v>4000</v>
      </c>
      <c r="F27" s="11">
        <f t="shared" si="0"/>
        <v>80000</v>
      </c>
      <c r="H27" s="4">
        <f t="shared" si="1"/>
        <v>0</v>
      </c>
    </row>
    <row r="28" spans="1:8">
      <c r="A28" s="9">
        <v>13</v>
      </c>
      <c r="B28" s="10" t="s">
        <v>36</v>
      </c>
      <c r="C28" s="9" t="s">
        <v>21</v>
      </c>
      <c r="D28" s="9">
        <v>2</v>
      </c>
      <c r="E28" s="11">
        <v>3500</v>
      </c>
      <c r="F28" s="11">
        <f t="shared" si="0"/>
        <v>7000</v>
      </c>
      <c r="H28" s="4">
        <f t="shared" si="1"/>
        <v>0</v>
      </c>
    </row>
    <row r="29" spans="1:8">
      <c r="A29" s="9">
        <v>14</v>
      </c>
      <c r="B29" s="10" t="s">
        <v>36</v>
      </c>
      <c r="C29" s="9" t="s">
        <v>21</v>
      </c>
      <c r="D29" s="9">
        <v>1</v>
      </c>
      <c r="E29" s="11">
        <v>3500</v>
      </c>
      <c r="F29" s="11">
        <f t="shared" si="0"/>
        <v>3500</v>
      </c>
      <c r="H29" s="4">
        <f t="shared" si="1"/>
        <v>0</v>
      </c>
    </row>
    <row r="30" spans="1:8">
      <c r="A30" s="9">
        <v>15</v>
      </c>
      <c r="B30" s="10" t="s">
        <v>36</v>
      </c>
      <c r="C30" s="9" t="s">
        <v>21</v>
      </c>
      <c r="D30" s="9">
        <v>1</v>
      </c>
      <c r="E30" s="11">
        <v>3500</v>
      </c>
      <c r="F30" s="11">
        <f t="shared" si="0"/>
        <v>3500</v>
      </c>
      <c r="H30" s="4">
        <f t="shared" si="1"/>
        <v>0</v>
      </c>
    </row>
    <row r="31" spans="1:8">
      <c r="A31" s="9">
        <v>16</v>
      </c>
      <c r="B31" s="10" t="s">
        <v>37</v>
      </c>
      <c r="C31" s="9" t="s">
        <v>21</v>
      </c>
      <c r="D31" s="9">
        <v>2</v>
      </c>
      <c r="E31" s="11">
        <v>6500</v>
      </c>
      <c r="F31" s="11">
        <f t="shared" si="0"/>
        <v>13000</v>
      </c>
      <c r="H31" s="4">
        <f t="shared" si="1"/>
        <v>0</v>
      </c>
    </row>
    <row r="32" spans="1:8">
      <c r="A32" s="9">
        <v>17</v>
      </c>
      <c r="B32" s="10" t="s">
        <v>37</v>
      </c>
      <c r="C32" s="9" t="s">
        <v>21</v>
      </c>
      <c r="D32" s="9">
        <v>1</v>
      </c>
      <c r="E32" s="11">
        <v>6500</v>
      </c>
      <c r="F32" s="11">
        <f t="shared" si="0"/>
        <v>6500</v>
      </c>
      <c r="H32" s="4">
        <f t="shared" si="1"/>
        <v>0</v>
      </c>
    </row>
    <row r="33" spans="1:8">
      <c r="A33" s="12">
        <v>18</v>
      </c>
      <c r="B33" s="13" t="s">
        <v>45</v>
      </c>
      <c r="C33" s="12" t="s">
        <v>43</v>
      </c>
      <c r="D33" s="12">
        <v>100</v>
      </c>
      <c r="E33" s="14">
        <v>5500</v>
      </c>
      <c r="F33" s="14">
        <f t="shared" si="0"/>
        <v>550000</v>
      </c>
      <c r="G33" s="4">
        <v>500</v>
      </c>
      <c r="H33" s="4">
        <f t="shared" si="1"/>
        <v>50000</v>
      </c>
    </row>
    <row r="34" spans="1:8">
      <c r="A34" s="9">
        <v>19</v>
      </c>
      <c r="B34" s="10" t="s">
        <v>44</v>
      </c>
      <c r="C34" s="9" t="s">
        <v>43</v>
      </c>
      <c r="D34" s="9">
        <v>100</v>
      </c>
      <c r="E34" s="11">
        <v>5500</v>
      </c>
      <c r="F34" s="11">
        <f t="shared" si="0"/>
        <v>550000</v>
      </c>
      <c r="H34" s="4">
        <f t="shared" si="1"/>
        <v>0</v>
      </c>
    </row>
    <row r="35" spans="1:8">
      <c r="A35" s="9">
        <v>20</v>
      </c>
      <c r="B35" s="10" t="s">
        <v>42</v>
      </c>
      <c r="C35" s="9" t="s">
        <v>43</v>
      </c>
      <c r="D35" s="9">
        <v>200</v>
      </c>
      <c r="E35" s="11">
        <v>3500</v>
      </c>
      <c r="F35" s="11">
        <f t="shared" si="0"/>
        <v>700000</v>
      </c>
      <c r="H35" s="4">
        <f t="shared" si="1"/>
        <v>0</v>
      </c>
    </row>
    <row r="36" spans="1:8">
      <c r="A36" s="9">
        <v>21</v>
      </c>
      <c r="B36" s="10" t="s">
        <v>46</v>
      </c>
      <c r="C36" s="9" t="s">
        <v>41</v>
      </c>
      <c r="D36" s="9">
        <v>2</v>
      </c>
      <c r="E36" s="11">
        <v>19000</v>
      </c>
      <c r="F36" s="11">
        <f t="shared" si="0"/>
        <v>38000</v>
      </c>
      <c r="H36" s="4">
        <f t="shared" si="1"/>
        <v>0</v>
      </c>
    </row>
    <row r="37" spans="1:8">
      <c r="A37" s="9">
        <v>22</v>
      </c>
      <c r="B37" s="10" t="s">
        <v>148</v>
      </c>
      <c r="C37" s="9" t="s">
        <v>21</v>
      </c>
      <c r="D37" s="9">
        <v>1</v>
      </c>
      <c r="E37" s="11">
        <v>3500</v>
      </c>
      <c r="F37" s="11">
        <f t="shared" si="0"/>
        <v>3500</v>
      </c>
      <c r="H37" s="4">
        <f t="shared" si="1"/>
        <v>0</v>
      </c>
    </row>
    <row r="38" spans="1:8">
      <c r="A38" s="9">
        <v>23</v>
      </c>
      <c r="B38" s="10" t="s">
        <v>173</v>
      </c>
      <c r="C38" s="9" t="s">
        <v>49</v>
      </c>
      <c r="D38" s="9">
        <v>1</v>
      </c>
      <c r="E38" s="11">
        <v>70000</v>
      </c>
      <c r="F38" s="11">
        <f t="shared" si="0"/>
        <v>70000</v>
      </c>
      <c r="H38" s="4">
        <f t="shared" si="1"/>
        <v>0</v>
      </c>
    </row>
    <row r="39" spans="1:8">
      <c r="A39" s="9">
        <v>24</v>
      </c>
      <c r="B39" s="10" t="s">
        <v>51</v>
      </c>
      <c r="C39" s="9" t="s">
        <v>52</v>
      </c>
      <c r="D39" s="9">
        <v>20</v>
      </c>
      <c r="E39" s="11">
        <v>20000</v>
      </c>
      <c r="F39" s="11">
        <f t="shared" si="0"/>
        <v>400000</v>
      </c>
      <c r="H39" s="4">
        <f t="shared" si="1"/>
        <v>0</v>
      </c>
    </row>
    <row r="40" spans="1:8">
      <c r="A40" s="9">
        <v>25</v>
      </c>
      <c r="B40" s="10" t="s">
        <v>54</v>
      </c>
      <c r="C40" s="9" t="s">
        <v>41</v>
      </c>
      <c r="D40" s="9">
        <v>9</v>
      </c>
      <c r="E40" s="11">
        <v>3100</v>
      </c>
      <c r="F40" s="11">
        <f t="shared" si="0"/>
        <v>27900</v>
      </c>
      <c r="H40" s="4">
        <f t="shared" si="1"/>
        <v>0</v>
      </c>
    </row>
    <row r="41" spans="1:8">
      <c r="A41" s="9">
        <v>26</v>
      </c>
      <c r="B41" s="10" t="s">
        <v>55</v>
      </c>
      <c r="C41" s="9" t="s">
        <v>41</v>
      </c>
      <c r="D41" s="9">
        <v>72</v>
      </c>
      <c r="E41" s="11">
        <v>20200</v>
      </c>
      <c r="F41" s="11">
        <f t="shared" si="0"/>
        <v>1454400</v>
      </c>
      <c r="H41" s="4">
        <f t="shared" si="1"/>
        <v>0</v>
      </c>
    </row>
    <row r="42" spans="1:8">
      <c r="A42" s="9">
        <v>27</v>
      </c>
      <c r="B42" s="10" t="s">
        <v>174</v>
      </c>
      <c r="C42" s="9" t="s">
        <v>41</v>
      </c>
      <c r="D42" s="9">
        <v>2</v>
      </c>
      <c r="E42" s="11">
        <v>21000</v>
      </c>
      <c r="F42" s="11">
        <f t="shared" si="0"/>
        <v>42000</v>
      </c>
      <c r="H42" s="4">
        <f t="shared" si="1"/>
        <v>0</v>
      </c>
    </row>
    <row r="43" spans="1:8">
      <c r="A43" s="9">
        <v>28</v>
      </c>
      <c r="B43" s="10" t="s">
        <v>47</v>
      </c>
      <c r="C43" s="9" t="s">
        <v>41</v>
      </c>
      <c r="D43" s="9">
        <v>2</v>
      </c>
      <c r="E43" s="11">
        <v>3200</v>
      </c>
      <c r="F43" s="11">
        <f t="shared" si="0"/>
        <v>6400</v>
      </c>
      <c r="H43" s="4">
        <f t="shared" si="1"/>
        <v>0</v>
      </c>
    </row>
    <row r="44" spans="1:8">
      <c r="A44" s="9">
        <v>29</v>
      </c>
      <c r="B44" s="10" t="s">
        <v>60</v>
      </c>
      <c r="C44" s="9" t="s">
        <v>28</v>
      </c>
      <c r="D44" s="9">
        <v>3</v>
      </c>
      <c r="E44" s="11">
        <v>41000</v>
      </c>
      <c r="F44" s="11">
        <f t="shared" si="0"/>
        <v>123000</v>
      </c>
      <c r="H44" s="4">
        <f t="shared" si="1"/>
        <v>0</v>
      </c>
    </row>
    <row r="45" spans="1:8">
      <c r="A45" s="9">
        <v>30</v>
      </c>
      <c r="B45" s="10" t="s">
        <v>61</v>
      </c>
      <c r="C45" s="9" t="s">
        <v>41</v>
      </c>
      <c r="D45" s="9">
        <v>20</v>
      </c>
      <c r="E45" s="11">
        <v>16500</v>
      </c>
      <c r="F45" s="11">
        <f t="shared" si="0"/>
        <v>330000</v>
      </c>
      <c r="H45" s="4">
        <f t="shared" si="1"/>
        <v>0</v>
      </c>
    </row>
    <row r="46" spans="1:8">
      <c r="A46" s="9">
        <v>31</v>
      </c>
      <c r="B46" s="10" t="s">
        <v>63</v>
      </c>
      <c r="C46" s="9" t="s">
        <v>49</v>
      </c>
      <c r="D46" s="9">
        <v>1</v>
      </c>
      <c r="E46" s="11">
        <v>26000</v>
      </c>
      <c r="F46" s="11">
        <f t="shared" si="0"/>
        <v>26000</v>
      </c>
      <c r="H46" s="4">
        <f t="shared" si="1"/>
        <v>0</v>
      </c>
    </row>
    <row r="47" spans="1:8">
      <c r="A47" s="9">
        <v>32</v>
      </c>
      <c r="B47" s="10" t="s">
        <v>100</v>
      </c>
      <c r="C47" s="9" t="s">
        <v>28</v>
      </c>
      <c r="D47" s="9">
        <v>1</v>
      </c>
      <c r="E47" s="11">
        <v>5800</v>
      </c>
      <c r="F47" s="11">
        <f t="shared" si="0"/>
        <v>5800</v>
      </c>
      <c r="H47" s="4">
        <f t="shared" si="1"/>
        <v>0</v>
      </c>
    </row>
    <row r="48" spans="1:8">
      <c r="A48" s="9">
        <v>33</v>
      </c>
      <c r="B48" s="10" t="s">
        <v>65</v>
      </c>
      <c r="C48" s="9" t="s">
        <v>28</v>
      </c>
      <c r="D48" s="9">
        <v>1</v>
      </c>
      <c r="E48" s="11">
        <v>12000</v>
      </c>
      <c r="F48" s="11">
        <f t="shared" si="0"/>
        <v>12000</v>
      </c>
      <c r="H48" s="4">
        <f t="shared" si="1"/>
        <v>0</v>
      </c>
    </row>
    <row r="49" spans="1:8">
      <c r="A49" s="9">
        <v>34</v>
      </c>
      <c r="B49" s="10" t="s">
        <v>175</v>
      </c>
      <c r="C49" s="9" t="s">
        <v>176</v>
      </c>
      <c r="D49" s="9">
        <v>10</v>
      </c>
      <c r="E49" s="11">
        <v>65000</v>
      </c>
      <c r="F49" s="11">
        <f t="shared" si="0"/>
        <v>650000</v>
      </c>
      <c r="H49" s="4">
        <f t="shared" si="1"/>
        <v>0</v>
      </c>
    </row>
    <row r="50" spans="1:8">
      <c r="A50" s="9">
        <v>35</v>
      </c>
      <c r="B50" s="10" t="s">
        <v>72</v>
      </c>
      <c r="C50" s="9" t="s">
        <v>69</v>
      </c>
      <c r="D50" s="9">
        <v>2</v>
      </c>
      <c r="E50" s="11">
        <v>95000</v>
      </c>
      <c r="F50" s="11">
        <f t="shared" si="0"/>
        <v>190000</v>
      </c>
      <c r="H50" s="4">
        <f t="shared" si="1"/>
        <v>0</v>
      </c>
    </row>
    <row r="51" spans="1:8">
      <c r="A51" s="9">
        <v>36</v>
      </c>
      <c r="B51" s="10" t="s">
        <v>160</v>
      </c>
      <c r="C51" s="9" t="s">
        <v>161</v>
      </c>
      <c r="D51" s="9">
        <v>1</v>
      </c>
      <c r="E51" s="11">
        <v>3200</v>
      </c>
      <c r="F51" s="11">
        <f t="shared" si="0"/>
        <v>3200</v>
      </c>
      <c r="H51" s="4">
        <f t="shared" si="1"/>
        <v>0</v>
      </c>
    </row>
    <row r="52" spans="1:8">
      <c r="A52" s="9">
        <v>37</v>
      </c>
      <c r="B52" s="10" t="s">
        <v>153</v>
      </c>
      <c r="C52" s="9" t="s">
        <v>154</v>
      </c>
      <c r="D52" s="9">
        <v>1</v>
      </c>
      <c r="E52" s="11">
        <v>7000</v>
      </c>
      <c r="F52" s="11">
        <f t="shared" si="0"/>
        <v>7000</v>
      </c>
      <c r="H52" s="4">
        <f t="shared" si="1"/>
        <v>0</v>
      </c>
    </row>
    <row r="53" spans="1:8">
      <c r="A53" s="9">
        <v>38</v>
      </c>
      <c r="B53" s="10" t="s">
        <v>177</v>
      </c>
      <c r="C53" s="9" t="s">
        <v>49</v>
      </c>
      <c r="D53" s="9">
        <v>100</v>
      </c>
      <c r="E53" s="11">
        <v>800</v>
      </c>
      <c r="F53" s="11">
        <f t="shared" si="0"/>
        <v>80000</v>
      </c>
      <c r="H53" s="4">
        <f t="shared" si="1"/>
        <v>0</v>
      </c>
    </row>
    <row r="54" spans="1:8">
      <c r="A54" s="9">
        <v>39</v>
      </c>
      <c r="B54" s="10" t="s">
        <v>178</v>
      </c>
      <c r="C54" s="9" t="s">
        <v>179</v>
      </c>
      <c r="D54" s="9">
        <v>100</v>
      </c>
      <c r="E54" s="11">
        <v>2000</v>
      </c>
      <c r="F54" s="11">
        <f t="shared" si="0"/>
        <v>200000</v>
      </c>
      <c r="H54" s="4">
        <f t="shared" si="1"/>
        <v>0</v>
      </c>
    </row>
    <row r="55" spans="1:8">
      <c r="A55" s="9">
        <v>40</v>
      </c>
      <c r="B55" s="10" t="s">
        <v>38</v>
      </c>
      <c r="C55" s="9" t="s">
        <v>21</v>
      </c>
      <c r="D55" s="9">
        <v>20</v>
      </c>
      <c r="E55" s="11">
        <v>3000</v>
      </c>
      <c r="F55" s="11">
        <f t="shared" si="0"/>
        <v>60000</v>
      </c>
      <c r="H55" s="4">
        <f t="shared" si="1"/>
        <v>0</v>
      </c>
    </row>
    <row r="56" spans="1:8">
      <c r="A56" s="9">
        <v>41</v>
      </c>
      <c r="B56" s="10" t="s">
        <v>155</v>
      </c>
      <c r="C56" s="9" t="s">
        <v>49</v>
      </c>
      <c r="D56" s="9">
        <v>2</v>
      </c>
      <c r="E56" s="11">
        <v>27000</v>
      </c>
      <c r="F56" s="11">
        <f t="shared" si="0"/>
        <v>54000</v>
      </c>
      <c r="H56" s="4">
        <f t="shared" si="1"/>
        <v>0</v>
      </c>
    </row>
    <row r="57" spans="1:8">
      <c r="A57" s="9">
        <v>42</v>
      </c>
      <c r="B57" s="64" t="s">
        <v>180</v>
      </c>
      <c r="C57" s="9" t="s">
        <v>49</v>
      </c>
      <c r="D57" s="9">
        <v>1</v>
      </c>
      <c r="E57" s="65">
        <v>22000</v>
      </c>
      <c r="F57" s="11">
        <f t="shared" si="0"/>
        <v>22000</v>
      </c>
      <c r="H57" s="4">
        <f t="shared" si="1"/>
        <v>0</v>
      </c>
    </row>
    <row r="58" spans="1:8">
      <c r="A58" s="9">
        <v>43</v>
      </c>
      <c r="B58" s="10" t="s">
        <v>159</v>
      </c>
      <c r="C58" s="9" t="s">
        <v>49</v>
      </c>
      <c r="D58" s="9">
        <v>1</v>
      </c>
      <c r="E58" s="11">
        <v>80000</v>
      </c>
      <c r="F58" s="11">
        <f t="shared" si="0"/>
        <v>80000</v>
      </c>
      <c r="H58" s="4">
        <f t="shared" si="1"/>
        <v>0</v>
      </c>
    </row>
    <row r="59" spans="1:8">
      <c r="A59" s="9">
        <v>44</v>
      </c>
      <c r="B59" s="10" t="s">
        <v>181</v>
      </c>
      <c r="C59" s="9" t="s">
        <v>59</v>
      </c>
      <c r="D59" s="9">
        <v>1</v>
      </c>
      <c r="E59" s="11">
        <v>23000</v>
      </c>
      <c r="F59" s="11">
        <f t="shared" si="0"/>
        <v>23000</v>
      </c>
      <c r="H59" s="4">
        <f t="shared" si="1"/>
        <v>0</v>
      </c>
    </row>
    <row r="60" spans="1:8">
      <c r="A60" s="9">
        <v>45</v>
      </c>
      <c r="B60" s="10" t="s">
        <v>39</v>
      </c>
      <c r="C60" s="9" t="s">
        <v>21</v>
      </c>
      <c r="D60" s="9">
        <v>2</v>
      </c>
      <c r="E60" s="11">
        <v>3500</v>
      </c>
      <c r="F60" s="11">
        <f t="shared" si="0"/>
        <v>7000</v>
      </c>
      <c r="H60" s="4">
        <f t="shared" si="1"/>
        <v>0</v>
      </c>
    </row>
    <row r="61" spans="1:8">
      <c r="A61" s="9">
        <v>46</v>
      </c>
      <c r="B61" s="10" t="s">
        <v>16</v>
      </c>
      <c r="C61" s="9" t="s">
        <v>17</v>
      </c>
      <c r="D61" s="9">
        <v>1</v>
      </c>
      <c r="E61" s="11">
        <v>874000</v>
      </c>
      <c r="F61" s="11">
        <f t="shared" si="0"/>
        <v>874000</v>
      </c>
      <c r="H61" s="4">
        <f t="shared" si="1"/>
        <v>0</v>
      </c>
    </row>
    <row r="62" spans="1:8">
      <c r="A62" s="9">
        <v>47</v>
      </c>
      <c r="B62" s="10" t="s">
        <v>182</v>
      </c>
      <c r="C62" s="9" t="s">
        <v>49</v>
      </c>
      <c r="D62" s="9">
        <v>1</v>
      </c>
      <c r="E62" s="11">
        <v>7500</v>
      </c>
      <c r="F62" s="11">
        <f t="shared" si="0"/>
        <v>7500</v>
      </c>
      <c r="H62" s="4">
        <f t="shared" si="1"/>
        <v>0</v>
      </c>
    </row>
    <row r="63" spans="1:8">
      <c r="A63" s="9">
        <v>48</v>
      </c>
      <c r="B63" s="10" t="s">
        <v>58</v>
      </c>
      <c r="C63" s="9" t="s">
        <v>59</v>
      </c>
      <c r="D63" s="9">
        <v>2</v>
      </c>
      <c r="E63" s="11">
        <v>9400</v>
      </c>
      <c r="F63" s="11">
        <f t="shared" si="0"/>
        <v>18800</v>
      </c>
      <c r="H63" s="4">
        <f t="shared" si="1"/>
        <v>0</v>
      </c>
    </row>
    <row r="64" spans="1:8">
      <c r="A64" s="9">
        <v>49</v>
      </c>
      <c r="B64" s="10" t="s">
        <v>89</v>
      </c>
      <c r="C64" s="9" t="s">
        <v>17</v>
      </c>
      <c r="D64" s="9">
        <v>6</v>
      </c>
      <c r="E64" s="11">
        <v>5800</v>
      </c>
      <c r="F64" s="11">
        <f t="shared" si="0"/>
        <v>34800</v>
      </c>
      <c r="H64" s="4">
        <f t="shared" si="1"/>
        <v>0</v>
      </c>
    </row>
    <row r="65" spans="1:8">
      <c r="A65" s="12">
        <v>50</v>
      </c>
      <c r="B65" s="13" t="s">
        <v>22</v>
      </c>
      <c r="C65" s="12" t="s">
        <v>23</v>
      </c>
      <c r="D65" s="12">
        <v>1</v>
      </c>
      <c r="E65" s="14">
        <v>54000</v>
      </c>
      <c r="F65" s="14">
        <f t="shared" si="0"/>
        <v>54000</v>
      </c>
      <c r="G65" s="4">
        <v>2000</v>
      </c>
      <c r="H65" s="4">
        <f t="shared" si="1"/>
        <v>2000</v>
      </c>
    </row>
    <row r="66" spans="1:8">
      <c r="A66" s="9">
        <v>51</v>
      </c>
      <c r="B66" s="10" t="s">
        <v>183</v>
      </c>
      <c r="C66" s="9" t="s">
        <v>43</v>
      </c>
      <c r="D66" s="9">
        <v>100</v>
      </c>
      <c r="E66" s="11">
        <v>6200</v>
      </c>
      <c r="F66" s="11">
        <f t="shared" si="0"/>
        <v>620000</v>
      </c>
      <c r="H66" s="4">
        <f t="shared" si="1"/>
        <v>0</v>
      </c>
    </row>
    <row r="67" spans="1:8">
      <c r="A67" s="9">
        <v>52</v>
      </c>
      <c r="B67" s="10" t="s">
        <v>34</v>
      </c>
      <c r="C67" s="9" t="s">
        <v>17</v>
      </c>
      <c r="D67" s="9">
        <v>4</v>
      </c>
      <c r="E67" s="11">
        <v>175000</v>
      </c>
      <c r="F67" s="11">
        <f t="shared" si="0"/>
        <v>700000</v>
      </c>
      <c r="H67" s="4">
        <f t="shared" si="1"/>
        <v>0</v>
      </c>
    </row>
    <row r="68" spans="1:8">
      <c r="A68" s="9">
        <v>53</v>
      </c>
      <c r="B68" s="10" t="s">
        <v>31</v>
      </c>
      <c r="C68" s="9" t="s">
        <v>17</v>
      </c>
      <c r="D68" s="9">
        <v>5</v>
      </c>
      <c r="E68" s="11">
        <v>1400</v>
      </c>
      <c r="F68" s="11">
        <f t="shared" si="0"/>
        <v>7000</v>
      </c>
      <c r="H68" s="4">
        <f t="shared" si="1"/>
        <v>0</v>
      </c>
    </row>
    <row r="69" spans="1:8">
      <c r="A69" s="9">
        <v>54</v>
      </c>
      <c r="B69" s="10" t="s">
        <v>184</v>
      </c>
      <c r="C69" s="9" t="s">
        <v>59</v>
      </c>
      <c r="D69" s="9">
        <v>4</v>
      </c>
      <c r="E69" s="11">
        <v>4700</v>
      </c>
      <c r="F69" s="11">
        <f t="shared" si="0"/>
        <v>18800</v>
      </c>
      <c r="H69" s="4">
        <f t="shared" si="1"/>
        <v>0</v>
      </c>
    </row>
    <row r="70" spans="1:8">
      <c r="A70" s="9">
        <v>55</v>
      </c>
      <c r="B70" s="10" t="s">
        <v>96</v>
      </c>
      <c r="C70" s="9" t="s">
        <v>21</v>
      </c>
      <c r="D70" s="9">
        <v>4</v>
      </c>
      <c r="E70" s="11">
        <v>2500</v>
      </c>
      <c r="F70" s="11">
        <f t="shared" si="0"/>
        <v>10000</v>
      </c>
      <c r="H70" s="4">
        <f t="shared" si="1"/>
        <v>0</v>
      </c>
    </row>
    <row r="71" spans="1:8">
      <c r="A71" s="12">
        <v>56</v>
      </c>
      <c r="B71" s="13" t="s">
        <v>185</v>
      </c>
      <c r="C71" s="12" t="s">
        <v>186</v>
      </c>
      <c r="D71" s="12">
        <v>100</v>
      </c>
      <c r="E71" s="14">
        <v>5200</v>
      </c>
      <c r="F71" s="14">
        <f t="shared" si="0"/>
        <v>520000</v>
      </c>
      <c r="G71" s="4">
        <v>1800</v>
      </c>
      <c r="H71" s="4">
        <f t="shared" si="1"/>
        <v>180000</v>
      </c>
    </row>
    <row r="72" spans="1:8">
      <c r="A72" s="9">
        <v>57</v>
      </c>
      <c r="B72" s="10" t="s">
        <v>187</v>
      </c>
      <c r="C72" s="9" t="s">
        <v>69</v>
      </c>
      <c r="D72" s="9">
        <v>2</v>
      </c>
      <c r="E72" s="11">
        <v>40000</v>
      </c>
      <c r="F72" s="11">
        <f t="shared" si="0"/>
        <v>80000</v>
      </c>
      <c r="H72" s="4">
        <f t="shared" si="1"/>
        <v>0</v>
      </c>
    </row>
    <row r="73" spans="1:8">
      <c r="A73" s="9">
        <v>58</v>
      </c>
      <c r="B73" s="10" t="s">
        <v>36</v>
      </c>
      <c r="C73" s="9" t="s">
        <v>21</v>
      </c>
      <c r="D73" s="9">
        <v>2</v>
      </c>
      <c r="E73" s="11">
        <v>3500</v>
      </c>
      <c r="F73" s="11">
        <f>D73*E73</f>
        <v>7000</v>
      </c>
      <c r="H73" s="4">
        <f t="shared" si="1"/>
        <v>0</v>
      </c>
    </row>
    <row r="74" spans="1:8">
      <c r="A74" s="9">
        <v>59</v>
      </c>
      <c r="B74" s="10" t="s">
        <v>56</v>
      </c>
      <c r="C74" s="9" t="s">
        <v>41</v>
      </c>
      <c r="D74" s="9">
        <v>2</v>
      </c>
      <c r="E74" s="11">
        <v>3800</v>
      </c>
      <c r="F74" s="11">
        <f>D74*E74</f>
        <v>7600</v>
      </c>
      <c r="H74" s="4">
        <f>G74*D74</f>
        <v>0</v>
      </c>
    </row>
    <row r="75" spans="1:8">
      <c r="A75" s="135" t="s">
        <v>83</v>
      </c>
      <c r="B75" s="136"/>
      <c r="C75" s="136"/>
      <c r="D75" s="136"/>
      <c r="E75" s="137"/>
      <c r="F75" s="22">
        <f>SUM(F16:F74)</f>
        <v>15716700</v>
      </c>
      <c r="H75" s="4">
        <f t="shared" si="1"/>
        <v>0</v>
      </c>
    </row>
    <row r="76" spans="1:8">
      <c r="A76" s="138" t="s">
        <v>128</v>
      </c>
      <c r="B76" s="136"/>
      <c r="C76" s="136"/>
      <c r="D76" s="136"/>
      <c r="E76" s="137"/>
      <c r="F76" s="22">
        <f>F75*0.05</f>
        <v>785835</v>
      </c>
      <c r="H76" s="4">
        <f t="shared" si="1"/>
        <v>0</v>
      </c>
    </row>
    <row r="77" spans="1:8">
      <c r="H77" s="4">
        <f t="shared" si="1"/>
        <v>0</v>
      </c>
    </row>
    <row r="78" spans="1:8">
      <c r="H78" s="4">
        <f t="shared" si="1"/>
        <v>0</v>
      </c>
    </row>
    <row r="79" spans="1:8">
      <c r="H79" s="4">
        <f t="shared" si="1"/>
        <v>0</v>
      </c>
    </row>
    <row r="80" spans="1:8" ht="16.5">
      <c r="A80" s="139" t="s">
        <v>0</v>
      </c>
      <c r="B80" s="132"/>
      <c r="C80" s="132"/>
      <c r="D80" s="132"/>
      <c r="E80" s="132"/>
      <c r="F80" s="132"/>
      <c r="H80" s="4">
        <f t="shared" si="1"/>
        <v>0</v>
      </c>
    </row>
    <row r="81" spans="1:8" ht="15.75">
      <c r="A81" s="140" t="s">
        <v>1</v>
      </c>
      <c r="B81" s="132"/>
      <c r="C81" s="132"/>
      <c r="D81" s="132"/>
      <c r="E81" s="132"/>
      <c r="F81" s="132"/>
      <c r="H81" s="4">
        <f t="shared" ref="H81:H98" si="2">G81*D81</f>
        <v>0</v>
      </c>
    </row>
    <row r="82" spans="1:8" ht="16.5">
      <c r="A82" s="139" t="s">
        <v>2</v>
      </c>
      <c r="B82" s="132"/>
      <c r="C82" s="132"/>
      <c r="D82" s="132"/>
      <c r="E82" s="132"/>
      <c r="F82" s="132"/>
      <c r="H82" s="4">
        <f t="shared" si="2"/>
        <v>0</v>
      </c>
    </row>
    <row r="83" spans="1:8">
      <c r="H83" s="4">
        <f t="shared" si="2"/>
        <v>0</v>
      </c>
    </row>
    <row r="84" spans="1:8">
      <c r="H84" s="4">
        <f t="shared" si="2"/>
        <v>0</v>
      </c>
    </row>
    <row r="85" spans="1:8" ht="20.25">
      <c r="A85" s="131" t="s">
        <v>3</v>
      </c>
      <c r="B85" s="132"/>
      <c r="C85" s="132"/>
      <c r="D85" s="132"/>
      <c r="E85" s="132"/>
      <c r="F85" s="132"/>
      <c r="H85" s="4">
        <f t="shared" si="2"/>
        <v>0</v>
      </c>
    </row>
    <row r="86" spans="1:8">
      <c r="A86" s="147" t="s">
        <v>188</v>
      </c>
      <c r="B86" s="153"/>
      <c r="C86" s="153"/>
      <c r="D86" s="153"/>
      <c r="E86" s="153"/>
      <c r="F86" s="153"/>
      <c r="H86" s="4">
        <f t="shared" si="2"/>
        <v>0</v>
      </c>
    </row>
    <row r="87" spans="1:8">
      <c r="H87" s="4">
        <f t="shared" si="2"/>
        <v>0</v>
      </c>
    </row>
    <row r="88" spans="1:8">
      <c r="H88" s="4">
        <f t="shared" si="2"/>
        <v>0</v>
      </c>
    </row>
    <row r="89" spans="1:8" ht="15.75">
      <c r="A89" s="6" t="s">
        <v>7</v>
      </c>
      <c r="H89" s="4">
        <f t="shared" si="2"/>
        <v>0</v>
      </c>
    </row>
    <row r="90" spans="1:8" ht="15.75">
      <c r="A90" s="6" t="s">
        <v>8</v>
      </c>
      <c r="H90" s="4">
        <f t="shared" si="2"/>
        <v>0</v>
      </c>
    </row>
    <row r="91" spans="1:8" ht="15.75">
      <c r="A91" s="6" t="s">
        <v>9</v>
      </c>
      <c r="H91" s="4">
        <f t="shared" si="2"/>
        <v>0</v>
      </c>
    </row>
    <row r="92" spans="1:8" ht="15.75">
      <c r="A92" s="58" t="s">
        <v>10</v>
      </c>
      <c r="B92" s="58" t="s">
        <v>11</v>
      </c>
      <c r="C92" s="58" t="s">
        <v>12</v>
      </c>
      <c r="D92" s="58" t="s">
        <v>13</v>
      </c>
      <c r="E92" s="58" t="s">
        <v>14</v>
      </c>
      <c r="F92" s="58" t="s">
        <v>15</v>
      </c>
    </row>
    <row r="93" spans="1:8">
      <c r="A93" s="12">
        <v>1</v>
      </c>
      <c r="B93" s="13" t="s">
        <v>22</v>
      </c>
      <c r="C93" s="12" t="s">
        <v>23</v>
      </c>
      <c r="D93" s="12">
        <v>1</v>
      </c>
      <c r="E93" s="14">
        <v>54000</v>
      </c>
      <c r="F93" s="14">
        <f t="shared" ref="F93:F98" si="3">D93*E93</f>
        <v>54000</v>
      </c>
      <c r="G93" s="4">
        <v>2000</v>
      </c>
      <c r="H93" s="4">
        <f t="shared" si="2"/>
        <v>2000</v>
      </c>
    </row>
    <row r="94" spans="1:8">
      <c r="A94" s="9">
        <v>2</v>
      </c>
      <c r="B94" s="10" t="s">
        <v>89</v>
      </c>
      <c r="C94" s="9" t="s">
        <v>17</v>
      </c>
      <c r="D94" s="9">
        <v>30</v>
      </c>
      <c r="E94" s="11">
        <v>5800</v>
      </c>
      <c r="F94" s="11">
        <f t="shared" si="3"/>
        <v>174000</v>
      </c>
      <c r="H94" s="4">
        <f t="shared" si="2"/>
        <v>0</v>
      </c>
    </row>
    <row r="95" spans="1:8">
      <c r="A95" s="9">
        <v>3</v>
      </c>
      <c r="B95" s="10" t="s">
        <v>172</v>
      </c>
      <c r="C95" s="9" t="s">
        <v>17</v>
      </c>
      <c r="D95" s="9">
        <v>5</v>
      </c>
      <c r="E95" s="11">
        <v>4000</v>
      </c>
      <c r="F95" s="11">
        <f t="shared" si="3"/>
        <v>20000</v>
      </c>
      <c r="H95" s="4">
        <f t="shared" si="2"/>
        <v>0</v>
      </c>
    </row>
    <row r="96" spans="1:8">
      <c r="A96" s="9">
        <v>4</v>
      </c>
      <c r="B96" s="10" t="s">
        <v>51</v>
      </c>
      <c r="C96" s="9" t="s">
        <v>52</v>
      </c>
      <c r="D96" s="9">
        <v>20</v>
      </c>
      <c r="E96" s="11">
        <v>20000</v>
      </c>
      <c r="F96" s="11">
        <f t="shared" si="3"/>
        <v>400000</v>
      </c>
      <c r="H96" s="4">
        <f t="shared" si="2"/>
        <v>0</v>
      </c>
    </row>
    <row r="97" spans="1:8">
      <c r="A97" s="12">
        <v>5</v>
      </c>
      <c r="B97" s="13" t="s">
        <v>29</v>
      </c>
      <c r="C97" s="12" t="s">
        <v>17</v>
      </c>
      <c r="D97" s="12">
        <v>30</v>
      </c>
      <c r="E97" s="14">
        <v>12500</v>
      </c>
      <c r="F97" s="14">
        <f t="shared" si="3"/>
        <v>375000</v>
      </c>
      <c r="G97" s="4">
        <v>2000</v>
      </c>
      <c r="H97" s="4">
        <f t="shared" si="2"/>
        <v>60000</v>
      </c>
    </row>
    <row r="98" spans="1:8">
      <c r="A98" s="9">
        <v>6</v>
      </c>
      <c r="B98" s="10" t="s">
        <v>38</v>
      </c>
      <c r="C98" s="9" t="s">
        <v>21</v>
      </c>
      <c r="D98" s="9">
        <v>10</v>
      </c>
      <c r="E98" s="11">
        <v>3000</v>
      </c>
      <c r="F98" s="11">
        <f t="shared" si="3"/>
        <v>30000</v>
      </c>
      <c r="H98" s="4">
        <f t="shared" si="2"/>
        <v>0</v>
      </c>
    </row>
    <row r="99" spans="1:8">
      <c r="A99" s="135" t="s">
        <v>83</v>
      </c>
      <c r="B99" s="136"/>
      <c r="C99" s="136"/>
      <c r="D99" s="136"/>
      <c r="E99" s="137"/>
      <c r="F99" s="22">
        <f>SUM(F93:F98)</f>
        <v>1053000</v>
      </c>
    </row>
    <row r="100" spans="1:8">
      <c r="A100" s="138" t="s">
        <v>128</v>
      </c>
      <c r="B100" s="136"/>
      <c r="C100" s="136"/>
      <c r="D100" s="136"/>
      <c r="E100" s="137"/>
      <c r="F100" s="22">
        <f>F99*0.05</f>
        <v>52650</v>
      </c>
      <c r="H100" s="4">
        <f>SUM(H16:H98)</f>
        <v>962000</v>
      </c>
    </row>
    <row r="103" spans="1:8" ht="15.75">
      <c r="A103" s="25">
        <v>312</v>
      </c>
      <c r="B103" s="1" t="s">
        <v>125</v>
      </c>
      <c r="C103" s="1">
        <v>6080000</v>
      </c>
      <c r="D103" s="1">
        <v>0</v>
      </c>
      <c r="E103" s="1">
        <f t="shared" ref="E103:E104" si="4">C103+D103</f>
        <v>6080000</v>
      </c>
    </row>
    <row r="104" spans="1:8" ht="15.75">
      <c r="A104" s="25">
        <v>346</v>
      </c>
      <c r="B104" s="1" t="s">
        <v>125</v>
      </c>
      <c r="C104" s="1">
        <v>6080000</v>
      </c>
      <c r="D104" s="1">
        <v>0</v>
      </c>
      <c r="E104" s="2">
        <f t="shared" si="4"/>
        <v>6080000</v>
      </c>
    </row>
    <row r="105" spans="1:8">
      <c r="D105" s="61" t="s">
        <v>192</v>
      </c>
      <c r="E105" s="61">
        <f>(E104+E103)*0.05</f>
        <v>608000</v>
      </c>
    </row>
    <row r="107" spans="1:8">
      <c r="E107" s="63" t="s">
        <v>193</v>
      </c>
      <c r="F107" s="63">
        <f>E105+H100+F100+F76</f>
        <v>2408485</v>
      </c>
    </row>
  </sheetData>
  <mergeCells count="16">
    <mergeCell ref="A82:F82"/>
    <mergeCell ref="A99:E99"/>
    <mergeCell ref="A100:E100"/>
    <mergeCell ref="A80:F80"/>
    <mergeCell ref="A81:F81"/>
    <mergeCell ref="A85:F85"/>
    <mergeCell ref="A86:F86"/>
    <mergeCell ref="A10:F10"/>
    <mergeCell ref="A75:E75"/>
    <mergeCell ref="A76:E76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00"/>
  <sheetViews>
    <sheetView topLeftCell="A8" workbookViewId="0">
      <selection activeCell="F100" sqref="F100:G100"/>
    </sheetView>
  </sheetViews>
  <sheetFormatPr defaultRowHeight="15"/>
  <cols>
    <col min="1" max="1" width="7.28515625" style="66" customWidth="1"/>
    <col min="2" max="2" width="36" style="66" customWidth="1"/>
    <col min="3" max="3" width="10.42578125" style="66" customWidth="1"/>
    <col min="4" max="4" width="9.140625" style="66"/>
    <col min="5" max="5" width="12.28515625" style="66" customWidth="1"/>
    <col min="6" max="6" width="13.42578125" style="66" customWidth="1"/>
    <col min="7" max="7" width="9.140625" style="66"/>
    <col min="8" max="8" width="14.7109375" style="66" customWidth="1"/>
    <col min="9" max="16384" width="9.140625" style="66"/>
  </cols>
  <sheetData>
    <row r="2" spans="1:8" ht="16.5">
      <c r="A2" s="155" t="s">
        <v>0</v>
      </c>
      <c r="B2" s="132"/>
      <c r="C2" s="132"/>
      <c r="D2" s="132"/>
      <c r="E2" s="132"/>
      <c r="F2" s="132"/>
    </row>
    <row r="3" spans="1:8" ht="15.75">
      <c r="A3" s="156" t="s">
        <v>1</v>
      </c>
      <c r="B3" s="132"/>
      <c r="C3" s="132"/>
      <c r="D3" s="132"/>
      <c r="E3" s="132"/>
      <c r="F3" s="132"/>
    </row>
    <row r="4" spans="1:8" ht="16.5">
      <c r="A4" s="155" t="s">
        <v>2</v>
      </c>
      <c r="B4" s="132"/>
      <c r="C4" s="132"/>
      <c r="D4" s="132"/>
      <c r="E4" s="132"/>
      <c r="F4" s="132"/>
    </row>
    <row r="7" spans="1:8" ht="20.25">
      <c r="A7" s="148" t="s">
        <v>3</v>
      </c>
      <c r="B7" s="132"/>
      <c r="C7" s="132"/>
      <c r="D7" s="132"/>
      <c r="E7" s="132"/>
      <c r="F7" s="132"/>
    </row>
    <row r="8" spans="1:8" ht="15.75">
      <c r="A8" s="133" t="s">
        <v>194</v>
      </c>
      <c r="B8" s="133"/>
      <c r="C8" s="133"/>
      <c r="D8" s="133"/>
      <c r="E8" s="133"/>
      <c r="F8" s="133"/>
    </row>
    <row r="9" spans="1:8" ht="15.75">
      <c r="A9" s="134" t="s">
        <v>195</v>
      </c>
      <c r="B9" s="134"/>
      <c r="C9" s="134"/>
      <c r="D9" s="134"/>
      <c r="E9" s="134"/>
      <c r="F9" s="134"/>
    </row>
    <row r="10" spans="1:8" ht="15.75">
      <c r="A10" s="133" t="s">
        <v>196</v>
      </c>
      <c r="B10" s="133"/>
      <c r="C10" s="133"/>
      <c r="D10" s="133"/>
      <c r="E10" s="133"/>
      <c r="F10" s="133"/>
    </row>
    <row r="12" spans="1:8" ht="15.75">
      <c r="A12" s="67" t="s">
        <v>7</v>
      </c>
      <c r="B12" s="68"/>
      <c r="C12" s="68"/>
      <c r="D12" s="68"/>
      <c r="E12" s="68"/>
      <c r="F12" s="68"/>
    </row>
    <row r="13" spans="1:8" ht="15.75">
      <c r="A13" s="67" t="s">
        <v>8</v>
      </c>
      <c r="B13" s="68"/>
      <c r="C13" s="68"/>
      <c r="D13" s="68"/>
      <c r="E13" s="68"/>
      <c r="F13" s="68"/>
    </row>
    <row r="14" spans="1:8" ht="15.75">
      <c r="A14" s="67" t="s">
        <v>145</v>
      </c>
      <c r="B14" s="68"/>
      <c r="C14" s="68"/>
      <c r="D14" s="68"/>
      <c r="E14" s="68"/>
      <c r="F14" s="68"/>
    </row>
    <row r="15" spans="1:8" ht="15.75" customHeight="1">
      <c r="A15" s="69" t="s">
        <v>10</v>
      </c>
      <c r="B15" s="69" t="s">
        <v>11</v>
      </c>
      <c r="C15" s="69" t="s">
        <v>12</v>
      </c>
      <c r="D15" s="69" t="s">
        <v>13</v>
      </c>
      <c r="E15" s="69" t="s">
        <v>14</v>
      </c>
      <c r="F15" s="69" t="s">
        <v>15</v>
      </c>
    </row>
    <row r="16" spans="1:8">
      <c r="A16" s="9">
        <v>1</v>
      </c>
      <c r="B16" s="10" t="s">
        <v>96</v>
      </c>
      <c r="C16" s="9" t="s">
        <v>21</v>
      </c>
      <c r="D16" s="9">
        <v>144</v>
      </c>
      <c r="E16" s="11">
        <v>2500</v>
      </c>
      <c r="F16" s="11">
        <f t="shared" ref="F16:F67" si="0">D16*E16</f>
        <v>360000</v>
      </c>
      <c r="H16" s="66">
        <f>G16*D16</f>
        <v>0</v>
      </c>
    </row>
    <row r="17" spans="1:8">
      <c r="A17" s="9">
        <v>2</v>
      </c>
      <c r="B17" s="10" t="s">
        <v>96</v>
      </c>
      <c r="C17" s="9" t="s">
        <v>21</v>
      </c>
      <c r="D17" s="9">
        <v>3</v>
      </c>
      <c r="E17" s="11">
        <v>2500</v>
      </c>
      <c r="F17" s="11">
        <f t="shared" si="0"/>
        <v>7500</v>
      </c>
      <c r="H17" s="66">
        <f t="shared" ref="H17:H80" si="1">G17*D17</f>
        <v>0</v>
      </c>
    </row>
    <row r="18" spans="1:8">
      <c r="A18" s="12">
        <v>3</v>
      </c>
      <c r="B18" s="13" t="s">
        <v>22</v>
      </c>
      <c r="C18" s="12" t="s">
        <v>23</v>
      </c>
      <c r="D18" s="12">
        <v>47</v>
      </c>
      <c r="E18" s="14">
        <v>54000</v>
      </c>
      <c r="F18" s="14">
        <f t="shared" si="0"/>
        <v>2538000</v>
      </c>
      <c r="G18" s="66">
        <v>2000</v>
      </c>
      <c r="H18" s="66">
        <f t="shared" si="1"/>
        <v>94000</v>
      </c>
    </row>
    <row r="19" spans="1:8">
      <c r="A19" s="12">
        <v>4</v>
      </c>
      <c r="B19" s="13" t="s">
        <v>24</v>
      </c>
      <c r="C19" s="12" t="s">
        <v>23</v>
      </c>
      <c r="D19" s="12">
        <v>4</v>
      </c>
      <c r="E19" s="14">
        <v>27000</v>
      </c>
      <c r="F19" s="14">
        <f t="shared" si="0"/>
        <v>108000</v>
      </c>
      <c r="G19" s="66">
        <v>1000</v>
      </c>
      <c r="H19" s="66">
        <f t="shared" si="1"/>
        <v>4000</v>
      </c>
    </row>
    <row r="20" spans="1:8">
      <c r="A20" s="12">
        <v>5</v>
      </c>
      <c r="B20" s="13" t="s">
        <v>26</v>
      </c>
      <c r="C20" s="12" t="s">
        <v>23</v>
      </c>
      <c r="D20" s="12">
        <v>2</v>
      </c>
      <c r="E20" s="14">
        <v>76000</v>
      </c>
      <c r="F20" s="14">
        <f t="shared" si="0"/>
        <v>152000</v>
      </c>
      <c r="G20" s="66">
        <v>4000</v>
      </c>
      <c r="H20" s="66">
        <f t="shared" si="1"/>
        <v>8000</v>
      </c>
    </row>
    <row r="21" spans="1:8">
      <c r="A21" s="12">
        <v>6</v>
      </c>
      <c r="B21" s="13" t="s">
        <v>27</v>
      </c>
      <c r="C21" s="12" t="s">
        <v>28</v>
      </c>
      <c r="D21" s="12">
        <v>5</v>
      </c>
      <c r="E21" s="14">
        <v>38000</v>
      </c>
      <c r="F21" s="14">
        <f>D21*E21</f>
        <v>190000</v>
      </c>
      <c r="G21" s="66">
        <v>2000</v>
      </c>
      <c r="H21" s="66">
        <f t="shared" si="1"/>
        <v>10000</v>
      </c>
    </row>
    <row r="22" spans="1:8">
      <c r="A22" s="12">
        <v>7</v>
      </c>
      <c r="B22" s="13" t="s">
        <v>29</v>
      </c>
      <c r="C22" s="12" t="s">
        <v>17</v>
      </c>
      <c r="D22" s="12">
        <v>318</v>
      </c>
      <c r="E22" s="14">
        <v>12500</v>
      </c>
      <c r="F22" s="14">
        <f t="shared" si="0"/>
        <v>3975000</v>
      </c>
      <c r="G22" s="23">
        <v>2000</v>
      </c>
      <c r="H22" s="66">
        <f t="shared" si="1"/>
        <v>636000</v>
      </c>
    </row>
    <row r="23" spans="1:8">
      <c r="A23" s="12">
        <v>8</v>
      </c>
      <c r="B23" s="13" t="s">
        <v>30</v>
      </c>
      <c r="C23" s="12" t="s">
        <v>17</v>
      </c>
      <c r="D23" s="12">
        <v>24</v>
      </c>
      <c r="E23" s="14">
        <v>12500</v>
      </c>
      <c r="F23" s="14">
        <f t="shared" si="0"/>
        <v>300000</v>
      </c>
      <c r="G23" s="66">
        <v>2000</v>
      </c>
      <c r="H23" s="66">
        <f t="shared" si="1"/>
        <v>48000</v>
      </c>
    </row>
    <row r="24" spans="1:8">
      <c r="A24" s="9">
        <v>9</v>
      </c>
      <c r="B24" s="10" t="s">
        <v>89</v>
      </c>
      <c r="C24" s="9" t="s">
        <v>17</v>
      </c>
      <c r="D24" s="9">
        <v>5</v>
      </c>
      <c r="E24" s="11">
        <v>5800</v>
      </c>
      <c r="F24" s="11">
        <f t="shared" si="0"/>
        <v>29000</v>
      </c>
      <c r="H24" s="66">
        <f t="shared" si="1"/>
        <v>0</v>
      </c>
    </row>
    <row r="25" spans="1:8">
      <c r="A25" s="9">
        <v>10</v>
      </c>
      <c r="B25" s="10" t="s">
        <v>31</v>
      </c>
      <c r="C25" s="9" t="s">
        <v>17</v>
      </c>
      <c r="D25" s="9">
        <v>100</v>
      </c>
      <c r="E25" s="11">
        <v>1400</v>
      </c>
      <c r="F25" s="11">
        <f t="shared" si="0"/>
        <v>140000</v>
      </c>
      <c r="H25" s="66">
        <f t="shared" si="1"/>
        <v>0</v>
      </c>
    </row>
    <row r="26" spans="1:8">
      <c r="A26" s="9">
        <v>11</v>
      </c>
      <c r="B26" s="10" t="s">
        <v>33</v>
      </c>
      <c r="C26" s="9" t="s">
        <v>17</v>
      </c>
      <c r="D26" s="9">
        <v>10</v>
      </c>
      <c r="E26" s="11">
        <v>32000</v>
      </c>
      <c r="F26" s="11">
        <f t="shared" si="0"/>
        <v>320000</v>
      </c>
      <c r="H26" s="66">
        <f t="shared" si="1"/>
        <v>0</v>
      </c>
    </row>
    <row r="27" spans="1:8">
      <c r="A27" s="9">
        <v>12</v>
      </c>
      <c r="B27" s="10" t="s">
        <v>36</v>
      </c>
      <c r="C27" s="9" t="s">
        <v>21</v>
      </c>
      <c r="D27" s="9">
        <v>1</v>
      </c>
      <c r="E27" s="11">
        <v>3500</v>
      </c>
      <c r="F27" s="11">
        <f t="shared" si="0"/>
        <v>3500</v>
      </c>
      <c r="H27" s="66">
        <f t="shared" si="1"/>
        <v>0</v>
      </c>
    </row>
    <row r="28" spans="1:8">
      <c r="A28" s="9">
        <v>13</v>
      </c>
      <c r="B28" s="10" t="s">
        <v>36</v>
      </c>
      <c r="C28" s="9" t="s">
        <v>21</v>
      </c>
      <c r="D28" s="9">
        <v>7</v>
      </c>
      <c r="E28" s="11">
        <v>3500</v>
      </c>
      <c r="F28" s="11">
        <f t="shared" si="0"/>
        <v>24500</v>
      </c>
      <c r="H28" s="66">
        <f t="shared" si="1"/>
        <v>0</v>
      </c>
    </row>
    <row r="29" spans="1:8">
      <c r="A29" s="9">
        <v>14</v>
      </c>
      <c r="B29" s="10" t="s">
        <v>36</v>
      </c>
      <c r="C29" s="9" t="s">
        <v>21</v>
      </c>
      <c r="D29" s="9">
        <v>1</v>
      </c>
      <c r="E29" s="11">
        <v>3500</v>
      </c>
      <c r="F29" s="11">
        <f t="shared" si="0"/>
        <v>3500</v>
      </c>
      <c r="H29" s="66">
        <f t="shared" si="1"/>
        <v>0</v>
      </c>
    </row>
    <row r="30" spans="1:8">
      <c r="A30" s="9">
        <v>15</v>
      </c>
      <c r="B30" s="10" t="s">
        <v>37</v>
      </c>
      <c r="C30" s="9" t="s">
        <v>21</v>
      </c>
      <c r="D30" s="9">
        <v>2</v>
      </c>
      <c r="E30" s="11">
        <v>6500</v>
      </c>
      <c r="F30" s="11">
        <f t="shared" si="0"/>
        <v>13000</v>
      </c>
      <c r="H30" s="66">
        <f t="shared" si="1"/>
        <v>0</v>
      </c>
    </row>
    <row r="31" spans="1:8">
      <c r="A31" s="12">
        <v>16</v>
      </c>
      <c r="B31" s="13" t="s">
        <v>45</v>
      </c>
      <c r="C31" s="12" t="s">
        <v>43</v>
      </c>
      <c r="D31" s="12">
        <v>100</v>
      </c>
      <c r="E31" s="14">
        <v>5500</v>
      </c>
      <c r="F31" s="14">
        <f t="shared" si="0"/>
        <v>550000</v>
      </c>
      <c r="G31" s="66">
        <v>500</v>
      </c>
      <c r="H31" s="66">
        <f t="shared" si="1"/>
        <v>50000</v>
      </c>
    </row>
    <row r="32" spans="1:8">
      <c r="A32" s="9">
        <v>17</v>
      </c>
      <c r="B32" s="10" t="s">
        <v>44</v>
      </c>
      <c r="C32" s="9" t="s">
        <v>43</v>
      </c>
      <c r="D32" s="9">
        <v>220</v>
      </c>
      <c r="E32" s="11">
        <v>5500</v>
      </c>
      <c r="F32" s="11">
        <f t="shared" si="0"/>
        <v>1210000</v>
      </c>
      <c r="H32" s="66">
        <f t="shared" si="1"/>
        <v>0</v>
      </c>
    </row>
    <row r="33" spans="1:8">
      <c r="A33" s="9">
        <v>18</v>
      </c>
      <c r="B33" s="10" t="s">
        <v>42</v>
      </c>
      <c r="C33" s="9" t="s">
        <v>43</v>
      </c>
      <c r="D33" s="9">
        <v>100</v>
      </c>
      <c r="E33" s="11">
        <v>3500</v>
      </c>
      <c r="F33" s="11">
        <f t="shared" si="0"/>
        <v>350000</v>
      </c>
      <c r="H33" s="66">
        <f t="shared" si="1"/>
        <v>0</v>
      </c>
    </row>
    <row r="34" spans="1:8">
      <c r="A34" s="9">
        <v>19</v>
      </c>
      <c r="B34" s="10" t="s">
        <v>46</v>
      </c>
      <c r="C34" s="9" t="s">
        <v>41</v>
      </c>
      <c r="D34" s="9">
        <v>2</v>
      </c>
      <c r="E34" s="11">
        <v>19000</v>
      </c>
      <c r="F34" s="11">
        <f t="shared" si="0"/>
        <v>38000</v>
      </c>
      <c r="H34" s="66">
        <f t="shared" si="1"/>
        <v>0</v>
      </c>
    </row>
    <row r="35" spans="1:8">
      <c r="A35" s="9">
        <v>20</v>
      </c>
      <c r="B35" s="10" t="s">
        <v>51</v>
      </c>
      <c r="C35" s="9" t="s">
        <v>52</v>
      </c>
      <c r="D35" s="9">
        <v>10</v>
      </c>
      <c r="E35" s="11">
        <v>20000</v>
      </c>
      <c r="F35" s="11">
        <f t="shared" si="0"/>
        <v>200000</v>
      </c>
      <c r="H35" s="66">
        <f t="shared" si="1"/>
        <v>0</v>
      </c>
    </row>
    <row r="36" spans="1:8">
      <c r="A36" s="9">
        <v>21</v>
      </c>
      <c r="B36" s="10" t="s">
        <v>53</v>
      </c>
      <c r="C36" s="9" t="s">
        <v>52</v>
      </c>
      <c r="D36" s="9">
        <v>10</v>
      </c>
      <c r="E36" s="11">
        <v>32000</v>
      </c>
      <c r="F36" s="11">
        <f t="shared" si="0"/>
        <v>320000</v>
      </c>
      <c r="H36" s="66">
        <f t="shared" si="1"/>
        <v>0</v>
      </c>
    </row>
    <row r="37" spans="1:8">
      <c r="A37" s="9">
        <v>22</v>
      </c>
      <c r="B37" s="10" t="s">
        <v>54</v>
      </c>
      <c r="C37" s="9" t="s">
        <v>41</v>
      </c>
      <c r="D37" s="9">
        <v>2</v>
      </c>
      <c r="E37" s="11">
        <v>3100</v>
      </c>
      <c r="F37" s="11">
        <f t="shared" si="0"/>
        <v>6200</v>
      </c>
      <c r="H37" s="66">
        <f t="shared" si="1"/>
        <v>0</v>
      </c>
    </row>
    <row r="38" spans="1:8">
      <c r="A38" s="9">
        <v>23</v>
      </c>
      <c r="B38" s="10" t="s">
        <v>55</v>
      </c>
      <c r="C38" s="9" t="s">
        <v>41</v>
      </c>
      <c r="D38" s="9">
        <v>84</v>
      </c>
      <c r="E38" s="11">
        <v>20200</v>
      </c>
      <c r="F38" s="11">
        <f t="shared" si="0"/>
        <v>1696800</v>
      </c>
      <c r="H38" s="66">
        <f t="shared" si="1"/>
        <v>0</v>
      </c>
    </row>
    <row r="39" spans="1:8">
      <c r="A39" s="9">
        <v>24</v>
      </c>
      <c r="B39" s="10" t="s">
        <v>60</v>
      </c>
      <c r="C39" s="9" t="s">
        <v>28</v>
      </c>
      <c r="D39" s="9">
        <v>4</v>
      </c>
      <c r="E39" s="11">
        <v>41000</v>
      </c>
      <c r="F39" s="11">
        <f t="shared" si="0"/>
        <v>164000</v>
      </c>
      <c r="H39" s="66">
        <f t="shared" si="1"/>
        <v>0</v>
      </c>
    </row>
    <row r="40" spans="1:8">
      <c r="A40" s="9">
        <v>25</v>
      </c>
      <c r="B40" s="10" t="s">
        <v>73</v>
      </c>
      <c r="C40" s="9" t="s">
        <v>49</v>
      </c>
      <c r="D40" s="9">
        <v>1</v>
      </c>
      <c r="E40" s="11">
        <v>35000</v>
      </c>
      <c r="F40" s="11">
        <f t="shared" si="0"/>
        <v>35000</v>
      </c>
      <c r="H40" s="66">
        <f t="shared" si="1"/>
        <v>0</v>
      </c>
    </row>
    <row r="41" spans="1:8">
      <c r="A41" s="9">
        <v>26</v>
      </c>
      <c r="B41" s="10" t="s">
        <v>61</v>
      </c>
      <c r="C41" s="9" t="s">
        <v>41</v>
      </c>
      <c r="D41" s="9">
        <v>20</v>
      </c>
      <c r="E41" s="11">
        <v>16500</v>
      </c>
      <c r="F41" s="11">
        <f t="shared" si="0"/>
        <v>330000</v>
      </c>
      <c r="H41" s="66">
        <f t="shared" si="1"/>
        <v>0</v>
      </c>
    </row>
    <row r="42" spans="1:8">
      <c r="A42" s="9">
        <v>27</v>
      </c>
      <c r="B42" s="10" t="s">
        <v>63</v>
      </c>
      <c r="C42" s="9" t="s">
        <v>49</v>
      </c>
      <c r="D42" s="9">
        <v>6</v>
      </c>
      <c r="E42" s="11">
        <v>26000</v>
      </c>
      <c r="F42" s="11">
        <f t="shared" si="0"/>
        <v>156000</v>
      </c>
      <c r="H42" s="66">
        <f t="shared" si="1"/>
        <v>0</v>
      </c>
    </row>
    <row r="43" spans="1:8">
      <c r="A43" s="9">
        <v>28</v>
      </c>
      <c r="B43" s="10" t="s">
        <v>62</v>
      </c>
      <c r="C43" s="9" t="s">
        <v>49</v>
      </c>
      <c r="D43" s="9">
        <v>2</v>
      </c>
      <c r="E43" s="11">
        <v>26000</v>
      </c>
      <c r="F43" s="11">
        <f t="shared" si="0"/>
        <v>52000</v>
      </c>
      <c r="H43" s="66">
        <f t="shared" si="1"/>
        <v>0</v>
      </c>
    </row>
    <row r="44" spans="1:8">
      <c r="A44" s="9">
        <v>29</v>
      </c>
      <c r="B44" s="10" t="s">
        <v>64</v>
      </c>
      <c r="C44" s="9" t="s">
        <v>28</v>
      </c>
      <c r="D44" s="9">
        <v>1</v>
      </c>
      <c r="E44" s="11">
        <v>6000</v>
      </c>
      <c r="F44" s="11">
        <f t="shared" si="0"/>
        <v>6000</v>
      </c>
      <c r="H44" s="66">
        <f t="shared" si="1"/>
        <v>0</v>
      </c>
    </row>
    <row r="45" spans="1:8">
      <c r="A45" s="9">
        <v>30</v>
      </c>
      <c r="B45" s="10" t="s">
        <v>175</v>
      </c>
      <c r="C45" s="9" t="s">
        <v>176</v>
      </c>
      <c r="D45" s="9">
        <v>10</v>
      </c>
      <c r="E45" s="11">
        <v>65000</v>
      </c>
      <c r="F45" s="11">
        <f t="shared" si="0"/>
        <v>650000</v>
      </c>
      <c r="H45" s="66">
        <f t="shared" si="1"/>
        <v>0</v>
      </c>
    </row>
    <row r="46" spans="1:8">
      <c r="A46" s="9">
        <v>31</v>
      </c>
      <c r="B46" s="10" t="s">
        <v>72</v>
      </c>
      <c r="C46" s="9" t="s">
        <v>69</v>
      </c>
      <c r="D46" s="9">
        <v>2</v>
      </c>
      <c r="E46" s="11">
        <v>95000</v>
      </c>
      <c r="F46" s="11">
        <f t="shared" si="0"/>
        <v>190000</v>
      </c>
      <c r="H46" s="66">
        <f t="shared" si="1"/>
        <v>0</v>
      </c>
    </row>
    <row r="47" spans="1:8">
      <c r="A47" s="9">
        <v>32</v>
      </c>
      <c r="B47" s="10" t="s">
        <v>153</v>
      </c>
      <c r="C47" s="9" t="s">
        <v>154</v>
      </c>
      <c r="D47" s="9">
        <v>1</v>
      </c>
      <c r="E47" s="11">
        <v>7000</v>
      </c>
      <c r="F47" s="11">
        <f t="shared" si="0"/>
        <v>7000</v>
      </c>
      <c r="H47" s="66">
        <f t="shared" si="1"/>
        <v>0</v>
      </c>
    </row>
    <row r="48" spans="1:8">
      <c r="A48" s="9">
        <v>33</v>
      </c>
      <c r="B48" s="10" t="s">
        <v>38</v>
      </c>
      <c r="C48" s="9" t="s">
        <v>21</v>
      </c>
      <c r="D48" s="9">
        <v>20</v>
      </c>
      <c r="E48" s="11">
        <v>3000</v>
      </c>
      <c r="F48" s="11">
        <f t="shared" si="0"/>
        <v>60000</v>
      </c>
      <c r="H48" s="66">
        <f t="shared" si="1"/>
        <v>0</v>
      </c>
    </row>
    <row r="49" spans="1:8">
      <c r="A49" s="9">
        <v>34</v>
      </c>
      <c r="B49" s="10" t="s">
        <v>197</v>
      </c>
      <c r="C49" s="9" t="s">
        <v>198</v>
      </c>
      <c r="D49" s="9">
        <v>1</v>
      </c>
      <c r="E49" s="11">
        <v>6500</v>
      </c>
      <c r="F49" s="11">
        <f t="shared" si="0"/>
        <v>6500</v>
      </c>
      <c r="H49" s="66">
        <f t="shared" si="1"/>
        <v>0</v>
      </c>
    </row>
    <row r="50" spans="1:8">
      <c r="A50" s="12">
        <v>35</v>
      </c>
      <c r="B50" s="13" t="s">
        <v>107</v>
      </c>
      <c r="C50" s="12" t="s">
        <v>19</v>
      </c>
      <c r="D50" s="12">
        <v>1</v>
      </c>
      <c r="E50" s="14">
        <v>85000</v>
      </c>
      <c r="F50" s="14">
        <f t="shared" si="0"/>
        <v>85000</v>
      </c>
      <c r="G50" s="66">
        <v>20000</v>
      </c>
      <c r="H50" s="66">
        <f t="shared" si="1"/>
        <v>20000</v>
      </c>
    </row>
    <row r="51" spans="1:8">
      <c r="A51" s="12">
        <v>36</v>
      </c>
      <c r="B51" s="13" t="s">
        <v>199</v>
      </c>
      <c r="C51" s="12" t="s">
        <v>19</v>
      </c>
      <c r="D51" s="12">
        <v>1</v>
      </c>
      <c r="E51" s="14">
        <v>85000</v>
      </c>
      <c r="F51" s="14">
        <f t="shared" si="0"/>
        <v>85000</v>
      </c>
      <c r="G51" s="66">
        <v>20000</v>
      </c>
      <c r="H51" s="66">
        <f t="shared" si="1"/>
        <v>20000</v>
      </c>
    </row>
    <row r="52" spans="1:8">
      <c r="A52" s="12">
        <v>37</v>
      </c>
      <c r="B52" s="13" t="s">
        <v>158</v>
      </c>
      <c r="C52" s="12" t="s">
        <v>19</v>
      </c>
      <c r="D52" s="12">
        <v>1</v>
      </c>
      <c r="E52" s="14">
        <v>85000</v>
      </c>
      <c r="F52" s="14">
        <f t="shared" si="0"/>
        <v>85000</v>
      </c>
      <c r="G52" s="66">
        <v>20000</v>
      </c>
      <c r="H52" s="66">
        <f t="shared" si="1"/>
        <v>20000</v>
      </c>
    </row>
    <row r="53" spans="1:8">
      <c r="A53" s="9">
        <v>38</v>
      </c>
      <c r="B53" s="10" t="s">
        <v>39</v>
      </c>
      <c r="C53" s="9" t="s">
        <v>21</v>
      </c>
      <c r="D53" s="9">
        <v>3</v>
      </c>
      <c r="E53" s="11">
        <v>3500</v>
      </c>
      <c r="F53" s="11">
        <f t="shared" si="0"/>
        <v>10500</v>
      </c>
      <c r="H53" s="66">
        <f t="shared" si="1"/>
        <v>0</v>
      </c>
    </row>
    <row r="54" spans="1:8">
      <c r="A54" s="9">
        <v>39</v>
      </c>
      <c r="B54" s="10" t="s">
        <v>68</v>
      </c>
      <c r="C54" s="9" t="s">
        <v>69</v>
      </c>
      <c r="D54" s="9">
        <v>84</v>
      </c>
      <c r="E54" s="11">
        <v>2800</v>
      </c>
      <c r="F54" s="11">
        <f t="shared" si="0"/>
        <v>235200</v>
      </c>
      <c r="H54" s="66">
        <f t="shared" si="1"/>
        <v>0</v>
      </c>
    </row>
    <row r="55" spans="1:8">
      <c r="A55" s="9">
        <v>40</v>
      </c>
      <c r="B55" s="10" t="s">
        <v>200</v>
      </c>
      <c r="C55" s="9" t="s">
        <v>49</v>
      </c>
      <c r="D55" s="9">
        <v>4</v>
      </c>
      <c r="E55" s="11">
        <v>30000</v>
      </c>
      <c r="F55" s="11">
        <f t="shared" si="0"/>
        <v>120000</v>
      </c>
      <c r="H55" s="66">
        <f t="shared" si="1"/>
        <v>0</v>
      </c>
    </row>
    <row r="56" spans="1:8">
      <c r="A56" s="9">
        <v>41</v>
      </c>
      <c r="B56" s="10" t="s">
        <v>187</v>
      </c>
      <c r="C56" s="9" t="s">
        <v>69</v>
      </c>
      <c r="D56" s="9">
        <v>2</v>
      </c>
      <c r="E56" s="11">
        <v>40000</v>
      </c>
      <c r="F56" s="11">
        <f t="shared" si="0"/>
        <v>80000</v>
      </c>
      <c r="H56" s="66">
        <f t="shared" si="1"/>
        <v>0</v>
      </c>
    </row>
    <row r="57" spans="1:8">
      <c r="A57" s="9">
        <v>42</v>
      </c>
      <c r="B57" s="10" t="s">
        <v>187</v>
      </c>
      <c r="C57" s="9" t="s">
        <v>69</v>
      </c>
      <c r="D57" s="9">
        <v>2</v>
      </c>
      <c r="E57" s="11">
        <v>40000</v>
      </c>
      <c r="F57" s="11">
        <f t="shared" si="0"/>
        <v>80000</v>
      </c>
      <c r="H57" s="66">
        <f t="shared" si="1"/>
        <v>0</v>
      </c>
    </row>
    <row r="58" spans="1:8">
      <c r="A58" s="9">
        <v>43</v>
      </c>
      <c r="B58" s="10" t="s">
        <v>56</v>
      </c>
      <c r="C58" s="9" t="s">
        <v>41</v>
      </c>
      <c r="D58" s="9">
        <v>4</v>
      </c>
      <c r="E58" s="11">
        <v>3800</v>
      </c>
      <c r="F58" s="11">
        <f t="shared" si="0"/>
        <v>15200</v>
      </c>
      <c r="H58" s="66">
        <f t="shared" si="1"/>
        <v>0</v>
      </c>
    </row>
    <row r="59" spans="1:8">
      <c r="A59" s="9">
        <v>44</v>
      </c>
      <c r="B59" s="10" t="s">
        <v>157</v>
      </c>
      <c r="C59" s="9" t="s">
        <v>21</v>
      </c>
      <c r="D59" s="9">
        <v>2</v>
      </c>
      <c r="E59" s="11">
        <v>13000</v>
      </c>
      <c r="F59" s="11">
        <f t="shared" si="0"/>
        <v>26000</v>
      </c>
      <c r="H59" s="66">
        <f t="shared" si="1"/>
        <v>0</v>
      </c>
    </row>
    <row r="60" spans="1:8">
      <c r="A60" s="9">
        <v>45</v>
      </c>
      <c r="B60" s="10" t="s">
        <v>201</v>
      </c>
      <c r="C60" s="9" t="s">
        <v>21</v>
      </c>
      <c r="D60" s="9">
        <v>1</v>
      </c>
      <c r="E60" s="11">
        <v>13000</v>
      </c>
      <c r="F60" s="11">
        <f t="shared" si="0"/>
        <v>13000</v>
      </c>
      <c r="H60" s="66">
        <f t="shared" si="1"/>
        <v>0</v>
      </c>
    </row>
    <row r="61" spans="1:8">
      <c r="A61" s="9">
        <v>46</v>
      </c>
      <c r="B61" s="10" t="s">
        <v>202</v>
      </c>
      <c r="C61" s="9" t="s">
        <v>49</v>
      </c>
      <c r="D61" s="9">
        <v>20</v>
      </c>
      <c r="E61" s="11">
        <v>1700</v>
      </c>
      <c r="F61" s="11">
        <f t="shared" si="0"/>
        <v>34000</v>
      </c>
      <c r="H61" s="66">
        <f t="shared" si="1"/>
        <v>0</v>
      </c>
    </row>
    <row r="62" spans="1:8">
      <c r="A62" s="9">
        <v>47</v>
      </c>
      <c r="B62" s="10" t="s">
        <v>102</v>
      </c>
      <c r="C62" s="9" t="s">
        <v>69</v>
      </c>
      <c r="D62" s="9">
        <v>2</v>
      </c>
      <c r="E62" s="11">
        <v>8000</v>
      </c>
      <c r="F62" s="11">
        <f t="shared" si="0"/>
        <v>16000</v>
      </c>
      <c r="H62" s="66">
        <f t="shared" si="1"/>
        <v>0</v>
      </c>
    </row>
    <row r="63" spans="1:8">
      <c r="A63" s="9">
        <v>48</v>
      </c>
      <c r="B63" s="10" t="s">
        <v>66</v>
      </c>
      <c r="C63" s="9" t="s">
        <v>28</v>
      </c>
      <c r="D63" s="9">
        <v>1</v>
      </c>
      <c r="E63" s="11">
        <v>12000</v>
      </c>
      <c r="F63" s="11">
        <f t="shared" si="0"/>
        <v>12000</v>
      </c>
      <c r="H63" s="66">
        <f t="shared" si="1"/>
        <v>0</v>
      </c>
    </row>
    <row r="64" spans="1:8">
      <c r="A64" s="9">
        <v>49</v>
      </c>
      <c r="B64" s="10" t="s">
        <v>16</v>
      </c>
      <c r="C64" s="9" t="s">
        <v>17</v>
      </c>
      <c r="D64" s="9">
        <v>1</v>
      </c>
      <c r="E64" s="11">
        <v>969000</v>
      </c>
      <c r="F64" s="11">
        <f t="shared" si="0"/>
        <v>969000</v>
      </c>
      <c r="H64" s="66">
        <f t="shared" si="1"/>
        <v>0</v>
      </c>
    </row>
    <row r="65" spans="1:8">
      <c r="A65" s="9">
        <v>50</v>
      </c>
      <c r="B65" s="10" t="s">
        <v>153</v>
      </c>
      <c r="C65" s="9" t="s">
        <v>154</v>
      </c>
      <c r="D65" s="9">
        <v>1</v>
      </c>
      <c r="E65" s="11">
        <v>7000</v>
      </c>
      <c r="F65" s="11">
        <f t="shared" si="0"/>
        <v>7000</v>
      </c>
      <c r="H65" s="66">
        <f t="shared" si="1"/>
        <v>0</v>
      </c>
    </row>
    <row r="66" spans="1:8">
      <c r="A66" s="9">
        <v>51</v>
      </c>
      <c r="B66" s="18" t="s">
        <v>36</v>
      </c>
      <c r="C66" s="19" t="s">
        <v>154</v>
      </c>
      <c r="D66" s="19">
        <v>20</v>
      </c>
      <c r="E66" s="20">
        <v>3500</v>
      </c>
      <c r="F66" s="11">
        <f t="shared" si="0"/>
        <v>70000</v>
      </c>
      <c r="H66" s="66">
        <f t="shared" si="1"/>
        <v>0</v>
      </c>
    </row>
    <row r="67" spans="1:8">
      <c r="A67" s="9">
        <v>52</v>
      </c>
      <c r="B67" s="38" t="s">
        <v>159</v>
      </c>
      <c r="C67" s="19" t="s">
        <v>49</v>
      </c>
      <c r="D67" s="19">
        <v>1</v>
      </c>
      <c r="E67" s="20">
        <v>80000</v>
      </c>
      <c r="F67" s="11">
        <f t="shared" si="0"/>
        <v>80000</v>
      </c>
      <c r="H67" s="66">
        <f t="shared" si="1"/>
        <v>0</v>
      </c>
    </row>
    <row r="68" spans="1:8">
      <c r="A68" s="138" t="s">
        <v>83</v>
      </c>
      <c r="B68" s="144"/>
      <c r="C68" s="144"/>
      <c r="D68" s="144"/>
      <c r="E68" s="145"/>
      <c r="F68" s="53">
        <f>SUM(F16:F67)</f>
        <v>16214400</v>
      </c>
      <c r="H68" s="66">
        <f t="shared" si="1"/>
        <v>0</v>
      </c>
    </row>
    <row r="69" spans="1:8">
      <c r="A69" s="138" t="s">
        <v>128</v>
      </c>
      <c r="B69" s="144"/>
      <c r="C69" s="144"/>
      <c r="D69" s="144"/>
      <c r="E69" s="145"/>
      <c r="F69" s="24">
        <f>F68*0.05</f>
        <v>810720</v>
      </c>
      <c r="H69" s="66">
        <f t="shared" si="1"/>
        <v>0</v>
      </c>
    </row>
    <row r="70" spans="1:8">
      <c r="H70" s="66">
        <f t="shared" si="1"/>
        <v>0</v>
      </c>
    </row>
    <row r="71" spans="1:8">
      <c r="H71" s="66">
        <f t="shared" si="1"/>
        <v>0</v>
      </c>
    </row>
    <row r="72" spans="1:8">
      <c r="H72" s="66">
        <f t="shared" si="1"/>
        <v>0</v>
      </c>
    </row>
    <row r="73" spans="1:8" ht="16.5">
      <c r="A73" s="155" t="s">
        <v>0</v>
      </c>
      <c r="B73" s="132"/>
      <c r="C73" s="132"/>
      <c r="D73" s="132"/>
      <c r="E73" s="132"/>
      <c r="F73" s="132"/>
      <c r="H73" s="66">
        <f t="shared" si="1"/>
        <v>0</v>
      </c>
    </row>
    <row r="74" spans="1:8" ht="15.75">
      <c r="A74" s="156" t="s">
        <v>1</v>
      </c>
      <c r="B74" s="132"/>
      <c r="C74" s="132"/>
      <c r="D74" s="132"/>
      <c r="E74" s="132"/>
      <c r="F74" s="132"/>
      <c r="H74" s="66">
        <f t="shared" si="1"/>
        <v>0</v>
      </c>
    </row>
    <row r="75" spans="1:8" ht="16.5">
      <c r="A75" s="155" t="s">
        <v>2</v>
      </c>
      <c r="B75" s="132"/>
      <c r="C75" s="132"/>
      <c r="D75" s="132"/>
      <c r="E75" s="132"/>
      <c r="F75" s="132"/>
      <c r="H75" s="66">
        <f t="shared" si="1"/>
        <v>0</v>
      </c>
    </row>
    <row r="76" spans="1:8">
      <c r="H76" s="66">
        <f t="shared" si="1"/>
        <v>0</v>
      </c>
    </row>
    <row r="77" spans="1:8">
      <c r="H77" s="66">
        <f t="shared" si="1"/>
        <v>0</v>
      </c>
    </row>
    <row r="78" spans="1:8" ht="20.25">
      <c r="A78" s="148" t="s">
        <v>3</v>
      </c>
      <c r="B78" s="132"/>
      <c r="C78" s="132"/>
      <c r="D78" s="132"/>
      <c r="E78" s="132"/>
      <c r="F78" s="132"/>
      <c r="H78" s="66">
        <f t="shared" si="1"/>
        <v>0</v>
      </c>
    </row>
    <row r="79" spans="1:8">
      <c r="A79" s="147" t="s">
        <v>203</v>
      </c>
      <c r="B79" s="153"/>
      <c r="C79" s="153"/>
      <c r="D79" s="153"/>
      <c r="E79" s="153"/>
      <c r="F79" s="153"/>
      <c r="H79" s="66">
        <f t="shared" si="1"/>
        <v>0</v>
      </c>
    </row>
    <row r="80" spans="1:8">
      <c r="H80" s="66">
        <f t="shared" si="1"/>
        <v>0</v>
      </c>
    </row>
    <row r="81" spans="1:8">
      <c r="H81" s="66">
        <f t="shared" ref="H81:H90" si="2">G81*D81</f>
        <v>0</v>
      </c>
    </row>
    <row r="82" spans="1:8" ht="15.75">
      <c r="A82" s="67" t="s">
        <v>7</v>
      </c>
      <c r="B82" s="68"/>
      <c r="C82" s="68"/>
      <c r="D82" s="68"/>
      <c r="E82" s="68"/>
      <c r="F82" s="68"/>
      <c r="H82" s="66">
        <f t="shared" si="2"/>
        <v>0</v>
      </c>
    </row>
    <row r="83" spans="1:8" ht="15.75">
      <c r="A83" s="67" t="s">
        <v>8</v>
      </c>
      <c r="B83" s="68"/>
      <c r="C83" s="68"/>
      <c r="D83" s="68"/>
      <c r="E83" s="68"/>
      <c r="F83" s="68"/>
      <c r="H83" s="66">
        <f t="shared" si="2"/>
        <v>0</v>
      </c>
    </row>
    <row r="84" spans="1:8" ht="15.75">
      <c r="A84" s="67" t="s">
        <v>145</v>
      </c>
      <c r="B84" s="68"/>
      <c r="C84" s="68"/>
      <c r="D84" s="68"/>
      <c r="E84" s="68"/>
      <c r="F84" s="68"/>
      <c r="H84" s="66">
        <f t="shared" si="2"/>
        <v>0</v>
      </c>
    </row>
    <row r="85" spans="1:8" ht="21" customHeight="1">
      <c r="A85" s="70" t="s">
        <v>10</v>
      </c>
      <c r="B85" s="70" t="s">
        <v>11</v>
      </c>
      <c r="C85" s="70" t="s">
        <v>12</v>
      </c>
      <c r="D85" s="70" t="s">
        <v>13</v>
      </c>
      <c r="E85" s="70" t="s">
        <v>14</v>
      </c>
      <c r="F85" s="70" t="s">
        <v>15</v>
      </c>
    </row>
    <row r="86" spans="1:8">
      <c r="A86" s="12">
        <v>1</v>
      </c>
      <c r="B86" s="13" t="s">
        <v>22</v>
      </c>
      <c r="C86" s="12" t="s">
        <v>23</v>
      </c>
      <c r="D86" s="12">
        <v>1</v>
      </c>
      <c r="E86" s="14">
        <v>54000</v>
      </c>
      <c r="F86" s="14">
        <f t="shared" ref="F86:F91" si="3">D86*E86</f>
        <v>54000</v>
      </c>
      <c r="G86" s="66">
        <v>2000</v>
      </c>
      <c r="H86" s="66">
        <f t="shared" si="2"/>
        <v>2000</v>
      </c>
    </row>
    <row r="87" spans="1:8">
      <c r="A87" s="9">
        <v>2</v>
      </c>
      <c r="B87" s="10" t="s">
        <v>89</v>
      </c>
      <c r="C87" s="9" t="s">
        <v>17</v>
      </c>
      <c r="D87" s="9">
        <v>30</v>
      </c>
      <c r="E87" s="11">
        <v>5800</v>
      </c>
      <c r="F87" s="11">
        <f t="shared" si="3"/>
        <v>174000</v>
      </c>
      <c r="H87" s="66">
        <f t="shared" si="2"/>
        <v>0</v>
      </c>
    </row>
    <row r="88" spans="1:8">
      <c r="A88" s="12">
        <v>3</v>
      </c>
      <c r="B88" s="13" t="s">
        <v>29</v>
      </c>
      <c r="C88" s="12" t="s">
        <v>17</v>
      </c>
      <c r="D88" s="12">
        <v>30</v>
      </c>
      <c r="E88" s="14">
        <v>12500</v>
      </c>
      <c r="F88" s="14">
        <f t="shared" si="3"/>
        <v>375000</v>
      </c>
      <c r="G88" s="66">
        <v>2000</v>
      </c>
      <c r="H88" s="66">
        <f t="shared" si="2"/>
        <v>60000</v>
      </c>
    </row>
    <row r="89" spans="1:8">
      <c r="A89" s="12">
        <v>4</v>
      </c>
      <c r="B89" s="13" t="s">
        <v>30</v>
      </c>
      <c r="C89" s="12" t="s">
        <v>17</v>
      </c>
      <c r="D89" s="12">
        <v>6</v>
      </c>
      <c r="E89" s="14">
        <v>12500</v>
      </c>
      <c r="F89" s="14">
        <f t="shared" si="3"/>
        <v>75000</v>
      </c>
      <c r="G89" s="66">
        <v>2000</v>
      </c>
      <c r="H89" s="66">
        <f t="shared" si="2"/>
        <v>12000</v>
      </c>
    </row>
    <row r="90" spans="1:8">
      <c r="A90" s="9">
        <v>5</v>
      </c>
      <c r="B90" s="10" t="s">
        <v>46</v>
      </c>
      <c r="C90" s="9" t="s">
        <v>41</v>
      </c>
      <c r="D90" s="9">
        <v>2</v>
      </c>
      <c r="E90" s="11">
        <v>19000</v>
      </c>
      <c r="F90" s="11">
        <f t="shared" si="3"/>
        <v>38000</v>
      </c>
      <c r="H90" s="66">
        <f t="shared" si="2"/>
        <v>0</v>
      </c>
    </row>
    <row r="91" spans="1:8">
      <c r="A91" s="9">
        <v>6</v>
      </c>
      <c r="B91" s="10" t="s">
        <v>42</v>
      </c>
      <c r="C91" s="9" t="s">
        <v>43</v>
      </c>
      <c r="D91" s="9">
        <v>30</v>
      </c>
      <c r="E91" s="11">
        <v>3500</v>
      </c>
      <c r="F91" s="11">
        <f t="shared" si="3"/>
        <v>105000</v>
      </c>
    </row>
    <row r="92" spans="1:8">
      <c r="A92" s="138" t="s">
        <v>83</v>
      </c>
      <c r="B92" s="144"/>
      <c r="C92" s="144"/>
      <c r="D92" s="144"/>
      <c r="E92" s="145"/>
      <c r="F92" s="53">
        <f>SUM(F86:F91)</f>
        <v>821000</v>
      </c>
      <c r="H92" s="71">
        <f>SUM(H16:H90)</f>
        <v>984000</v>
      </c>
    </row>
    <row r="93" spans="1:8">
      <c r="A93" s="138" t="s">
        <v>128</v>
      </c>
      <c r="B93" s="144"/>
      <c r="C93" s="144"/>
      <c r="D93" s="144"/>
      <c r="E93" s="145"/>
      <c r="F93" s="24">
        <f>F92*0.05</f>
        <v>41050</v>
      </c>
    </row>
    <row r="96" spans="1:8">
      <c r="B96" s="23" t="s">
        <v>215</v>
      </c>
    </row>
    <row r="97" spans="1:8" ht="15.75">
      <c r="A97" s="25">
        <v>447</v>
      </c>
      <c r="B97" s="1" t="s">
        <v>125</v>
      </c>
      <c r="C97" s="1">
        <v>6080000</v>
      </c>
      <c r="D97" s="1">
        <v>0</v>
      </c>
      <c r="E97" s="1">
        <f t="shared" ref="E97" si="4">D97+C97</f>
        <v>6080000</v>
      </c>
    </row>
    <row r="98" spans="1:8">
      <c r="E98" s="71">
        <f>E97*0.05</f>
        <v>304000</v>
      </c>
    </row>
    <row r="100" spans="1:8" ht="18.75">
      <c r="F100" s="154" t="s">
        <v>216</v>
      </c>
      <c r="G100" s="154"/>
      <c r="H100" s="73">
        <f>E98+F93+H92+F69</f>
        <v>2139770</v>
      </c>
    </row>
  </sheetData>
  <mergeCells count="17">
    <mergeCell ref="A10:F10"/>
    <mergeCell ref="A68:E68"/>
    <mergeCell ref="A69:E69"/>
    <mergeCell ref="A2:F2"/>
    <mergeCell ref="A3:F3"/>
    <mergeCell ref="A4:F4"/>
    <mergeCell ref="A7:F7"/>
    <mergeCell ref="A8:F8"/>
    <mergeCell ref="A9:F9"/>
    <mergeCell ref="F100:G100"/>
    <mergeCell ref="A93:E93"/>
    <mergeCell ref="A73:F73"/>
    <mergeCell ref="A74:F74"/>
    <mergeCell ref="A75:F75"/>
    <mergeCell ref="A78:F78"/>
    <mergeCell ref="A79:F79"/>
    <mergeCell ref="A92:E9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112"/>
  <sheetViews>
    <sheetView topLeftCell="A42" workbookViewId="0">
      <selection activeCell="B61" sqref="B61"/>
    </sheetView>
  </sheetViews>
  <sheetFormatPr defaultRowHeight="15"/>
  <cols>
    <col min="1" max="1" width="8" style="66" customWidth="1"/>
    <col min="2" max="2" width="38.42578125" style="66" customWidth="1"/>
    <col min="3" max="3" width="11.42578125" style="66" customWidth="1"/>
    <col min="4" max="4" width="9.140625" style="66"/>
    <col min="5" max="5" width="13.85546875" style="66" customWidth="1"/>
    <col min="6" max="6" width="14.7109375" style="66" customWidth="1"/>
    <col min="7" max="7" width="9.140625" style="66"/>
    <col min="8" max="8" width="14.28515625" style="66" customWidth="1"/>
    <col min="9" max="9" width="9.140625" style="66"/>
    <col min="10" max="10" width="10.85546875" style="66" customWidth="1"/>
    <col min="11" max="16384" width="9.140625" style="66"/>
  </cols>
  <sheetData>
    <row r="2" spans="1:8" ht="16.5">
      <c r="A2" s="155" t="s">
        <v>0</v>
      </c>
      <c r="B2" s="132"/>
      <c r="C2" s="132"/>
      <c r="D2" s="132"/>
      <c r="E2" s="132"/>
      <c r="F2" s="132"/>
    </row>
    <row r="3" spans="1:8" ht="15.75">
      <c r="A3" s="156" t="s">
        <v>1</v>
      </c>
      <c r="B3" s="132"/>
      <c r="C3" s="132"/>
      <c r="D3" s="132"/>
      <c r="E3" s="132"/>
      <c r="F3" s="132"/>
    </row>
    <row r="4" spans="1:8" ht="16.5">
      <c r="A4" s="155" t="s">
        <v>2</v>
      </c>
      <c r="B4" s="132"/>
      <c r="C4" s="132"/>
      <c r="D4" s="132"/>
      <c r="E4" s="132"/>
      <c r="F4" s="132"/>
    </row>
    <row r="7" spans="1:8" ht="20.25">
      <c r="A7" s="148" t="s">
        <v>3</v>
      </c>
      <c r="B7" s="132"/>
      <c r="C7" s="132"/>
      <c r="D7" s="132"/>
      <c r="E7" s="132"/>
      <c r="F7" s="132"/>
    </row>
    <row r="8" spans="1:8" ht="15.75">
      <c r="A8" s="133" t="s">
        <v>204</v>
      </c>
      <c r="B8" s="133"/>
      <c r="C8" s="133"/>
      <c r="D8" s="133"/>
      <c r="E8" s="133"/>
      <c r="F8" s="133"/>
    </row>
    <row r="9" spans="1:8" ht="15.75">
      <c r="A9" s="134" t="s">
        <v>205</v>
      </c>
      <c r="B9" s="134"/>
      <c r="C9" s="134"/>
      <c r="D9" s="134"/>
      <c r="E9" s="134"/>
      <c r="F9" s="134"/>
    </row>
    <row r="10" spans="1:8" ht="15.75">
      <c r="A10" s="133" t="s">
        <v>206</v>
      </c>
      <c r="B10" s="133"/>
      <c r="C10" s="133"/>
      <c r="D10" s="133"/>
      <c r="E10" s="133"/>
      <c r="F10" s="133"/>
    </row>
    <row r="12" spans="1:8" ht="15.75">
      <c r="A12" s="67" t="s">
        <v>7</v>
      </c>
    </row>
    <row r="13" spans="1:8" ht="15.75">
      <c r="A13" s="67" t="s">
        <v>8</v>
      </c>
    </row>
    <row r="14" spans="1:8" ht="15.75">
      <c r="A14" s="67" t="s">
        <v>9</v>
      </c>
    </row>
    <row r="15" spans="1:8" ht="18.75" customHeight="1">
      <c r="A15" s="70" t="s">
        <v>10</v>
      </c>
      <c r="B15" s="70" t="s">
        <v>11</v>
      </c>
      <c r="C15" s="70" t="s">
        <v>12</v>
      </c>
      <c r="D15" s="70" t="s">
        <v>13</v>
      </c>
      <c r="E15" s="70" t="s">
        <v>14</v>
      </c>
      <c r="F15" s="70" t="s">
        <v>15</v>
      </c>
    </row>
    <row r="16" spans="1:8">
      <c r="A16" s="9">
        <v>1</v>
      </c>
      <c r="B16" s="10" t="s">
        <v>18</v>
      </c>
      <c r="C16" s="9" t="s">
        <v>19</v>
      </c>
      <c r="D16" s="9">
        <v>5</v>
      </c>
      <c r="E16" s="11">
        <v>33000</v>
      </c>
      <c r="F16" s="11">
        <f t="shared" ref="F16:F72" si="0">D16*E16</f>
        <v>165000</v>
      </c>
      <c r="H16" s="66">
        <f>G16*D16</f>
        <v>0</v>
      </c>
    </row>
    <row r="17" spans="1:10">
      <c r="A17" s="9">
        <v>2</v>
      </c>
      <c r="B17" s="10" t="s">
        <v>96</v>
      </c>
      <c r="C17" s="9" t="s">
        <v>21</v>
      </c>
      <c r="D17" s="9">
        <v>61</v>
      </c>
      <c r="E17" s="11">
        <v>2500</v>
      </c>
      <c r="F17" s="11">
        <f t="shared" si="0"/>
        <v>152500</v>
      </c>
      <c r="H17" s="66">
        <f t="shared" ref="H17:H80" si="1">G17*D17</f>
        <v>0</v>
      </c>
    </row>
    <row r="18" spans="1:10">
      <c r="A18" s="12">
        <v>3</v>
      </c>
      <c r="B18" s="13" t="s">
        <v>22</v>
      </c>
      <c r="C18" s="12" t="s">
        <v>23</v>
      </c>
      <c r="D18" s="12">
        <v>35</v>
      </c>
      <c r="E18" s="14">
        <v>54000</v>
      </c>
      <c r="F18" s="14">
        <f t="shared" si="0"/>
        <v>1890000</v>
      </c>
      <c r="G18" s="66">
        <v>2000</v>
      </c>
      <c r="H18" s="66">
        <f t="shared" si="1"/>
        <v>70000</v>
      </c>
    </row>
    <row r="19" spans="1:10">
      <c r="A19" s="12">
        <v>4</v>
      </c>
      <c r="B19" s="13" t="s">
        <v>24</v>
      </c>
      <c r="C19" s="12" t="s">
        <v>23</v>
      </c>
      <c r="D19" s="12">
        <v>4</v>
      </c>
      <c r="E19" s="14">
        <v>27000</v>
      </c>
      <c r="F19" s="14">
        <f t="shared" si="0"/>
        <v>108000</v>
      </c>
      <c r="G19" s="66">
        <v>1000</v>
      </c>
      <c r="H19" s="66">
        <f t="shared" si="1"/>
        <v>4000</v>
      </c>
    </row>
    <row r="20" spans="1:10">
      <c r="A20" s="12">
        <v>5</v>
      </c>
      <c r="B20" s="13" t="s">
        <v>25</v>
      </c>
      <c r="C20" s="12" t="s">
        <v>23</v>
      </c>
      <c r="D20" s="12">
        <v>1</v>
      </c>
      <c r="E20" s="14">
        <v>110000</v>
      </c>
      <c r="F20" s="14">
        <f t="shared" si="0"/>
        <v>110000</v>
      </c>
      <c r="G20" s="66">
        <v>2000</v>
      </c>
      <c r="H20" s="66">
        <f t="shared" si="1"/>
        <v>2000</v>
      </c>
    </row>
    <row r="21" spans="1:10">
      <c r="A21" s="12">
        <v>6</v>
      </c>
      <c r="B21" s="13" t="s">
        <v>27</v>
      </c>
      <c r="C21" s="12" t="s">
        <v>28</v>
      </c>
      <c r="D21" s="12">
        <v>1</v>
      </c>
      <c r="E21" s="14">
        <v>38000</v>
      </c>
      <c r="F21" s="14">
        <f t="shared" si="0"/>
        <v>38000</v>
      </c>
      <c r="G21" s="66">
        <v>2000</v>
      </c>
      <c r="H21" s="66">
        <f t="shared" si="1"/>
        <v>2000</v>
      </c>
      <c r="I21" s="39" t="s">
        <v>217</v>
      </c>
      <c r="J21" s="27"/>
    </row>
    <row r="22" spans="1:10">
      <c r="A22" s="12">
        <v>7</v>
      </c>
      <c r="B22" s="13" t="s">
        <v>29</v>
      </c>
      <c r="C22" s="12" t="s">
        <v>17</v>
      </c>
      <c r="D22" s="12">
        <v>132</v>
      </c>
      <c r="E22" s="14">
        <v>12500</v>
      </c>
      <c r="F22" s="14">
        <f t="shared" si="0"/>
        <v>1650000</v>
      </c>
      <c r="G22" s="66">
        <v>2000</v>
      </c>
      <c r="H22" s="66">
        <f t="shared" si="1"/>
        <v>264000</v>
      </c>
      <c r="I22" s="27">
        <v>120</v>
      </c>
      <c r="J22" s="29">
        <f>I22*14500</f>
        <v>1740000</v>
      </c>
    </row>
    <row r="23" spans="1:10">
      <c r="A23" s="12">
        <v>8</v>
      </c>
      <c r="B23" s="13" t="s">
        <v>30</v>
      </c>
      <c r="C23" s="12" t="s">
        <v>17</v>
      </c>
      <c r="D23" s="12">
        <v>18</v>
      </c>
      <c r="E23" s="14">
        <v>12500</v>
      </c>
      <c r="F23" s="14">
        <f t="shared" si="0"/>
        <v>225000</v>
      </c>
      <c r="G23" s="66">
        <v>2000</v>
      </c>
      <c r="H23" s="66">
        <f t="shared" si="1"/>
        <v>36000</v>
      </c>
    </row>
    <row r="24" spans="1:10">
      <c r="A24" s="9">
        <v>9</v>
      </c>
      <c r="B24" s="10" t="s">
        <v>89</v>
      </c>
      <c r="C24" s="9" t="s">
        <v>17</v>
      </c>
      <c r="D24" s="9">
        <v>5</v>
      </c>
      <c r="E24" s="11">
        <v>5800</v>
      </c>
      <c r="F24" s="11">
        <f t="shared" si="0"/>
        <v>29000</v>
      </c>
      <c r="H24" s="66">
        <f t="shared" si="1"/>
        <v>0</v>
      </c>
    </row>
    <row r="25" spans="1:10">
      <c r="A25" s="9">
        <v>10</v>
      </c>
      <c r="B25" s="10" t="s">
        <v>31</v>
      </c>
      <c r="C25" s="9" t="s">
        <v>17</v>
      </c>
      <c r="D25" s="9">
        <v>110</v>
      </c>
      <c r="E25" s="11">
        <v>1400</v>
      </c>
      <c r="F25" s="11">
        <f t="shared" si="0"/>
        <v>154000</v>
      </c>
      <c r="H25" s="66">
        <f t="shared" si="1"/>
        <v>0</v>
      </c>
    </row>
    <row r="26" spans="1:10">
      <c r="A26" s="9">
        <v>11</v>
      </c>
      <c r="B26" s="10" t="s">
        <v>33</v>
      </c>
      <c r="C26" s="9" t="s">
        <v>17</v>
      </c>
      <c r="D26" s="9">
        <v>7</v>
      </c>
      <c r="E26" s="11">
        <v>32000</v>
      </c>
      <c r="F26" s="11">
        <f t="shared" si="0"/>
        <v>224000</v>
      </c>
      <c r="H26" s="66">
        <f t="shared" si="1"/>
        <v>0</v>
      </c>
    </row>
    <row r="27" spans="1:10">
      <c r="A27" s="9">
        <v>12</v>
      </c>
      <c r="B27" s="10" t="s">
        <v>35</v>
      </c>
      <c r="C27" s="9" t="s">
        <v>17</v>
      </c>
      <c r="D27" s="9">
        <v>30</v>
      </c>
      <c r="E27" s="11">
        <v>13500</v>
      </c>
      <c r="F27" s="11">
        <f t="shared" si="0"/>
        <v>405000</v>
      </c>
      <c r="H27" s="66">
        <f t="shared" si="1"/>
        <v>0</v>
      </c>
    </row>
    <row r="28" spans="1:10">
      <c r="A28" s="9">
        <v>13</v>
      </c>
      <c r="B28" s="10" t="s">
        <v>183</v>
      </c>
      <c r="C28" s="9" t="s">
        <v>43</v>
      </c>
      <c r="D28" s="9">
        <v>100</v>
      </c>
      <c r="E28" s="11">
        <v>6200</v>
      </c>
      <c r="F28" s="11">
        <f t="shared" si="0"/>
        <v>620000</v>
      </c>
      <c r="H28" s="66">
        <f t="shared" si="1"/>
        <v>0</v>
      </c>
    </row>
    <row r="29" spans="1:10">
      <c r="A29" s="9">
        <v>14</v>
      </c>
      <c r="B29" s="10" t="s">
        <v>44</v>
      </c>
      <c r="C29" s="9" t="s">
        <v>43</v>
      </c>
      <c r="D29" s="9">
        <v>20</v>
      </c>
      <c r="E29" s="11">
        <v>5500</v>
      </c>
      <c r="F29" s="11">
        <f t="shared" si="0"/>
        <v>110000</v>
      </c>
      <c r="H29" s="66">
        <f t="shared" si="1"/>
        <v>0</v>
      </c>
    </row>
    <row r="30" spans="1:10">
      <c r="A30" s="9">
        <v>15</v>
      </c>
      <c r="B30" s="10" t="s">
        <v>51</v>
      </c>
      <c r="C30" s="9" t="s">
        <v>52</v>
      </c>
      <c r="D30" s="9">
        <v>10</v>
      </c>
      <c r="E30" s="11">
        <v>20000</v>
      </c>
      <c r="F30" s="11">
        <f t="shared" si="0"/>
        <v>200000</v>
      </c>
      <c r="H30" s="66">
        <f t="shared" si="1"/>
        <v>0</v>
      </c>
    </row>
    <row r="31" spans="1:10">
      <c r="A31" s="9">
        <v>16</v>
      </c>
      <c r="B31" s="10" t="s">
        <v>207</v>
      </c>
      <c r="C31" s="9" t="s">
        <v>49</v>
      </c>
      <c r="D31" s="9">
        <v>10</v>
      </c>
      <c r="E31" s="11">
        <v>24000</v>
      </c>
      <c r="F31" s="11">
        <f t="shared" si="0"/>
        <v>240000</v>
      </c>
      <c r="H31" s="66">
        <f t="shared" si="1"/>
        <v>0</v>
      </c>
    </row>
    <row r="32" spans="1:10">
      <c r="A32" s="9">
        <v>17</v>
      </c>
      <c r="B32" s="10" t="s">
        <v>58</v>
      </c>
      <c r="C32" s="9" t="s">
        <v>59</v>
      </c>
      <c r="D32" s="9">
        <v>2</v>
      </c>
      <c r="E32" s="11">
        <v>9400</v>
      </c>
      <c r="F32" s="11">
        <f t="shared" si="0"/>
        <v>18800</v>
      </c>
      <c r="H32" s="66">
        <f t="shared" si="1"/>
        <v>0</v>
      </c>
    </row>
    <row r="33" spans="1:8">
      <c r="A33" s="9">
        <v>18</v>
      </c>
      <c r="B33" s="10" t="s">
        <v>155</v>
      </c>
      <c r="C33" s="9" t="s">
        <v>49</v>
      </c>
      <c r="D33" s="9">
        <v>3</v>
      </c>
      <c r="E33" s="11">
        <v>27000</v>
      </c>
      <c r="F33" s="11">
        <f t="shared" si="0"/>
        <v>81000</v>
      </c>
      <c r="H33" s="66">
        <f t="shared" si="1"/>
        <v>0</v>
      </c>
    </row>
    <row r="34" spans="1:8">
      <c r="A34" s="9">
        <v>19</v>
      </c>
      <c r="B34" s="10" t="s">
        <v>182</v>
      </c>
      <c r="C34" s="9" t="s">
        <v>49</v>
      </c>
      <c r="D34" s="9">
        <v>1</v>
      </c>
      <c r="E34" s="11">
        <v>7500</v>
      </c>
      <c r="F34" s="11">
        <f t="shared" si="0"/>
        <v>7500</v>
      </c>
      <c r="H34" s="66">
        <f t="shared" si="1"/>
        <v>0</v>
      </c>
    </row>
    <row r="35" spans="1:8">
      <c r="A35" s="9">
        <v>20</v>
      </c>
      <c r="B35" s="10" t="s">
        <v>54</v>
      </c>
      <c r="C35" s="9" t="s">
        <v>41</v>
      </c>
      <c r="D35" s="9">
        <v>5</v>
      </c>
      <c r="E35" s="11">
        <v>3100</v>
      </c>
      <c r="F35" s="11">
        <f t="shared" si="0"/>
        <v>15500</v>
      </c>
      <c r="H35" s="66">
        <f t="shared" si="1"/>
        <v>0</v>
      </c>
    </row>
    <row r="36" spans="1:8">
      <c r="A36" s="9">
        <v>21</v>
      </c>
      <c r="B36" s="10" t="s">
        <v>60</v>
      </c>
      <c r="C36" s="9" t="s">
        <v>28</v>
      </c>
      <c r="D36" s="9">
        <v>8</v>
      </c>
      <c r="E36" s="11">
        <v>41000</v>
      </c>
      <c r="F36" s="11">
        <f t="shared" si="0"/>
        <v>328000</v>
      </c>
      <c r="H36" s="66">
        <f t="shared" si="1"/>
        <v>0</v>
      </c>
    </row>
    <row r="37" spans="1:8">
      <c r="A37" s="9">
        <v>22</v>
      </c>
      <c r="B37" s="10" t="s">
        <v>61</v>
      </c>
      <c r="C37" s="9" t="s">
        <v>41</v>
      </c>
      <c r="D37" s="9">
        <v>40</v>
      </c>
      <c r="E37" s="11">
        <v>16500</v>
      </c>
      <c r="F37" s="11">
        <f t="shared" si="0"/>
        <v>660000</v>
      </c>
      <c r="H37" s="66">
        <f t="shared" si="1"/>
        <v>0</v>
      </c>
    </row>
    <row r="38" spans="1:8">
      <c r="A38" s="9">
        <v>23</v>
      </c>
      <c r="B38" s="10" t="s">
        <v>63</v>
      </c>
      <c r="C38" s="9" t="s">
        <v>49</v>
      </c>
      <c r="D38" s="9">
        <v>1</v>
      </c>
      <c r="E38" s="11">
        <v>26000</v>
      </c>
      <c r="F38" s="11">
        <f t="shared" si="0"/>
        <v>26000</v>
      </c>
      <c r="H38" s="66">
        <f t="shared" si="1"/>
        <v>0</v>
      </c>
    </row>
    <row r="39" spans="1:8">
      <c r="A39" s="9">
        <v>24</v>
      </c>
      <c r="B39" s="10" t="s">
        <v>78</v>
      </c>
      <c r="C39" s="9" t="s">
        <v>49</v>
      </c>
      <c r="D39" s="9">
        <v>1</v>
      </c>
      <c r="E39" s="11">
        <v>49000</v>
      </c>
      <c r="F39" s="11">
        <f t="shared" si="0"/>
        <v>49000</v>
      </c>
      <c r="H39" s="66">
        <f t="shared" si="1"/>
        <v>0</v>
      </c>
    </row>
    <row r="40" spans="1:8">
      <c r="A40" s="9">
        <v>25</v>
      </c>
      <c r="B40" s="10" t="s">
        <v>113</v>
      </c>
      <c r="C40" s="9" t="s">
        <v>21</v>
      </c>
      <c r="D40" s="9">
        <v>2</v>
      </c>
      <c r="E40" s="11">
        <v>28000</v>
      </c>
      <c r="F40" s="11">
        <f t="shared" si="0"/>
        <v>56000</v>
      </c>
      <c r="H40" s="66">
        <f t="shared" si="1"/>
        <v>0</v>
      </c>
    </row>
    <row r="41" spans="1:8">
      <c r="A41" s="9">
        <v>26</v>
      </c>
      <c r="B41" s="10" t="s">
        <v>100</v>
      </c>
      <c r="C41" s="9" t="s">
        <v>101</v>
      </c>
      <c r="D41" s="9">
        <v>6</v>
      </c>
      <c r="E41" s="11">
        <v>5800</v>
      </c>
      <c r="F41" s="11">
        <f t="shared" si="0"/>
        <v>34800</v>
      </c>
      <c r="H41" s="66">
        <f t="shared" si="1"/>
        <v>0</v>
      </c>
    </row>
    <row r="42" spans="1:8">
      <c r="A42" s="9">
        <v>27</v>
      </c>
      <c r="B42" s="10" t="s">
        <v>175</v>
      </c>
      <c r="C42" s="9" t="s">
        <v>176</v>
      </c>
      <c r="D42" s="9">
        <v>10</v>
      </c>
      <c r="E42" s="11">
        <v>65000</v>
      </c>
      <c r="F42" s="11">
        <f t="shared" si="0"/>
        <v>650000</v>
      </c>
      <c r="H42" s="66">
        <f t="shared" si="1"/>
        <v>0</v>
      </c>
    </row>
    <row r="43" spans="1:8">
      <c r="A43" s="9">
        <v>28</v>
      </c>
      <c r="B43" s="10" t="s">
        <v>72</v>
      </c>
      <c r="C43" s="9" t="s">
        <v>69</v>
      </c>
      <c r="D43" s="9">
        <v>2</v>
      </c>
      <c r="E43" s="11">
        <v>95000</v>
      </c>
      <c r="F43" s="11">
        <f t="shared" si="0"/>
        <v>190000</v>
      </c>
      <c r="H43" s="66">
        <f t="shared" si="1"/>
        <v>0</v>
      </c>
    </row>
    <row r="44" spans="1:8">
      <c r="A44" s="9">
        <v>29</v>
      </c>
      <c r="B44" s="10" t="s">
        <v>153</v>
      </c>
      <c r="C44" s="9" t="s">
        <v>154</v>
      </c>
      <c r="D44" s="9">
        <v>2</v>
      </c>
      <c r="E44" s="11">
        <v>7000</v>
      </c>
      <c r="F44" s="11">
        <f t="shared" si="0"/>
        <v>14000</v>
      </c>
      <c r="H44" s="66">
        <f t="shared" si="1"/>
        <v>0</v>
      </c>
    </row>
    <row r="45" spans="1:8">
      <c r="A45" s="12">
        <v>30</v>
      </c>
      <c r="B45" s="13" t="s">
        <v>199</v>
      </c>
      <c r="C45" s="12" t="s">
        <v>19</v>
      </c>
      <c r="D45" s="12">
        <v>1</v>
      </c>
      <c r="E45" s="14">
        <v>85000</v>
      </c>
      <c r="F45" s="14">
        <f t="shared" si="0"/>
        <v>85000</v>
      </c>
      <c r="G45" s="66">
        <v>20000</v>
      </c>
      <c r="H45" s="66">
        <f t="shared" si="1"/>
        <v>20000</v>
      </c>
    </row>
    <row r="46" spans="1:8">
      <c r="A46" s="12">
        <v>31</v>
      </c>
      <c r="B46" s="13" t="s">
        <v>158</v>
      </c>
      <c r="C46" s="12" t="s">
        <v>19</v>
      </c>
      <c r="D46" s="12">
        <v>1</v>
      </c>
      <c r="E46" s="14">
        <v>85000</v>
      </c>
      <c r="F46" s="14">
        <f t="shared" si="0"/>
        <v>85000</v>
      </c>
      <c r="G46" s="66">
        <v>20000</v>
      </c>
      <c r="H46" s="66">
        <f t="shared" si="1"/>
        <v>20000</v>
      </c>
    </row>
    <row r="47" spans="1:8">
      <c r="A47" s="9">
        <v>32</v>
      </c>
      <c r="B47" s="10" t="s">
        <v>47</v>
      </c>
      <c r="C47" s="9" t="s">
        <v>41</v>
      </c>
      <c r="D47" s="9">
        <v>2</v>
      </c>
      <c r="E47" s="11">
        <v>3200</v>
      </c>
      <c r="F47" s="11">
        <f t="shared" si="0"/>
        <v>6400</v>
      </c>
      <c r="H47" s="66">
        <f t="shared" si="1"/>
        <v>0</v>
      </c>
    </row>
    <row r="48" spans="1:8">
      <c r="A48" s="9">
        <v>33</v>
      </c>
      <c r="B48" s="10" t="s">
        <v>104</v>
      </c>
      <c r="C48" s="9" t="s">
        <v>49</v>
      </c>
      <c r="D48" s="9">
        <v>1</v>
      </c>
      <c r="E48" s="11">
        <v>5000</v>
      </c>
      <c r="F48" s="11">
        <f t="shared" si="0"/>
        <v>5000</v>
      </c>
      <c r="H48" s="66">
        <f t="shared" si="1"/>
        <v>0</v>
      </c>
    </row>
    <row r="49" spans="1:8">
      <c r="A49" s="9">
        <v>34</v>
      </c>
      <c r="B49" s="10" t="s">
        <v>68</v>
      </c>
      <c r="C49" s="9" t="s">
        <v>69</v>
      </c>
      <c r="D49" s="9">
        <v>24</v>
      </c>
      <c r="E49" s="11">
        <v>2800</v>
      </c>
      <c r="F49" s="11">
        <f t="shared" si="0"/>
        <v>67200</v>
      </c>
      <c r="H49" s="66">
        <f t="shared" si="1"/>
        <v>0</v>
      </c>
    </row>
    <row r="50" spans="1:8">
      <c r="A50" s="9">
        <v>35</v>
      </c>
      <c r="B50" s="10" t="s">
        <v>208</v>
      </c>
      <c r="C50" s="9" t="s">
        <v>81</v>
      </c>
      <c r="D50" s="9">
        <v>3</v>
      </c>
      <c r="E50" s="11">
        <v>41000</v>
      </c>
      <c r="F50" s="11">
        <f t="shared" si="0"/>
        <v>123000</v>
      </c>
      <c r="H50" s="66">
        <f t="shared" si="1"/>
        <v>0</v>
      </c>
    </row>
    <row r="51" spans="1:8">
      <c r="A51" s="9">
        <v>36</v>
      </c>
      <c r="B51" s="10" t="s">
        <v>209</v>
      </c>
      <c r="C51" s="9" t="s">
        <v>49</v>
      </c>
      <c r="D51" s="9">
        <v>1</v>
      </c>
      <c r="E51" s="11">
        <v>205000</v>
      </c>
      <c r="F51" s="11">
        <f t="shared" si="0"/>
        <v>205000</v>
      </c>
      <c r="H51" s="66">
        <f t="shared" si="1"/>
        <v>0</v>
      </c>
    </row>
    <row r="52" spans="1:8">
      <c r="A52" s="9">
        <v>37</v>
      </c>
      <c r="B52" s="10" t="s">
        <v>150</v>
      </c>
      <c r="C52" s="9" t="s">
        <v>41</v>
      </c>
      <c r="D52" s="9">
        <v>1</v>
      </c>
      <c r="E52" s="11">
        <v>4100</v>
      </c>
      <c r="F52" s="11">
        <f t="shared" si="0"/>
        <v>4100</v>
      </c>
      <c r="H52" s="66">
        <f t="shared" si="1"/>
        <v>0</v>
      </c>
    </row>
    <row r="53" spans="1:8">
      <c r="A53" s="9">
        <v>38</v>
      </c>
      <c r="B53" s="10" t="s">
        <v>56</v>
      </c>
      <c r="C53" s="9" t="s">
        <v>41</v>
      </c>
      <c r="D53" s="9">
        <v>2</v>
      </c>
      <c r="E53" s="11">
        <v>3800</v>
      </c>
      <c r="F53" s="11">
        <f t="shared" si="0"/>
        <v>7600</v>
      </c>
      <c r="H53" s="66">
        <f t="shared" si="1"/>
        <v>0</v>
      </c>
    </row>
    <row r="54" spans="1:8">
      <c r="A54" s="9">
        <v>39</v>
      </c>
      <c r="B54" s="10" t="s">
        <v>57</v>
      </c>
      <c r="C54" s="9" t="s">
        <v>41</v>
      </c>
      <c r="D54" s="9">
        <v>1</v>
      </c>
      <c r="E54" s="11">
        <v>6800</v>
      </c>
      <c r="F54" s="11">
        <f t="shared" si="0"/>
        <v>6800</v>
      </c>
      <c r="H54" s="66">
        <f t="shared" si="1"/>
        <v>0</v>
      </c>
    </row>
    <row r="55" spans="1:8">
      <c r="A55" s="9">
        <v>40</v>
      </c>
      <c r="B55" s="10" t="s">
        <v>40</v>
      </c>
      <c r="C55" s="9" t="s">
        <v>41</v>
      </c>
      <c r="D55" s="9">
        <v>1</v>
      </c>
      <c r="E55" s="11">
        <v>3500</v>
      </c>
      <c r="F55" s="11">
        <f t="shared" si="0"/>
        <v>3500</v>
      </c>
      <c r="H55" s="66">
        <f t="shared" si="1"/>
        <v>0</v>
      </c>
    </row>
    <row r="56" spans="1:8">
      <c r="A56" s="9">
        <v>41</v>
      </c>
      <c r="B56" s="56" t="s">
        <v>210</v>
      </c>
      <c r="C56" s="57" t="s">
        <v>21</v>
      </c>
      <c r="D56" s="9">
        <v>1</v>
      </c>
      <c r="E56" s="11">
        <v>3500</v>
      </c>
      <c r="F56" s="11">
        <f t="shared" si="0"/>
        <v>3500</v>
      </c>
      <c r="H56" s="66">
        <f t="shared" si="1"/>
        <v>0</v>
      </c>
    </row>
    <row r="57" spans="1:8">
      <c r="A57" s="9">
        <v>42</v>
      </c>
      <c r="B57" s="10" t="s">
        <v>99</v>
      </c>
      <c r="C57" s="9" t="s">
        <v>41</v>
      </c>
      <c r="D57" s="9">
        <v>1</v>
      </c>
      <c r="E57" s="11">
        <v>9800</v>
      </c>
      <c r="F57" s="11">
        <f t="shared" si="0"/>
        <v>9800</v>
      </c>
      <c r="H57" s="66">
        <f t="shared" si="1"/>
        <v>0</v>
      </c>
    </row>
    <row r="58" spans="1:8">
      <c r="A58" s="9">
        <v>43</v>
      </c>
      <c r="B58" s="10" t="s">
        <v>16</v>
      </c>
      <c r="C58" s="9" t="s">
        <v>17</v>
      </c>
      <c r="D58" s="9">
        <v>1</v>
      </c>
      <c r="E58" s="11">
        <v>760000</v>
      </c>
      <c r="F58" s="11">
        <f t="shared" si="0"/>
        <v>760000</v>
      </c>
      <c r="H58" s="66">
        <f t="shared" si="1"/>
        <v>0</v>
      </c>
    </row>
    <row r="59" spans="1:8">
      <c r="A59" s="9">
        <v>44</v>
      </c>
      <c r="B59" s="10" t="s">
        <v>96</v>
      </c>
      <c r="C59" s="9" t="s">
        <v>21</v>
      </c>
      <c r="D59" s="9">
        <v>40</v>
      </c>
      <c r="E59" s="11">
        <v>2500</v>
      </c>
      <c r="F59" s="11">
        <f t="shared" si="0"/>
        <v>100000</v>
      </c>
      <c r="H59" s="66">
        <f t="shared" si="1"/>
        <v>0</v>
      </c>
    </row>
    <row r="60" spans="1:8">
      <c r="A60" s="12">
        <v>45</v>
      </c>
      <c r="B60" s="13" t="s">
        <v>22</v>
      </c>
      <c r="C60" s="12" t="s">
        <v>23</v>
      </c>
      <c r="D60" s="12">
        <v>5</v>
      </c>
      <c r="E60" s="14">
        <v>54000</v>
      </c>
      <c r="F60" s="14">
        <f t="shared" si="0"/>
        <v>270000</v>
      </c>
      <c r="G60" s="66">
        <v>2000</v>
      </c>
      <c r="H60" s="66">
        <f t="shared" si="1"/>
        <v>10000</v>
      </c>
    </row>
    <row r="61" spans="1:8">
      <c r="A61" s="12">
        <v>46</v>
      </c>
      <c r="B61" s="13" t="s">
        <v>26</v>
      </c>
      <c r="C61" s="12" t="s">
        <v>23</v>
      </c>
      <c r="D61" s="12">
        <v>6</v>
      </c>
      <c r="E61" s="14">
        <v>76000</v>
      </c>
      <c r="F61" s="14">
        <f t="shared" si="0"/>
        <v>456000</v>
      </c>
      <c r="G61" s="66">
        <v>4000</v>
      </c>
      <c r="H61" s="66">
        <f t="shared" si="1"/>
        <v>24000</v>
      </c>
    </row>
    <row r="62" spans="1:8">
      <c r="A62" s="12">
        <v>47</v>
      </c>
      <c r="B62" s="13" t="s">
        <v>45</v>
      </c>
      <c r="C62" s="12" t="s">
        <v>43</v>
      </c>
      <c r="D62" s="12">
        <v>250</v>
      </c>
      <c r="E62" s="14">
        <v>5500</v>
      </c>
      <c r="F62" s="14">
        <f t="shared" si="0"/>
        <v>1375000</v>
      </c>
      <c r="G62" s="66">
        <v>500</v>
      </c>
      <c r="H62" s="66">
        <f t="shared" si="1"/>
        <v>125000</v>
      </c>
    </row>
    <row r="63" spans="1:8">
      <c r="A63" s="9">
        <v>48</v>
      </c>
      <c r="B63" s="10" t="s">
        <v>44</v>
      </c>
      <c r="C63" s="9" t="s">
        <v>43</v>
      </c>
      <c r="D63" s="9">
        <v>50</v>
      </c>
      <c r="E63" s="11">
        <v>5500</v>
      </c>
      <c r="F63" s="11">
        <f t="shared" si="0"/>
        <v>275000</v>
      </c>
      <c r="H63" s="66">
        <f t="shared" si="1"/>
        <v>0</v>
      </c>
    </row>
    <row r="64" spans="1:8">
      <c r="A64" s="9">
        <v>49</v>
      </c>
      <c r="B64" s="10" t="s">
        <v>42</v>
      </c>
      <c r="C64" s="9" t="s">
        <v>43</v>
      </c>
      <c r="D64" s="9">
        <v>100</v>
      </c>
      <c r="E64" s="11">
        <v>3500</v>
      </c>
      <c r="F64" s="11">
        <f t="shared" si="0"/>
        <v>350000</v>
      </c>
      <c r="H64" s="66">
        <f t="shared" si="1"/>
        <v>0</v>
      </c>
    </row>
    <row r="65" spans="1:8">
      <c r="A65" s="9">
        <v>50</v>
      </c>
      <c r="B65" s="10" t="s">
        <v>55</v>
      </c>
      <c r="C65" s="9" t="s">
        <v>41</v>
      </c>
      <c r="D65" s="9">
        <v>72</v>
      </c>
      <c r="E65" s="11">
        <v>20200</v>
      </c>
      <c r="F65" s="11">
        <f t="shared" si="0"/>
        <v>1454400</v>
      </c>
      <c r="H65" s="66">
        <f t="shared" si="1"/>
        <v>0</v>
      </c>
    </row>
    <row r="66" spans="1:8">
      <c r="A66" s="9">
        <v>51</v>
      </c>
      <c r="B66" s="10" t="s">
        <v>60</v>
      </c>
      <c r="C66" s="9" t="s">
        <v>28</v>
      </c>
      <c r="D66" s="9">
        <v>2</v>
      </c>
      <c r="E66" s="11">
        <v>41000</v>
      </c>
      <c r="F66" s="11">
        <f t="shared" si="0"/>
        <v>82000</v>
      </c>
      <c r="H66" s="66">
        <f t="shared" si="1"/>
        <v>0</v>
      </c>
    </row>
    <row r="67" spans="1:8">
      <c r="A67" s="9">
        <v>52</v>
      </c>
      <c r="B67" s="10" t="s">
        <v>211</v>
      </c>
      <c r="C67" s="9" t="s">
        <v>21</v>
      </c>
      <c r="D67" s="9">
        <v>2</v>
      </c>
      <c r="E67" s="11">
        <v>8000</v>
      </c>
      <c r="F67" s="11">
        <f t="shared" si="0"/>
        <v>16000</v>
      </c>
      <c r="H67" s="66">
        <f t="shared" si="1"/>
        <v>0</v>
      </c>
    </row>
    <row r="68" spans="1:8">
      <c r="A68" s="9">
        <v>53</v>
      </c>
      <c r="B68" s="10" t="s">
        <v>152</v>
      </c>
      <c r="C68" s="9" t="s">
        <v>41</v>
      </c>
      <c r="D68" s="9">
        <v>1</v>
      </c>
      <c r="E68" s="11">
        <v>21000</v>
      </c>
      <c r="F68" s="11">
        <f t="shared" si="0"/>
        <v>21000</v>
      </c>
      <c r="H68" s="66">
        <f t="shared" si="1"/>
        <v>0</v>
      </c>
    </row>
    <row r="69" spans="1:8">
      <c r="A69" s="9">
        <v>54</v>
      </c>
      <c r="B69" s="10" t="s">
        <v>60</v>
      </c>
      <c r="C69" s="9" t="s">
        <v>28</v>
      </c>
      <c r="D69" s="9">
        <v>1</v>
      </c>
      <c r="E69" s="11">
        <v>41000</v>
      </c>
      <c r="F69" s="11">
        <f t="shared" si="0"/>
        <v>41000</v>
      </c>
      <c r="H69" s="66">
        <f t="shared" si="1"/>
        <v>0</v>
      </c>
    </row>
    <row r="70" spans="1:8">
      <c r="A70" s="9">
        <v>55</v>
      </c>
      <c r="B70" s="10" t="s">
        <v>46</v>
      </c>
      <c r="C70" s="9" t="s">
        <v>41</v>
      </c>
      <c r="D70" s="9">
        <v>3</v>
      </c>
      <c r="E70" s="11">
        <v>19000</v>
      </c>
      <c r="F70" s="11">
        <f t="shared" si="0"/>
        <v>57000</v>
      </c>
      <c r="H70" s="66">
        <f t="shared" si="1"/>
        <v>0</v>
      </c>
    </row>
    <row r="71" spans="1:8">
      <c r="A71" s="12">
        <v>56</v>
      </c>
      <c r="B71" s="13" t="s">
        <v>29</v>
      </c>
      <c r="C71" s="12" t="s">
        <v>17</v>
      </c>
      <c r="D71" s="12">
        <v>120</v>
      </c>
      <c r="E71" s="14">
        <v>12500</v>
      </c>
      <c r="F71" s="14">
        <f t="shared" si="0"/>
        <v>1500000</v>
      </c>
      <c r="G71" s="66">
        <v>2000</v>
      </c>
      <c r="H71" s="66">
        <f t="shared" si="1"/>
        <v>240000</v>
      </c>
    </row>
    <row r="72" spans="1:8">
      <c r="A72" s="9">
        <v>57</v>
      </c>
      <c r="B72" s="10" t="s">
        <v>152</v>
      </c>
      <c r="C72" s="9" t="s">
        <v>41</v>
      </c>
      <c r="D72" s="9">
        <v>3</v>
      </c>
      <c r="E72" s="11">
        <v>21000</v>
      </c>
      <c r="F72" s="11">
        <f t="shared" si="0"/>
        <v>63000</v>
      </c>
      <c r="H72" s="66">
        <f t="shared" si="1"/>
        <v>0</v>
      </c>
    </row>
    <row r="73" spans="1:8">
      <c r="A73" s="9">
        <v>58</v>
      </c>
      <c r="B73" s="43" t="s">
        <v>159</v>
      </c>
      <c r="C73" s="44" t="s">
        <v>49</v>
      </c>
      <c r="D73" s="44">
        <v>1</v>
      </c>
      <c r="E73" s="45">
        <v>80000</v>
      </c>
      <c r="F73" s="45">
        <f>E73*D73</f>
        <v>80000</v>
      </c>
      <c r="H73" s="66">
        <f t="shared" si="1"/>
        <v>0</v>
      </c>
    </row>
    <row r="74" spans="1:8">
      <c r="A74" s="9">
        <v>59</v>
      </c>
      <c r="B74" s="43" t="s">
        <v>212</v>
      </c>
      <c r="C74" s="44" t="s">
        <v>49</v>
      </c>
      <c r="D74" s="44">
        <v>1</v>
      </c>
      <c r="E74" s="45">
        <v>130000</v>
      </c>
      <c r="F74" s="45">
        <f>E74*D74</f>
        <v>130000</v>
      </c>
      <c r="H74" s="66">
        <f t="shared" si="1"/>
        <v>0</v>
      </c>
    </row>
    <row r="75" spans="1:8">
      <c r="A75" s="138" t="s">
        <v>83</v>
      </c>
      <c r="B75" s="144"/>
      <c r="C75" s="144"/>
      <c r="D75" s="144"/>
      <c r="E75" s="145"/>
      <c r="F75" s="53">
        <f>SUM(F16:F74)</f>
        <v>16093400</v>
      </c>
      <c r="H75" s="66">
        <f t="shared" si="1"/>
        <v>0</v>
      </c>
    </row>
    <row r="76" spans="1:8">
      <c r="A76" s="138" t="s">
        <v>126</v>
      </c>
      <c r="B76" s="144"/>
      <c r="C76" s="144"/>
      <c r="D76" s="144"/>
      <c r="E76" s="145"/>
      <c r="F76" s="24">
        <f>F75*0.05</f>
        <v>804670</v>
      </c>
      <c r="H76" s="66">
        <f t="shared" si="1"/>
        <v>0</v>
      </c>
    </row>
    <row r="77" spans="1:8">
      <c r="H77" s="66">
        <f t="shared" si="1"/>
        <v>0</v>
      </c>
    </row>
    <row r="78" spans="1:8">
      <c r="H78" s="66">
        <f t="shared" si="1"/>
        <v>0</v>
      </c>
    </row>
    <row r="79" spans="1:8">
      <c r="H79" s="66">
        <f t="shared" si="1"/>
        <v>0</v>
      </c>
    </row>
    <row r="80" spans="1:8">
      <c r="H80" s="66">
        <f t="shared" si="1"/>
        <v>0</v>
      </c>
    </row>
    <row r="81" spans="1:10" ht="16.5">
      <c r="A81" s="155" t="s">
        <v>0</v>
      </c>
      <c r="B81" s="132"/>
      <c r="C81" s="132"/>
      <c r="D81" s="132"/>
      <c r="E81" s="132"/>
      <c r="F81" s="132"/>
      <c r="H81" s="66">
        <f t="shared" ref="H81:H100" si="2">G81*D81</f>
        <v>0</v>
      </c>
    </row>
    <row r="82" spans="1:10" ht="15.75">
      <c r="A82" s="156" t="s">
        <v>1</v>
      </c>
      <c r="B82" s="132"/>
      <c r="C82" s="132"/>
      <c r="D82" s="132"/>
      <c r="E82" s="132"/>
      <c r="F82" s="132"/>
      <c r="H82" s="66">
        <f t="shared" si="2"/>
        <v>0</v>
      </c>
    </row>
    <row r="83" spans="1:10" ht="16.5">
      <c r="A83" s="155" t="s">
        <v>2</v>
      </c>
      <c r="B83" s="132"/>
      <c r="C83" s="132"/>
      <c r="D83" s="132"/>
      <c r="E83" s="132"/>
      <c r="F83" s="132"/>
      <c r="H83" s="66">
        <f t="shared" si="2"/>
        <v>0</v>
      </c>
    </row>
    <row r="84" spans="1:10">
      <c r="H84" s="66">
        <f t="shared" si="2"/>
        <v>0</v>
      </c>
    </row>
    <row r="85" spans="1:10">
      <c r="H85" s="66">
        <f t="shared" si="2"/>
        <v>0</v>
      </c>
    </row>
    <row r="86" spans="1:10" ht="20.25">
      <c r="A86" s="148" t="s">
        <v>3</v>
      </c>
      <c r="B86" s="132"/>
      <c r="C86" s="132"/>
      <c r="D86" s="132"/>
      <c r="E86" s="132"/>
      <c r="F86" s="132"/>
      <c r="H86" s="66">
        <f t="shared" si="2"/>
        <v>0</v>
      </c>
    </row>
    <row r="87" spans="1:10" ht="15.75">
      <c r="A87" s="133" t="s">
        <v>213</v>
      </c>
      <c r="B87" s="133"/>
      <c r="C87" s="133"/>
      <c r="D87" s="133"/>
      <c r="E87" s="133"/>
      <c r="F87" s="133"/>
      <c r="H87" s="66">
        <f t="shared" si="2"/>
        <v>0</v>
      </c>
    </row>
    <row r="88" spans="1:10" ht="15.75">
      <c r="A88" s="134" t="s">
        <v>205</v>
      </c>
      <c r="B88" s="134"/>
      <c r="C88" s="134"/>
      <c r="D88" s="134"/>
      <c r="E88" s="134"/>
      <c r="F88" s="134"/>
      <c r="H88" s="66">
        <f t="shared" si="2"/>
        <v>0</v>
      </c>
    </row>
    <row r="89" spans="1:10" ht="15.75">
      <c r="A89" s="133" t="s">
        <v>214</v>
      </c>
      <c r="B89" s="133"/>
      <c r="C89" s="133"/>
      <c r="D89" s="133"/>
      <c r="E89" s="133"/>
      <c r="F89" s="133"/>
      <c r="H89" s="66">
        <f t="shared" si="2"/>
        <v>0</v>
      </c>
    </row>
    <row r="90" spans="1:10">
      <c r="H90" s="66">
        <f t="shared" si="2"/>
        <v>0</v>
      </c>
    </row>
    <row r="91" spans="1:10" ht="15.75">
      <c r="A91" s="67" t="s">
        <v>7</v>
      </c>
      <c r="H91" s="66">
        <f t="shared" si="2"/>
        <v>0</v>
      </c>
    </row>
    <row r="92" spans="1:10" ht="15.75">
      <c r="A92" s="67" t="s">
        <v>8</v>
      </c>
      <c r="H92" s="66">
        <f t="shared" si="2"/>
        <v>0</v>
      </c>
    </row>
    <row r="93" spans="1:10" ht="15.75">
      <c r="A93" s="67" t="s">
        <v>9</v>
      </c>
      <c r="H93" s="66">
        <f t="shared" si="2"/>
        <v>0</v>
      </c>
    </row>
    <row r="94" spans="1:10" ht="15.75">
      <c r="A94" s="70" t="s">
        <v>10</v>
      </c>
      <c r="B94" s="70" t="s">
        <v>11</v>
      </c>
      <c r="C94" s="70" t="s">
        <v>12</v>
      </c>
      <c r="D94" s="70" t="s">
        <v>13</v>
      </c>
      <c r="E94" s="70" t="s">
        <v>14</v>
      </c>
      <c r="F94" s="70" t="s">
        <v>15</v>
      </c>
    </row>
    <row r="95" spans="1:10">
      <c r="A95" s="12">
        <v>1</v>
      </c>
      <c r="B95" s="13" t="s">
        <v>22</v>
      </c>
      <c r="C95" s="12" t="s">
        <v>23</v>
      </c>
      <c r="D95" s="12">
        <v>1</v>
      </c>
      <c r="E95" s="14">
        <v>54000</v>
      </c>
      <c r="F95" s="14">
        <f t="shared" ref="F95:F100" si="3">D95*E95</f>
        <v>54000</v>
      </c>
      <c r="G95" s="66">
        <v>2000</v>
      </c>
      <c r="H95" s="66">
        <f t="shared" si="2"/>
        <v>2000</v>
      </c>
      <c r="I95" s="39" t="s">
        <v>217</v>
      </c>
      <c r="J95" s="27"/>
    </row>
    <row r="96" spans="1:10">
      <c r="A96" s="9">
        <v>2</v>
      </c>
      <c r="B96" s="43" t="s">
        <v>172</v>
      </c>
      <c r="C96" s="44" t="s">
        <v>17</v>
      </c>
      <c r="D96" s="44">
        <v>2</v>
      </c>
      <c r="E96" s="45">
        <v>4000</v>
      </c>
      <c r="F96" s="45">
        <f>E96*D96</f>
        <v>8000</v>
      </c>
      <c r="H96" s="66">
        <f t="shared" si="2"/>
        <v>0</v>
      </c>
      <c r="I96" s="72">
        <v>10</v>
      </c>
      <c r="J96" s="29">
        <f>I96*4000</f>
        <v>40000</v>
      </c>
    </row>
    <row r="97" spans="1:8">
      <c r="A97" s="9">
        <v>3</v>
      </c>
      <c r="B97" s="10" t="s">
        <v>89</v>
      </c>
      <c r="C97" s="9" t="s">
        <v>17</v>
      </c>
      <c r="D97" s="9">
        <v>30</v>
      </c>
      <c r="E97" s="11">
        <v>5800</v>
      </c>
      <c r="F97" s="11">
        <f t="shared" si="3"/>
        <v>174000</v>
      </c>
      <c r="H97" s="66">
        <f t="shared" si="2"/>
        <v>0</v>
      </c>
    </row>
    <row r="98" spans="1:8">
      <c r="A98" s="9">
        <v>4</v>
      </c>
      <c r="B98" s="10" t="s">
        <v>51</v>
      </c>
      <c r="C98" s="9" t="s">
        <v>52</v>
      </c>
      <c r="D98" s="9">
        <v>30</v>
      </c>
      <c r="E98" s="11">
        <v>20000</v>
      </c>
      <c r="F98" s="11">
        <f t="shared" si="3"/>
        <v>600000</v>
      </c>
      <c r="H98" s="66">
        <f t="shared" si="2"/>
        <v>0</v>
      </c>
    </row>
    <row r="99" spans="1:8">
      <c r="A99" s="12">
        <v>5</v>
      </c>
      <c r="B99" s="13" t="s">
        <v>29</v>
      </c>
      <c r="C99" s="12" t="s">
        <v>17</v>
      </c>
      <c r="D99" s="12">
        <v>46</v>
      </c>
      <c r="E99" s="14">
        <v>12500</v>
      </c>
      <c r="F99" s="14">
        <f t="shared" si="3"/>
        <v>575000</v>
      </c>
      <c r="G99" s="66">
        <v>2000</v>
      </c>
      <c r="H99" s="66">
        <f t="shared" si="2"/>
        <v>92000</v>
      </c>
    </row>
    <row r="100" spans="1:8">
      <c r="A100" s="9">
        <v>6</v>
      </c>
      <c r="B100" s="10" t="s">
        <v>46</v>
      </c>
      <c r="C100" s="9" t="s">
        <v>41</v>
      </c>
      <c r="D100" s="9">
        <v>3</v>
      </c>
      <c r="E100" s="11">
        <v>19000</v>
      </c>
      <c r="F100" s="11">
        <f t="shared" si="3"/>
        <v>57000</v>
      </c>
      <c r="H100" s="66">
        <f t="shared" si="2"/>
        <v>0</v>
      </c>
    </row>
    <row r="101" spans="1:8">
      <c r="A101" s="138" t="s">
        <v>83</v>
      </c>
      <c r="B101" s="144"/>
      <c r="C101" s="144"/>
      <c r="D101" s="144"/>
      <c r="E101" s="145"/>
      <c r="F101" s="53">
        <f>SUM(F95:F100)</f>
        <v>1468000</v>
      </c>
      <c r="H101" s="71">
        <f>SUM(H16:H100)</f>
        <v>911000</v>
      </c>
    </row>
    <row r="102" spans="1:8">
      <c r="A102" s="138" t="s">
        <v>126</v>
      </c>
      <c r="B102" s="144"/>
      <c r="C102" s="144"/>
      <c r="D102" s="144"/>
      <c r="E102" s="145"/>
      <c r="F102" s="24">
        <f>F101*0.05</f>
        <v>73400</v>
      </c>
    </row>
    <row r="104" spans="1:8">
      <c r="B104" s="23" t="s">
        <v>215</v>
      </c>
    </row>
    <row r="105" spans="1:8" ht="15.75">
      <c r="A105" s="25">
        <v>572</v>
      </c>
      <c r="B105" s="1" t="s">
        <v>125</v>
      </c>
      <c r="C105" s="1">
        <v>6080000</v>
      </c>
      <c r="D105" s="2">
        <v>0</v>
      </c>
      <c r="E105" s="1">
        <f t="shared" ref="E105:E106" si="4">C105+D105</f>
        <v>6080000</v>
      </c>
    </row>
    <row r="106" spans="1:8" ht="15.75">
      <c r="A106" s="25">
        <v>603</v>
      </c>
      <c r="B106" s="2" t="s">
        <v>125</v>
      </c>
      <c r="C106" s="2">
        <v>6080000</v>
      </c>
      <c r="D106" s="2">
        <v>0</v>
      </c>
      <c r="E106" s="2">
        <f t="shared" si="4"/>
        <v>6080000</v>
      </c>
    </row>
    <row r="107" spans="1:8">
      <c r="E107" s="66">
        <f>SUM(E105:E106)</f>
        <v>12160000</v>
      </c>
    </row>
    <row r="108" spans="1:8">
      <c r="D108" s="23" t="s">
        <v>218</v>
      </c>
      <c r="E108" s="71">
        <f>E107*0.05</f>
        <v>608000</v>
      </c>
    </row>
    <row r="112" spans="1:8" ht="18.75">
      <c r="F112" s="154" t="s">
        <v>219</v>
      </c>
      <c r="G112" s="154"/>
      <c r="H112" s="73">
        <f>E108+F102+H101+J96+F76+J22</f>
        <v>4177070</v>
      </c>
    </row>
  </sheetData>
  <mergeCells count="19">
    <mergeCell ref="A86:F86"/>
    <mergeCell ref="A87:F87"/>
    <mergeCell ref="A88:F88"/>
    <mergeCell ref="F112:G112"/>
    <mergeCell ref="A10:F10"/>
    <mergeCell ref="A75:E75"/>
    <mergeCell ref="A76:E76"/>
    <mergeCell ref="A2:F2"/>
    <mergeCell ref="A3:F3"/>
    <mergeCell ref="A4:F4"/>
    <mergeCell ref="A7:F7"/>
    <mergeCell ref="A8:F8"/>
    <mergeCell ref="A9:F9"/>
    <mergeCell ref="A89:F89"/>
    <mergeCell ref="A101:E101"/>
    <mergeCell ref="A102:E102"/>
    <mergeCell ref="A81:F81"/>
    <mergeCell ref="A82:F82"/>
    <mergeCell ref="A83:F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I123"/>
  <sheetViews>
    <sheetView topLeftCell="A10" workbookViewId="0">
      <selection activeCell="E48" sqref="E48"/>
    </sheetView>
  </sheetViews>
  <sheetFormatPr defaultRowHeight="15"/>
  <cols>
    <col min="1" max="1" width="6.7109375" style="74" customWidth="1"/>
    <col min="2" max="2" width="33.42578125" style="74" customWidth="1"/>
    <col min="3" max="3" width="11.5703125" style="74" customWidth="1"/>
    <col min="4" max="4" width="9.140625" style="74"/>
    <col min="5" max="5" width="12.42578125" style="74" customWidth="1"/>
    <col min="6" max="6" width="15.85546875" style="74" customWidth="1"/>
    <col min="7" max="16384" width="9.140625" style="74"/>
  </cols>
  <sheetData>
    <row r="2" spans="1:8" ht="16.5">
      <c r="A2" s="139" t="s">
        <v>0</v>
      </c>
      <c r="B2" s="132"/>
      <c r="C2" s="132"/>
      <c r="D2" s="132"/>
      <c r="E2" s="132"/>
      <c r="F2" s="132"/>
    </row>
    <row r="3" spans="1:8" ht="15.75">
      <c r="A3" s="140" t="s">
        <v>1</v>
      </c>
      <c r="B3" s="132"/>
      <c r="C3" s="132"/>
      <c r="D3" s="132"/>
      <c r="E3" s="132"/>
      <c r="F3" s="132"/>
    </row>
    <row r="4" spans="1:8" ht="16.5">
      <c r="A4" s="139" t="s">
        <v>2</v>
      </c>
      <c r="B4" s="132"/>
      <c r="C4" s="132"/>
      <c r="D4" s="132"/>
      <c r="E4" s="132"/>
      <c r="F4" s="132"/>
    </row>
    <row r="7" spans="1:8" ht="20.25">
      <c r="A7" s="131" t="s">
        <v>3</v>
      </c>
      <c r="B7" s="132"/>
      <c r="C7" s="132"/>
      <c r="D7" s="132"/>
      <c r="E7" s="132"/>
      <c r="F7" s="132"/>
    </row>
    <row r="8" spans="1:8" ht="15.75">
      <c r="A8" s="133" t="s">
        <v>220</v>
      </c>
      <c r="B8" s="133"/>
      <c r="C8" s="133"/>
      <c r="D8" s="133"/>
      <c r="E8" s="133"/>
      <c r="F8" s="133"/>
    </row>
    <row r="9" spans="1:8" ht="15.75">
      <c r="A9" s="134" t="s">
        <v>221</v>
      </c>
      <c r="B9" s="134"/>
      <c r="C9" s="134"/>
      <c r="D9" s="134"/>
      <c r="E9" s="134"/>
      <c r="F9" s="134"/>
    </row>
    <row r="10" spans="1:8" ht="15.75">
      <c r="A10" s="133" t="s">
        <v>222</v>
      </c>
      <c r="B10" s="133"/>
      <c r="C10" s="133"/>
      <c r="D10" s="133"/>
      <c r="E10" s="133"/>
      <c r="F10" s="133"/>
    </row>
    <row r="12" spans="1:8" ht="15.75">
      <c r="A12" s="6" t="s">
        <v>7</v>
      </c>
    </row>
    <row r="13" spans="1:8" ht="15.75">
      <c r="A13" s="6" t="s">
        <v>8</v>
      </c>
    </row>
    <row r="14" spans="1:8" ht="15.75">
      <c r="A14" s="6" t="s">
        <v>145</v>
      </c>
    </row>
    <row r="15" spans="1:8" s="8" customFormat="1" ht="15.75">
      <c r="A15" s="7" t="s">
        <v>10</v>
      </c>
      <c r="B15" s="7" t="s">
        <v>11</v>
      </c>
      <c r="C15" s="7" t="s">
        <v>12</v>
      </c>
      <c r="D15" s="7" t="s">
        <v>13</v>
      </c>
      <c r="E15" s="7" t="s">
        <v>14</v>
      </c>
      <c r="F15" s="7" t="s">
        <v>15</v>
      </c>
    </row>
    <row r="16" spans="1:8">
      <c r="A16" s="9">
        <v>1</v>
      </c>
      <c r="B16" s="10" t="s">
        <v>55</v>
      </c>
      <c r="C16" s="9" t="s">
        <v>41</v>
      </c>
      <c r="D16" s="9">
        <v>12</v>
      </c>
      <c r="E16" s="11">
        <v>20200</v>
      </c>
      <c r="F16" s="11">
        <f t="shared" ref="F16:F65" si="0">D16*E16</f>
        <v>242400</v>
      </c>
      <c r="H16" s="74">
        <f>G16*D16</f>
        <v>0</v>
      </c>
    </row>
    <row r="17" spans="1:8">
      <c r="A17" s="9">
        <v>2</v>
      </c>
      <c r="B17" s="10" t="s">
        <v>54</v>
      </c>
      <c r="C17" s="9" t="s">
        <v>41</v>
      </c>
      <c r="D17" s="9">
        <v>2</v>
      </c>
      <c r="E17" s="11">
        <v>3100</v>
      </c>
      <c r="F17" s="11">
        <f t="shared" si="0"/>
        <v>6200</v>
      </c>
      <c r="H17" s="74">
        <f t="shared" ref="H17:H80" si="1">G17*D17</f>
        <v>0</v>
      </c>
    </row>
    <row r="18" spans="1:8">
      <c r="A18" s="9">
        <v>3</v>
      </c>
      <c r="B18" s="10" t="s">
        <v>96</v>
      </c>
      <c r="C18" s="9" t="s">
        <v>21</v>
      </c>
      <c r="D18" s="9">
        <v>19</v>
      </c>
      <c r="E18" s="11">
        <v>2500</v>
      </c>
      <c r="F18" s="11">
        <f t="shared" si="0"/>
        <v>47500</v>
      </c>
      <c r="H18" s="74">
        <f t="shared" si="1"/>
        <v>0</v>
      </c>
    </row>
    <row r="19" spans="1:8">
      <c r="A19" s="9">
        <v>4</v>
      </c>
      <c r="B19" s="10" t="s">
        <v>20</v>
      </c>
      <c r="C19" s="9" t="s">
        <v>21</v>
      </c>
      <c r="D19" s="9">
        <v>3</v>
      </c>
      <c r="E19" s="11">
        <v>2400</v>
      </c>
      <c r="F19" s="11">
        <f t="shared" si="0"/>
        <v>7200</v>
      </c>
      <c r="H19" s="74">
        <f t="shared" si="1"/>
        <v>0</v>
      </c>
    </row>
    <row r="20" spans="1:8">
      <c r="A20" s="9">
        <v>5</v>
      </c>
      <c r="B20" s="10" t="s">
        <v>20</v>
      </c>
      <c r="C20" s="9" t="s">
        <v>21</v>
      </c>
      <c r="D20" s="9">
        <v>20</v>
      </c>
      <c r="E20" s="11">
        <v>2400</v>
      </c>
      <c r="F20" s="11">
        <f t="shared" si="0"/>
        <v>48000</v>
      </c>
      <c r="H20" s="74">
        <f t="shared" si="1"/>
        <v>0</v>
      </c>
    </row>
    <row r="21" spans="1:8">
      <c r="A21" s="9">
        <v>6</v>
      </c>
      <c r="B21" s="13" t="s">
        <v>22</v>
      </c>
      <c r="C21" s="12" t="s">
        <v>23</v>
      </c>
      <c r="D21" s="12">
        <v>26</v>
      </c>
      <c r="E21" s="14">
        <v>54000</v>
      </c>
      <c r="F21" s="14">
        <f t="shared" si="0"/>
        <v>1404000</v>
      </c>
      <c r="G21" s="78">
        <v>2000</v>
      </c>
      <c r="H21" s="74">
        <f t="shared" si="1"/>
        <v>52000</v>
      </c>
    </row>
    <row r="22" spans="1:8">
      <c r="A22" s="9">
        <v>7</v>
      </c>
      <c r="B22" s="13" t="s">
        <v>24</v>
      </c>
      <c r="C22" s="12" t="s">
        <v>23</v>
      </c>
      <c r="D22" s="12">
        <v>2</v>
      </c>
      <c r="E22" s="14">
        <v>27000</v>
      </c>
      <c r="F22" s="14">
        <f t="shared" si="0"/>
        <v>54000</v>
      </c>
      <c r="G22" s="78">
        <v>1000</v>
      </c>
      <c r="H22" s="74">
        <f t="shared" si="1"/>
        <v>2000</v>
      </c>
    </row>
    <row r="23" spans="1:8">
      <c r="A23" s="9">
        <v>8</v>
      </c>
      <c r="B23" s="13" t="s">
        <v>27</v>
      </c>
      <c r="C23" s="12" t="s">
        <v>28</v>
      </c>
      <c r="D23" s="12">
        <v>1</v>
      </c>
      <c r="E23" s="14">
        <v>38000</v>
      </c>
      <c r="F23" s="14">
        <f t="shared" si="0"/>
        <v>38000</v>
      </c>
      <c r="G23" s="78">
        <v>2000</v>
      </c>
      <c r="H23" s="74">
        <f t="shared" si="1"/>
        <v>2000</v>
      </c>
    </row>
    <row r="24" spans="1:8">
      <c r="A24" s="9">
        <v>9</v>
      </c>
      <c r="B24" s="13" t="s">
        <v>29</v>
      </c>
      <c r="C24" s="12" t="s">
        <v>17</v>
      </c>
      <c r="D24" s="12">
        <v>555</v>
      </c>
      <c r="E24" s="14">
        <v>12500</v>
      </c>
      <c r="F24" s="14">
        <f t="shared" si="0"/>
        <v>6937500</v>
      </c>
      <c r="G24" s="78">
        <v>2000</v>
      </c>
      <c r="H24" s="74">
        <f>G24*D24</f>
        <v>1110000</v>
      </c>
    </row>
    <row r="25" spans="1:8">
      <c r="A25" s="9">
        <v>10</v>
      </c>
      <c r="B25" s="13" t="s">
        <v>30</v>
      </c>
      <c r="C25" s="12" t="s">
        <v>17</v>
      </c>
      <c r="D25" s="12">
        <v>18</v>
      </c>
      <c r="E25" s="14">
        <v>12500</v>
      </c>
      <c r="F25" s="14">
        <f t="shared" si="0"/>
        <v>225000</v>
      </c>
      <c r="G25" s="78">
        <v>2000</v>
      </c>
      <c r="H25" s="74">
        <f t="shared" si="1"/>
        <v>36000</v>
      </c>
    </row>
    <row r="26" spans="1:8">
      <c r="A26" s="9">
        <v>11</v>
      </c>
      <c r="B26" s="10" t="s">
        <v>172</v>
      </c>
      <c r="C26" s="9" t="s">
        <v>17</v>
      </c>
      <c r="D26" s="9">
        <v>16</v>
      </c>
      <c r="E26" s="11">
        <v>4000</v>
      </c>
      <c r="F26" s="11">
        <f t="shared" si="0"/>
        <v>64000</v>
      </c>
      <c r="H26" s="74">
        <f t="shared" si="1"/>
        <v>0</v>
      </c>
    </row>
    <row r="27" spans="1:8">
      <c r="A27" s="9">
        <v>12</v>
      </c>
      <c r="B27" s="10" t="s">
        <v>223</v>
      </c>
      <c r="C27" s="9" t="s">
        <v>17</v>
      </c>
      <c r="D27" s="9">
        <v>1</v>
      </c>
      <c r="E27" s="11">
        <v>2000</v>
      </c>
      <c r="F27" s="11">
        <f t="shared" si="0"/>
        <v>2000</v>
      </c>
      <c r="H27" s="74">
        <f t="shared" si="1"/>
        <v>0</v>
      </c>
    </row>
    <row r="28" spans="1:8">
      <c r="A28" s="9">
        <v>13</v>
      </c>
      <c r="B28" s="10" t="s">
        <v>89</v>
      </c>
      <c r="C28" s="9" t="s">
        <v>17</v>
      </c>
      <c r="D28" s="9">
        <v>5</v>
      </c>
      <c r="E28" s="11">
        <v>5800</v>
      </c>
      <c r="F28" s="11">
        <f t="shared" si="0"/>
        <v>29000</v>
      </c>
      <c r="H28" s="74">
        <f t="shared" si="1"/>
        <v>0</v>
      </c>
    </row>
    <row r="29" spans="1:8">
      <c r="A29" s="9">
        <v>14</v>
      </c>
      <c r="B29" s="10" t="s">
        <v>31</v>
      </c>
      <c r="C29" s="9" t="s">
        <v>17</v>
      </c>
      <c r="D29" s="9">
        <v>102</v>
      </c>
      <c r="E29" s="11">
        <v>1400</v>
      </c>
      <c r="F29" s="11">
        <f t="shared" si="0"/>
        <v>142800</v>
      </c>
      <c r="H29" s="74">
        <f t="shared" si="1"/>
        <v>0</v>
      </c>
    </row>
    <row r="30" spans="1:8">
      <c r="A30" s="9">
        <v>15</v>
      </c>
      <c r="B30" s="10" t="s">
        <v>34</v>
      </c>
      <c r="C30" s="9" t="s">
        <v>17</v>
      </c>
      <c r="D30" s="9">
        <v>4</v>
      </c>
      <c r="E30" s="11">
        <v>175000</v>
      </c>
      <c r="F30" s="11">
        <f t="shared" si="0"/>
        <v>700000</v>
      </c>
      <c r="H30" s="74">
        <f t="shared" si="1"/>
        <v>0</v>
      </c>
    </row>
    <row r="31" spans="1:8">
      <c r="A31" s="9">
        <v>16</v>
      </c>
      <c r="B31" s="10" t="s">
        <v>36</v>
      </c>
      <c r="C31" s="9" t="s">
        <v>21</v>
      </c>
      <c r="D31" s="9">
        <v>3</v>
      </c>
      <c r="E31" s="11">
        <v>3500</v>
      </c>
      <c r="F31" s="11">
        <f t="shared" si="0"/>
        <v>10500</v>
      </c>
      <c r="H31" s="74">
        <f t="shared" si="1"/>
        <v>0</v>
      </c>
    </row>
    <row r="32" spans="1:8">
      <c r="A32" s="9">
        <v>17</v>
      </c>
      <c r="B32" s="10" t="s">
        <v>42</v>
      </c>
      <c r="C32" s="9" t="s">
        <v>43</v>
      </c>
      <c r="D32" s="9">
        <v>150</v>
      </c>
      <c r="E32" s="11">
        <v>3500</v>
      </c>
      <c r="F32" s="11">
        <f t="shared" si="0"/>
        <v>525000</v>
      </c>
      <c r="H32" s="74">
        <f t="shared" si="1"/>
        <v>0</v>
      </c>
    </row>
    <row r="33" spans="1:9">
      <c r="A33" s="12">
        <v>18</v>
      </c>
      <c r="B33" s="13" t="s">
        <v>51</v>
      </c>
      <c r="C33" s="12" t="s">
        <v>52</v>
      </c>
      <c r="D33" s="80">
        <v>15</v>
      </c>
      <c r="E33" s="14">
        <v>20000</v>
      </c>
      <c r="F33" s="14">
        <f t="shared" si="0"/>
        <v>300000</v>
      </c>
      <c r="G33" s="78"/>
      <c r="H33" s="78"/>
      <c r="I33" s="78">
        <f>5*E33</f>
        <v>100000</v>
      </c>
    </row>
    <row r="34" spans="1:9">
      <c r="A34" s="9">
        <v>19</v>
      </c>
      <c r="B34" s="10" t="s">
        <v>37</v>
      </c>
      <c r="C34" s="9" t="s">
        <v>21</v>
      </c>
      <c r="D34" s="9">
        <v>2</v>
      </c>
      <c r="E34" s="11">
        <v>6500</v>
      </c>
      <c r="F34" s="11">
        <f t="shared" si="0"/>
        <v>13000</v>
      </c>
      <c r="H34" s="74">
        <f t="shared" si="1"/>
        <v>0</v>
      </c>
    </row>
    <row r="35" spans="1:9">
      <c r="A35" s="9">
        <v>20</v>
      </c>
      <c r="B35" s="10" t="s">
        <v>58</v>
      </c>
      <c r="C35" s="9" t="s">
        <v>59</v>
      </c>
      <c r="D35" s="9">
        <v>2</v>
      </c>
      <c r="E35" s="11">
        <v>9400</v>
      </c>
      <c r="F35" s="11">
        <f t="shared" si="0"/>
        <v>18800</v>
      </c>
      <c r="H35" s="74">
        <f t="shared" si="1"/>
        <v>0</v>
      </c>
    </row>
    <row r="36" spans="1:9">
      <c r="A36" s="9">
        <v>21</v>
      </c>
      <c r="B36" s="10" t="s">
        <v>54</v>
      </c>
      <c r="C36" s="9" t="s">
        <v>41</v>
      </c>
      <c r="D36" s="9">
        <v>9</v>
      </c>
      <c r="E36" s="11">
        <v>3100</v>
      </c>
      <c r="F36" s="11">
        <f t="shared" si="0"/>
        <v>27900</v>
      </c>
      <c r="H36" s="74">
        <f t="shared" si="1"/>
        <v>0</v>
      </c>
    </row>
    <row r="37" spans="1:9">
      <c r="A37" s="9">
        <v>22</v>
      </c>
      <c r="B37" s="10" t="s">
        <v>55</v>
      </c>
      <c r="C37" s="9" t="s">
        <v>41</v>
      </c>
      <c r="D37" s="9">
        <v>12</v>
      </c>
      <c r="E37" s="11">
        <v>20200</v>
      </c>
      <c r="F37" s="11">
        <f t="shared" si="0"/>
        <v>242400</v>
      </c>
      <c r="H37" s="74">
        <f t="shared" si="1"/>
        <v>0</v>
      </c>
    </row>
    <row r="38" spans="1:9">
      <c r="A38" s="9">
        <v>23</v>
      </c>
      <c r="B38" s="10" t="s">
        <v>60</v>
      </c>
      <c r="C38" s="9" t="s">
        <v>28</v>
      </c>
      <c r="D38" s="9">
        <v>4</v>
      </c>
      <c r="E38" s="11">
        <v>41000</v>
      </c>
      <c r="F38" s="11">
        <f t="shared" si="0"/>
        <v>164000</v>
      </c>
      <c r="H38" s="74">
        <f t="shared" si="1"/>
        <v>0</v>
      </c>
    </row>
    <row r="39" spans="1:9">
      <c r="A39" s="9">
        <v>24</v>
      </c>
      <c r="B39" s="10" t="s">
        <v>78</v>
      </c>
      <c r="C39" s="9" t="s">
        <v>49</v>
      </c>
      <c r="D39" s="9">
        <v>1</v>
      </c>
      <c r="E39" s="11">
        <v>49000</v>
      </c>
      <c r="F39" s="11">
        <f t="shared" si="0"/>
        <v>49000</v>
      </c>
      <c r="H39" s="74">
        <f t="shared" si="1"/>
        <v>0</v>
      </c>
    </row>
    <row r="40" spans="1:9">
      <c r="A40" s="9">
        <v>25</v>
      </c>
      <c r="B40" s="10" t="s">
        <v>175</v>
      </c>
      <c r="C40" s="9" t="s">
        <v>176</v>
      </c>
      <c r="D40" s="9">
        <v>10</v>
      </c>
      <c r="E40" s="11">
        <v>65000</v>
      </c>
      <c r="F40" s="11">
        <f t="shared" si="0"/>
        <v>650000</v>
      </c>
      <c r="H40" s="74">
        <f t="shared" si="1"/>
        <v>0</v>
      </c>
    </row>
    <row r="41" spans="1:9">
      <c r="A41" s="9">
        <v>26</v>
      </c>
      <c r="B41" s="10" t="s">
        <v>72</v>
      </c>
      <c r="C41" s="9" t="s">
        <v>69</v>
      </c>
      <c r="D41" s="9">
        <v>2</v>
      </c>
      <c r="E41" s="11">
        <v>95000</v>
      </c>
      <c r="F41" s="11">
        <f t="shared" si="0"/>
        <v>190000</v>
      </c>
      <c r="H41" s="74">
        <f t="shared" si="1"/>
        <v>0</v>
      </c>
    </row>
    <row r="42" spans="1:9">
      <c r="A42" s="9">
        <v>27</v>
      </c>
      <c r="B42" s="10" t="s">
        <v>67</v>
      </c>
      <c r="C42" s="9" t="s">
        <v>21</v>
      </c>
      <c r="D42" s="9">
        <v>2</v>
      </c>
      <c r="E42" s="11">
        <v>19000</v>
      </c>
      <c r="F42" s="11">
        <f t="shared" si="0"/>
        <v>38000</v>
      </c>
      <c r="H42" s="74">
        <f t="shared" si="1"/>
        <v>0</v>
      </c>
    </row>
    <row r="43" spans="1:9">
      <c r="A43" s="9">
        <v>28</v>
      </c>
      <c r="B43" s="10" t="s">
        <v>47</v>
      </c>
      <c r="C43" s="9" t="s">
        <v>41</v>
      </c>
      <c r="D43" s="9">
        <v>6</v>
      </c>
      <c r="E43" s="11">
        <v>3200</v>
      </c>
      <c r="F43" s="11">
        <f t="shared" si="0"/>
        <v>19200</v>
      </c>
      <c r="H43" s="74">
        <f t="shared" si="1"/>
        <v>0</v>
      </c>
    </row>
    <row r="44" spans="1:9">
      <c r="A44" s="9">
        <v>29</v>
      </c>
      <c r="B44" s="10" t="s">
        <v>104</v>
      </c>
      <c r="C44" s="9" t="s">
        <v>49</v>
      </c>
      <c r="D44" s="9">
        <v>2</v>
      </c>
      <c r="E44" s="11">
        <v>5000</v>
      </c>
      <c r="F44" s="11">
        <f t="shared" si="0"/>
        <v>10000</v>
      </c>
      <c r="H44" s="74">
        <f t="shared" si="1"/>
        <v>0</v>
      </c>
    </row>
    <row r="45" spans="1:9">
      <c r="A45" s="9">
        <v>30</v>
      </c>
      <c r="B45" s="10" t="s">
        <v>39</v>
      </c>
      <c r="C45" s="9" t="s">
        <v>21</v>
      </c>
      <c r="D45" s="9">
        <v>3</v>
      </c>
      <c r="E45" s="11">
        <v>3500</v>
      </c>
      <c r="F45" s="11">
        <f t="shared" si="0"/>
        <v>10500</v>
      </c>
      <c r="H45" s="74">
        <f t="shared" si="1"/>
        <v>0</v>
      </c>
    </row>
    <row r="46" spans="1:9">
      <c r="A46" s="12">
        <v>31</v>
      </c>
      <c r="B46" s="13" t="s">
        <v>158</v>
      </c>
      <c r="C46" s="12" t="s">
        <v>19</v>
      </c>
      <c r="D46" s="12">
        <v>1</v>
      </c>
      <c r="E46" s="14">
        <v>85000</v>
      </c>
      <c r="F46" s="14">
        <f t="shared" si="0"/>
        <v>85000</v>
      </c>
      <c r="G46" s="74">
        <v>20000</v>
      </c>
      <c r="H46" s="74">
        <f t="shared" si="1"/>
        <v>20000</v>
      </c>
    </row>
    <row r="47" spans="1:9">
      <c r="A47" s="12">
        <v>32</v>
      </c>
      <c r="B47" s="13" t="s">
        <v>199</v>
      </c>
      <c r="C47" s="12" t="s">
        <v>19</v>
      </c>
      <c r="D47" s="12">
        <v>1</v>
      </c>
      <c r="E47" s="14">
        <v>85000</v>
      </c>
      <c r="F47" s="14">
        <f t="shared" si="0"/>
        <v>85000</v>
      </c>
      <c r="G47" s="74">
        <v>20000</v>
      </c>
      <c r="H47" s="74">
        <f t="shared" si="1"/>
        <v>20000</v>
      </c>
    </row>
    <row r="48" spans="1:9">
      <c r="A48" s="9">
        <v>33</v>
      </c>
      <c r="B48" s="10" t="s">
        <v>56</v>
      </c>
      <c r="C48" s="9" t="s">
        <v>41</v>
      </c>
      <c r="D48" s="9">
        <v>5</v>
      </c>
      <c r="E48" s="11">
        <v>3800</v>
      </c>
      <c r="F48" s="11">
        <f t="shared" si="0"/>
        <v>19000</v>
      </c>
      <c r="H48" s="74">
        <f t="shared" si="1"/>
        <v>0</v>
      </c>
    </row>
    <row r="49" spans="1:8">
      <c r="A49" s="9">
        <v>34</v>
      </c>
      <c r="B49" s="10" t="s">
        <v>57</v>
      </c>
      <c r="C49" s="9" t="s">
        <v>41</v>
      </c>
      <c r="D49" s="9">
        <v>8</v>
      </c>
      <c r="E49" s="11">
        <v>6800</v>
      </c>
      <c r="F49" s="11">
        <f t="shared" si="0"/>
        <v>54400</v>
      </c>
      <c r="H49" s="74">
        <f t="shared" si="1"/>
        <v>0</v>
      </c>
    </row>
    <row r="50" spans="1:8">
      <c r="A50" s="9">
        <v>35</v>
      </c>
      <c r="B50" s="10" t="s">
        <v>99</v>
      </c>
      <c r="C50" s="9" t="s">
        <v>41</v>
      </c>
      <c r="D50" s="9">
        <v>1</v>
      </c>
      <c r="E50" s="11">
        <v>9800</v>
      </c>
      <c r="F50" s="11">
        <f t="shared" si="0"/>
        <v>9800</v>
      </c>
      <c r="H50" s="74">
        <f t="shared" si="1"/>
        <v>0</v>
      </c>
    </row>
    <row r="51" spans="1:8">
      <c r="A51" s="9">
        <v>36</v>
      </c>
      <c r="B51" s="10" t="s">
        <v>174</v>
      </c>
      <c r="C51" s="9" t="s">
        <v>41</v>
      </c>
      <c r="D51" s="9">
        <v>1</v>
      </c>
      <c r="E51" s="11">
        <v>21000</v>
      </c>
      <c r="F51" s="11">
        <f t="shared" si="0"/>
        <v>21000</v>
      </c>
      <c r="H51" s="74">
        <f t="shared" si="1"/>
        <v>0</v>
      </c>
    </row>
    <row r="52" spans="1:8">
      <c r="A52" s="9">
        <v>37</v>
      </c>
      <c r="B52" s="10" t="s">
        <v>40</v>
      </c>
      <c r="C52" s="9" t="s">
        <v>41</v>
      </c>
      <c r="D52" s="9">
        <v>1</v>
      </c>
      <c r="E52" s="11">
        <v>3500</v>
      </c>
      <c r="F52" s="11">
        <f t="shared" si="0"/>
        <v>3500</v>
      </c>
      <c r="H52" s="74">
        <f t="shared" si="1"/>
        <v>0</v>
      </c>
    </row>
    <row r="53" spans="1:8">
      <c r="A53" s="9">
        <v>38</v>
      </c>
      <c r="B53" s="10" t="s">
        <v>152</v>
      </c>
      <c r="C53" s="9" t="s">
        <v>41</v>
      </c>
      <c r="D53" s="9">
        <v>10</v>
      </c>
      <c r="E53" s="11">
        <v>21000</v>
      </c>
      <c r="F53" s="11">
        <f t="shared" si="0"/>
        <v>210000</v>
      </c>
      <c r="H53" s="74">
        <f t="shared" si="1"/>
        <v>0</v>
      </c>
    </row>
    <row r="54" spans="1:8">
      <c r="A54" s="9">
        <v>39</v>
      </c>
      <c r="B54" s="10" t="s">
        <v>38</v>
      </c>
      <c r="C54" s="9" t="s">
        <v>21</v>
      </c>
      <c r="D54" s="9">
        <v>20</v>
      </c>
      <c r="E54" s="11">
        <v>3000</v>
      </c>
      <c r="F54" s="11">
        <f t="shared" si="0"/>
        <v>60000</v>
      </c>
      <c r="H54" s="74">
        <f t="shared" si="1"/>
        <v>0</v>
      </c>
    </row>
    <row r="55" spans="1:8">
      <c r="A55" s="9">
        <v>40</v>
      </c>
      <c r="B55" s="10" t="s">
        <v>224</v>
      </c>
      <c r="C55" s="9" t="s">
        <v>59</v>
      </c>
      <c r="D55" s="9">
        <v>4</v>
      </c>
      <c r="E55" s="11">
        <v>45000</v>
      </c>
      <c r="F55" s="11">
        <f t="shared" si="0"/>
        <v>180000</v>
      </c>
      <c r="H55" s="74">
        <f t="shared" si="1"/>
        <v>0</v>
      </c>
    </row>
    <row r="56" spans="1:8">
      <c r="A56" s="9">
        <v>41</v>
      </c>
      <c r="B56" s="10" t="s">
        <v>46</v>
      </c>
      <c r="C56" s="9" t="s">
        <v>41</v>
      </c>
      <c r="D56" s="9">
        <v>4</v>
      </c>
      <c r="E56" s="11">
        <v>19000</v>
      </c>
      <c r="F56" s="11">
        <f t="shared" si="0"/>
        <v>76000</v>
      </c>
      <c r="H56" s="74">
        <f t="shared" si="1"/>
        <v>0</v>
      </c>
    </row>
    <row r="57" spans="1:8">
      <c r="A57" s="9">
        <v>42</v>
      </c>
      <c r="B57" s="10" t="s">
        <v>102</v>
      </c>
      <c r="C57" s="9" t="s">
        <v>69</v>
      </c>
      <c r="D57" s="9">
        <v>2</v>
      </c>
      <c r="E57" s="11">
        <v>8000</v>
      </c>
      <c r="F57" s="11">
        <f t="shared" si="0"/>
        <v>16000</v>
      </c>
      <c r="H57" s="74">
        <f t="shared" si="1"/>
        <v>0</v>
      </c>
    </row>
    <row r="58" spans="1:8">
      <c r="A58" s="9">
        <v>43</v>
      </c>
      <c r="B58" s="10" t="s">
        <v>225</v>
      </c>
      <c r="C58" s="9" t="s">
        <v>49</v>
      </c>
      <c r="D58" s="9">
        <v>3</v>
      </c>
      <c r="E58" s="11">
        <v>3100</v>
      </c>
      <c r="F58" s="11">
        <f t="shared" si="0"/>
        <v>9300</v>
      </c>
      <c r="H58" s="74">
        <f t="shared" si="1"/>
        <v>0</v>
      </c>
    </row>
    <row r="59" spans="1:8">
      <c r="A59" s="9">
        <v>44</v>
      </c>
      <c r="B59" s="10" t="s">
        <v>164</v>
      </c>
      <c r="C59" s="9" t="s">
        <v>49</v>
      </c>
      <c r="D59" s="9">
        <v>1</v>
      </c>
      <c r="E59" s="11">
        <v>25000</v>
      </c>
      <c r="F59" s="11">
        <f t="shared" si="0"/>
        <v>25000</v>
      </c>
      <c r="H59" s="74">
        <f t="shared" si="1"/>
        <v>0</v>
      </c>
    </row>
    <row r="60" spans="1:8">
      <c r="A60" s="9">
        <v>45</v>
      </c>
      <c r="B60" s="10" t="s">
        <v>18</v>
      </c>
      <c r="C60" s="9" t="s">
        <v>19</v>
      </c>
      <c r="D60" s="9">
        <v>5</v>
      </c>
      <c r="E60" s="11">
        <v>33000</v>
      </c>
      <c r="F60" s="11">
        <f t="shared" si="0"/>
        <v>165000</v>
      </c>
      <c r="H60" s="74">
        <f t="shared" si="1"/>
        <v>0</v>
      </c>
    </row>
    <row r="61" spans="1:8">
      <c r="A61" s="9">
        <v>46</v>
      </c>
      <c r="B61" s="10" t="s">
        <v>16</v>
      </c>
      <c r="C61" s="9" t="s">
        <v>17</v>
      </c>
      <c r="D61" s="9">
        <v>1</v>
      </c>
      <c r="E61" s="11">
        <v>969000</v>
      </c>
      <c r="F61" s="11">
        <f t="shared" si="0"/>
        <v>969000</v>
      </c>
      <c r="H61" s="74">
        <f t="shared" si="1"/>
        <v>0</v>
      </c>
    </row>
    <row r="62" spans="1:8">
      <c r="A62" s="9">
        <v>47</v>
      </c>
      <c r="B62" s="10" t="s">
        <v>96</v>
      </c>
      <c r="C62" s="9" t="s">
        <v>21</v>
      </c>
      <c r="D62" s="9">
        <v>15</v>
      </c>
      <c r="E62" s="11">
        <v>2500</v>
      </c>
      <c r="F62" s="11">
        <f t="shared" si="0"/>
        <v>37500</v>
      </c>
      <c r="H62" s="74">
        <f t="shared" si="1"/>
        <v>0</v>
      </c>
    </row>
    <row r="63" spans="1:8">
      <c r="A63" s="9">
        <v>48</v>
      </c>
      <c r="B63" s="10" t="s">
        <v>68</v>
      </c>
      <c r="C63" s="9" t="s">
        <v>69</v>
      </c>
      <c r="D63" s="9">
        <v>120</v>
      </c>
      <c r="E63" s="11">
        <v>2800</v>
      </c>
      <c r="F63" s="11">
        <f t="shared" si="0"/>
        <v>336000</v>
      </c>
      <c r="H63" s="74">
        <f t="shared" si="1"/>
        <v>0</v>
      </c>
    </row>
    <row r="64" spans="1:8">
      <c r="A64" s="9">
        <v>49</v>
      </c>
      <c r="B64" s="10" t="s">
        <v>54</v>
      </c>
      <c r="C64" s="9" t="s">
        <v>41</v>
      </c>
      <c r="D64" s="9">
        <v>2</v>
      </c>
      <c r="E64" s="11">
        <v>3100</v>
      </c>
      <c r="F64" s="11">
        <f t="shared" si="0"/>
        <v>6200</v>
      </c>
      <c r="H64" s="74">
        <f t="shared" si="1"/>
        <v>0</v>
      </c>
    </row>
    <row r="65" spans="1:9">
      <c r="A65" s="9">
        <v>50</v>
      </c>
      <c r="B65" s="10" t="s">
        <v>55</v>
      </c>
      <c r="C65" s="9" t="s">
        <v>41</v>
      </c>
      <c r="D65" s="9">
        <v>12</v>
      </c>
      <c r="E65" s="11">
        <v>20200</v>
      </c>
      <c r="F65" s="11">
        <f t="shared" si="0"/>
        <v>242400</v>
      </c>
      <c r="H65" s="74">
        <f t="shared" si="1"/>
        <v>0</v>
      </c>
    </row>
    <row r="66" spans="1:9">
      <c r="A66" s="12">
        <v>51</v>
      </c>
      <c r="B66" s="40" t="s">
        <v>110</v>
      </c>
      <c r="C66" s="41" t="s">
        <v>111</v>
      </c>
      <c r="D66" s="41">
        <v>100</v>
      </c>
      <c r="E66" s="42">
        <v>5200</v>
      </c>
      <c r="F66" s="42">
        <f>E66*D66</f>
        <v>520000</v>
      </c>
      <c r="G66" s="74">
        <v>1800</v>
      </c>
      <c r="H66" s="74">
        <f t="shared" si="1"/>
        <v>180000</v>
      </c>
    </row>
    <row r="67" spans="1:9">
      <c r="A67" s="9">
        <v>52</v>
      </c>
      <c r="B67" s="43" t="s">
        <v>96</v>
      </c>
      <c r="C67" s="44" t="s">
        <v>21</v>
      </c>
      <c r="D67" s="44">
        <v>20</v>
      </c>
      <c r="E67" s="45">
        <v>2500</v>
      </c>
      <c r="F67" s="45">
        <f>E67*D67</f>
        <v>50000</v>
      </c>
      <c r="H67" s="74">
        <f t="shared" si="1"/>
        <v>0</v>
      </c>
    </row>
    <row r="68" spans="1:9">
      <c r="A68" s="12">
        <v>53</v>
      </c>
      <c r="B68" s="40" t="s">
        <v>226</v>
      </c>
      <c r="C68" s="41" t="s">
        <v>23</v>
      </c>
      <c r="D68" s="41">
        <v>6</v>
      </c>
      <c r="E68" s="42">
        <v>76000</v>
      </c>
      <c r="F68" s="42">
        <f>E68*D68</f>
        <v>456000</v>
      </c>
      <c r="G68" s="74">
        <v>4000</v>
      </c>
      <c r="H68" s="74">
        <f t="shared" si="1"/>
        <v>24000</v>
      </c>
    </row>
    <row r="69" spans="1:9">
      <c r="A69" s="9">
        <v>54</v>
      </c>
      <c r="B69" s="43" t="s">
        <v>60</v>
      </c>
      <c r="C69" s="44" t="s">
        <v>28</v>
      </c>
      <c r="D69" s="44">
        <v>6</v>
      </c>
      <c r="E69" s="45">
        <v>41000</v>
      </c>
      <c r="F69" s="45">
        <f t="shared" ref="F69:F74" si="2">E69*D69</f>
        <v>246000</v>
      </c>
      <c r="H69" s="74">
        <f t="shared" si="1"/>
        <v>0</v>
      </c>
    </row>
    <row r="70" spans="1:9">
      <c r="A70" s="9">
        <v>55</v>
      </c>
      <c r="B70" s="43" t="s">
        <v>202</v>
      </c>
      <c r="C70" s="44" t="s">
        <v>49</v>
      </c>
      <c r="D70" s="44">
        <v>20</v>
      </c>
      <c r="E70" s="45">
        <v>1700</v>
      </c>
      <c r="F70" s="45">
        <f t="shared" si="2"/>
        <v>34000</v>
      </c>
      <c r="H70" s="74">
        <f t="shared" si="1"/>
        <v>0</v>
      </c>
    </row>
    <row r="71" spans="1:9">
      <c r="A71" s="9">
        <v>56</v>
      </c>
      <c r="B71" s="43" t="s">
        <v>227</v>
      </c>
      <c r="C71" s="44" t="s">
        <v>69</v>
      </c>
      <c r="D71" s="44">
        <v>1</v>
      </c>
      <c r="E71" s="45">
        <v>40000</v>
      </c>
      <c r="F71" s="45">
        <f t="shared" si="2"/>
        <v>40000</v>
      </c>
      <c r="H71" s="74">
        <f t="shared" si="1"/>
        <v>0</v>
      </c>
    </row>
    <row r="72" spans="1:9">
      <c r="A72" s="9">
        <v>57</v>
      </c>
      <c r="B72" s="43" t="s">
        <v>68</v>
      </c>
      <c r="C72" s="44" t="s">
        <v>69</v>
      </c>
      <c r="D72" s="44">
        <v>24</v>
      </c>
      <c r="E72" s="45">
        <v>2800</v>
      </c>
      <c r="F72" s="45">
        <f t="shared" si="2"/>
        <v>67200</v>
      </c>
      <c r="H72" s="74">
        <f t="shared" si="1"/>
        <v>0</v>
      </c>
    </row>
    <row r="73" spans="1:9">
      <c r="A73" s="9">
        <v>58</v>
      </c>
      <c r="B73" s="43" t="s">
        <v>42</v>
      </c>
      <c r="C73" s="44" t="s">
        <v>43</v>
      </c>
      <c r="D73" s="44">
        <v>150</v>
      </c>
      <c r="E73" s="45">
        <v>3500</v>
      </c>
      <c r="F73" s="45">
        <f t="shared" si="2"/>
        <v>525000</v>
      </c>
      <c r="H73" s="74">
        <f t="shared" si="1"/>
        <v>0</v>
      </c>
    </row>
    <row r="74" spans="1:9">
      <c r="A74" s="12">
        <v>59</v>
      </c>
      <c r="B74" s="40" t="s">
        <v>44</v>
      </c>
      <c r="C74" s="41" t="s">
        <v>43</v>
      </c>
      <c r="D74" s="79">
        <v>150</v>
      </c>
      <c r="E74" s="42">
        <v>5500</v>
      </c>
      <c r="F74" s="42">
        <f t="shared" si="2"/>
        <v>825000</v>
      </c>
      <c r="G74" s="78"/>
      <c r="H74" s="78"/>
      <c r="I74" s="78">
        <f>10*E74</f>
        <v>55000</v>
      </c>
    </row>
    <row r="75" spans="1:9">
      <c r="A75" s="12">
        <v>60</v>
      </c>
      <c r="B75" s="40" t="s">
        <v>45</v>
      </c>
      <c r="C75" s="41" t="s">
        <v>43</v>
      </c>
      <c r="D75" s="41">
        <v>370</v>
      </c>
      <c r="E75" s="42">
        <v>5500</v>
      </c>
      <c r="F75" s="42">
        <f>E75*D75</f>
        <v>2035000</v>
      </c>
      <c r="G75" s="78">
        <v>500</v>
      </c>
      <c r="H75" s="74">
        <f t="shared" si="1"/>
        <v>185000</v>
      </c>
    </row>
    <row r="76" spans="1:9">
      <c r="A76" s="135" t="s">
        <v>83</v>
      </c>
      <c r="B76" s="136"/>
      <c r="C76" s="136"/>
      <c r="D76" s="136"/>
      <c r="E76" s="137"/>
      <c r="F76" s="22">
        <f>SUM(F16:F75)</f>
        <v>19624200</v>
      </c>
      <c r="H76" s="74">
        <f t="shared" si="1"/>
        <v>0</v>
      </c>
      <c r="I76" s="81">
        <f>SUM(I33:I75)</f>
        <v>155000</v>
      </c>
    </row>
    <row r="77" spans="1:9">
      <c r="A77" s="138" t="s">
        <v>238</v>
      </c>
      <c r="B77" s="136"/>
      <c r="C77" s="136"/>
      <c r="D77" s="136"/>
      <c r="E77" s="137"/>
      <c r="F77" s="82">
        <f>F76*0.05</f>
        <v>981210</v>
      </c>
      <c r="H77" s="74">
        <f t="shared" si="1"/>
        <v>0</v>
      </c>
    </row>
    <row r="78" spans="1:9">
      <c r="H78" s="74">
        <f t="shared" si="1"/>
        <v>0</v>
      </c>
    </row>
    <row r="79" spans="1:9">
      <c r="H79" s="74">
        <f t="shared" si="1"/>
        <v>0</v>
      </c>
    </row>
    <row r="80" spans="1:9">
      <c r="E80" s="149" t="s">
        <v>84</v>
      </c>
      <c r="F80" s="132"/>
      <c r="H80" s="74">
        <f t="shared" si="1"/>
        <v>0</v>
      </c>
    </row>
    <row r="81" spans="1:8">
      <c r="E81" s="149" t="s">
        <v>85</v>
      </c>
      <c r="F81" s="132"/>
      <c r="H81" s="74">
        <f t="shared" ref="H81:H107" si="3">G81*D81</f>
        <v>0</v>
      </c>
    </row>
    <row r="82" spans="1:8">
      <c r="H82" s="74">
        <f t="shared" si="3"/>
        <v>0</v>
      </c>
    </row>
    <row r="83" spans="1:8">
      <c r="H83" s="74">
        <f t="shared" si="3"/>
        <v>0</v>
      </c>
    </row>
    <row r="84" spans="1:8">
      <c r="H84" s="74">
        <f t="shared" si="3"/>
        <v>0</v>
      </c>
    </row>
    <row r="85" spans="1:8">
      <c r="E85" s="149" t="s">
        <v>228</v>
      </c>
      <c r="F85" s="132"/>
      <c r="H85" s="74">
        <f t="shared" si="3"/>
        <v>0</v>
      </c>
    </row>
    <row r="86" spans="1:8">
      <c r="H86" s="74">
        <f t="shared" si="3"/>
        <v>0</v>
      </c>
    </row>
    <row r="87" spans="1:8">
      <c r="H87" s="74">
        <f t="shared" si="3"/>
        <v>0</v>
      </c>
    </row>
    <row r="88" spans="1:8" ht="16.5">
      <c r="A88" s="139" t="s">
        <v>0</v>
      </c>
      <c r="B88" s="132"/>
      <c r="C88" s="132"/>
      <c r="D88" s="132"/>
      <c r="E88" s="132"/>
      <c r="F88" s="132"/>
      <c r="H88" s="74">
        <f t="shared" si="3"/>
        <v>0</v>
      </c>
    </row>
    <row r="89" spans="1:8" ht="15.75">
      <c r="A89" s="140" t="s">
        <v>1</v>
      </c>
      <c r="B89" s="132"/>
      <c r="C89" s="132"/>
      <c r="D89" s="132"/>
      <c r="E89" s="132"/>
      <c r="F89" s="132"/>
      <c r="H89" s="74">
        <f t="shared" si="3"/>
        <v>0</v>
      </c>
    </row>
    <row r="90" spans="1:8" ht="16.5">
      <c r="A90" s="139" t="s">
        <v>2</v>
      </c>
      <c r="B90" s="132"/>
      <c r="C90" s="132"/>
      <c r="D90" s="132"/>
      <c r="E90" s="132"/>
      <c r="F90" s="132"/>
      <c r="H90" s="74">
        <f t="shared" si="3"/>
        <v>0</v>
      </c>
    </row>
    <row r="91" spans="1:8">
      <c r="H91" s="74">
        <f t="shared" si="3"/>
        <v>0</v>
      </c>
    </row>
    <row r="92" spans="1:8">
      <c r="H92" s="74">
        <f t="shared" si="3"/>
        <v>0</v>
      </c>
    </row>
    <row r="93" spans="1:8" ht="20.25">
      <c r="A93" s="131" t="s">
        <v>3</v>
      </c>
      <c r="B93" s="132"/>
      <c r="C93" s="132"/>
      <c r="D93" s="132"/>
      <c r="E93" s="132"/>
      <c r="F93" s="132"/>
      <c r="H93" s="74">
        <f t="shared" si="3"/>
        <v>0</v>
      </c>
    </row>
    <row r="94" spans="1:8">
      <c r="A94" s="147" t="s">
        <v>229</v>
      </c>
      <c r="B94" s="153"/>
      <c r="C94" s="153"/>
      <c r="D94" s="153"/>
      <c r="E94" s="153"/>
      <c r="F94" s="153"/>
      <c r="H94" s="74">
        <f t="shared" si="3"/>
        <v>0</v>
      </c>
    </row>
    <row r="95" spans="1:8">
      <c r="H95" s="74">
        <f t="shared" si="3"/>
        <v>0</v>
      </c>
    </row>
    <row r="96" spans="1:8">
      <c r="H96" s="74">
        <f t="shared" si="3"/>
        <v>0</v>
      </c>
    </row>
    <row r="97" spans="1:8" ht="15.75">
      <c r="A97" s="6" t="s">
        <v>7</v>
      </c>
      <c r="H97" s="74">
        <f t="shared" si="3"/>
        <v>0</v>
      </c>
    </row>
    <row r="98" spans="1:8" ht="15.75">
      <c r="A98" s="6" t="s">
        <v>8</v>
      </c>
      <c r="H98" s="74">
        <f t="shared" si="3"/>
        <v>0</v>
      </c>
    </row>
    <row r="99" spans="1:8" ht="15.75">
      <c r="A99" s="6" t="s">
        <v>145</v>
      </c>
      <c r="H99" s="74">
        <f t="shared" si="3"/>
        <v>0</v>
      </c>
    </row>
    <row r="100" spans="1:8" ht="15.75">
      <c r="A100" s="58" t="s">
        <v>10</v>
      </c>
      <c r="B100" s="58" t="s">
        <v>11</v>
      </c>
      <c r="C100" s="58" t="s">
        <v>12</v>
      </c>
      <c r="D100" s="58" t="s">
        <v>13</v>
      </c>
      <c r="E100" s="58" t="s">
        <v>14</v>
      </c>
      <c r="F100" s="58" t="s">
        <v>15</v>
      </c>
    </row>
    <row r="101" spans="1:8">
      <c r="A101" s="12">
        <v>1</v>
      </c>
      <c r="B101" s="13" t="s">
        <v>22</v>
      </c>
      <c r="C101" s="12" t="s">
        <v>23</v>
      </c>
      <c r="D101" s="12">
        <v>1</v>
      </c>
      <c r="E101" s="14">
        <v>54000</v>
      </c>
      <c r="F101" s="14">
        <f t="shared" ref="F101:F106" si="4">D101*E101</f>
        <v>54000</v>
      </c>
      <c r="G101" s="78">
        <v>2000</v>
      </c>
      <c r="H101" s="74">
        <f t="shared" si="3"/>
        <v>2000</v>
      </c>
    </row>
    <row r="102" spans="1:8">
      <c r="A102" s="9">
        <v>2</v>
      </c>
      <c r="B102" s="10" t="s">
        <v>89</v>
      </c>
      <c r="C102" s="9" t="s">
        <v>17</v>
      </c>
      <c r="D102" s="9">
        <v>30</v>
      </c>
      <c r="E102" s="11">
        <v>5800</v>
      </c>
      <c r="F102" s="11">
        <f t="shared" si="4"/>
        <v>174000</v>
      </c>
      <c r="H102" s="74">
        <f t="shared" si="3"/>
        <v>0</v>
      </c>
    </row>
    <row r="103" spans="1:8">
      <c r="A103" s="9">
        <v>3</v>
      </c>
      <c r="B103" s="64" t="s">
        <v>230</v>
      </c>
      <c r="C103" s="9" t="s">
        <v>21</v>
      </c>
      <c r="D103" s="9">
        <v>20</v>
      </c>
      <c r="E103" s="11">
        <v>3000</v>
      </c>
      <c r="F103" s="11">
        <f t="shared" si="4"/>
        <v>60000</v>
      </c>
      <c r="H103" s="74">
        <f t="shared" si="3"/>
        <v>0</v>
      </c>
    </row>
    <row r="104" spans="1:8">
      <c r="A104" s="9">
        <v>4</v>
      </c>
      <c r="B104" s="64" t="s">
        <v>42</v>
      </c>
      <c r="C104" s="76" t="s">
        <v>43</v>
      </c>
      <c r="D104" s="9">
        <v>40</v>
      </c>
      <c r="E104" s="11">
        <v>3500</v>
      </c>
      <c r="F104" s="11">
        <f t="shared" si="4"/>
        <v>140000</v>
      </c>
      <c r="H104" s="74">
        <f t="shared" si="3"/>
        <v>0</v>
      </c>
    </row>
    <row r="105" spans="1:8">
      <c r="A105" s="12">
        <v>5</v>
      </c>
      <c r="B105" s="13" t="s">
        <v>29</v>
      </c>
      <c r="C105" s="12" t="s">
        <v>17</v>
      </c>
      <c r="D105" s="12">
        <v>46</v>
      </c>
      <c r="E105" s="14">
        <v>12500</v>
      </c>
      <c r="F105" s="14">
        <f t="shared" si="4"/>
        <v>575000</v>
      </c>
      <c r="G105" s="78">
        <v>2000</v>
      </c>
      <c r="H105" s="74">
        <f t="shared" si="3"/>
        <v>92000</v>
      </c>
    </row>
    <row r="106" spans="1:8">
      <c r="A106" s="9">
        <v>6</v>
      </c>
      <c r="B106" s="64" t="s">
        <v>46</v>
      </c>
      <c r="C106" s="76" t="s">
        <v>41</v>
      </c>
      <c r="D106" s="9">
        <v>3</v>
      </c>
      <c r="E106" s="11">
        <v>19000</v>
      </c>
      <c r="F106" s="11">
        <f t="shared" si="4"/>
        <v>57000</v>
      </c>
      <c r="H106" s="74">
        <f t="shared" si="3"/>
        <v>0</v>
      </c>
    </row>
    <row r="107" spans="1:8">
      <c r="A107" s="135" t="s">
        <v>83</v>
      </c>
      <c r="B107" s="136"/>
      <c r="C107" s="136"/>
      <c r="D107" s="136"/>
      <c r="E107" s="137"/>
      <c r="F107" s="22">
        <f>SUM(F101:F106)</f>
        <v>1060000</v>
      </c>
      <c r="H107" s="74">
        <f t="shared" si="3"/>
        <v>0</v>
      </c>
    </row>
    <row r="108" spans="1:8">
      <c r="A108" s="138" t="s">
        <v>238</v>
      </c>
      <c r="B108" s="136"/>
      <c r="C108" s="136"/>
      <c r="D108" s="136"/>
      <c r="E108" s="137"/>
      <c r="F108" s="82">
        <f>F107*0.05</f>
        <v>53000</v>
      </c>
      <c r="H108" s="81">
        <f>SUM(H16:H107)</f>
        <v>1725000</v>
      </c>
    </row>
    <row r="111" spans="1:8">
      <c r="E111" s="149" t="s">
        <v>84</v>
      </c>
      <c r="F111" s="132"/>
    </row>
    <row r="112" spans="1:8">
      <c r="E112" s="149" t="s">
        <v>85</v>
      </c>
      <c r="F112" s="132"/>
    </row>
    <row r="116" spans="1:6">
      <c r="E116" s="149" t="s">
        <v>228</v>
      </c>
      <c r="F116" s="132"/>
    </row>
    <row r="119" spans="1:6" ht="15.75">
      <c r="A119" s="77">
        <v>683</v>
      </c>
      <c r="B119" s="2" t="s">
        <v>125</v>
      </c>
      <c r="C119" s="2">
        <v>6080000</v>
      </c>
      <c r="D119" s="75">
        <v>0</v>
      </c>
      <c r="E119" s="2">
        <f t="shared" ref="E119" si="5">C119+D119</f>
        <v>6080000</v>
      </c>
    </row>
    <row r="120" spans="1:6">
      <c r="E120" s="81">
        <f>E119*0.05</f>
        <v>304000</v>
      </c>
    </row>
    <row r="123" spans="1:6">
      <c r="C123" s="83" t="s">
        <v>239</v>
      </c>
      <c r="D123" s="83"/>
      <c r="E123" s="83">
        <f>E120+F108+H108+F77+I76</f>
        <v>3218210</v>
      </c>
    </row>
  </sheetData>
  <mergeCells count="22">
    <mergeCell ref="E85:F85"/>
    <mergeCell ref="A2:F2"/>
    <mergeCell ref="A3:F3"/>
    <mergeCell ref="A4:F4"/>
    <mergeCell ref="A7:F7"/>
    <mergeCell ref="A8:F8"/>
    <mergeCell ref="A9:F9"/>
    <mergeCell ref="A10:F10"/>
    <mergeCell ref="A76:E76"/>
    <mergeCell ref="A77:E77"/>
    <mergeCell ref="E80:F80"/>
    <mergeCell ref="E81:F81"/>
    <mergeCell ref="A108:E108"/>
    <mergeCell ref="E111:F111"/>
    <mergeCell ref="E112:F112"/>
    <mergeCell ref="E116:F116"/>
    <mergeCell ref="A88:F88"/>
    <mergeCell ref="A89:F89"/>
    <mergeCell ref="A90:F90"/>
    <mergeCell ref="A93:F93"/>
    <mergeCell ref="A94:F94"/>
    <mergeCell ref="A107:E10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17"/>
  <sheetViews>
    <sheetView topLeftCell="A25" workbookViewId="0">
      <selection activeCell="G103" sqref="G103"/>
    </sheetView>
  </sheetViews>
  <sheetFormatPr defaultRowHeight="15"/>
  <cols>
    <col min="1" max="1" width="7.42578125" style="85" customWidth="1"/>
    <col min="2" max="2" width="34.140625" style="85" customWidth="1"/>
    <col min="3" max="3" width="14.140625" style="85" customWidth="1"/>
    <col min="4" max="4" width="9.140625" style="85"/>
    <col min="5" max="5" width="12.85546875" style="85" customWidth="1"/>
    <col min="6" max="6" width="13.7109375" style="85" customWidth="1"/>
    <col min="7" max="16384" width="9.140625" style="85"/>
  </cols>
  <sheetData>
    <row r="2" spans="1:8" ht="16.5">
      <c r="A2" s="166" t="s">
        <v>0</v>
      </c>
      <c r="B2" s="160"/>
      <c r="C2" s="160"/>
      <c r="D2" s="160"/>
      <c r="E2" s="160"/>
      <c r="F2" s="160"/>
    </row>
    <row r="3" spans="1:8" ht="15.75">
      <c r="A3" s="157" t="s">
        <v>1</v>
      </c>
      <c r="B3" s="160"/>
      <c r="C3" s="160"/>
      <c r="D3" s="160"/>
      <c r="E3" s="160"/>
      <c r="F3" s="160"/>
    </row>
    <row r="4" spans="1:8" ht="16.5">
      <c r="A4" s="166" t="s">
        <v>2</v>
      </c>
      <c r="B4" s="160"/>
      <c r="C4" s="160"/>
      <c r="D4" s="160"/>
      <c r="E4" s="160"/>
      <c r="F4" s="160"/>
    </row>
    <row r="7" spans="1:8" ht="20.25">
      <c r="A7" s="159" t="s">
        <v>3</v>
      </c>
      <c r="B7" s="160"/>
      <c r="C7" s="160"/>
      <c r="D7" s="160"/>
      <c r="E7" s="160"/>
      <c r="F7" s="160"/>
    </row>
    <row r="8" spans="1:8" ht="15.75">
      <c r="A8" s="161" t="s">
        <v>231</v>
      </c>
      <c r="B8" s="161"/>
      <c r="C8" s="161"/>
      <c r="D8" s="161"/>
      <c r="E8" s="161"/>
      <c r="F8" s="161"/>
    </row>
    <row r="9" spans="1:8" ht="15.75">
      <c r="A9" s="162" t="s">
        <v>232</v>
      </c>
      <c r="B9" s="162"/>
      <c r="C9" s="162"/>
      <c r="D9" s="162"/>
      <c r="E9" s="162"/>
      <c r="F9" s="162"/>
    </row>
    <row r="10" spans="1:8" ht="15.75">
      <c r="A10" s="161" t="s">
        <v>233</v>
      </c>
      <c r="B10" s="161"/>
      <c r="C10" s="161"/>
      <c r="D10" s="161"/>
      <c r="E10" s="161"/>
      <c r="F10" s="161"/>
    </row>
    <row r="12" spans="1:8" ht="15.75">
      <c r="A12" s="86" t="s">
        <v>7</v>
      </c>
    </row>
    <row r="13" spans="1:8" ht="15.75">
      <c r="A13" s="86" t="s">
        <v>8</v>
      </c>
    </row>
    <row r="14" spans="1:8" ht="15.75">
      <c r="A14" s="86" t="s">
        <v>9</v>
      </c>
    </row>
    <row r="15" spans="1:8" s="88" customFormat="1" ht="15.75">
      <c r="A15" s="87" t="s">
        <v>10</v>
      </c>
      <c r="B15" s="87" t="s">
        <v>11</v>
      </c>
      <c r="C15" s="87" t="s">
        <v>12</v>
      </c>
      <c r="D15" s="87" t="s">
        <v>13</v>
      </c>
      <c r="E15" s="87" t="s">
        <v>14</v>
      </c>
      <c r="F15" s="87" t="s">
        <v>15</v>
      </c>
    </row>
    <row r="16" spans="1:8">
      <c r="A16" s="107">
        <v>1</v>
      </c>
      <c r="B16" s="108" t="s">
        <v>22</v>
      </c>
      <c r="C16" s="107" t="s">
        <v>23</v>
      </c>
      <c r="D16" s="107">
        <v>46</v>
      </c>
      <c r="E16" s="109">
        <v>54000</v>
      </c>
      <c r="F16" s="109">
        <f t="shared" ref="F16:F62" si="0">D16*E16</f>
        <v>2484000</v>
      </c>
      <c r="G16" s="106">
        <v>2000</v>
      </c>
      <c r="H16" s="85">
        <f>G16*D16</f>
        <v>92000</v>
      </c>
    </row>
    <row r="17" spans="1:8">
      <c r="A17" s="89">
        <v>2</v>
      </c>
      <c r="B17" s="90" t="s">
        <v>96</v>
      </c>
      <c r="C17" s="89" t="s">
        <v>21</v>
      </c>
      <c r="D17" s="89">
        <v>101</v>
      </c>
      <c r="E17" s="91">
        <v>2500</v>
      </c>
      <c r="F17" s="91">
        <f t="shared" si="0"/>
        <v>252500</v>
      </c>
      <c r="H17" s="85">
        <f t="shared" ref="H17:H62" si="1">G17*D17</f>
        <v>0</v>
      </c>
    </row>
    <row r="18" spans="1:8">
      <c r="A18" s="107">
        <v>3</v>
      </c>
      <c r="B18" s="108" t="s">
        <v>25</v>
      </c>
      <c r="C18" s="107" t="s">
        <v>23</v>
      </c>
      <c r="D18" s="107">
        <v>1</v>
      </c>
      <c r="E18" s="109">
        <v>110000</v>
      </c>
      <c r="F18" s="109">
        <f t="shared" si="0"/>
        <v>110000</v>
      </c>
      <c r="G18" s="106">
        <v>2000</v>
      </c>
      <c r="H18" s="85">
        <f t="shared" si="1"/>
        <v>2000</v>
      </c>
    </row>
    <row r="19" spans="1:8">
      <c r="A19" s="107">
        <v>4</v>
      </c>
      <c r="B19" s="108" t="s">
        <v>26</v>
      </c>
      <c r="C19" s="107" t="s">
        <v>23</v>
      </c>
      <c r="D19" s="107">
        <v>3</v>
      </c>
      <c r="E19" s="109">
        <v>76000</v>
      </c>
      <c r="F19" s="109">
        <f t="shared" si="0"/>
        <v>228000</v>
      </c>
      <c r="G19" s="106">
        <v>4000</v>
      </c>
      <c r="H19" s="85">
        <f t="shared" si="1"/>
        <v>12000</v>
      </c>
    </row>
    <row r="20" spans="1:8">
      <c r="A20" s="107">
        <v>5</v>
      </c>
      <c r="B20" s="108" t="s">
        <v>29</v>
      </c>
      <c r="C20" s="107" t="s">
        <v>17</v>
      </c>
      <c r="D20" s="107">
        <v>372</v>
      </c>
      <c r="E20" s="109">
        <v>12500</v>
      </c>
      <c r="F20" s="109">
        <f t="shared" si="0"/>
        <v>4650000</v>
      </c>
      <c r="G20" s="106">
        <v>2000</v>
      </c>
      <c r="H20" s="85">
        <f t="shared" si="1"/>
        <v>744000</v>
      </c>
    </row>
    <row r="21" spans="1:8">
      <c r="A21" s="107">
        <v>6</v>
      </c>
      <c r="B21" s="108" t="s">
        <v>30</v>
      </c>
      <c r="C21" s="107" t="s">
        <v>17</v>
      </c>
      <c r="D21" s="107">
        <v>18</v>
      </c>
      <c r="E21" s="109">
        <v>12500</v>
      </c>
      <c r="F21" s="109">
        <f t="shared" si="0"/>
        <v>225000</v>
      </c>
      <c r="G21" s="106">
        <v>2000</v>
      </c>
      <c r="H21" s="85">
        <f t="shared" si="1"/>
        <v>36000</v>
      </c>
    </row>
    <row r="22" spans="1:8">
      <c r="A22" s="89">
        <v>7</v>
      </c>
      <c r="B22" s="90" t="s">
        <v>172</v>
      </c>
      <c r="C22" s="89" t="s">
        <v>17</v>
      </c>
      <c r="D22" s="89">
        <v>17</v>
      </c>
      <c r="E22" s="91">
        <v>4000</v>
      </c>
      <c r="F22" s="91">
        <f t="shared" si="0"/>
        <v>68000</v>
      </c>
      <c r="H22" s="85">
        <f t="shared" si="1"/>
        <v>0</v>
      </c>
    </row>
    <row r="23" spans="1:8">
      <c r="A23" s="89">
        <v>8</v>
      </c>
      <c r="B23" s="90" t="s">
        <v>89</v>
      </c>
      <c r="C23" s="89" t="s">
        <v>17</v>
      </c>
      <c r="D23" s="89">
        <v>22</v>
      </c>
      <c r="E23" s="91">
        <v>5800</v>
      </c>
      <c r="F23" s="91">
        <f t="shared" si="0"/>
        <v>127600</v>
      </c>
      <c r="H23" s="85">
        <f t="shared" si="1"/>
        <v>0</v>
      </c>
    </row>
    <row r="24" spans="1:8">
      <c r="A24" s="89">
        <v>9</v>
      </c>
      <c r="B24" s="90" t="s">
        <v>31</v>
      </c>
      <c r="C24" s="89" t="s">
        <v>17</v>
      </c>
      <c r="D24" s="89">
        <v>100</v>
      </c>
      <c r="E24" s="91">
        <v>1400</v>
      </c>
      <c r="F24" s="91">
        <f t="shared" si="0"/>
        <v>140000</v>
      </c>
      <c r="H24" s="85">
        <f t="shared" si="1"/>
        <v>0</v>
      </c>
    </row>
    <row r="25" spans="1:8">
      <c r="A25" s="89">
        <v>10</v>
      </c>
      <c r="B25" s="90" t="s">
        <v>33</v>
      </c>
      <c r="C25" s="89" t="s">
        <v>17</v>
      </c>
      <c r="D25" s="89">
        <v>20</v>
      </c>
      <c r="E25" s="91">
        <v>32000</v>
      </c>
      <c r="F25" s="91">
        <f t="shared" si="0"/>
        <v>640000</v>
      </c>
      <c r="H25" s="85">
        <f t="shared" si="1"/>
        <v>0</v>
      </c>
    </row>
    <row r="26" spans="1:8">
      <c r="A26" s="89">
        <v>11</v>
      </c>
      <c r="B26" s="90" t="s">
        <v>48</v>
      </c>
      <c r="C26" s="89" t="s">
        <v>49</v>
      </c>
      <c r="D26" s="89">
        <v>4</v>
      </c>
      <c r="E26" s="91">
        <v>15000</v>
      </c>
      <c r="F26" s="91">
        <f t="shared" si="0"/>
        <v>60000</v>
      </c>
      <c r="H26" s="85">
        <f t="shared" si="1"/>
        <v>0</v>
      </c>
    </row>
    <row r="27" spans="1:8">
      <c r="A27" s="89">
        <v>12</v>
      </c>
      <c r="B27" s="90" t="s">
        <v>35</v>
      </c>
      <c r="C27" s="89" t="s">
        <v>17</v>
      </c>
      <c r="D27" s="89">
        <v>15</v>
      </c>
      <c r="E27" s="91">
        <v>13500</v>
      </c>
      <c r="F27" s="91">
        <f t="shared" si="0"/>
        <v>202500</v>
      </c>
      <c r="H27" s="85">
        <f t="shared" si="1"/>
        <v>0</v>
      </c>
    </row>
    <row r="28" spans="1:8">
      <c r="A28" s="89">
        <v>13</v>
      </c>
      <c r="B28" s="90" t="s">
        <v>183</v>
      </c>
      <c r="C28" s="89" t="s">
        <v>43</v>
      </c>
      <c r="D28" s="89">
        <v>100</v>
      </c>
      <c r="E28" s="91">
        <v>6200</v>
      </c>
      <c r="F28" s="91">
        <f t="shared" si="0"/>
        <v>620000</v>
      </c>
      <c r="H28" s="85">
        <f t="shared" si="1"/>
        <v>0</v>
      </c>
    </row>
    <row r="29" spans="1:8">
      <c r="A29" s="89">
        <v>14</v>
      </c>
      <c r="B29" s="90" t="s">
        <v>51</v>
      </c>
      <c r="C29" s="89" t="s">
        <v>52</v>
      </c>
      <c r="D29" s="89">
        <v>20</v>
      </c>
      <c r="E29" s="91">
        <v>20000</v>
      </c>
      <c r="F29" s="91">
        <f t="shared" si="0"/>
        <v>400000</v>
      </c>
      <c r="H29" s="85">
        <f t="shared" si="1"/>
        <v>0</v>
      </c>
    </row>
    <row r="30" spans="1:8">
      <c r="A30" s="89">
        <v>15</v>
      </c>
      <c r="B30" s="90" t="s">
        <v>37</v>
      </c>
      <c r="C30" s="89" t="s">
        <v>21</v>
      </c>
      <c r="D30" s="89">
        <v>1</v>
      </c>
      <c r="E30" s="91">
        <v>6500</v>
      </c>
      <c r="F30" s="91">
        <f t="shared" si="0"/>
        <v>6500</v>
      </c>
      <c r="H30" s="85">
        <f t="shared" si="1"/>
        <v>0</v>
      </c>
    </row>
    <row r="31" spans="1:8">
      <c r="A31" s="89">
        <v>16</v>
      </c>
      <c r="B31" s="90" t="s">
        <v>184</v>
      </c>
      <c r="C31" s="89" t="s">
        <v>59</v>
      </c>
      <c r="D31" s="89">
        <v>2</v>
      </c>
      <c r="E31" s="91">
        <v>4700</v>
      </c>
      <c r="F31" s="91">
        <f t="shared" si="0"/>
        <v>9400</v>
      </c>
      <c r="H31" s="85">
        <f t="shared" si="1"/>
        <v>0</v>
      </c>
    </row>
    <row r="32" spans="1:8">
      <c r="A32" s="89">
        <v>17</v>
      </c>
      <c r="B32" s="90" t="s">
        <v>54</v>
      </c>
      <c r="C32" s="89" t="s">
        <v>41</v>
      </c>
      <c r="D32" s="89">
        <v>1</v>
      </c>
      <c r="E32" s="91">
        <v>3100</v>
      </c>
      <c r="F32" s="91">
        <f t="shared" si="0"/>
        <v>3100</v>
      </c>
      <c r="H32" s="85">
        <f t="shared" si="1"/>
        <v>0</v>
      </c>
    </row>
    <row r="33" spans="1:10">
      <c r="A33" s="107">
        <v>18</v>
      </c>
      <c r="B33" s="108" t="s">
        <v>55</v>
      </c>
      <c r="C33" s="107" t="s">
        <v>41</v>
      </c>
      <c r="D33" s="110">
        <v>60</v>
      </c>
      <c r="E33" s="109">
        <v>20200</v>
      </c>
      <c r="F33" s="109">
        <f t="shared" si="0"/>
        <v>1212000</v>
      </c>
      <c r="G33" s="106"/>
      <c r="H33" s="85">
        <f t="shared" si="1"/>
        <v>0</v>
      </c>
      <c r="I33" s="85">
        <v>12</v>
      </c>
      <c r="J33" s="85">
        <f>I33*E33</f>
        <v>242400</v>
      </c>
    </row>
    <row r="34" spans="1:10">
      <c r="A34" s="107">
        <v>19</v>
      </c>
      <c r="B34" s="108" t="s">
        <v>60</v>
      </c>
      <c r="C34" s="107" t="s">
        <v>28</v>
      </c>
      <c r="D34" s="110">
        <v>1</v>
      </c>
      <c r="E34" s="109">
        <v>41000</v>
      </c>
      <c r="F34" s="109">
        <f t="shared" si="0"/>
        <v>41000</v>
      </c>
      <c r="G34" s="106"/>
      <c r="H34" s="85">
        <f t="shared" si="1"/>
        <v>0</v>
      </c>
      <c r="I34" s="85">
        <v>3</v>
      </c>
      <c r="J34" s="85">
        <f t="shared" ref="J34:J51" si="2">I34*E34</f>
        <v>123000</v>
      </c>
    </row>
    <row r="35" spans="1:10">
      <c r="A35" s="89">
        <v>20</v>
      </c>
      <c r="B35" s="90" t="s">
        <v>202</v>
      </c>
      <c r="C35" s="89" t="s">
        <v>49</v>
      </c>
      <c r="D35" s="89">
        <v>10</v>
      </c>
      <c r="E35" s="91">
        <v>1700</v>
      </c>
      <c r="F35" s="91">
        <f t="shared" si="0"/>
        <v>17000</v>
      </c>
      <c r="H35" s="85">
        <f t="shared" si="1"/>
        <v>0</v>
      </c>
      <c r="J35" s="85">
        <f t="shared" si="2"/>
        <v>0</v>
      </c>
    </row>
    <row r="36" spans="1:10">
      <c r="A36" s="89">
        <v>21</v>
      </c>
      <c r="B36" s="90" t="s">
        <v>63</v>
      </c>
      <c r="C36" s="89" t="s">
        <v>49</v>
      </c>
      <c r="D36" s="89">
        <v>3</v>
      </c>
      <c r="E36" s="91">
        <v>26000</v>
      </c>
      <c r="F36" s="91">
        <f t="shared" si="0"/>
        <v>78000</v>
      </c>
      <c r="H36" s="85">
        <f t="shared" si="1"/>
        <v>0</v>
      </c>
      <c r="J36" s="85">
        <f t="shared" si="2"/>
        <v>0</v>
      </c>
    </row>
    <row r="37" spans="1:10">
      <c r="A37" s="89">
        <v>22</v>
      </c>
      <c r="B37" s="90" t="s">
        <v>78</v>
      </c>
      <c r="C37" s="89" t="s">
        <v>49</v>
      </c>
      <c r="D37" s="89">
        <v>1</v>
      </c>
      <c r="E37" s="91">
        <v>49000</v>
      </c>
      <c r="F37" s="91">
        <f t="shared" si="0"/>
        <v>49000</v>
      </c>
      <c r="H37" s="85">
        <f t="shared" si="1"/>
        <v>0</v>
      </c>
      <c r="J37" s="85">
        <f t="shared" si="2"/>
        <v>0</v>
      </c>
    </row>
    <row r="38" spans="1:10">
      <c r="A38" s="89">
        <v>23</v>
      </c>
      <c r="B38" s="90" t="s">
        <v>175</v>
      </c>
      <c r="C38" s="89" t="s">
        <v>176</v>
      </c>
      <c r="D38" s="89">
        <v>10</v>
      </c>
      <c r="E38" s="91">
        <v>65000</v>
      </c>
      <c r="F38" s="91">
        <f t="shared" si="0"/>
        <v>650000</v>
      </c>
      <c r="H38" s="85">
        <f t="shared" si="1"/>
        <v>0</v>
      </c>
      <c r="J38" s="85">
        <f t="shared" si="2"/>
        <v>0</v>
      </c>
    </row>
    <row r="39" spans="1:10">
      <c r="A39" s="89">
        <v>24</v>
      </c>
      <c r="B39" s="90" t="s">
        <v>72</v>
      </c>
      <c r="C39" s="89" t="s">
        <v>69</v>
      </c>
      <c r="D39" s="89">
        <v>2</v>
      </c>
      <c r="E39" s="91">
        <v>95000</v>
      </c>
      <c r="F39" s="91">
        <f t="shared" si="0"/>
        <v>190000</v>
      </c>
      <c r="H39" s="85">
        <f t="shared" si="1"/>
        <v>0</v>
      </c>
      <c r="J39" s="85">
        <f t="shared" si="2"/>
        <v>0</v>
      </c>
    </row>
    <row r="40" spans="1:10">
      <c r="A40" s="89">
        <v>25</v>
      </c>
      <c r="B40" s="90" t="s">
        <v>67</v>
      </c>
      <c r="C40" s="89" t="s">
        <v>21</v>
      </c>
      <c r="D40" s="89">
        <v>1</v>
      </c>
      <c r="E40" s="91">
        <v>19000</v>
      </c>
      <c r="F40" s="91">
        <f t="shared" si="0"/>
        <v>19000</v>
      </c>
      <c r="H40" s="85">
        <f t="shared" si="1"/>
        <v>0</v>
      </c>
      <c r="J40" s="85">
        <f t="shared" si="2"/>
        <v>0</v>
      </c>
    </row>
    <row r="41" spans="1:10">
      <c r="A41" s="89">
        <v>26</v>
      </c>
      <c r="B41" s="90" t="s">
        <v>39</v>
      </c>
      <c r="C41" s="89" t="s">
        <v>21</v>
      </c>
      <c r="D41" s="89">
        <v>1</v>
      </c>
      <c r="E41" s="91">
        <v>3500</v>
      </c>
      <c r="F41" s="91">
        <f t="shared" si="0"/>
        <v>3500</v>
      </c>
      <c r="H41" s="85">
        <f t="shared" si="1"/>
        <v>0</v>
      </c>
      <c r="J41" s="85">
        <f t="shared" si="2"/>
        <v>0</v>
      </c>
    </row>
    <row r="42" spans="1:10">
      <c r="A42" s="107">
        <v>27</v>
      </c>
      <c r="B42" s="108" t="s">
        <v>105</v>
      </c>
      <c r="C42" s="107" t="s">
        <v>19</v>
      </c>
      <c r="D42" s="107">
        <v>1</v>
      </c>
      <c r="E42" s="109">
        <v>85000</v>
      </c>
      <c r="F42" s="109">
        <f t="shared" si="0"/>
        <v>85000</v>
      </c>
      <c r="G42" s="106">
        <v>20000</v>
      </c>
      <c r="H42" s="85">
        <f t="shared" si="1"/>
        <v>20000</v>
      </c>
      <c r="J42" s="85">
        <f t="shared" si="2"/>
        <v>0</v>
      </c>
    </row>
    <row r="43" spans="1:10">
      <c r="A43" s="107">
        <v>28</v>
      </c>
      <c r="B43" s="108" t="s">
        <v>107</v>
      </c>
      <c r="C43" s="107" t="s">
        <v>19</v>
      </c>
      <c r="D43" s="107">
        <v>1</v>
      </c>
      <c r="E43" s="109">
        <v>85000</v>
      </c>
      <c r="F43" s="109">
        <f t="shared" si="0"/>
        <v>85000</v>
      </c>
      <c r="G43" s="106">
        <v>20000</v>
      </c>
      <c r="H43" s="85">
        <f t="shared" si="1"/>
        <v>20000</v>
      </c>
      <c r="J43" s="85">
        <f t="shared" si="2"/>
        <v>0</v>
      </c>
    </row>
    <row r="44" spans="1:10">
      <c r="A44" s="89">
        <v>29</v>
      </c>
      <c r="B44" s="90" t="s">
        <v>56</v>
      </c>
      <c r="C44" s="89" t="s">
        <v>41</v>
      </c>
      <c r="D44" s="89">
        <v>3</v>
      </c>
      <c r="E44" s="91">
        <v>3800</v>
      </c>
      <c r="F44" s="91">
        <f t="shared" si="0"/>
        <v>11400</v>
      </c>
      <c r="H44" s="85">
        <f t="shared" si="1"/>
        <v>0</v>
      </c>
      <c r="J44" s="85">
        <f t="shared" si="2"/>
        <v>0</v>
      </c>
    </row>
    <row r="45" spans="1:10">
      <c r="A45" s="89">
        <v>30</v>
      </c>
      <c r="B45" s="90" t="s">
        <v>150</v>
      </c>
      <c r="C45" s="89" t="s">
        <v>41</v>
      </c>
      <c r="D45" s="89">
        <v>2</v>
      </c>
      <c r="E45" s="91">
        <v>4100</v>
      </c>
      <c r="F45" s="91">
        <f t="shared" si="0"/>
        <v>8200</v>
      </c>
      <c r="H45" s="85">
        <f t="shared" si="1"/>
        <v>0</v>
      </c>
      <c r="J45" s="85">
        <f t="shared" si="2"/>
        <v>0</v>
      </c>
    </row>
    <row r="46" spans="1:10">
      <c r="A46" s="89">
        <v>31</v>
      </c>
      <c r="B46" s="90" t="s">
        <v>99</v>
      </c>
      <c r="C46" s="89" t="s">
        <v>41</v>
      </c>
      <c r="D46" s="89">
        <v>2</v>
      </c>
      <c r="E46" s="91">
        <v>9800</v>
      </c>
      <c r="F46" s="91">
        <f t="shared" si="0"/>
        <v>19600</v>
      </c>
      <c r="H46" s="85">
        <f t="shared" si="1"/>
        <v>0</v>
      </c>
      <c r="J46" s="85">
        <f t="shared" si="2"/>
        <v>0</v>
      </c>
    </row>
    <row r="47" spans="1:10">
      <c r="A47" s="89">
        <v>32</v>
      </c>
      <c r="B47" s="90" t="s">
        <v>174</v>
      </c>
      <c r="C47" s="89" t="s">
        <v>41</v>
      </c>
      <c r="D47" s="89">
        <v>2</v>
      </c>
      <c r="E47" s="91">
        <v>21000</v>
      </c>
      <c r="F47" s="91">
        <f t="shared" si="0"/>
        <v>42000</v>
      </c>
      <c r="H47" s="85">
        <f t="shared" si="1"/>
        <v>0</v>
      </c>
      <c r="J47" s="85">
        <f t="shared" si="2"/>
        <v>0</v>
      </c>
    </row>
    <row r="48" spans="1:10">
      <c r="A48" s="89">
        <v>33</v>
      </c>
      <c r="B48" s="90" t="s">
        <v>46</v>
      </c>
      <c r="C48" s="89" t="s">
        <v>41</v>
      </c>
      <c r="D48" s="89">
        <v>4</v>
      </c>
      <c r="E48" s="91">
        <v>19000</v>
      </c>
      <c r="F48" s="91">
        <f t="shared" si="0"/>
        <v>76000</v>
      </c>
      <c r="H48" s="85">
        <f t="shared" si="1"/>
        <v>0</v>
      </c>
      <c r="J48" s="85">
        <f t="shared" si="2"/>
        <v>0</v>
      </c>
    </row>
    <row r="49" spans="1:10">
      <c r="A49" s="89">
        <v>34</v>
      </c>
      <c r="B49" s="90" t="s">
        <v>102</v>
      </c>
      <c r="C49" s="89" t="s">
        <v>69</v>
      </c>
      <c r="D49" s="89">
        <v>1</v>
      </c>
      <c r="E49" s="91">
        <v>8000</v>
      </c>
      <c r="F49" s="91">
        <f t="shared" si="0"/>
        <v>8000</v>
      </c>
      <c r="H49" s="85">
        <f t="shared" si="1"/>
        <v>0</v>
      </c>
      <c r="J49" s="85">
        <f t="shared" si="2"/>
        <v>0</v>
      </c>
    </row>
    <row r="50" spans="1:10">
      <c r="A50" s="89">
        <v>35</v>
      </c>
      <c r="B50" s="90" t="s">
        <v>68</v>
      </c>
      <c r="C50" s="89" t="s">
        <v>69</v>
      </c>
      <c r="D50" s="89">
        <v>36</v>
      </c>
      <c r="E50" s="91">
        <v>2800</v>
      </c>
      <c r="F50" s="91">
        <f t="shared" si="0"/>
        <v>100800</v>
      </c>
      <c r="H50" s="85">
        <f t="shared" si="1"/>
        <v>0</v>
      </c>
      <c r="J50" s="85">
        <f t="shared" si="2"/>
        <v>0</v>
      </c>
    </row>
    <row r="51" spans="1:10">
      <c r="A51" s="107">
        <v>36</v>
      </c>
      <c r="B51" s="108" t="s">
        <v>187</v>
      </c>
      <c r="C51" s="107" t="s">
        <v>69</v>
      </c>
      <c r="D51" s="110">
        <v>2</v>
      </c>
      <c r="E51" s="109">
        <v>40000</v>
      </c>
      <c r="F51" s="109">
        <f t="shared" si="0"/>
        <v>80000</v>
      </c>
      <c r="G51" s="106"/>
      <c r="H51" s="85">
        <f t="shared" si="1"/>
        <v>0</v>
      </c>
      <c r="I51" s="85">
        <v>1</v>
      </c>
      <c r="J51" s="85">
        <f t="shared" si="2"/>
        <v>40000</v>
      </c>
    </row>
    <row r="52" spans="1:10">
      <c r="A52" s="89">
        <v>37</v>
      </c>
      <c r="B52" s="90" t="s">
        <v>187</v>
      </c>
      <c r="C52" s="89" t="s">
        <v>69</v>
      </c>
      <c r="D52" s="89">
        <v>1</v>
      </c>
      <c r="E52" s="91">
        <v>40000</v>
      </c>
      <c r="F52" s="91">
        <f t="shared" si="0"/>
        <v>40000</v>
      </c>
      <c r="H52" s="85">
        <f t="shared" si="1"/>
        <v>0</v>
      </c>
    </row>
    <row r="53" spans="1:10">
      <c r="A53" s="89">
        <v>38</v>
      </c>
      <c r="B53" s="90" t="s">
        <v>100</v>
      </c>
      <c r="C53" s="89" t="s">
        <v>101</v>
      </c>
      <c r="D53" s="89">
        <v>3</v>
      </c>
      <c r="E53" s="91">
        <v>5800</v>
      </c>
      <c r="F53" s="91">
        <f t="shared" si="0"/>
        <v>17400</v>
      </c>
      <c r="H53" s="85">
        <f t="shared" si="1"/>
        <v>0</v>
      </c>
    </row>
    <row r="54" spans="1:10">
      <c r="A54" s="89">
        <v>39</v>
      </c>
      <c r="B54" s="90" t="s">
        <v>61</v>
      </c>
      <c r="C54" s="89" t="s">
        <v>41</v>
      </c>
      <c r="D54" s="89">
        <v>20</v>
      </c>
      <c r="E54" s="91">
        <v>16500</v>
      </c>
      <c r="F54" s="91">
        <f t="shared" si="0"/>
        <v>330000</v>
      </c>
      <c r="H54" s="85">
        <f t="shared" si="1"/>
        <v>0</v>
      </c>
    </row>
    <row r="55" spans="1:10">
      <c r="A55" s="89">
        <v>40</v>
      </c>
      <c r="B55" s="90" t="s">
        <v>159</v>
      </c>
      <c r="C55" s="89" t="s">
        <v>49</v>
      </c>
      <c r="D55" s="89">
        <v>1</v>
      </c>
      <c r="E55" s="91">
        <v>80000</v>
      </c>
      <c r="F55" s="91">
        <f t="shared" si="0"/>
        <v>80000</v>
      </c>
      <c r="H55" s="85">
        <f t="shared" si="1"/>
        <v>0</v>
      </c>
    </row>
    <row r="56" spans="1:10">
      <c r="A56" s="89">
        <v>41</v>
      </c>
      <c r="B56" s="90" t="s">
        <v>164</v>
      </c>
      <c r="C56" s="89" t="s">
        <v>49</v>
      </c>
      <c r="D56" s="89">
        <v>5</v>
      </c>
      <c r="E56" s="91">
        <v>25000</v>
      </c>
      <c r="F56" s="91">
        <f t="shared" si="0"/>
        <v>125000</v>
      </c>
      <c r="H56" s="85">
        <f t="shared" si="1"/>
        <v>0</v>
      </c>
    </row>
    <row r="57" spans="1:10">
      <c r="A57" s="89">
        <v>42</v>
      </c>
      <c r="B57" s="90" t="s">
        <v>209</v>
      </c>
      <c r="C57" s="89" t="s">
        <v>49</v>
      </c>
      <c r="D57" s="89">
        <v>1</v>
      </c>
      <c r="E57" s="91">
        <v>205000</v>
      </c>
      <c r="F57" s="91">
        <f t="shared" si="0"/>
        <v>205000</v>
      </c>
      <c r="H57" s="85">
        <f t="shared" si="1"/>
        <v>0</v>
      </c>
    </row>
    <row r="58" spans="1:10">
      <c r="A58" s="89">
        <v>43</v>
      </c>
      <c r="B58" s="90" t="s">
        <v>16</v>
      </c>
      <c r="C58" s="89" t="s">
        <v>17</v>
      </c>
      <c r="D58" s="89">
        <v>1</v>
      </c>
      <c r="E58" s="91">
        <v>966000</v>
      </c>
      <c r="F58" s="91">
        <f t="shared" si="0"/>
        <v>966000</v>
      </c>
      <c r="H58" s="85">
        <f t="shared" si="1"/>
        <v>0</v>
      </c>
    </row>
    <row r="59" spans="1:10">
      <c r="A59" s="89">
        <v>44</v>
      </c>
      <c r="B59" s="90" t="s">
        <v>234</v>
      </c>
      <c r="C59" s="89" t="s">
        <v>41</v>
      </c>
      <c r="D59" s="89">
        <v>3</v>
      </c>
      <c r="E59" s="91">
        <v>15000</v>
      </c>
      <c r="F59" s="91">
        <f t="shared" si="0"/>
        <v>45000</v>
      </c>
      <c r="H59" s="85">
        <f t="shared" si="1"/>
        <v>0</v>
      </c>
    </row>
    <row r="60" spans="1:10">
      <c r="A60" s="89">
        <v>45</v>
      </c>
      <c r="B60" s="92" t="s">
        <v>116</v>
      </c>
      <c r="C60" s="93" t="s">
        <v>17</v>
      </c>
      <c r="D60" s="93">
        <v>2</v>
      </c>
      <c r="E60" s="94">
        <v>15000</v>
      </c>
      <c r="F60" s="91">
        <f t="shared" si="0"/>
        <v>30000</v>
      </c>
      <c r="H60" s="85">
        <f t="shared" si="1"/>
        <v>0</v>
      </c>
    </row>
    <row r="61" spans="1:10">
      <c r="A61" s="89">
        <v>46</v>
      </c>
      <c r="B61" s="111" t="s">
        <v>235</v>
      </c>
      <c r="C61" s="112" t="s">
        <v>19</v>
      </c>
      <c r="D61" s="95">
        <v>5</v>
      </c>
      <c r="E61" s="96">
        <v>33000</v>
      </c>
      <c r="F61" s="91">
        <f t="shared" si="0"/>
        <v>165000</v>
      </c>
      <c r="H61" s="85">
        <f t="shared" si="1"/>
        <v>0</v>
      </c>
    </row>
    <row r="62" spans="1:10">
      <c r="A62" s="89">
        <v>47</v>
      </c>
      <c r="B62" s="111" t="s">
        <v>16</v>
      </c>
      <c r="C62" s="112" t="s">
        <v>17</v>
      </c>
      <c r="D62" s="95">
        <v>1</v>
      </c>
      <c r="E62" s="96">
        <v>684000</v>
      </c>
      <c r="F62" s="91">
        <f t="shared" si="0"/>
        <v>684000</v>
      </c>
      <c r="H62" s="85">
        <f t="shared" si="1"/>
        <v>0</v>
      </c>
    </row>
    <row r="63" spans="1:10" ht="15.75">
      <c r="A63" s="163" t="s">
        <v>83</v>
      </c>
      <c r="B63" s="167"/>
      <c r="C63" s="167"/>
      <c r="D63" s="167"/>
      <c r="E63" s="168"/>
      <c r="F63" s="100">
        <f>SUM(F16:F62)</f>
        <v>15689500</v>
      </c>
      <c r="H63" s="105">
        <f>SUM(H16:H62)</f>
        <v>926000</v>
      </c>
      <c r="J63" s="105">
        <f>SUM(J33:J51)</f>
        <v>405400</v>
      </c>
    </row>
    <row r="64" spans="1:10" ht="15.75">
      <c r="A64" s="163" t="s">
        <v>238</v>
      </c>
      <c r="B64" s="164"/>
      <c r="C64" s="164"/>
      <c r="D64" s="164"/>
      <c r="E64" s="165"/>
      <c r="F64" s="113">
        <f>F63*0.05</f>
        <v>784475</v>
      </c>
    </row>
    <row r="67" spans="1:6" ht="15.75">
      <c r="E67" s="157" t="s">
        <v>84</v>
      </c>
      <c r="F67" s="158"/>
    </row>
    <row r="68" spans="1:6" ht="15.75">
      <c r="E68" s="157" t="s">
        <v>85</v>
      </c>
      <c r="F68" s="158"/>
    </row>
    <row r="69" spans="1:6" ht="15.75">
      <c r="E69" s="98"/>
      <c r="F69" s="98"/>
    </row>
    <row r="70" spans="1:6" ht="15.75">
      <c r="E70" s="98"/>
      <c r="F70" s="98"/>
    </row>
    <row r="71" spans="1:6" ht="15.75">
      <c r="E71" s="98"/>
      <c r="F71" s="98"/>
    </row>
    <row r="72" spans="1:6" ht="15.75">
      <c r="E72" s="157" t="s">
        <v>228</v>
      </c>
      <c r="F72" s="158"/>
    </row>
    <row r="75" spans="1:6" ht="20.25">
      <c r="A75" s="159" t="s">
        <v>3</v>
      </c>
      <c r="B75" s="160"/>
      <c r="C75" s="160"/>
      <c r="D75" s="160"/>
      <c r="E75" s="160"/>
      <c r="F75" s="160"/>
    </row>
    <row r="76" spans="1:6" ht="15.75">
      <c r="A76" s="161" t="s">
        <v>236</v>
      </c>
      <c r="B76" s="161"/>
      <c r="C76" s="161"/>
      <c r="D76" s="161"/>
      <c r="E76" s="161"/>
      <c r="F76" s="161"/>
    </row>
    <row r="77" spans="1:6" ht="15.75">
      <c r="A77" s="162" t="s">
        <v>232</v>
      </c>
      <c r="B77" s="162"/>
      <c r="C77" s="162"/>
      <c r="D77" s="162"/>
      <c r="E77" s="162"/>
      <c r="F77" s="162"/>
    </row>
    <row r="78" spans="1:6" ht="15.75">
      <c r="A78" s="161" t="s">
        <v>237</v>
      </c>
      <c r="B78" s="161"/>
      <c r="C78" s="161"/>
      <c r="D78" s="161"/>
      <c r="E78" s="161"/>
      <c r="F78" s="161"/>
    </row>
    <row r="79" spans="1:6" ht="15.75">
      <c r="A79" s="97"/>
      <c r="B79" s="97"/>
      <c r="C79" s="97"/>
      <c r="D79" s="97"/>
      <c r="E79" s="97"/>
      <c r="F79" s="97"/>
    </row>
    <row r="80" spans="1:6" ht="15.75">
      <c r="A80" s="86" t="s">
        <v>7</v>
      </c>
      <c r="B80" s="98"/>
      <c r="C80" s="98"/>
      <c r="D80" s="98"/>
      <c r="E80" s="98"/>
      <c r="F80" s="98"/>
    </row>
    <row r="81" spans="1:9" ht="15.75">
      <c r="A81" s="86" t="s">
        <v>8</v>
      </c>
      <c r="B81" s="98"/>
      <c r="C81" s="98"/>
      <c r="D81" s="98"/>
      <c r="E81" s="98"/>
      <c r="F81" s="98"/>
    </row>
    <row r="82" spans="1:9" ht="15.75">
      <c r="A82" s="86" t="s">
        <v>9</v>
      </c>
      <c r="B82" s="98"/>
      <c r="C82" s="98"/>
      <c r="D82" s="98"/>
      <c r="E82" s="98"/>
      <c r="F82" s="98"/>
    </row>
    <row r="83" spans="1:9" ht="15.75">
      <c r="A83" s="99" t="s">
        <v>10</v>
      </c>
      <c r="B83" s="99" t="s">
        <v>11</v>
      </c>
      <c r="C83" s="99" t="s">
        <v>12</v>
      </c>
      <c r="D83" s="99" t="s">
        <v>13</v>
      </c>
      <c r="E83" s="99" t="s">
        <v>14</v>
      </c>
      <c r="F83" s="99" t="s">
        <v>15</v>
      </c>
    </row>
    <row r="84" spans="1:9">
      <c r="A84" s="107">
        <v>1</v>
      </c>
      <c r="B84" s="108" t="s">
        <v>22</v>
      </c>
      <c r="C84" s="107" t="s">
        <v>23</v>
      </c>
      <c r="D84" s="107">
        <v>2</v>
      </c>
      <c r="E84" s="109">
        <v>54000</v>
      </c>
      <c r="F84" s="109">
        <f t="shared" ref="F84:F93" si="3">D84*E84</f>
        <v>108000</v>
      </c>
      <c r="G84" s="106">
        <v>2000</v>
      </c>
      <c r="H84" s="85">
        <f>G84*D84</f>
        <v>4000</v>
      </c>
    </row>
    <row r="85" spans="1:9">
      <c r="A85" s="107">
        <v>2</v>
      </c>
      <c r="B85" s="108" t="s">
        <v>29</v>
      </c>
      <c r="C85" s="107" t="s">
        <v>17</v>
      </c>
      <c r="D85" s="107">
        <v>20</v>
      </c>
      <c r="E85" s="109">
        <v>12500</v>
      </c>
      <c r="F85" s="109">
        <f>D85*E85</f>
        <v>250000</v>
      </c>
      <c r="G85" s="106">
        <v>2000</v>
      </c>
      <c r="H85" s="85">
        <f t="shared" ref="H85:H92" si="4">G85*D85</f>
        <v>40000</v>
      </c>
    </row>
    <row r="86" spans="1:9">
      <c r="A86" s="89">
        <v>3</v>
      </c>
      <c r="B86" s="90" t="s">
        <v>89</v>
      </c>
      <c r="C86" s="89" t="s">
        <v>17</v>
      </c>
      <c r="D86" s="89">
        <v>20</v>
      </c>
      <c r="E86" s="91">
        <v>5800</v>
      </c>
      <c r="F86" s="91">
        <f t="shared" si="3"/>
        <v>116000</v>
      </c>
      <c r="H86" s="85">
        <f t="shared" si="4"/>
        <v>0</v>
      </c>
    </row>
    <row r="87" spans="1:9">
      <c r="A87" s="89">
        <v>4</v>
      </c>
      <c r="B87" s="90" t="s">
        <v>38</v>
      </c>
      <c r="C87" s="89" t="s">
        <v>21</v>
      </c>
      <c r="D87" s="89">
        <v>20</v>
      </c>
      <c r="E87" s="91">
        <v>3000</v>
      </c>
      <c r="F87" s="91">
        <f t="shared" si="3"/>
        <v>60000</v>
      </c>
      <c r="H87" s="85">
        <f t="shared" si="4"/>
        <v>0</v>
      </c>
    </row>
    <row r="88" spans="1:9">
      <c r="A88" s="107">
        <v>5</v>
      </c>
      <c r="B88" s="108" t="s">
        <v>45</v>
      </c>
      <c r="C88" s="107" t="s">
        <v>43</v>
      </c>
      <c r="D88" s="107">
        <v>40</v>
      </c>
      <c r="E88" s="109">
        <v>5500</v>
      </c>
      <c r="F88" s="109">
        <f t="shared" si="3"/>
        <v>220000</v>
      </c>
      <c r="G88" s="106">
        <v>500</v>
      </c>
      <c r="H88" s="85">
        <f t="shared" si="4"/>
        <v>20000</v>
      </c>
    </row>
    <row r="89" spans="1:9">
      <c r="A89" s="89">
        <v>6</v>
      </c>
      <c r="B89" s="108" t="s">
        <v>90</v>
      </c>
      <c r="C89" s="107" t="s">
        <v>91</v>
      </c>
      <c r="D89" s="107">
        <v>5</v>
      </c>
      <c r="E89" s="109">
        <v>350000</v>
      </c>
      <c r="F89" s="109">
        <f t="shared" si="3"/>
        <v>1750000</v>
      </c>
      <c r="G89" s="106">
        <v>120000</v>
      </c>
      <c r="H89" s="85">
        <f t="shared" si="4"/>
        <v>600000</v>
      </c>
      <c r="I89" s="85">
        <f>H89*0.1</f>
        <v>60000</v>
      </c>
    </row>
    <row r="90" spans="1:9">
      <c r="A90" s="89">
        <v>7</v>
      </c>
      <c r="B90" s="108" t="s">
        <v>29</v>
      </c>
      <c r="C90" s="107" t="s">
        <v>17</v>
      </c>
      <c r="D90" s="107">
        <v>20</v>
      </c>
      <c r="E90" s="109">
        <v>12500</v>
      </c>
      <c r="F90" s="109">
        <f t="shared" si="3"/>
        <v>250000</v>
      </c>
      <c r="G90" s="106">
        <v>2000</v>
      </c>
      <c r="H90" s="85">
        <f t="shared" si="4"/>
        <v>40000</v>
      </c>
    </row>
    <row r="91" spans="1:9">
      <c r="A91" s="89">
        <v>8</v>
      </c>
      <c r="B91" s="108" t="s">
        <v>30</v>
      </c>
      <c r="C91" s="107" t="s">
        <v>17</v>
      </c>
      <c r="D91" s="107">
        <v>6</v>
      </c>
      <c r="E91" s="109">
        <v>12500</v>
      </c>
      <c r="F91" s="109">
        <f t="shared" si="3"/>
        <v>75000</v>
      </c>
      <c r="G91" s="106">
        <v>2000</v>
      </c>
      <c r="H91" s="85">
        <f t="shared" si="4"/>
        <v>12000</v>
      </c>
    </row>
    <row r="92" spans="1:9">
      <c r="A92" s="89">
        <v>9</v>
      </c>
      <c r="B92" s="90" t="s">
        <v>89</v>
      </c>
      <c r="C92" s="89" t="s">
        <v>17</v>
      </c>
      <c r="D92" s="89">
        <v>10</v>
      </c>
      <c r="E92" s="91">
        <v>5800</v>
      </c>
      <c r="F92" s="91">
        <f>D92*E92</f>
        <v>58000</v>
      </c>
      <c r="H92" s="85">
        <f t="shared" si="4"/>
        <v>0</v>
      </c>
    </row>
    <row r="93" spans="1:9">
      <c r="A93" s="89">
        <v>10</v>
      </c>
      <c r="B93" s="90" t="s">
        <v>46</v>
      </c>
      <c r="C93" s="89" t="s">
        <v>41</v>
      </c>
      <c r="D93" s="89">
        <v>3</v>
      </c>
      <c r="E93" s="91">
        <v>19000</v>
      </c>
      <c r="F93" s="91">
        <f t="shared" si="3"/>
        <v>57000</v>
      </c>
      <c r="H93" s="105">
        <f>SUM(H84:H92)</f>
        <v>716000</v>
      </c>
    </row>
    <row r="94" spans="1:9" ht="15.75">
      <c r="A94" s="163" t="s">
        <v>83</v>
      </c>
      <c r="B94" s="164"/>
      <c r="C94" s="164"/>
      <c r="D94" s="164"/>
      <c r="E94" s="165"/>
      <c r="F94" s="100">
        <f>SUM(F84:F93)</f>
        <v>2944000</v>
      </c>
    </row>
    <row r="95" spans="1:9" ht="15.75">
      <c r="A95" s="163" t="s">
        <v>238</v>
      </c>
      <c r="B95" s="164"/>
      <c r="C95" s="164"/>
      <c r="D95" s="164"/>
      <c r="E95" s="165"/>
      <c r="F95" s="113">
        <f>F94*0.05</f>
        <v>147200</v>
      </c>
    </row>
    <row r="96" spans="1:9" ht="15.75">
      <c r="A96" s="98"/>
      <c r="B96" s="98"/>
      <c r="C96" s="98"/>
      <c r="D96" s="98"/>
      <c r="E96" s="98"/>
      <c r="F96" s="98"/>
    </row>
    <row r="97" spans="1:9" ht="15.75">
      <c r="A97" s="98"/>
      <c r="B97" s="98"/>
      <c r="C97" s="98"/>
      <c r="D97" s="98"/>
      <c r="E97" s="98"/>
      <c r="F97" s="98"/>
    </row>
    <row r="98" spans="1:9" ht="15.75">
      <c r="A98" s="98"/>
      <c r="B98" s="98"/>
      <c r="C98" s="98"/>
      <c r="D98" s="98"/>
      <c r="E98" s="157" t="s">
        <v>84</v>
      </c>
      <c r="F98" s="158"/>
    </row>
    <row r="99" spans="1:9" ht="15.75">
      <c r="A99" s="98"/>
      <c r="B99" s="98"/>
      <c r="C99" s="98"/>
      <c r="D99" s="98"/>
      <c r="E99" s="157" t="s">
        <v>85</v>
      </c>
      <c r="F99" s="158"/>
    </row>
    <row r="100" spans="1:9" ht="15.75">
      <c r="A100" s="98"/>
      <c r="B100" s="98"/>
      <c r="C100" s="98"/>
      <c r="D100" s="98"/>
      <c r="E100" s="98"/>
      <c r="F100" s="98"/>
    </row>
    <row r="101" spans="1:9" ht="15.75">
      <c r="A101" s="98"/>
      <c r="B101" s="98"/>
      <c r="C101" s="98"/>
      <c r="D101" s="98"/>
      <c r="E101" s="98"/>
      <c r="F101" s="98"/>
    </row>
    <row r="102" spans="1:9" ht="15.75">
      <c r="A102" s="98"/>
      <c r="B102" s="98"/>
      <c r="C102" s="98"/>
      <c r="D102" s="98"/>
      <c r="E102" s="98"/>
      <c r="F102" s="98"/>
    </row>
    <row r="103" spans="1:9" ht="15.75">
      <c r="A103" s="98"/>
      <c r="B103" s="98"/>
      <c r="C103" s="98"/>
      <c r="D103" s="98"/>
      <c r="E103" s="157" t="s">
        <v>228</v>
      </c>
      <c r="F103" s="158"/>
    </row>
    <row r="105" spans="1:9">
      <c r="B105" s="85" t="s">
        <v>242</v>
      </c>
    </row>
    <row r="106" spans="1:9" ht="15.75">
      <c r="A106" s="25">
        <v>822</v>
      </c>
      <c r="B106" s="1" t="s">
        <v>125</v>
      </c>
      <c r="C106" s="1">
        <v>6080000</v>
      </c>
      <c r="D106" s="1">
        <v>0</v>
      </c>
      <c r="E106" s="1">
        <f t="shared" ref="E106" si="5">C106+D106</f>
        <v>6080000</v>
      </c>
    </row>
    <row r="107" spans="1:9" ht="15.75">
      <c r="A107" s="25">
        <v>765</v>
      </c>
      <c r="B107" s="1" t="s">
        <v>125</v>
      </c>
      <c r="C107" s="1">
        <v>6080000</v>
      </c>
      <c r="D107" s="1">
        <v>0</v>
      </c>
      <c r="E107" s="1">
        <f t="shared" ref="E107:E108" si="6">C107+D107</f>
        <v>6080000</v>
      </c>
    </row>
    <row r="108" spans="1:9" ht="15.75">
      <c r="A108" s="25">
        <v>788</v>
      </c>
      <c r="B108" s="1" t="s">
        <v>125</v>
      </c>
      <c r="C108" s="1">
        <v>6080000</v>
      </c>
      <c r="D108" s="1">
        <v>0</v>
      </c>
      <c r="E108" s="1">
        <f t="shared" si="6"/>
        <v>6080000</v>
      </c>
    </row>
    <row r="109" spans="1:9" ht="15.75">
      <c r="A109" s="25"/>
      <c r="B109" s="1"/>
      <c r="C109" s="1"/>
      <c r="D109" s="1"/>
      <c r="E109" s="1">
        <f>SUM(E106:E108)</f>
        <v>18240000</v>
      </c>
    </row>
    <row r="110" spans="1:9" ht="15.75">
      <c r="A110" s="25"/>
      <c r="B110" s="1"/>
      <c r="C110" s="1"/>
      <c r="D110" s="84" t="s">
        <v>240</v>
      </c>
      <c r="E110" s="84">
        <f>E109*0.05</f>
        <v>912000</v>
      </c>
    </row>
    <row r="112" spans="1:9">
      <c r="B112" s="101" t="s">
        <v>119</v>
      </c>
      <c r="C112" s="102" t="s">
        <v>120</v>
      </c>
      <c r="D112" s="102">
        <v>10000</v>
      </c>
      <c r="E112" s="103">
        <v>210</v>
      </c>
      <c r="F112" s="103">
        <f>D112*E112</f>
        <v>2100000</v>
      </c>
      <c r="G112" s="106">
        <v>200</v>
      </c>
      <c r="H112" s="106">
        <f>G112*D112</f>
        <v>2000000</v>
      </c>
      <c r="I112" s="85" t="s">
        <v>217</v>
      </c>
    </row>
    <row r="113" spans="3:6">
      <c r="E113" s="104" t="s">
        <v>240</v>
      </c>
      <c r="F113" s="104">
        <f>F112*0.05</f>
        <v>105000</v>
      </c>
    </row>
    <row r="114" spans="3:6">
      <c r="E114" s="105" t="s">
        <v>241</v>
      </c>
      <c r="F114" s="105">
        <f>(F113+H112)-150000</f>
        <v>1955000</v>
      </c>
    </row>
    <row r="115" spans="3:6">
      <c r="C115" s="114"/>
      <c r="D115" s="114"/>
      <c r="E115" s="114"/>
    </row>
    <row r="116" spans="3:6">
      <c r="C116" s="114"/>
      <c r="D116" s="114"/>
      <c r="E116" s="114"/>
    </row>
    <row r="117" spans="3:6">
      <c r="C117" s="115" t="s">
        <v>243</v>
      </c>
      <c r="D117" s="115"/>
      <c r="E117" s="115">
        <f>(F114+E110+H93+F95+F64+H63+J63)-I89</f>
        <v>5786075</v>
      </c>
    </row>
  </sheetData>
  <mergeCells count="21">
    <mergeCell ref="E72:F72"/>
    <mergeCell ref="A2:F2"/>
    <mergeCell ref="A3:F3"/>
    <mergeCell ref="A4:F4"/>
    <mergeCell ref="A7:F7"/>
    <mergeCell ref="A8:F8"/>
    <mergeCell ref="A9:F9"/>
    <mergeCell ref="A10:F10"/>
    <mergeCell ref="A63:E63"/>
    <mergeCell ref="A64:E64"/>
    <mergeCell ref="E67:F67"/>
    <mergeCell ref="E68:F68"/>
    <mergeCell ref="E98:F98"/>
    <mergeCell ref="E99:F99"/>
    <mergeCell ref="E103:F103"/>
    <mergeCell ref="A75:F75"/>
    <mergeCell ref="A76:F76"/>
    <mergeCell ref="A77:F77"/>
    <mergeCell ref="A78:F78"/>
    <mergeCell ref="A94:E94"/>
    <mergeCell ref="A95:E9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105"/>
  <sheetViews>
    <sheetView topLeftCell="A41" workbookViewId="0">
      <selection activeCell="F78" sqref="F78"/>
    </sheetView>
  </sheetViews>
  <sheetFormatPr defaultRowHeight="15"/>
  <cols>
    <col min="1" max="1" width="6.42578125" style="116" customWidth="1"/>
    <col min="2" max="2" width="37.28515625" style="116" customWidth="1"/>
    <col min="3" max="3" width="11.140625" style="116" customWidth="1"/>
    <col min="4" max="4" width="9.140625" style="116"/>
    <col min="5" max="5" width="14.5703125" style="116" customWidth="1"/>
    <col min="6" max="6" width="13.7109375" style="116" customWidth="1"/>
    <col min="7" max="7" width="9.140625" style="116"/>
    <col min="8" max="8" width="15.7109375" style="116" customWidth="1"/>
    <col min="9" max="16384" width="9.140625" style="116"/>
  </cols>
  <sheetData>
    <row r="2" spans="1:8" ht="16.5">
      <c r="A2" s="166" t="s">
        <v>0</v>
      </c>
      <c r="B2" s="160"/>
      <c r="C2" s="160"/>
      <c r="D2" s="160"/>
      <c r="E2" s="160"/>
      <c r="F2" s="160"/>
    </row>
    <row r="3" spans="1:8" ht="15.75">
      <c r="A3" s="157" t="s">
        <v>1</v>
      </c>
      <c r="B3" s="160"/>
      <c r="C3" s="160"/>
      <c r="D3" s="160"/>
      <c r="E3" s="160"/>
      <c r="F3" s="160"/>
    </row>
    <row r="4" spans="1:8" ht="16.5">
      <c r="A4" s="166" t="s">
        <v>2</v>
      </c>
      <c r="B4" s="160"/>
      <c r="C4" s="160"/>
      <c r="D4" s="160"/>
      <c r="E4" s="160"/>
      <c r="F4" s="160"/>
    </row>
    <row r="7" spans="1:8" ht="20.25">
      <c r="A7" s="159" t="s">
        <v>3</v>
      </c>
      <c r="B7" s="160"/>
      <c r="C7" s="160"/>
      <c r="D7" s="160"/>
      <c r="E7" s="160"/>
      <c r="F7" s="160"/>
    </row>
    <row r="8" spans="1:8" ht="15.75">
      <c r="A8" s="161" t="s">
        <v>244</v>
      </c>
      <c r="B8" s="161"/>
      <c r="C8" s="161"/>
      <c r="D8" s="161"/>
      <c r="E8" s="161"/>
      <c r="F8" s="161"/>
    </row>
    <row r="9" spans="1:8" ht="15.75">
      <c r="A9" s="162" t="s">
        <v>245</v>
      </c>
      <c r="B9" s="162"/>
      <c r="C9" s="162"/>
      <c r="D9" s="162"/>
      <c r="E9" s="162"/>
      <c r="F9" s="162"/>
    </row>
    <row r="10" spans="1:8" ht="15.75">
      <c r="A10" s="161" t="s">
        <v>246</v>
      </c>
      <c r="B10" s="161"/>
      <c r="C10" s="161"/>
      <c r="D10" s="161"/>
      <c r="E10" s="161"/>
      <c r="F10" s="161"/>
    </row>
    <row r="12" spans="1:8" ht="15.75">
      <c r="A12" s="86" t="s">
        <v>7</v>
      </c>
    </row>
    <row r="13" spans="1:8" ht="15.75">
      <c r="A13" s="86" t="s">
        <v>8</v>
      </c>
    </row>
    <row r="14" spans="1:8" ht="15.75">
      <c r="A14" s="86" t="s">
        <v>9</v>
      </c>
    </row>
    <row r="15" spans="1:8" ht="15.75">
      <c r="A15" s="120" t="s">
        <v>10</v>
      </c>
      <c r="B15" s="120" t="s">
        <v>11</v>
      </c>
      <c r="C15" s="120" t="s">
        <v>12</v>
      </c>
      <c r="D15" s="120" t="s">
        <v>13</v>
      </c>
      <c r="E15" s="120" t="s">
        <v>14</v>
      </c>
      <c r="F15" s="120" t="s">
        <v>15</v>
      </c>
    </row>
    <row r="16" spans="1:8">
      <c r="A16" s="89">
        <v>1</v>
      </c>
      <c r="B16" s="90" t="s">
        <v>89</v>
      </c>
      <c r="C16" s="89" t="s">
        <v>17</v>
      </c>
      <c r="D16" s="89">
        <v>10</v>
      </c>
      <c r="E16" s="91">
        <v>5800</v>
      </c>
      <c r="F16" s="91">
        <f t="shared" ref="F16:F61" si="0">D16*E16</f>
        <v>58000</v>
      </c>
      <c r="H16" s="116">
        <f>G16*D16</f>
        <v>0</v>
      </c>
    </row>
    <row r="17" spans="1:8">
      <c r="A17" s="89">
        <v>2</v>
      </c>
      <c r="B17" s="90" t="s">
        <v>31</v>
      </c>
      <c r="C17" s="89" t="s">
        <v>17</v>
      </c>
      <c r="D17" s="89">
        <v>100</v>
      </c>
      <c r="E17" s="91">
        <v>1400</v>
      </c>
      <c r="F17" s="91">
        <f t="shared" si="0"/>
        <v>140000</v>
      </c>
      <c r="H17" s="116">
        <f t="shared" ref="H17:H60" si="1">G17*D17</f>
        <v>0</v>
      </c>
    </row>
    <row r="18" spans="1:8">
      <c r="A18" s="89">
        <v>3</v>
      </c>
      <c r="B18" s="108" t="s">
        <v>45</v>
      </c>
      <c r="C18" s="107" t="s">
        <v>43</v>
      </c>
      <c r="D18" s="107">
        <v>200</v>
      </c>
      <c r="E18" s="109">
        <v>5500</v>
      </c>
      <c r="F18" s="109">
        <f t="shared" si="0"/>
        <v>1100000</v>
      </c>
      <c r="G18" s="106">
        <v>500</v>
      </c>
      <c r="H18" s="116">
        <f t="shared" si="1"/>
        <v>100000</v>
      </c>
    </row>
    <row r="19" spans="1:8">
      <c r="A19" s="89">
        <v>4</v>
      </c>
      <c r="B19" s="90" t="s">
        <v>42</v>
      </c>
      <c r="C19" s="89" t="s">
        <v>43</v>
      </c>
      <c r="D19" s="89">
        <v>200</v>
      </c>
      <c r="E19" s="91">
        <v>3500</v>
      </c>
      <c r="F19" s="91">
        <f t="shared" si="0"/>
        <v>700000</v>
      </c>
      <c r="H19" s="116">
        <f t="shared" si="1"/>
        <v>0</v>
      </c>
    </row>
    <row r="20" spans="1:8">
      <c r="A20" s="89">
        <v>5</v>
      </c>
      <c r="B20" s="90" t="s">
        <v>51</v>
      </c>
      <c r="C20" s="89" t="s">
        <v>52</v>
      </c>
      <c r="D20" s="121">
        <v>10</v>
      </c>
      <c r="E20" s="91">
        <v>20000</v>
      </c>
      <c r="F20" s="91">
        <f t="shared" si="0"/>
        <v>200000</v>
      </c>
      <c r="H20" s="116">
        <f t="shared" si="1"/>
        <v>0</v>
      </c>
    </row>
    <row r="21" spans="1:8">
      <c r="A21" s="89">
        <v>6</v>
      </c>
      <c r="B21" s="90" t="s">
        <v>37</v>
      </c>
      <c r="C21" s="89" t="s">
        <v>21</v>
      </c>
      <c r="D21" s="89">
        <v>1</v>
      </c>
      <c r="E21" s="91">
        <v>6500</v>
      </c>
      <c r="F21" s="91">
        <f t="shared" si="0"/>
        <v>6500</v>
      </c>
      <c r="H21" s="116">
        <f t="shared" si="1"/>
        <v>0</v>
      </c>
    </row>
    <row r="22" spans="1:8">
      <c r="A22" s="89">
        <v>7</v>
      </c>
      <c r="B22" s="90" t="s">
        <v>54</v>
      </c>
      <c r="C22" s="89" t="s">
        <v>41</v>
      </c>
      <c r="D22" s="89">
        <v>6</v>
      </c>
      <c r="E22" s="91">
        <v>3100</v>
      </c>
      <c r="F22" s="91">
        <f t="shared" si="0"/>
        <v>18600</v>
      </c>
      <c r="H22" s="116">
        <f t="shared" si="1"/>
        <v>0</v>
      </c>
    </row>
    <row r="23" spans="1:8">
      <c r="A23" s="89">
        <v>8</v>
      </c>
      <c r="B23" s="90" t="s">
        <v>55</v>
      </c>
      <c r="C23" s="89" t="s">
        <v>41</v>
      </c>
      <c r="D23" s="89">
        <v>49</v>
      </c>
      <c r="E23" s="91">
        <v>20200</v>
      </c>
      <c r="F23" s="91">
        <f t="shared" si="0"/>
        <v>989800</v>
      </c>
      <c r="H23" s="116">
        <f t="shared" si="1"/>
        <v>0</v>
      </c>
    </row>
    <row r="24" spans="1:8">
      <c r="A24" s="89">
        <v>9</v>
      </c>
      <c r="B24" s="90" t="s">
        <v>60</v>
      </c>
      <c r="C24" s="89" t="s">
        <v>28</v>
      </c>
      <c r="D24" s="121">
        <v>8</v>
      </c>
      <c r="E24" s="91">
        <v>41000</v>
      </c>
      <c r="F24" s="91">
        <f t="shared" si="0"/>
        <v>328000</v>
      </c>
      <c r="H24" s="116">
        <f t="shared" si="1"/>
        <v>0</v>
      </c>
    </row>
    <row r="25" spans="1:8">
      <c r="A25" s="89">
        <v>10</v>
      </c>
      <c r="B25" s="90" t="s">
        <v>78</v>
      </c>
      <c r="C25" s="89" t="s">
        <v>49</v>
      </c>
      <c r="D25" s="121">
        <v>4</v>
      </c>
      <c r="E25" s="91">
        <v>49000</v>
      </c>
      <c r="F25" s="91">
        <f t="shared" si="0"/>
        <v>196000</v>
      </c>
      <c r="H25" s="116">
        <f t="shared" si="1"/>
        <v>0</v>
      </c>
    </row>
    <row r="26" spans="1:8">
      <c r="A26" s="89">
        <v>11</v>
      </c>
      <c r="B26" s="90" t="s">
        <v>63</v>
      </c>
      <c r="C26" s="89" t="s">
        <v>49</v>
      </c>
      <c r="D26" s="89">
        <v>5</v>
      </c>
      <c r="E26" s="91">
        <v>26000</v>
      </c>
      <c r="F26" s="91">
        <f t="shared" si="0"/>
        <v>130000</v>
      </c>
      <c r="H26" s="116">
        <f t="shared" si="1"/>
        <v>0</v>
      </c>
    </row>
    <row r="27" spans="1:8">
      <c r="A27" s="89">
        <v>12</v>
      </c>
      <c r="B27" s="90" t="s">
        <v>175</v>
      </c>
      <c r="C27" s="89" t="s">
        <v>176</v>
      </c>
      <c r="D27" s="89">
        <v>10</v>
      </c>
      <c r="E27" s="91">
        <v>65000</v>
      </c>
      <c r="F27" s="91">
        <f t="shared" si="0"/>
        <v>650000</v>
      </c>
      <c r="H27" s="116">
        <f t="shared" si="1"/>
        <v>0</v>
      </c>
    </row>
    <row r="28" spans="1:8">
      <c r="A28" s="89">
        <v>13</v>
      </c>
      <c r="B28" s="90" t="s">
        <v>72</v>
      </c>
      <c r="C28" s="89" t="s">
        <v>69</v>
      </c>
      <c r="D28" s="89">
        <v>2</v>
      </c>
      <c r="E28" s="91">
        <v>95000</v>
      </c>
      <c r="F28" s="91">
        <f t="shared" si="0"/>
        <v>190000</v>
      </c>
      <c r="H28" s="116">
        <f t="shared" si="1"/>
        <v>0</v>
      </c>
    </row>
    <row r="29" spans="1:8">
      <c r="A29" s="89">
        <v>14</v>
      </c>
      <c r="B29" s="108" t="s">
        <v>199</v>
      </c>
      <c r="C29" s="107" t="s">
        <v>19</v>
      </c>
      <c r="D29" s="107">
        <v>1</v>
      </c>
      <c r="E29" s="109">
        <v>85000</v>
      </c>
      <c r="F29" s="109">
        <f t="shared" si="0"/>
        <v>85000</v>
      </c>
      <c r="G29" s="106">
        <v>20000</v>
      </c>
      <c r="H29" s="116">
        <f t="shared" si="1"/>
        <v>20000</v>
      </c>
    </row>
    <row r="30" spans="1:8">
      <c r="A30" s="89">
        <v>15</v>
      </c>
      <c r="B30" s="108" t="s">
        <v>107</v>
      </c>
      <c r="C30" s="107" t="s">
        <v>19</v>
      </c>
      <c r="D30" s="107">
        <v>1</v>
      </c>
      <c r="E30" s="109">
        <v>85000</v>
      </c>
      <c r="F30" s="109">
        <f t="shared" si="0"/>
        <v>85000</v>
      </c>
      <c r="G30" s="106">
        <v>20000</v>
      </c>
      <c r="H30" s="116">
        <f t="shared" si="1"/>
        <v>20000</v>
      </c>
    </row>
    <row r="31" spans="1:8">
      <c r="A31" s="89">
        <v>16</v>
      </c>
      <c r="B31" s="90" t="s">
        <v>47</v>
      </c>
      <c r="C31" s="89" t="s">
        <v>41</v>
      </c>
      <c r="D31" s="89">
        <v>1</v>
      </c>
      <c r="E31" s="91">
        <v>3200</v>
      </c>
      <c r="F31" s="91">
        <f t="shared" si="0"/>
        <v>3200</v>
      </c>
      <c r="H31" s="116">
        <f t="shared" si="1"/>
        <v>0</v>
      </c>
    </row>
    <row r="32" spans="1:8">
      <c r="A32" s="89">
        <v>17</v>
      </c>
      <c r="B32" s="90" t="s">
        <v>102</v>
      </c>
      <c r="C32" s="89" t="s">
        <v>69</v>
      </c>
      <c r="D32" s="89">
        <v>2</v>
      </c>
      <c r="E32" s="91">
        <v>8000</v>
      </c>
      <c r="F32" s="91">
        <f t="shared" si="0"/>
        <v>16000</v>
      </c>
      <c r="H32" s="116">
        <f t="shared" si="1"/>
        <v>0</v>
      </c>
    </row>
    <row r="33" spans="1:8">
      <c r="A33" s="89">
        <v>18</v>
      </c>
      <c r="B33" s="90" t="s">
        <v>100</v>
      </c>
      <c r="C33" s="89" t="s">
        <v>101</v>
      </c>
      <c r="D33" s="89">
        <v>2</v>
      </c>
      <c r="E33" s="91">
        <v>5800</v>
      </c>
      <c r="F33" s="91">
        <f t="shared" si="0"/>
        <v>11600</v>
      </c>
      <c r="H33" s="116">
        <f t="shared" si="1"/>
        <v>0</v>
      </c>
    </row>
    <row r="34" spans="1:8">
      <c r="A34" s="89">
        <v>19</v>
      </c>
      <c r="B34" s="90" t="s">
        <v>61</v>
      </c>
      <c r="C34" s="89" t="s">
        <v>41</v>
      </c>
      <c r="D34" s="89">
        <v>20</v>
      </c>
      <c r="E34" s="91">
        <v>16500</v>
      </c>
      <c r="F34" s="91">
        <f t="shared" si="0"/>
        <v>330000</v>
      </c>
      <c r="H34" s="116">
        <f t="shared" si="1"/>
        <v>0</v>
      </c>
    </row>
    <row r="35" spans="1:8">
      <c r="A35" s="89">
        <v>20</v>
      </c>
      <c r="B35" s="90" t="s">
        <v>247</v>
      </c>
      <c r="C35" s="89" t="s">
        <v>41</v>
      </c>
      <c r="D35" s="89">
        <v>20</v>
      </c>
      <c r="E35" s="91">
        <v>8000</v>
      </c>
      <c r="F35" s="91">
        <f t="shared" si="0"/>
        <v>160000</v>
      </c>
      <c r="H35" s="116">
        <f t="shared" si="1"/>
        <v>0</v>
      </c>
    </row>
    <row r="36" spans="1:8">
      <c r="A36" s="89">
        <v>21</v>
      </c>
      <c r="B36" s="90" t="s">
        <v>156</v>
      </c>
      <c r="C36" s="89" t="s">
        <v>49</v>
      </c>
      <c r="D36" s="89">
        <v>10</v>
      </c>
      <c r="E36" s="91">
        <v>3100</v>
      </c>
      <c r="F36" s="91">
        <f t="shared" si="0"/>
        <v>31000</v>
      </c>
      <c r="H36" s="116">
        <f t="shared" si="1"/>
        <v>0</v>
      </c>
    </row>
    <row r="37" spans="1:8">
      <c r="A37" s="89">
        <v>22</v>
      </c>
      <c r="B37" s="90" t="s">
        <v>248</v>
      </c>
      <c r="C37" s="89" t="s">
        <v>147</v>
      </c>
      <c r="D37" s="89">
        <v>5</v>
      </c>
      <c r="E37" s="91">
        <v>205000</v>
      </c>
      <c r="F37" s="91">
        <f t="shared" si="0"/>
        <v>1025000</v>
      </c>
      <c r="H37" s="116">
        <f t="shared" si="1"/>
        <v>0</v>
      </c>
    </row>
    <row r="38" spans="1:8">
      <c r="A38" s="89">
        <v>23</v>
      </c>
      <c r="B38" s="90" t="s">
        <v>249</v>
      </c>
      <c r="C38" s="89" t="s">
        <v>147</v>
      </c>
      <c r="D38" s="89">
        <v>3</v>
      </c>
      <c r="E38" s="91">
        <v>186000</v>
      </c>
      <c r="F38" s="91">
        <f t="shared" si="0"/>
        <v>558000</v>
      </c>
      <c r="H38" s="116">
        <f t="shared" si="1"/>
        <v>0</v>
      </c>
    </row>
    <row r="39" spans="1:8">
      <c r="A39" s="89">
        <v>24</v>
      </c>
      <c r="B39" s="90" t="s">
        <v>250</v>
      </c>
      <c r="C39" s="89" t="s">
        <v>147</v>
      </c>
      <c r="D39" s="89">
        <v>3</v>
      </c>
      <c r="E39" s="91">
        <v>372000</v>
      </c>
      <c r="F39" s="91">
        <f t="shared" si="0"/>
        <v>1116000</v>
      </c>
      <c r="H39" s="116">
        <f t="shared" si="1"/>
        <v>0</v>
      </c>
    </row>
    <row r="40" spans="1:8">
      <c r="A40" s="89">
        <v>25</v>
      </c>
      <c r="B40" s="90" t="s">
        <v>171</v>
      </c>
      <c r="C40" s="89" t="s">
        <v>17</v>
      </c>
      <c r="D40" s="89">
        <v>2</v>
      </c>
      <c r="E40" s="91">
        <v>5000</v>
      </c>
      <c r="F40" s="91">
        <f t="shared" si="0"/>
        <v>10000</v>
      </c>
      <c r="H40" s="116">
        <f t="shared" si="1"/>
        <v>0</v>
      </c>
    </row>
    <row r="41" spans="1:8">
      <c r="A41" s="89">
        <v>26</v>
      </c>
      <c r="B41" s="90" t="s">
        <v>38</v>
      </c>
      <c r="C41" s="89" t="s">
        <v>21</v>
      </c>
      <c r="D41" s="89">
        <v>40</v>
      </c>
      <c r="E41" s="91">
        <v>3000</v>
      </c>
      <c r="F41" s="91">
        <f t="shared" si="0"/>
        <v>120000</v>
      </c>
      <c r="H41" s="116">
        <f t="shared" si="1"/>
        <v>0</v>
      </c>
    </row>
    <row r="42" spans="1:8">
      <c r="A42" s="89">
        <v>27</v>
      </c>
      <c r="B42" s="90" t="s">
        <v>153</v>
      </c>
      <c r="C42" s="89" t="s">
        <v>154</v>
      </c>
      <c r="D42" s="89">
        <v>1</v>
      </c>
      <c r="E42" s="91">
        <v>7000</v>
      </c>
      <c r="F42" s="91">
        <f t="shared" si="0"/>
        <v>7000</v>
      </c>
      <c r="H42" s="116">
        <f t="shared" si="1"/>
        <v>0</v>
      </c>
    </row>
    <row r="43" spans="1:8">
      <c r="A43" s="89">
        <v>28</v>
      </c>
      <c r="B43" s="90" t="s">
        <v>96</v>
      </c>
      <c r="C43" s="89" t="s">
        <v>21</v>
      </c>
      <c r="D43" s="89">
        <v>84</v>
      </c>
      <c r="E43" s="91">
        <v>2500</v>
      </c>
      <c r="F43" s="91">
        <f t="shared" si="0"/>
        <v>210000</v>
      </c>
      <c r="H43" s="116">
        <f t="shared" si="1"/>
        <v>0</v>
      </c>
    </row>
    <row r="44" spans="1:8">
      <c r="A44" s="89">
        <v>29</v>
      </c>
      <c r="B44" s="90" t="s">
        <v>20</v>
      </c>
      <c r="C44" s="89" t="s">
        <v>21</v>
      </c>
      <c r="D44" s="89">
        <v>2</v>
      </c>
      <c r="E44" s="91">
        <v>2400</v>
      </c>
      <c r="F44" s="91">
        <f t="shared" si="0"/>
        <v>4800</v>
      </c>
      <c r="H44" s="116">
        <f t="shared" si="1"/>
        <v>0</v>
      </c>
    </row>
    <row r="45" spans="1:8">
      <c r="A45" s="89">
        <v>30</v>
      </c>
      <c r="B45" s="90" t="s">
        <v>20</v>
      </c>
      <c r="C45" s="89" t="s">
        <v>21</v>
      </c>
      <c r="D45" s="89">
        <v>4</v>
      </c>
      <c r="E45" s="91">
        <v>2400</v>
      </c>
      <c r="F45" s="91">
        <f t="shared" si="0"/>
        <v>9600</v>
      </c>
      <c r="H45" s="116">
        <f t="shared" si="1"/>
        <v>0</v>
      </c>
    </row>
    <row r="46" spans="1:8">
      <c r="A46" s="89">
        <v>31</v>
      </c>
      <c r="B46" s="108" t="s">
        <v>22</v>
      </c>
      <c r="C46" s="107" t="s">
        <v>23</v>
      </c>
      <c r="D46" s="107">
        <v>42</v>
      </c>
      <c r="E46" s="109">
        <v>54000</v>
      </c>
      <c r="F46" s="109">
        <f t="shared" si="0"/>
        <v>2268000</v>
      </c>
      <c r="G46" s="106">
        <v>2000</v>
      </c>
      <c r="H46" s="116">
        <f t="shared" si="1"/>
        <v>84000</v>
      </c>
    </row>
    <row r="47" spans="1:8">
      <c r="A47" s="89">
        <v>32</v>
      </c>
      <c r="B47" s="108" t="s">
        <v>24</v>
      </c>
      <c r="C47" s="107" t="s">
        <v>23</v>
      </c>
      <c r="D47" s="107">
        <v>2</v>
      </c>
      <c r="E47" s="109">
        <v>27000</v>
      </c>
      <c r="F47" s="109">
        <f t="shared" si="0"/>
        <v>54000</v>
      </c>
      <c r="G47" s="106">
        <v>1000</v>
      </c>
      <c r="H47" s="116">
        <f t="shared" si="1"/>
        <v>2000</v>
      </c>
    </row>
    <row r="48" spans="1:8">
      <c r="A48" s="89">
        <v>33</v>
      </c>
      <c r="B48" s="108" t="s">
        <v>25</v>
      </c>
      <c r="C48" s="107" t="s">
        <v>23</v>
      </c>
      <c r="D48" s="107">
        <v>1</v>
      </c>
      <c r="E48" s="125">
        <v>110000</v>
      </c>
      <c r="F48" s="109">
        <f t="shared" si="0"/>
        <v>110000</v>
      </c>
      <c r="G48" s="106">
        <v>4000</v>
      </c>
      <c r="H48" s="116">
        <f t="shared" si="1"/>
        <v>4000</v>
      </c>
    </row>
    <row r="49" spans="1:8">
      <c r="A49" s="89">
        <v>34</v>
      </c>
      <c r="B49" s="108" t="s">
        <v>27</v>
      </c>
      <c r="C49" s="107" t="s">
        <v>28</v>
      </c>
      <c r="D49" s="107">
        <v>1</v>
      </c>
      <c r="E49" s="109">
        <v>38000</v>
      </c>
      <c r="F49" s="109">
        <f t="shared" si="0"/>
        <v>38000</v>
      </c>
      <c r="G49" s="106">
        <v>2000</v>
      </c>
      <c r="H49" s="116">
        <f t="shared" si="1"/>
        <v>2000</v>
      </c>
    </row>
    <row r="50" spans="1:8">
      <c r="A50" s="107">
        <v>35</v>
      </c>
      <c r="B50" s="108" t="s">
        <v>26</v>
      </c>
      <c r="C50" s="107" t="s">
        <v>23</v>
      </c>
      <c r="D50" s="107">
        <v>8</v>
      </c>
      <c r="E50" s="109">
        <v>76000</v>
      </c>
      <c r="F50" s="109">
        <f t="shared" si="0"/>
        <v>608000</v>
      </c>
      <c r="G50" s="106">
        <v>4000</v>
      </c>
      <c r="H50" s="116">
        <f t="shared" si="1"/>
        <v>32000</v>
      </c>
    </row>
    <row r="51" spans="1:8">
      <c r="A51" s="107">
        <v>36</v>
      </c>
      <c r="B51" s="108" t="s">
        <v>26</v>
      </c>
      <c r="C51" s="107" t="s">
        <v>23</v>
      </c>
      <c r="D51" s="107">
        <v>3</v>
      </c>
      <c r="E51" s="109">
        <v>76000</v>
      </c>
      <c r="F51" s="109">
        <f t="shared" si="0"/>
        <v>228000</v>
      </c>
      <c r="G51" s="106">
        <v>4000</v>
      </c>
      <c r="H51" s="116">
        <f t="shared" si="1"/>
        <v>12000</v>
      </c>
    </row>
    <row r="52" spans="1:8">
      <c r="A52" s="107">
        <v>37</v>
      </c>
      <c r="B52" s="108" t="s">
        <v>29</v>
      </c>
      <c r="C52" s="107" t="s">
        <v>17</v>
      </c>
      <c r="D52" s="107">
        <v>552</v>
      </c>
      <c r="E52" s="109">
        <v>12500</v>
      </c>
      <c r="F52" s="109">
        <f t="shared" si="0"/>
        <v>6900000</v>
      </c>
      <c r="G52" s="106">
        <v>2000</v>
      </c>
      <c r="H52" s="116">
        <f t="shared" si="1"/>
        <v>1104000</v>
      </c>
    </row>
    <row r="53" spans="1:8">
      <c r="A53" s="107">
        <v>38</v>
      </c>
      <c r="B53" s="108" t="s">
        <v>30</v>
      </c>
      <c r="C53" s="107" t="s">
        <v>17</v>
      </c>
      <c r="D53" s="107">
        <v>18</v>
      </c>
      <c r="E53" s="109">
        <v>12500</v>
      </c>
      <c r="F53" s="109">
        <f t="shared" si="0"/>
        <v>225000</v>
      </c>
      <c r="G53" s="106">
        <v>2000</v>
      </c>
      <c r="H53" s="116">
        <f t="shared" si="1"/>
        <v>36000</v>
      </c>
    </row>
    <row r="54" spans="1:8">
      <c r="A54" s="89">
        <v>39</v>
      </c>
      <c r="B54" s="90" t="s">
        <v>172</v>
      </c>
      <c r="C54" s="89" t="s">
        <v>17</v>
      </c>
      <c r="D54" s="89">
        <v>5</v>
      </c>
      <c r="E54" s="91">
        <v>4000</v>
      </c>
      <c r="F54" s="91">
        <f t="shared" si="0"/>
        <v>20000</v>
      </c>
      <c r="H54" s="116">
        <f t="shared" si="1"/>
        <v>0</v>
      </c>
    </row>
    <row r="55" spans="1:8">
      <c r="A55" s="89">
        <v>40</v>
      </c>
      <c r="B55" s="90" t="s">
        <v>251</v>
      </c>
      <c r="C55" s="89" t="s">
        <v>21</v>
      </c>
      <c r="D55" s="89">
        <v>3</v>
      </c>
      <c r="E55" s="91">
        <v>13000</v>
      </c>
      <c r="F55" s="91">
        <f t="shared" si="0"/>
        <v>39000</v>
      </c>
      <c r="H55" s="116">
        <f t="shared" si="1"/>
        <v>0</v>
      </c>
    </row>
    <row r="56" spans="1:8">
      <c r="A56" s="89">
        <v>41</v>
      </c>
      <c r="B56" s="90" t="s">
        <v>252</v>
      </c>
      <c r="C56" s="89" t="s">
        <v>21</v>
      </c>
      <c r="D56" s="89">
        <v>1</v>
      </c>
      <c r="E56" s="91">
        <v>16000</v>
      </c>
      <c r="F56" s="91">
        <f t="shared" si="0"/>
        <v>16000</v>
      </c>
      <c r="H56" s="116">
        <f t="shared" si="1"/>
        <v>0</v>
      </c>
    </row>
    <row r="57" spans="1:8">
      <c r="A57" s="107">
        <v>42</v>
      </c>
      <c r="B57" s="108" t="s">
        <v>22</v>
      </c>
      <c r="C57" s="107" t="s">
        <v>23</v>
      </c>
      <c r="D57" s="126">
        <v>5</v>
      </c>
      <c r="E57" s="109">
        <v>54000</v>
      </c>
      <c r="F57" s="109">
        <f t="shared" si="0"/>
        <v>270000</v>
      </c>
      <c r="G57" s="106">
        <v>2000</v>
      </c>
      <c r="H57" s="116">
        <f t="shared" si="1"/>
        <v>10000</v>
      </c>
    </row>
    <row r="58" spans="1:8">
      <c r="A58" s="89">
        <v>43</v>
      </c>
      <c r="B58" s="122" t="s">
        <v>253</v>
      </c>
      <c r="C58" s="123" t="s">
        <v>17</v>
      </c>
      <c r="D58" s="123">
        <v>1</v>
      </c>
      <c r="E58" s="124">
        <v>304000</v>
      </c>
      <c r="F58" s="124">
        <f>E58*D58</f>
        <v>304000</v>
      </c>
      <c r="H58" s="116">
        <f t="shared" si="1"/>
        <v>0</v>
      </c>
    </row>
    <row r="59" spans="1:8">
      <c r="A59" s="89">
        <v>44</v>
      </c>
      <c r="B59" s="90" t="s">
        <v>254</v>
      </c>
      <c r="C59" s="89" t="s">
        <v>28</v>
      </c>
      <c r="D59" s="89">
        <v>1</v>
      </c>
      <c r="E59" s="91">
        <v>30000</v>
      </c>
      <c r="F59" s="91">
        <f t="shared" si="0"/>
        <v>30000</v>
      </c>
      <c r="H59" s="116">
        <f t="shared" si="1"/>
        <v>0</v>
      </c>
    </row>
    <row r="60" spans="1:8">
      <c r="A60" s="89">
        <v>45</v>
      </c>
      <c r="B60" s="90" t="s">
        <v>155</v>
      </c>
      <c r="C60" s="89" t="s">
        <v>49</v>
      </c>
      <c r="D60" s="89">
        <v>2</v>
      </c>
      <c r="E60" s="91">
        <v>27000</v>
      </c>
      <c r="F60" s="91">
        <f t="shared" si="0"/>
        <v>54000</v>
      </c>
      <c r="H60" s="116">
        <f t="shared" si="1"/>
        <v>0</v>
      </c>
    </row>
    <row r="61" spans="1:8">
      <c r="A61" s="89">
        <v>46</v>
      </c>
      <c r="B61" s="90" t="s">
        <v>53</v>
      </c>
      <c r="C61" s="89" t="s">
        <v>52</v>
      </c>
      <c r="D61" s="89">
        <v>10</v>
      </c>
      <c r="E61" s="91">
        <v>32000</v>
      </c>
      <c r="F61" s="91">
        <f t="shared" si="0"/>
        <v>320000</v>
      </c>
    </row>
    <row r="62" spans="1:8" ht="15.75">
      <c r="A62" s="163" t="s">
        <v>83</v>
      </c>
      <c r="B62" s="164"/>
      <c r="C62" s="164"/>
      <c r="D62" s="164"/>
      <c r="E62" s="165"/>
      <c r="F62" s="100">
        <f>SUM(F16:F61)</f>
        <v>19973100</v>
      </c>
      <c r="H62" s="105">
        <f>SUM(H16:H61)</f>
        <v>1426000</v>
      </c>
    </row>
    <row r="63" spans="1:8" ht="15.75">
      <c r="A63" s="163" t="s">
        <v>126</v>
      </c>
      <c r="B63" s="164"/>
      <c r="C63" s="164"/>
      <c r="D63" s="164"/>
      <c r="E63" s="165"/>
      <c r="F63" s="113">
        <f>F62*0.05</f>
        <v>998655</v>
      </c>
    </row>
    <row r="67" spans="1:6" ht="16.5">
      <c r="A67" s="166" t="s">
        <v>0</v>
      </c>
      <c r="B67" s="160"/>
      <c r="C67" s="160"/>
      <c r="D67" s="160"/>
      <c r="E67" s="160"/>
      <c r="F67" s="160"/>
    </row>
    <row r="68" spans="1:6" ht="15.75">
      <c r="A68" s="157" t="s">
        <v>1</v>
      </c>
      <c r="B68" s="160"/>
      <c r="C68" s="160"/>
      <c r="D68" s="160"/>
      <c r="E68" s="160"/>
      <c r="F68" s="160"/>
    </row>
    <row r="69" spans="1:6" ht="16.5">
      <c r="A69" s="166" t="s">
        <v>2</v>
      </c>
      <c r="B69" s="160"/>
      <c r="C69" s="160"/>
      <c r="D69" s="160"/>
      <c r="E69" s="160"/>
      <c r="F69" s="160"/>
    </row>
    <row r="72" spans="1:6" ht="20.25">
      <c r="A72" s="159" t="s">
        <v>3</v>
      </c>
      <c r="B72" s="160"/>
      <c r="C72" s="160"/>
      <c r="D72" s="160"/>
      <c r="E72" s="160"/>
      <c r="F72" s="160"/>
    </row>
    <row r="73" spans="1:6" ht="15.75">
      <c r="A73" s="161" t="s">
        <v>255</v>
      </c>
      <c r="B73" s="161"/>
      <c r="C73" s="161"/>
      <c r="D73" s="161"/>
      <c r="E73" s="161"/>
      <c r="F73" s="161"/>
    </row>
    <row r="74" spans="1:6" ht="15.75">
      <c r="A74" s="162" t="s">
        <v>245</v>
      </c>
      <c r="B74" s="162"/>
      <c r="C74" s="162"/>
      <c r="D74" s="162"/>
      <c r="E74" s="162"/>
      <c r="F74" s="162"/>
    </row>
    <row r="75" spans="1:6" ht="15.75">
      <c r="A75" s="161" t="s">
        <v>256</v>
      </c>
      <c r="B75" s="161"/>
      <c r="C75" s="161"/>
      <c r="D75" s="161"/>
      <c r="E75" s="161"/>
      <c r="F75" s="161"/>
    </row>
    <row r="77" spans="1:6" ht="15.75">
      <c r="A77" s="86" t="s">
        <v>7</v>
      </c>
    </row>
    <row r="78" spans="1:6" ht="15.75">
      <c r="A78" s="86" t="s">
        <v>8</v>
      </c>
    </row>
    <row r="79" spans="1:6" ht="15.75">
      <c r="A79" s="86" t="s">
        <v>9</v>
      </c>
    </row>
    <row r="80" spans="1:6" ht="15.75">
      <c r="A80" s="99" t="s">
        <v>10</v>
      </c>
      <c r="B80" s="99" t="s">
        <v>11</v>
      </c>
      <c r="C80" s="99" t="s">
        <v>12</v>
      </c>
      <c r="D80" s="99" t="s">
        <v>13</v>
      </c>
      <c r="E80" s="99" t="s">
        <v>14</v>
      </c>
      <c r="F80" s="99" t="s">
        <v>15</v>
      </c>
    </row>
    <row r="81" spans="1:9">
      <c r="A81" s="89">
        <v>1</v>
      </c>
      <c r="B81" s="90" t="s">
        <v>96</v>
      </c>
      <c r="C81" s="89" t="s">
        <v>21</v>
      </c>
      <c r="D81" s="89">
        <v>20</v>
      </c>
      <c r="E81" s="91">
        <v>2500</v>
      </c>
      <c r="F81" s="91">
        <f t="shared" ref="F81:F90" si="2">D81*E81</f>
        <v>50000</v>
      </c>
      <c r="H81" s="116">
        <f>G81*D81</f>
        <v>0</v>
      </c>
    </row>
    <row r="82" spans="1:9">
      <c r="A82" s="107">
        <v>2</v>
      </c>
      <c r="B82" s="108" t="s">
        <v>22</v>
      </c>
      <c r="C82" s="107" t="s">
        <v>23</v>
      </c>
      <c r="D82" s="107">
        <v>1</v>
      </c>
      <c r="E82" s="109">
        <v>54000</v>
      </c>
      <c r="F82" s="109">
        <f t="shared" si="2"/>
        <v>54000</v>
      </c>
      <c r="G82" s="106">
        <v>2000</v>
      </c>
      <c r="H82" s="116">
        <f t="shared" ref="H82:H90" si="3">G82*D82</f>
        <v>2000</v>
      </c>
    </row>
    <row r="83" spans="1:9">
      <c r="A83" s="89">
        <v>3</v>
      </c>
      <c r="B83" s="108" t="s">
        <v>29</v>
      </c>
      <c r="C83" s="107" t="s">
        <v>17</v>
      </c>
      <c r="D83" s="107">
        <v>15</v>
      </c>
      <c r="E83" s="109">
        <v>12500</v>
      </c>
      <c r="F83" s="109">
        <f>D83*E83</f>
        <v>187500</v>
      </c>
      <c r="G83" s="106">
        <v>2000</v>
      </c>
      <c r="H83" s="116">
        <f t="shared" si="3"/>
        <v>30000</v>
      </c>
    </row>
    <row r="84" spans="1:9">
      <c r="A84" s="89">
        <v>4</v>
      </c>
      <c r="B84" s="90" t="s">
        <v>89</v>
      </c>
      <c r="C84" s="89" t="s">
        <v>17</v>
      </c>
      <c r="D84" s="89">
        <v>40</v>
      </c>
      <c r="E84" s="91">
        <v>5800</v>
      </c>
      <c r="F84" s="91">
        <f t="shared" si="2"/>
        <v>232000</v>
      </c>
      <c r="H84" s="116">
        <f t="shared" si="3"/>
        <v>0</v>
      </c>
    </row>
    <row r="85" spans="1:9">
      <c r="A85" s="89">
        <v>5</v>
      </c>
      <c r="B85" s="108" t="s">
        <v>45</v>
      </c>
      <c r="C85" s="107" t="s">
        <v>43</v>
      </c>
      <c r="D85" s="107">
        <v>30</v>
      </c>
      <c r="E85" s="109">
        <v>5500</v>
      </c>
      <c r="F85" s="109">
        <f t="shared" si="2"/>
        <v>165000</v>
      </c>
      <c r="G85" s="106">
        <v>500</v>
      </c>
      <c r="H85" s="116">
        <f t="shared" si="3"/>
        <v>15000</v>
      </c>
    </row>
    <row r="86" spans="1:9">
      <c r="A86" s="89">
        <v>6</v>
      </c>
      <c r="B86" s="108" t="s">
        <v>90</v>
      </c>
      <c r="C86" s="107" t="s">
        <v>91</v>
      </c>
      <c r="D86" s="107">
        <v>3</v>
      </c>
      <c r="E86" s="109">
        <v>350000</v>
      </c>
      <c r="F86" s="109">
        <f t="shared" si="2"/>
        <v>1050000</v>
      </c>
      <c r="G86" s="106">
        <v>120000</v>
      </c>
      <c r="H86" s="116">
        <f t="shared" si="3"/>
        <v>360000</v>
      </c>
      <c r="I86" s="127">
        <f>H86*0.1</f>
        <v>36000</v>
      </c>
    </row>
    <row r="87" spans="1:9">
      <c r="A87" s="89">
        <v>7</v>
      </c>
      <c r="B87" s="108" t="s">
        <v>29</v>
      </c>
      <c r="C87" s="107" t="s">
        <v>17</v>
      </c>
      <c r="D87" s="107">
        <v>15</v>
      </c>
      <c r="E87" s="109">
        <v>12500</v>
      </c>
      <c r="F87" s="109">
        <f t="shared" si="2"/>
        <v>187500</v>
      </c>
      <c r="G87" s="106">
        <v>2000</v>
      </c>
      <c r="H87" s="116">
        <f t="shared" si="3"/>
        <v>30000</v>
      </c>
      <c r="I87" s="127"/>
    </row>
    <row r="88" spans="1:9">
      <c r="A88" s="89">
        <v>8</v>
      </c>
      <c r="B88" s="90" t="s">
        <v>51</v>
      </c>
      <c r="C88" s="89" t="s">
        <v>52</v>
      </c>
      <c r="D88" s="89">
        <v>5</v>
      </c>
      <c r="E88" s="91">
        <v>20000</v>
      </c>
      <c r="F88" s="91">
        <f t="shared" si="2"/>
        <v>100000</v>
      </c>
      <c r="H88" s="116">
        <f t="shared" si="3"/>
        <v>0</v>
      </c>
      <c r="I88" s="127"/>
    </row>
    <row r="89" spans="1:9">
      <c r="A89" s="89">
        <v>9</v>
      </c>
      <c r="B89" s="90" t="s">
        <v>46</v>
      </c>
      <c r="C89" s="89" t="s">
        <v>41</v>
      </c>
      <c r="D89" s="89">
        <v>3</v>
      </c>
      <c r="E89" s="91">
        <v>19000</v>
      </c>
      <c r="F89" s="91">
        <f t="shared" si="2"/>
        <v>57000</v>
      </c>
      <c r="H89" s="116">
        <f t="shared" si="3"/>
        <v>0</v>
      </c>
      <c r="I89" s="127"/>
    </row>
    <row r="90" spans="1:9">
      <c r="A90" s="89">
        <v>10</v>
      </c>
      <c r="B90" s="108" t="s">
        <v>90</v>
      </c>
      <c r="C90" s="107" t="s">
        <v>91</v>
      </c>
      <c r="D90" s="107">
        <v>7</v>
      </c>
      <c r="E90" s="109">
        <v>350000</v>
      </c>
      <c r="F90" s="109">
        <f t="shared" si="2"/>
        <v>2450000</v>
      </c>
      <c r="G90" s="106">
        <v>120000</v>
      </c>
      <c r="H90" s="116">
        <f t="shared" si="3"/>
        <v>840000</v>
      </c>
      <c r="I90" s="127">
        <f>H90*0.1</f>
        <v>84000</v>
      </c>
    </row>
    <row r="91" spans="1:9" ht="15.75">
      <c r="A91" s="163" t="s">
        <v>83</v>
      </c>
      <c r="B91" s="164"/>
      <c r="C91" s="164"/>
      <c r="D91" s="164"/>
      <c r="E91" s="165"/>
      <c r="F91" s="100">
        <f>SUM(F81:F90)</f>
        <v>4533000</v>
      </c>
      <c r="H91" s="105">
        <f>SUM(H81:H90)</f>
        <v>1277000</v>
      </c>
    </row>
    <row r="92" spans="1:9" ht="15.75">
      <c r="A92" s="163" t="s">
        <v>126</v>
      </c>
      <c r="B92" s="164"/>
      <c r="C92" s="164"/>
      <c r="D92" s="164"/>
      <c r="E92" s="165"/>
      <c r="F92" s="113">
        <f>F91*0.05</f>
        <v>226650</v>
      </c>
    </row>
    <row r="95" spans="1:9" ht="15.75">
      <c r="A95" s="25">
        <v>911</v>
      </c>
      <c r="B95" s="1" t="s">
        <v>125</v>
      </c>
      <c r="C95" s="1">
        <v>6080000</v>
      </c>
      <c r="D95" s="1"/>
      <c r="E95" s="1">
        <f t="shared" ref="E95" si="4">C95+D95</f>
        <v>6080000</v>
      </c>
    </row>
    <row r="96" spans="1:9">
      <c r="E96" s="105">
        <f>E95*0.05</f>
        <v>304000</v>
      </c>
    </row>
    <row r="100" spans="3:5">
      <c r="C100" s="121">
        <v>1</v>
      </c>
      <c r="D100" s="91">
        <v>41000</v>
      </c>
      <c r="E100" s="91">
        <f t="shared" ref="E100:E102" si="5">C100*D100</f>
        <v>41000</v>
      </c>
    </row>
    <row r="101" spans="3:5">
      <c r="C101" s="121">
        <v>2</v>
      </c>
      <c r="D101" s="91">
        <v>49000</v>
      </c>
      <c r="E101" s="91">
        <f t="shared" si="5"/>
        <v>98000</v>
      </c>
    </row>
    <row r="102" spans="3:5">
      <c r="C102" s="89">
        <v>3</v>
      </c>
      <c r="D102" s="91">
        <v>56000</v>
      </c>
      <c r="E102" s="91">
        <f t="shared" si="5"/>
        <v>168000</v>
      </c>
    </row>
    <row r="103" spans="3:5">
      <c r="C103" s="169" t="s">
        <v>265</v>
      </c>
      <c r="D103" s="169"/>
      <c r="E103" s="105">
        <f>SUM(E100:E102)</f>
        <v>307000</v>
      </c>
    </row>
    <row r="105" spans="3:5" ht="15.75">
      <c r="C105" s="128" t="s">
        <v>266</v>
      </c>
      <c r="D105" s="128"/>
      <c r="E105" s="128">
        <f>(E103+E96+F92+H91+F63+H62)-(I86+I90)</f>
        <v>4419305</v>
      </c>
    </row>
  </sheetData>
  <mergeCells count="19">
    <mergeCell ref="A10:F10"/>
    <mergeCell ref="A62:E62"/>
    <mergeCell ref="A63:E63"/>
    <mergeCell ref="A2:F2"/>
    <mergeCell ref="A3:F3"/>
    <mergeCell ref="A4:F4"/>
    <mergeCell ref="A7:F7"/>
    <mergeCell ref="A8:F8"/>
    <mergeCell ref="A9:F9"/>
    <mergeCell ref="A75:F75"/>
    <mergeCell ref="A91:E91"/>
    <mergeCell ref="A92:E92"/>
    <mergeCell ref="C103:D103"/>
    <mergeCell ref="A67:F67"/>
    <mergeCell ref="A68:F68"/>
    <mergeCell ref="A69:F69"/>
    <mergeCell ref="A72:F72"/>
    <mergeCell ref="A73:F73"/>
    <mergeCell ref="A74:F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CK T.01</vt:lpstr>
      <vt:lpstr>CK T.02</vt:lpstr>
      <vt:lpstr>CK .T3</vt:lpstr>
      <vt:lpstr>CK T.4</vt:lpstr>
      <vt:lpstr>CK T.5</vt:lpstr>
      <vt:lpstr>CK T.6</vt:lpstr>
      <vt:lpstr>CK T.7</vt:lpstr>
      <vt:lpstr>CK T.8</vt:lpstr>
      <vt:lpstr>T.9</vt:lpstr>
      <vt:lpstr>T.10</vt:lpstr>
      <vt:lpstr>T.11</vt:lpstr>
      <vt:lpstr>T.12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2016-03-31T01:51:16Z</dcterms:created>
  <dcterms:modified xsi:type="dcterms:W3CDTF">2017-01-19T11:38:23Z</dcterms:modified>
</cp:coreProperties>
</file>