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ng\Downloads\19521783\Mini Project\"/>
    </mc:Choice>
  </mc:AlternateContent>
  <xr:revisionPtr revIDLastSave="0" documentId="13_ncr:1_{44FF6D05-1634-4349-B731-F46A377DCF2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 trận kề" sheetId="4" r:id="rId1"/>
    <sheet name="Betweenes" sheetId="1" r:id="rId2"/>
    <sheet name="Eigen Vector" sheetId="2" r:id="rId3"/>
    <sheet name="Page Rank" sheetId="3" r:id="rId4"/>
    <sheet name="Lova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5" l="1"/>
  <c r="F19" i="5"/>
  <c r="F18" i="5"/>
  <c r="F17" i="5"/>
  <c r="F16" i="5"/>
  <c r="B20" i="5"/>
  <c r="T3" i="5"/>
  <c r="U3" i="5"/>
  <c r="V3" i="5"/>
  <c r="W3" i="5"/>
  <c r="X3" i="5"/>
  <c r="Y3" i="5"/>
  <c r="Z3" i="5"/>
  <c r="AA3" i="5"/>
  <c r="AB3" i="5"/>
  <c r="S3" i="5"/>
  <c r="B19" i="5"/>
  <c r="B18" i="5"/>
  <c r="B17" i="5"/>
  <c r="B16" i="5"/>
  <c r="M11" i="5"/>
  <c r="M1" i="5"/>
  <c r="M2" i="5"/>
  <c r="M3" i="5"/>
  <c r="M4" i="5"/>
  <c r="M5" i="5"/>
  <c r="M6" i="5"/>
  <c r="M7" i="5"/>
  <c r="M8" i="5"/>
  <c r="M9" i="5"/>
  <c r="M10" i="5"/>
  <c r="X72" i="2" l="1"/>
  <c r="C16" i="3" l="1" a="1"/>
  <c r="C16" i="3" s="1"/>
  <c r="I9" i="1"/>
  <c r="I8" i="1"/>
  <c r="I10" i="1"/>
  <c r="I11" i="1"/>
  <c r="I7" i="1"/>
  <c r="I6" i="1"/>
  <c r="I5" i="1"/>
  <c r="I4" i="1"/>
  <c r="I3" i="1"/>
  <c r="I2" i="1"/>
  <c r="H2" i="1"/>
  <c r="H6" i="1"/>
  <c r="H7" i="1"/>
  <c r="H4" i="1"/>
  <c r="H5" i="1"/>
  <c r="H3" i="1"/>
  <c r="H11" i="1"/>
  <c r="H10" i="1"/>
  <c r="H9" i="1"/>
  <c r="H8" i="1"/>
  <c r="V72" i="2" l="1"/>
  <c r="V73" i="2"/>
  <c r="V74" i="2"/>
  <c r="V75" i="2"/>
  <c r="V76" i="2"/>
  <c r="V77" i="2"/>
  <c r="V78" i="2"/>
  <c r="V79" i="2"/>
  <c r="V80" i="2"/>
  <c r="V81" i="2"/>
  <c r="T72" i="2"/>
  <c r="T73" i="2"/>
  <c r="T74" i="2"/>
  <c r="T75" i="2"/>
  <c r="T76" i="2"/>
  <c r="T77" i="2"/>
  <c r="T78" i="2"/>
  <c r="T79" i="2"/>
  <c r="T80" i="2"/>
  <c r="T81" i="2"/>
  <c r="W82" i="2"/>
  <c r="Q73" i="2" a="1"/>
  <c r="Q73" i="2" s="1"/>
  <c r="Q74" i="2" a="1"/>
  <c r="Q74" i="2" s="1"/>
  <c r="Q75" i="2" a="1"/>
  <c r="Q75" i="2" s="1"/>
  <c r="Q76" i="2" a="1"/>
  <c r="Q76" i="2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52" i="2" a="1"/>
  <c r="Q52" i="2" s="1"/>
  <c r="Q72" i="2" a="1"/>
  <c r="Q72" i="2" s="1"/>
  <c r="Q20" i="2" a="1"/>
  <c r="Q20" i="2" s="1"/>
  <c r="J5" i="3" l="1"/>
  <c r="K4" i="3"/>
  <c r="J4" i="3"/>
  <c r="I4" i="3"/>
  <c r="I5" i="3"/>
  <c r="H4" i="3"/>
  <c r="G4" i="3"/>
  <c r="F4" i="3"/>
  <c r="E4" i="3"/>
  <c r="D4" i="3"/>
  <c r="C4" i="3"/>
  <c r="B4" i="3"/>
  <c r="B5" i="3"/>
  <c r="C5" i="3" s="1"/>
  <c r="K3" i="3"/>
  <c r="J3" i="3"/>
  <c r="I3" i="3"/>
  <c r="H3" i="3"/>
  <c r="G3" i="3"/>
  <c r="F3" i="3"/>
  <c r="E3" i="3"/>
  <c r="D3" i="3"/>
  <c r="C3" i="3"/>
  <c r="B3" i="3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37" i="2" a="1"/>
  <c r="Q37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2" i="2" a="1"/>
  <c r="Q2" i="2" s="1"/>
  <c r="K19" i="4"/>
  <c r="K20" i="4"/>
  <c r="K21" i="4"/>
  <c r="K22" i="4"/>
  <c r="K23" i="4"/>
  <c r="K24" i="4"/>
  <c r="K25" i="4"/>
  <c r="K26" i="4"/>
  <c r="K27" i="4"/>
  <c r="J19" i="4"/>
  <c r="J20" i="4"/>
  <c r="J21" i="4"/>
  <c r="J22" i="4"/>
  <c r="J23" i="4"/>
  <c r="J24" i="4"/>
  <c r="J25" i="4"/>
  <c r="J26" i="4"/>
  <c r="J27" i="4"/>
  <c r="I19" i="4"/>
  <c r="I20" i="4"/>
  <c r="I21" i="4"/>
  <c r="I22" i="4"/>
  <c r="I23" i="4"/>
  <c r="I24" i="4"/>
  <c r="I25" i="4"/>
  <c r="I26" i="4"/>
  <c r="I27" i="4"/>
  <c r="H19" i="4"/>
  <c r="H20" i="4"/>
  <c r="H21" i="4"/>
  <c r="H22" i="4"/>
  <c r="H23" i="4"/>
  <c r="H24" i="4"/>
  <c r="H25" i="4"/>
  <c r="H26" i="4"/>
  <c r="H27" i="4"/>
  <c r="G19" i="4"/>
  <c r="G20" i="4"/>
  <c r="G21" i="4"/>
  <c r="G22" i="4"/>
  <c r="G23" i="4"/>
  <c r="G24" i="4"/>
  <c r="G25" i="4"/>
  <c r="G26" i="4"/>
  <c r="G27" i="4"/>
  <c r="F19" i="4"/>
  <c r="F20" i="4"/>
  <c r="F21" i="4"/>
  <c r="F22" i="4"/>
  <c r="F23" i="4"/>
  <c r="F24" i="4"/>
  <c r="F25" i="4"/>
  <c r="F26" i="4"/>
  <c r="F27" i="4"/>
  <c r="E19" i="4"/>
  <c r="E20" i="4"/>
  <c r="E21" i="4"/>
  <c r="E22" i="4"/>
  <c r="E23" i="4"/>
  <c r="E24" i="4"/>
  <c r="E25" i="4"/>
  <c r="E26" i="4"/>
  <c r="E27" i="4"/>
  <c r="D19" i="4"/>
  <c r="D20" i="4"/>
  <c r="D21" i="4"/>
  <c r="D22" i="4"/>
  <c r="D23" i="4"/>
  <c r="D24" i="4"/>
  <c r="D25" i="4"/>
  <c r="D26" i="4"/>
  <c r="D27" i="4"/>
  <c r="C19" i="4"/>
  <c r="C20" i="4"/>
  <c r="C21" i="4"/>
  <c r="C22" i="4"/>
  <c r="C23" i="4"/>
  <c r="C24" i="4"/>
  <c r="C25" i="4"/>
  <c r="C26" i="4"/>
  <c r="C27" i="4"/>
  <c r="B19" i="4"/>
  <c r="B20" i="4"/>
  <c r="B21" i="4"/>
  <c r="B22" i="4"/>
  <c r="B23" i="4"/>
  <c r="B24" i="4"/>
  <c r="B25" i="4"/>
  <c r="B26" i="4"/>
  <c r="B27" i="4"/>
  <c r="C18" i="4"/>
  <c r="D18" i="4"/>
  <c r="E18" i="4"/>
  <c r="F18" i="4"/>
  <c r="G18" i="4"/>
  <c r="H18" i="4"/>
  <c r="I18" i="4"/>
  <c r="J18" i="4"/>
  <c r="K18" i="4"/>
  <c r="B18" i="4"/>
  <c r="W12" i="2" l="1"/>
  <c r="T11" i="2" s="1"/>
  <c r="V11" i="2" s="1"/>
  <c r="W62" i="2"/>
  <c r="W47" i="2"/>
  <c r="T41" i="2" s="1"/>
  <c r="V41" i="2" s="1"/>
  <c r="W30" i="2"/>
  <c r="T21" i="2" s="1"/>
  <c r="V21" i="2" s="1"/>
  <c r="K5" i="3"/>
  <c r="I6" i="3" s="1"/>
  <c r="D5" i="3"/>
  <c r="T45" i="2" l="1"/>
  <c r="T26" i="2"/>
  <c r="T52" i="2"/>
  <c r="V52" i="2" s="1"/>
  <c r="T54" i="2"/>
  <c r="V54" i="2" s="1"/>
  <c r="T56" i="2"/>
  <c r="V56" i="2" s="1"/>
  <c r="T53" i="2"/>
  <c r="V53" i="2" s="1"/>
  <c r="T57" i="2"/>
  <c r="V57" i="2" s="1"/>
  <c r="T60" i="2"/>
  <c r="V60" i="2" s="1"/>
  <c r="T55" i="2"/>
  <c r="V55" i="2" s="1"/>
  <c r="T58" i="2"/>
  <c r="V58" i="2" s="1"/>
  <c r="T59" i="2"/>
  <c r="V59" i="2" s="1"/>
  <c r="T61" i="2"/>
  <c r="V61" i="2" s="1"/>
  <c r="T38" i="2"/>
  <c r="V38" i="2" s="1"/>
  <c r="T43" i="2"/>
  <c r="V43" i="2" s="1"/>
  <c r="V45" i="2"/>
  <c r="T46" i="2"/>
  <c r="V46" i="2" s="1"/>
  <c r="T37" i="2"/>
  <c r="V37" i="2" s="1"/>
  <c r="T39" i="2"/>
  <c r="V39" i="2" s="1"/>
  <c r="T42" i="2"/>
  <c r="V42" i="2" s="1"/>
  <c r="T44" i="2"/>
  <c r="V44" i="2" s="1"/>
  <c r="T40" i="2"/>
  <c r="V40" i="2" s="1"/>
  <c r="T22" i="2"/>
  <c r="V22" i="2" s="1"/>
  <c r="T27" i="2"/>
  <c r="V27" i="2" s="1"/>
  <c r="T20" i="2"/>
  <c r="V20" i="2" s="1"/>
  <c r="T24" i="2"/>
  <c r="V24" i="2" s="1"/>
  <c r="V26" i="2"/>
  <c r="T28" i="2"/>
  <c r="V28" i="2" s="1"/>
  <c r="T29" i="2"/>
  <c r="V29" i="2" s="1"/>
  <c r="T23" i="2"/>
  <c r="V23" i="2" s="1"/>
  <c r="T25" i="2"/>
  <c r="V25" i="2" s="1"/>
  <c r="J6" i="3"/>
  <c r="K6" i="3" s="1"/>
  <c r="E5" i="3"/>
  <c r="T3" i="2"/>
  <c r="V3" i="2" s="1"/>
  <c r="T4" i="2"/>
  <c r="V4" i="2" s="1"/>
  <c r="T5" i="2"/>
  <c r="V5" i="2" s="1"/>
  <c r="T6" i="2"/>
  <c r="V6" i="2" s="1"/>
  <c r="T10" i="2"/>
  <c r="V10" i="2" s="1"/>
  <c r="T2" i="2"/>
  <c r="V2" i="2" s="1"/>
  <c r="T7" i="2"/>
  <c r="V7" i="2" s="1"/>
  <c r="T8" i="2"/>
  <c r="V8" i="2" s="1"/>
  <c r="T9" i="2"/>
  <c r="V9" i="2" s="1"/>
  <c r="X52" i="2" l="1"/>
  <c r="X37" i="2"/>
  <c r="X20" i="2"/>
  <c r="X2" i="2"/>
  <c r="I7" i="3"/>
  <c r="F5" i="3"/>
  <c r="J7" i="3" l="1"/>
  <c r="K7" i="3"/>
  <c r="G5" i="3"/>
  <c r="B6" i="3" l="1"/>
  <c r="H5" i="3"/>
  <c r="C6" i="3"/>
  <c r="D6" i="3" l="1"/>
  <c r="E6" i="3" l="1"/>
  <c r="F6" i="3"/>
  <c r="G6" i="3"/>
  <c r="H6" i="3" l="1"/>
  <c r="B7" i="3"/>
  <c r="C7" i="3" l="1"/>
  <c r="D7" i="3"/>
  <c r="E7" i="3" s="1"/>
  <c r="F7" i="3"/>
  <c r="G7" i="3" l="1"/>
  <c r="H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<sst xmlns="http://schemas.openxmlformats.org/spreadsheetml/2006/main" count="481" uniqueCount="71">
  <si>
    <t>stt</t>
  </si>
  <si>
    <t>Node betweeness</t>
  </si>
  <si>
    <t>Betweeness Centrality</t>
  </si>
  <si>
    <t>Closeness Centrality</t>
  </si>
  <si>
    <t>Kenya</t>
  </si>
  <si>
    <t>Mozambique</t>
  </si>
  <si>
    <t>Cb(Kenya)</t>
  </si>
  <si>
    <t>Rwanda</t>
  </si>
  <si>
    <t>Cb(Mozambique)</t>
  </si>
  <si>
    <t>Madagascar</t>
  </si>
  <si>
    <t>Cb(Madagascar)</t>
  </si>
  <si>
    <t>Cameroon</t>
  </si>
  <si>
    <t>Cb(Rwanda)</t>
  </si>
  <si>
    <t>Ghana</t>
  </si>
  <si>
    <t>Cb(Cameroon)</t>
  </si>
  <si>
    <t>Seychelles</t>
  </si>
  <si>
    <t>Cb(Ghana)</t>
  </si>
  <si>
    <t>Vanuatu</t>
  </si>
  <si>
    <t>Cb(Vanuatu)</t>
  </si>
  <si>
    <t>Norfolk Island</t>
  </si>
  <si>
    <t>Cb(Norfolk Island)</t>
  </si>
  <si>
    <t>Niue</t>
  </si>
  <si>
    <t>Cb(Niue)</t>
  </si>
  <si>
    <t>Cb(Seychelles)</t>
  </si>
  <si>
    <t>Ghana or Kenya</t>
  </si>
  <si>
    <t>Kenya, Vanuatu</t>
  </si>
  <si>
    <t>Kenya,Vanuatu</t>
  </si>
  <si>
    <t>M?u=48</t>
  </si>
  <si>
    <t>Đỉnh 1</t>
  </si>
  <si>
    <t>Đỉnh 2</t>
  </si>
  <si>
    <t>X</t>
  </si>
  <si>
    <t>=</t>
  </si>
  <si>
    <t>x</t>
  </si>
  <si>
    <t>Kết quả Gephi:</t>
  </si>
  <si>
    <t>Kết quả Gephi</t>
  </si>
  <si>
    <t>Đỉnh</t>
  </si>
  <si>
    <t>Số đoạn trên đường đi ngắn nhất từ Kenya</t>
  </si>
  <si>
    <t>Số đoạn trên đường đi ngắn nhất từ Vanuatu</t>
  </si>
  <si>
    <t>Số đoạn trên đường đi ngắn nhất từ Niue</t>
  </si>
  <si>
    <t>Số đoạn trên đường đi ngắn nhất từ Nortfork Island</t>
  </si>
  <si>
    <t>Số đoạn trên đường đi ngắn nhất từ Ghana</t>
  </si>
  <si>
    <t>Nortfork Island</t>
  </si>
  <si>
    <t>Số đoạn trên đường đi ngắn nhất từ Seychelles</t>
  </si>
  <si>
    <t>Số đoạn trên đường đi ngắn nhất từ Mozambique</t>
  </si>
  <si>
    <t>Số đoạn trên đường đi ngắn nhất từ Rwanda</t>
  </si>
  <si>
    <t>Số đoạn trên đường đi ngắn nhất từ Madagascar</t>
  </si>
  <si>
    <t>Số đoạn trên đường đi ngắn nhất từ Cameroon</t>
  </si>
  <si>
    <t>Harmonic Centrality</t>
  </si>
  <si>
    <t>Cụm 1</t>
  </si>
  <si>
    <t>Cụm 2</t>
  </si>
  <si>
    <t>Cụm 3</t>
  </si>
  <si>
    <t>Cụm 4</t>
  </si>
  <si>
    <t>Cụm 5</t>
  </si>
  <si>
    <t>Cụm 6</t>
  </si>
  <si>
    <t>Cụm 7</t>
  </si>
  <si>
    <t>Cụm 8</t>
  </si>
  <si>
    <t>Cụm 9</t>
  </si>
  <si>
    <t>Cụm 10</t>
  </si>
  <si>
    <t>Tên tắt</t>
  </si>
  <si>
    <t>MAD-&gt;MOZ</t>
  </si>
  <si>
    <t>MAD-&gt;RWA</t>
  </si>
  <si>
    <t>MAD-&gt;KEN</t>
  </si>
  <si>
    <t>MAD-&gt;CAM</t>
  </si>
  <si>
    <t>MAD-&gt;GHA</t>
  </si>
  <si>
    <t>MOZ-&gt;KEN</t>
  </si>
  <si>
    <t>MOZ-&gt;RWA</t>
  </si>
  <si>
    <t>MOZ-&gt;CAM</t>
  </si>
  <si>
    <t>MOZ-&gt;GHA</t>
  </si>
  <si>
    <t>RWA-&gt;KEN</t>
  </si>
  <si>
    <t>RWA-&gt;CAM</t>
  </si>
  <si>
    <t>RWA-&gt;GHA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</si>
</sst>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57</xdr:row>
      <xdr:rowOff>0</xdr:rowOff>
    </xdr:from>
    <xdr:to>
      <xdr:col>30</xdr:col>
      <xdr:colOff>552152</xdr:colOff>
      <xdr:row>67</xdr:row>
      <xdr:rowOff>85476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E3D9AF-D0A9-4ED2-A121-AAF5AD21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10858500"/>
          <a:ext cx="2380952" cy="1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11</xdr:col>
      <xdr:colOff>133105</xdr:colOff>
      <xdr:row>25</xdr:row>
      <xdr:rowOff>114048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2D9901-5FDF-67F5-C4FB-2472D01C1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00"/>
          <a:ext cx="1961905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B82B-7954-4BB0-B977-2957E65D05B5}">
  <dimension ref="A1:K27"/>
  <sheetViews>
    <sheetView workbookViewId="0">
      <selection activeCell="B2" sqref="B2:K11"/>
    </sheetView>
  </sheetViews>
  <sheetFormatPr defaultRowHeight="15" x14ac:dyDescent="0.25"/>
  <sheetData>
    <row r="1" spans="1:11" x14ac:dyDescent="0.25">
      <c r="B1" t="s">
        <v>9</v>
      </c>
      <c r="C1" t="s">
        <v>5</v>
      </c>
      <c r="D1" t="s">
        <v>7</v>
      </c>
      <c r="E1" t="s">
        <v>4</v>
      </c>
      <c r="F1" t="s">
        <v>11</v>
      </c>
      <c r="G1" t="s">
        <v>13</v>
      </c>
      <c r="H1" t="s">
        <v>15</v>
      </c>
      <c r="I1" t="s">
        <v>17</v>
      </c>
      <c r="J1" t="s">
        <v>21</v>
      </c>
      <c r="K1" t="s">
        <v>19</v>
      </c>
    </row>
    <row r="2" spans="1:11" x14ac:dyDescent="0.25">
      <c r="A2" t="s">
        <v>9</v>
      </c>
      <c r="B2">
        <v>0</v>
      </c>
      <c r="C2">
        <v>1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5</v>
      </c>
      <c r="B3">
        <v>1</v>
      </c>
      <c r="C3">
        <v>0</v>
      </c>
      <c r="D3">
        <v>2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7</v>
      </c>
      <c r="B4">
        <v>2</v>
      </c>
      <c r="C4">
        <v>2</v>
      </c>
      <c r="D4">
        <v>0</v>
      </c>
      <c r="E4">
        <v>5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2</v>
      </c>
      <c r="C5">
        <v>2</v>
      </c>
      <c r="D5">
        <v>5</v>
      </c>
      <c r="E5">
        <v>0</v>
      </c>
      <c r="F5">
        <v>4</v>
      </c>
      <c r="G5">
        <v>5</v>
      </c>
      <c r="H5">
        <v>2</v>
      </c>
      <c r="I5">
        <v>1</v>
      </c>
      <c r="J5">
        <v>0</v>
      </c>
      <c r="K5">
        <v>0</v>
      </c>
    </row>
    <row r="6" spans="1:11" x14ac:dyDescent="0.25">
      <c r="A6" t="s">
        <v>11</v>
      </c>
      <c r="B6">
        <v>2</v>
      </c>
      <c r="C6">
        <v>1</v>
      </c>
      <c r="D6">
        <v>4</v>
      </c>
      <c r="E6">
        <v>4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13</v>
      </c>
      <c r="B7">
        <v>1</v>
      </c>
      <c r="C7">
        <v>1</v>
      </c>
      <c r="D7">
        <v>3</v>
      </c>
      <c r="E7">
        <v>5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15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7" spans="1:11" x14ac:dyDescent="0.25">
      <c r="B17" t="s">
        <v>9</v>
      </c>
      <c r="C17" t="s">
        <v>5</v>
      </c>
      <c r="D17" t="s">
        <v>7</v>
      </c>
      <c r="E17" t="s">
        <v>4</v>
      </c>
      <c r="F17" t="s">
        <v>11</v>
      </c>
      <c r="G17" t="s">
        <v>13</v>
      </c>
      <c r="H17" t="s">
        <v>15</v>
      </c>
      <c r="I17" t="s">
        <v>17</v>
      </c>
      <c r="J17" t="s">
        <v>21</v>
      </c>
      <c r="K17" t="s">
        <v>19</v>
      </c>
    </row>
    <row r="18" spans="1:11" x14ac:dyDescent="0.25">
      <c r="A18" t="s">
        <v>9</v>
      </c>
      <c r="B18">
        <f>IF(B2&gt;0,1,0)</f>
        <v>0</v>
      </c>
      <c r="C18">
        <f t="shared" ref="C18:K18" si="0">IF(C2&gt;0,1,0)</f>
        <v>1</v>
      </c>
      <c r="D18">
        <f t="shared" si="0"/>
        <v>1</v>
      </c>
      <c r="E18">
        <f t="shared" si="0"/>
        <v>1</v>
      </c>
      <c r="F18">
        <f t="shared" si="0"/>
        <v>1</v>
      </c>
      <c r="G18">
        <f t="shared" si="0"/>
        <v>1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</row>
    <row r="19" spans="1:11" x14ac:dyDescent="0.25">
      <c r="A19" t="s">
        <v>5</v>
      </c>
      <c r="B19">
        <f t="shared" ref="B19:K27" si="1">IF(B3&gt;0,1,0)</f>
        <v>1</v>
      </c>
      <c r="C19">
        <f t="shared" si="1"/>
        <v>0</v>
      </c>
      <c r="D19">
        <f t="shared" si="1"/>
        <v>1</v>
      </c>
      <c r="E19">
        <f t="shared" si="1"/>
        <v>1</v>
      </c>
      <c r="F19">
        <f t="shared" si="1"/>
        <v>1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</row>
    <row r="20" spans="1:11" x14ac:dyDescent="0.25">
      <c r="A20" t="s">
        <v>7</v>
      </c>
      <c r="B20">
        <f t="shared" si="1"/>
        <v>1</v>
      </c>
      <c r="C20">
        <f t="shared" si="1"/>
        <v>1</v>
      </c>
      <c r="D20">
        <f t="shared" si="1"/>
        <v>0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</row>
    <row r="21" spans="1:11" x14ac:dyDescent="0.25">
      <c r="A21" t="s">
        <v>4</v>
      </c>
      <c r="B21">
        <f t="shared" si="1"/>
        <v>1</v>
      </c>
      <c r="C21">
        <f t="shared" si="1"/>
        <v>1</v>
      </c>
      <c r="D21">
        <f t="shared" si="1"/>
        <v>1</v>
      </c>
      <c r="E21">
        <f t="shared" si="1"/>
        <v>0</v>
      </c>
      <c r="F21">
        <f t="shared" si="1"/>
        <v>1</v>
      </c>
      <c r="G21">
        <f t="shared" si="1"/>
        <v>1</v>
      </c>
      <c r="H21">
        <f t="shared" si="1"/>
        <v>1</v>
      </c>
      <c r="I21">
        <f t="shared" si="1"/>
        <v>1</v>
      </c>
      <c r="J21">
        <f t="shared" si="1"/>
        <v>0</v>
      </c>
      <c r="K21">
        <f t="shared" si="1"/>
        <v>0</v>
      </c>
    </row>
    <row r="22" spans="1:11" x14ac:dyDescent="0.25">
      <c r="A22" t="s">
        <v>11</v>
      </c>
      <c r="B22">
        <f t="shared" si="1"/>
        <v>1</v>
      </c>
      <c r="C22">
        <f t="shared" si="1"/>
        <v>1</v>
      </c>
      <c r="D22">
        <f t="shared" si="1"/>
        <v>1</v>
      </c>
      <c r="E22">
        <f t="shared" si="1"/>
        <v>1</v>
      </c>
      <c r="F22">
        <f t="shared" si="1"/>
        <v>0</v>
      </c>
      <c r="G22">
        <f t="shared" si="1"/>
        <v>1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</row>
    <row r="23" spans="1:11" x14ac:dyDescent="0.25">
      <c r="A23" t="s">
        <v>13</v>
      </c>
      <c r="B23">
        <f t="shared" si="1"/>
        <v>1</v>
      </c>
      <c r="C23">
        <f t="shared" si="1"/>
        <v>1</v>
      </c>
      <c r="D23">
        <f t="shared" si="1"/>
        <v>1</v>
      </c>
      <c r="E23">
        <f t="shared" si="1"/>
        <v>1</v>
      </c>
      <c r="F23">
        <f t="shared" si="1"/>
        <v>1</v>
      </c>
      <c r="G23">
        <f t="shared" si="1"/>
        <v>0</v>
      </c>
      <c r="H23">
        <f t="shared" si="1"/>
        <v>1</v>
      </c>
      <c r="I23">
        <f t="shared" si="1"/>
        <v>0</v>
      </c>
      <c r="J23">
        <f t="shared" si="1"/>
        <v>0</v>
      </c>
      <c r="K23">
        <f t="shared" si="1"/>
        <v>0</v>
      </c>
    </row>
    <row r="24" spans="1:11" x14ac:dyDescent="0.25">
      <c r="A24" t="s">
        <v>15</v>
      </c>
      <c r="B24">
        <f t="shared" si="1"/>
        <v>0</v>
      </c>
      <c r="C24">
        <f t="shared" si="1"/>
        <v>0</v>
      </c>
      <c r="D24">
        <f t="shared" si="1"/>
        <v>0</v>
      </c>
      <c r="E24">
        <f t="shared" si="1"/>
        <v>1</v>
      </c>
      <c r="F24">
        <f t="shared" si="1"/>
        <v>0</v>
      </c>
      <c r="G24">
        <f t="shared" si="1"/>
        <v>1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</row>
    <row r="25" spans="1:11" x14ac:dyDescent="0.25">
      <c r="A25" t="s">
        <v>17</v>
      </c>
      <c r="B25">
        <f t="shared" si="1"/>
        <v>0</v>
      </c>
      <c r="C25">
        <f t="shared" si="1"/>
        <v>0</v>
      </c>
      <c r="D25">
        <f t="shared" si="1"/>
        <v>0</v>
      </c>
      <c r="E25">
        <f t="shared" si="1"/>
        <v>1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1</v>
      </c>
      <c r="K25">
        <f t="shared" si="1"/>
        <v>1</v>
      </c>
    </row>
    <row r="26" spans="1:11" x14ac:dyDescent="0.25">
      <c r="A26" t="s">
        <v>21</v>
      </c>
      <c r="B26">
        <f t="shared" si="1"/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1</v>
      </c>
      <c r="J26">
        <f t="shared" si="1"/>
        <v>0</v>
      </c>
      <c r="K26">
        <f t="shared" si="1"/>
        <v>1</v>
      </c>
    </row>
    <row r="27" spans="1:11" x14ac:dyDescent="0.25">
      <c r="A27" t="s">
        <v>19</v>
      </c>
      <c r="B27">
        <f t="shared" si="1"/>
        <v>0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1</v>
      </c>
      <c r="J27">
        <f t="shared" si="1"/>
        <v>1</v>
      </c>
      <c r="K27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workbookViewId="0">
      <selection activeCell="E24" sqref="E24"/>
    </sheetView>
  </sheetViews>
  <sheetFormatPr defaultRowHeight="15" x14ac:dyDescent="0.25"/>
  <cols>
    <col min="2" max="2" width="14.5703125" customWidth="1"/>
    <col min="3" max="3" width="15.140625" customWidth="1"/>
    <col min="4" max="4" width="27.42578125" customWidth="1"/>
    <col min="5" max="5" width="20.28515625" customWidth="1"/>
    <col min="6" max="6" width="15.85546875" customWidth="1"/>
    <col min="7" max="7" width="21.42578125" customWidth="1"/>
    <col min="8" max="8" width="19.5703125" customWidth="1"/>
    <col min="9" max="9" width="22.28515625" customWidth="1"/>
    <col min="10" max="10" width="38.5703125" customWidth="1"/>
  </cols>
  <sheetData>
    <row r="1" spans="1:9" x14ac:dyDescent="0.25">
      <c r="A1" t="s">
        <v>0</v>
      </c>
      <c r="B1" t="s">
        <v>28</v>
      </c>
      <c r="C1" t="s">
        <v>29</v>
      </c>
      <c r="D1" t="s">
        <v>1</v>
      </c>
      <c r="E1" t="s">
        <v>1</v>
      </c>
      <c r="G1" t="s">
        <v>2</v>
      </c>
      <c r="H1" t="s">
        <v>3</v>
      </c>
      <c r="I1" t="s">
        <v>47</v>
      </c>
    </row>
    <row r="2" spans="1:9" x14ac:dyDescent="0.25">
      <c r="A2">
        <v>1</v>
      </c>
      <c r="B2" s="6" t="s">
        <v>4</v>
      </c>
      <c r="C2" s="6" t="s">
        <v>5</v>
      </c>
      <c r="E2" t="s">
        <v>6</v>
      </c>
      <c r="F2">
        <v>0.41666666699999999</v>
      </c>
      <c r="G2">
        <v>20</v>
      </c>
      <c r="H2">
        <f>1/(SUM(J25:J33)/9)</f>
        <v>0.81818181818181812</v>
      </c>
      <c r="I2">
        <f>(SUM(1/J25,1/J26,1/J27,1/J28,1/J29,1/J30,1/J31,1/J32,1/J33))/9</f>
        <v>0.88888888888888884</v>
      </c>
    </row>
    <row r="3" spans="1:9" x14ac:dyDescent="0.25">
      <c r="A3">
        <v>2</v>
      </c>
      <c r="B3" s="6" t="s">
        <v>4</v>
      </c>
      <c r="C3" s="6" t="s">
        <v>7</v>
      </c>
      <c r="E3" t="s">
        <v>8</v>
      </c>
      <c r="F3">
        <v>0</v>
      </c>
      <c r="G3">
        <v>0</v>
      </c>
      <c r="H3">
        <f>1/(SUM(J113:J121)/9)</f>
        <v>0.6</v>
      </c>
      <c r="I3">
        <f>(SUM(1/J113,1/J114,1/J115,1/J116,1/J117,1/J118,1/J119,1/J120,1/J121))/9</f>
        <v>0.74074074074074081</v>
      </c>
    </row>
    <row r="4" spans="1:9" x14ac:dyDescent="0.25">
      <c r="A4">
        <v>3</v>
      </c>
      <c r="B4" s="6" t="s">
        <v>4</v>
      </c>
      <c r="C4" s="6" t="s">
        <v>9</v>
      </c>
      <c r="E4" t="s">
        <v>10</v>
      </c>
      <c r="F4">
        <v>0</v>
      </c>
      <c r="G4">
        <v>0</v>
      </c>
      <c r="H4">
        <f>1/(SUM(J139:J147)/9)</f>
        <v>0.6</v>
      </c>
      <c r="I4">
        <f>(SUM(1/J139,1/J140,1/J141,1/J142,1/J143,1/J144,1/J145,1/J146,1/J147))/9</f>
        <v>0.74074074074074081</v>
      </c>
    </row>
    <row r="5" spans="1:9" x14ac:dyDescent="0.25">
      <c r="A5">
        <v>4</v>
      </c>
      <c r="B5" s="6" t="s">
        <v>4</v>
      </c>
      <c r="C5" s="6" t="s">
        <v>11</v>
      </c>
      <c r="E5" t="s">
        <v>12</v>
      </c>
      <c r="F5">
        <v>0</v>
      </c>
      <c r="G5">
        <v>0</v>
      </c>
      <c r="H5">
        <f>1/(SUM(J127:J135)/9)</f>
        <v>0.6</v>
      </c>
      <c r="I5">
        <f>SUM(1/J127,1/J128,1/J129,1/J130,1/J131,1/J132,1/J133,1/J134,1/J135)/9</f>
        <v>0.74074074074074081</v>
      </c>
    </row>
    <row r="6" spans="1:9" x14ac:dyDescent="0.25">
      <c r="A6">
        <v>5</v>
      </c>
      <c r="B6" s="6" t="s">
        <v>4</v>
      </c>
      <c r="C6" s="6" t="s">
        <v>13</v>
      </c>
      <c r="E6" t="s">
        <v>14</v>
      </c>
      <c r="F6">
        <v>0</v>
      </c>
      <c r="G6">
        <v>0</v>
      </c>
      <c r="H6">
        <f>1/(SUM(J154:J162)/9)</f>
        <v>0.6</v>
      </c>
      <c r="I6">
        <f>SUM(1/J154,1/J155,1/J156,1/J157,1/J158,1/J159,1/J160,1/J161,1/J162)/9</f>
        <v>0.74074074074074081</v>
      </c>
    </row>
    <row r="7" spans="1:9" x14ac:dyDescent="0.25">
      <c r="A7">
        <v>6</v>
      </c>
      <c r="B7" s="6" t="s">
        <v>4</v>
      </c>
      <c r="C7" s="6" t="s">
        <v>15</v>
      </c>
      <c r="E7" t="s">
        <v>16</v>
      </c>
      <c r="F7">
        <v>4.1666666999999998E-2</v>
      </c>
      <c r="G7">
        <v>2</v>
      </c>
      <c r="H7">
        <f>1/(SUM(J84:J93)/9)</f>
        <v>0.64285714285714279</v>
      </c>
      <c r="I7">
        <f>SUM(1/J85,1/J86,1/J87,1/J88,1/J89,1/J90,1/J91,1/J92,1/J93)/9</f>
        <v>0.79629629629629628</v>
      </c>
    </row>
    <row r="8" spans="1:9" x14ac:dyDescent="0.25">
      <c r="A8">
        <v>7</v>
      </c>
      <c r="B8" s="6" t="s">
        <v>4</v>
      </c>
      <c r="C8" s="6" t="s">
        <v>17</v>
      </c>
      <c r="E8" t="s">
        <v>18</v>
      </c>
      <c r="F8">
        <v>0.29166666699999999</v>
      </c>
      <c r="G8">
        <v>14</v>
      </c>
      <c r="H8">
        <f>1/(SUM(J40:J48)/9)</f>
        <v>0.6</v>
      </c>
      <c r="I8">
        <f>SUM(1/J40,1/J41,1/J42,1/J43,1/J44,1/J45,1/J46,1/J47,1/J48)/9</f>
        <v>0.66666666666666663</v>
      </c>
    </row>
    <row r="9" spans="1:9" x14ac:dyDescent="0.25">
      <c r="A9">
        <v>8</v>
      </c>
      <c r="B9" s="6" t="s">
        <v>4</v>
      </c>
      <c r="C9" s="6" t="s">
        <v>19</v>
      </c>
      <c r="D9" t="s">
        <v>17</v>
      </c>
      <c r="E9" t="s">
        <v>20</v>
      </c>
      <c r="F9">
        <v>0</v>
      </c>
      <c r="G9">
        <v>0</v>
      </c>
      <c r="H9">
        <f>1/(SUM(J69:J77)/9)</f>
        <v>0.40909090909090906</v>
      </c>
      <c r="I9">
        <f>SUM(1/J69,1/J70,1/J71,1/J72,1/J73,1/J74,1/J75,1/J76,1/J77)/9</f>
        <v>0.5</v>
      </c>
    </row>
    <row r="10" spans="1:9" x14ac:dyDescent="0.25">
      <c r="A10">
        <v>10</v>
      </c>
      <c r="B10" s="6" t="s">
        <v>4</v>
      </c>
      <c r="C10" s="6" t="s">
        <v>21</v>
      </c>
      <c r="D10" t="s">
        <v>17</v>
      </c>
      <c r="E10" t="s">
        <v>22</v>
      </c>
      <c r="F10">
        <v>0</v>
      </c>
      <c r="G10">
        <v>0</v>
      </c>
      <c r="H10">
        <f>1/(SUM(J69:J77)/9)</f>
        <v>0.40909090909090906</v>
      </c>
      <c r="I10">
        <f>SUM(1/J55,1/J56,1/J57,1/J58,1/J59,1/J60,1/J61,1/J62,1/J63)/9</f>
        <v>0.5</v>
      </c>
    </row>
    <row r="11" spans="1:9" x14ac:dyDescent="0.25">
      <c r="A11">
        <v>12</v>
      </c>
      <c r="B11" s="1" t="s">
        <v>5</v>
      </c>
      <c r="C11" s="1" t="s">
        <v>7</v>
      </c>
      <c r="E11" t="s">
        <v>23</v>
      </c>
      <c r="F11">
        <v>0</v>
      </c>
      <c r="G11">
        <v>0</v>
      </c>
      <c r="H11">
        <f>1/(SUM(J98:J106)/9)</f>
        <v>0.5</v>
      </c>
      <c r="I11">
        <f>SUM(1/J98,1/J99,1/J100,1/J101,1/J102,1/J103,1/J104,1/J105,1/J106)/9</f>
        <v>0.57407407407407407</v>
      </c>
    </row>
    <row r="12" spans="1:9" x14ac:dyDescent="0.25">
      <c r="A12">
        <v>13</v>
      </c>
      <c r="B12" s="1" t="s">
        <v>5</v>
      </c>
      <c r="C12" s="1" t="s">
        <v>9</v>
      </c>
    </row>
    <row r="13" spans="1:9" x14ac:dyDescent="0.25">
      <c r="A13">
        <v>14</v>
      </c>
      <c r="B13" s="1" t="s">
        <v>5</v>
      </c>
      <c r="C13" s="1" t="s">
        <v>11</v>
      </c>
    </row>
    <row r="14" spans="1:9" x14ac:dyDescent="0.25">
      <c r="A14">
        <v>15</v>
      </c>
      <c r="B14" s="1" t="s">
        <v>5</v>
      </c>
      <c r="C14" s="1" t="s">
        <v>13</v>
      </c>
    </row>
    <row r="15" spans="1:9" x14ac:dyDescent="0.25">
      <c r="A15">
        <v>16</v>
      </c>
      <c r="B15" s="1" t="s">
        <v>5</v>
      </c>
      <c r="C15" s="1" t="s">
        <v>15</v>
      </c>
      <c r="D15" t="s">
        <v>24</v>
      </c>
    </row>
    <row r="16" spans="1:9" x14ac:dyDescent="0.25">
      <c r="A16">
        <v>17</v>
      </c>
      <c r="B16" s="1" t="s">
        <v>5</v>
      </c>
      <c r="C16" s="1" t="s">
        <v>17</v>
      </c>
      <c r="D16" t="s">
        <v>4</v>
      </c>
    </row>
    <row r="17" spans="1:10" x14ac:dyDescent="0.25">
      <c r="A17">
        <v>18</v>
      </c>
      <c r="B17" s="1" t="s">
        <v>5</v>
      </c>
      <c r="C17" s="1" t="s">
        <v>21</v>
      </c>
      <c r="D17" t="s">
        <v>25</v>
      </c>
    </row>
    <row r="18" spans="1:10" x14ac:dyDescent="0.25">
      <c r="A18">
        <v>19</v>
      </c>
      <c r="B18" s="1" t="s">
        <v>5</v>
      </c>
      <c r="C18" s="1" t="s">
        <v>19</v>
      </c>
      <c r="D18" t="s">
        <v>25</v>
      </c>
    </row>
    <row r="19" spans="1:10" x14ac:dyDescent="0.25">
      <c r="A19">
        <v>21</v>
      </c>
      <c r="B19" s="2" t="s">
        <v>7</v>
      </c>
      <c r="C19" s="2" t="s">
        <v>9</v>
      </c>
    </row>
    <row r="20" spans="1:10" x14ac:dyDescent="0.25">
      <c r="A20">
        <v>22</v>
      </c>
      <c r="B20" s="2" t="s">
        <v>7</v>
      </c>
      <c r="C20" s="2" t="s">
        <v>11</v>
      </c>
    </row>
    <row r="21" spans="1:10" x14ac:dyDescent="0.25">
      <c r="A21">
        <v>23</v>
      </c>
      <c r="B21" s="2" t="s">
        <v>7</v>
      </c>
      <c r="C21" s="2" t="s">
        <v>13</v>
      </c>
    </row>
    <row r="22" spans="1:10" x14ac:dyDescent="0.25">
      <c r="A22">
        <v>24</v>
      </c>
      <c r="B22" s="2" t="s">
        <v>7</v>
      </c>
      <c r="C22" s="2" t="s">
        <v>15</v>
      </c>
      <c r="D22" t="s">
        <v>24</v>
      </c>
    </row>
    <row r="23" spans="1:10" x14ac:dyDescent="0.25">
      <c r="A23">
        <v>25</v>
      </c>
      <c r="B23" s="2" t="s">
        <v>7</v>
      </c>
      <c r="C23" s="2" t="s">
        <v>17</v>
      </c>
      <c r="D23" t="s">
        <v>4</v>
      </c>
    </row>
    <row r="24" spans="1:10" x14ac:dyDescent="0.25">
      <c r="A24">
        <v>26</v>
      </c>
      <c r="B24" s="2" t="s">
        <v>7</v>
      </c>
      <c r="C24" s="2" t="s">
        <v>21</v>
      </c>
      <c r="D24" t="s">
        <v>25</v>
      </c>
      <c r="I24" t="s">
        <v>35</v>
      </c>
      <c r="J24" t="s">
        <v>36</v>
      </c>
    </row>
    <row r="25" spans="1:10" x14ac:dyDescent="0.25">
      <c r="A25">
        <v>27</v>
      </c>
      <c r="B25" s="2" t="s">
        <v>7</v>
      </c>
      <c r="C25" s="2" t="s">
        <v>19</v>
      </c>
      <c r="D25" t="s">
        <v>25</v>
      </c>
      <c r="I25" t="s">
        <v>5</v>
      </c>
      <c r="J25">
        <v>1</v>
      </c>
    </row>
    <row r="26" spans="1:10" x14ac:dyDescent="0.25">
      <c r="A26">
        <v>28</v>
      </c>
      <c r="B26" s="3" t="s">
        <v>9</v>
      </c>
      <c r="C26" s="3" t="s">
        <v>11</v>
      </c>
      <c r="I26" t="s">
        <v>7</v>
      </c>
      <c r="J26">
        <v>1</v>
      </c>
    </row>
    <row r="27" spans="1:10" x14ac:dyDescent="0.25">
      <c r="A27">
        <v>29</v>
      </c>
      <c r="B27" s="3" t="s">
        <v>9</v>
      </c>
      <c r="C27" s="3" t="s">
        <v>13</v>
      </c>
      <c r="I27" t="s">
        <v>9</v>
      </c>
      <c r="J27">
        <v>1</v>
      </c>
    </row>
    <row r="28" spans="1:10" x14ac:dyDescent="0.25">
      <c r="A28">
        <v>30</v>
      </c>
      <c r="B28" s="3" t="s">
        <v>9</v>
      </c>
      <c r="C28" s="3" t="s">
        <v>15</v>
      </c>
      <c r="D28" t="s">
        <v>24</v>
      </c>
      <c r="I28" t="s">
        <v>11</v>
      </c>
      <c r="J28">
        <v>1</v>
      </c>
    </row>
    <row r="29" spans="1:10" x14ac:dyDescent="0.25">
      <c r="A29">
        <v>31</v>
      </c>
      <c r="B29" s="3" t="s">
        <v>9</v>
      </c>
      <c r="C29" s="3" t="s">
        <v>17</v>
      </c>
      <c r="D29" t="s">
        <v>4</v>
      </c>
      <c r="I29" t="s">
        <v>13</v>
      </c>
      <c r="J29">
        <v>1</v>
      </c>
    </row>
    <row r="30" spans="1:10" x14ac:dyDescent="0.25">
      <c r="A30">
        <v>32</v>
      </c>
      <c r="B30" s="3" t="s">
        <v>9</v>
      </c>
      <c r="C30" s="3" t="s">
        <v>21</v>
      </c>
      <c r="D30" t="s">
        <v>25</v>
      </c>
      <c r="I30" t="s">
        <v>15</v>
      </c>
      <c r="J30">
        <v>1</v>
      </c>
    </row>
    <row r="31" spans="1:10" x14ac:dyDescent="0.25">
      <c r="A31">
        <v>33</v>
      </c>
      <c r="B31" s="3" t="s">
        <v>9</v>
      </c>
      <c r="C31" s="3" t="s">
        <v>19</v>
      </c>
      <c r="D31" t="s">
        <v>25</v>
      </c>
      <c r="I31" t="s">
        <v>17</v>
      </c>
      <c r="J31">
        <v>1</v>
      </c>
    </row>
    <row r="32" spans="1:10" x14ac:dyDescent="0.25">
      <c r="A32">
        <v>34</v>
      </c>
      <c r="B32" s="4" t="s">
        <v>11</v>
      </c>
      <c r="C32" s="4" t="s">
        <v>13</v>
      </c>
      <c r="I32" t="s">
        <v>19</v>
      </c>
      <c r="J32">
        <v>2</v>
      </c>
    </row>
    <row r="33" spans="1:10" x14ac:dyDescent="0.25">
      <c r="A33">
        <v>35</v>
      </c>
      <c r="B33" s="4" t="s">
        <v>11</v>
      </c>
      <c r="C33" s="4" t="s">
        <v>15</v>
      </c>
      <c r="D33" t="s">
        <v>24</v>
      </c>
      <c r="I33" t="s">
        <v>21</v>
      </c>
      <c r="J33">
        <v>2</v>
      </c>
    </row>
    <row r="34" spans="1:10" x14ac:dyDescent="0.25">
      <c r="A34">
        <v>36</v>
      </c>
      <c r="B34" s="4" t="s">
        <v>11</v>
      </c>
      <c r="C34" s="4" t="s">
        <v>17</v>
      </c>
      <c r="D34" t="s">
        <v>4</v>
      </c>
    </row>
    <row r="35" spans="1:10" x14ac:dyDescent="0.25">
      <c r="A35">
        <v>37</v>
      </c>
      <c r="B35" s="4" t="s">
        <v>11</v>
      </c>
      <c r="C35" s="4" t="s">
        <v>21</v>
      </c>
      <c r="D35" t="s">
        <v>26</v>
      </c>
    </row>
    <row r="36" spans="1:10" x14ac:dyDescent="0.25">
      <c r="A36">
        <v>38</v>
      </c>
      <c r="B36" s="4" t="s">
        <v>11</v>
      </c>
      <c r="C36" s="4" t="s">
        <v>19</v>
      </c>
      <c r="D36" t="s">
        <v>26</v>
      </c>
    </row>
    <row r="37" spans="1:10" x14ac:dyDescent="0.25">
      <c r="A37">
        <v>39</v>
      </c>
      <c r="B37" s="5" t="s">
        <v>13</v>
      </c>
      <c r="C37" s="5" t="s">
        <v>15</v>
      </c>
    </row>
    <row r="38" spans="1:10" x14ac:dyDescent="0.25">
      <c r="A38">
        <v>40</v>
      </c>
      <c r="B38" s="5" t="s">
        <v>13</v>
      </c>
      <c r="C38" s="5" t="s">
        <v>17</v>
      </c>
      <c r="D38" t="s">
        <v>4</v>
      </c>
    </row>
    <row r="39" spans="1:10" x14ac:dyDescent="0.25">
      <c r="A39">
        <v>41</v>
      </c>
      <c r="B39" s="5" t="s">
        <v>13</v>
      </c>
      <c r="C39" s="5" t="s">
        <v>21</v>
      </c>
      <c r="D39" t="s">
        <v>26</v>
      </c>
      <c r="I39" t="s">
        <v>35</v>
      </c>
      <c r="J39" t="s">
        <v>37</v>
      </c>
    </row>
    <row r="40" spans="1:10" x14ac:dyDescent="0.25">
      <c r="A40">
        <v>42</v>
      </c>
      <c r="B40" s="5" t="s">
        <v>13</v>
      </c>
      <c r="C40" s="5" t="s">
        <v>19</v>
      </c>
      <c r="D40" t="s">
        <v>26</v>
      </c>
      <c r="I40" t="s">
        <v>5</v>
      </c>
      <c r="J40">
        <v>2</v>
      </c>
    </row>
    <row r="41" spans="1:10" x14ac:dyDescent="0.25">
      <c r="A41">
        <v>43</v>
      </c>
      <c r="B41" s="7" t="s">
        <v>15</v>
      </c>
      <c r="C41" s="7" t="s">
        <v>17</v>
      </c>
      <c r="D41" t="s">
        <v>4</v>
      </c>
      <c r="I41" t="s">
        <v>7</v>
      </c>
      <c r="J41">
        <v>2</v>
      </c>
    </row>
    <row r="42" spans="1:10" x14ac:dyDescent="0.25">
      <c r="A42">
        <v>44</v>
      </c>
      <c r="B42" s="7" t="s">
        <v>15</v>
      </c>
      <c r="C42" s="7" t="s">
        <v>21</v>
      </c>
      <c r="D42" t="s">
        <v>26</v>
      </c>
      <c r="I42" t="s">
        <v>9</v>
      </c>
      <c r="J42">
        <v>2</v>
      </c>
    </row>
    <row r="43" spans="1:10" x14ac:dyDescent="0.25">
      <c r="A43">
        <v>45</v>
      </c>
      <c r="B43" s="7" t="s">
        <v>15</v>
      </c>
      <c r="C43" s="7" t="s">
        <v>19</v>
      </c>
      <c r="D43" t="s">
        <v>26</v>
      </c>
      <c r="I43" t="s">
        <v>11</v>
      </c>
      <c r="J43">
        <v>2</v>
      </c>
    </row>
    <row r="44" spans="1:10" x14ac:dyDescent="0.25">
      <c r="A44">
        <v>46</v>
      </c>
      <c r="B44" s="8" t="s">
        <v>17</v>
      </c>
      <c r="C44" s="8" t="s">
        <v>21</v>
      </c>
      <c r="I44" t="s">
        <v>13</v>
      </c>
      <c r="J44">
        <v>2</v>
      </c>
    </row>
    <row r="45" spans="1:10" x14ac:dyDescent="0.25">
      <c r="A45">
        <v>47</v>
      </c>
      <c r="B45" s="8" t="s">
        <v>17</v>
      </c>
      <c r="C45" s="8" t="s">
        <v>19</v>
      </c>
      <c r="I45" t="s">
        <v>15</v>
      </c>
      <c r="J45">
        <v>2</v>
      </c>
    </row>
    <row r="46" spans="1:10" x14ac:dyDescent="0.25">
      <c r="A46">
        <v>48</v>
      </c>
      <c r="B46" s="9" t="s">
        <v>21</v>
      </c>
      <c r="C46" s="9" t="s">
        <v>19</v>
      </c>
      <c r="I46" t="s">
        <v>4</v>
      </c>
      <c r="J46">
        <v>1</v>
      </c>
    </row>
    <row r="47" spans="1:10" x14ac:dyDescent="0.25">
      <c r="I47" t="s">
        <v>19</v>
      </c>
      <c r="J47">
        <v>1</v>
      </c>
    </row>
    <row r="48" spans="1:10" x14ac:dyDescent="0.25">
      <c r="B48" t="s">
        <v>27</v>
      </c>
      <c r="I48" t="s">
        <v>21</v>
      </c>
      <c r="J48">
        <v>1</v>
      </c>
    </row>
    <row r="54" spans="9:10" x14ac:dyDescent="0.25">
      <c r="I54" t="s">
        <v>35</v>
      </c>
      <c r="J54" t="s">
        <v>38</v>
      </c>
    </row>
    <row r="55" spans="9:10" x14ac:dyDescent="0.25">
      <c r="I55" t="s">
        <v>5</v>
      </c>
      <c r="J55">
        <v>3</v>
      </c>
    </row>
    <row r="56" spans="9:10" x14ac:dyDescent="0.25">
      <c r="I56" t="s">
        <v>7</v>
      </c>
      <c r="J56">
        <v>3</v>
      </c>
    </row>
    <row r="57" spans="9:10" x14ac:dyDescent="0.25">
      <c r="I57" t="s">
        <v>9</v>
      </c>
      <c r="J57">
        <v>3</v>
      </c>
    </row>
    <row r="58" spans="9:10" x14ac:dyDescent="0.25">
      <c r="I58" t="s">
        <v>11</v>
      </c>
      <c r="J58">
        <v>3</v>
      </c>
    </row>
    <row r="59" spans="9:10" x14ac:dyDescent="0.25">
      <c r="I59" t="s">
        <v>13</v>
      </c>
      <c r="J59">
        <v>3</v>
      </c>
    </row>
    <row r="60" spans="9:10" x14ac:dyDescent="0.25">
      <c r="I60" t="s">
        <v>15</v>
      </c>
      <c r="J60">
        <v>3</v>
      </c>
    </row>
    <row r="61" spans="9:10" x14ac:dyDescent="0.25">
      <c r="I61" t="s">
        <v>4</v>
      </c>
      <c r="J61">
        <v>2</v>
      </c>
    </row>
    <row r="62" spans="9:10" x14ac:dyDescent="0.25">
      <c r="I62" t="s">
        <v>19</v>
      </c>
      <c r="J62">
        <v>1</v>
      </c>
    </row>
    <row r="63" spans="9:10" x14ac:dyDescent="0.25">
      <c r="I63" t="s">
        <v>17</v>
      </c>
      <c r="J63">
        <v>1</v>
      </c>
    </row>
    <row r="68" spans="9:10" x14ac:dyDescent="0.25">
      <c r="I68" t="s">
        <v>35</v>
      </c>
      <c r="J68" t="s">
        <v>39</v>
      </c>
    </row>
    <row r="69" spans="9:10" x14ac:dyDescent="0.25">
      <c r="I69" t="s">
        <v>5</v>
      </c>
      <c r="J69">
        <v>3</v>
      </c>
    </row>
    <row r="70" spans="9:10" x14ac:dyDescent="0.25">
      <c r="I70" t="s">
        <v>7</v>
      </c>
      <c r="J70">
        <v>3</v>
      </c>
    </row>
    <row r="71" spans="9:10" x14ac:dyDescent="0.25">
      <c r="I71" t="s">
        <v>9</v>
      </c>
      <c r="J71">
        <v>3</v>
      </c>
    </row>
    <row r="72" spans="9:10" x14ac:dyDescent="0.25">
      <c r="I72" t="s">
        <v>11</v>
      </c>
      <c r="J72">
        <v>3</v>
      </c>
    </row>
    <row r="73" spans="9:10" x14ac:dyDescent="0.25">
      <c r="I73" t="s">
        <v>13</v>
      </c>
      <c r="J73">
        <v>3</v>
      </c>
    </row>
    <row r="74" spans="9:10" x14ac:dyDescent="0.25">
      <c r="I74" t="s">
        <v>15</v>
      </c>
      <c r="J74">
        <v>3</v>
      </c>
    </row>
    <row r="75" spans="9:10" x14ac:dyDescent="0.25">
      <c r="I75" t="s">
        <v>4</v>
      </c>
      <c r="J75">
        <v>2</v>
      </c>
    </row>
    <row r="76" spans="9:10" x14ac:dyDescent="0.25">
      <c r="I76" t="s">
        <v>21</v>
      </c>
      <c r="J76">
        <v>1</v>
      </c>
    </row>
    <row r="77" spans="9:10" x14ac:dyDescent="0.25">
      <c r="I77" t="s">
        <v>17</v>
      </c>
      <c r="J77">
        <v>1</v>
      </c>
    </row>
    <row r="84" spans="9:10" x14ac:dyDescent="0.25">
      <c r="I84" t="s">
        <v>35</v>
      </c>
      <c r="J84" t="s">
        <v>40</v>
      </c>
    </row>
    <row r="85" spans="9:10" x14ac:dyDescent="0.25">
      <c r="I85" t="s">
        <v>5</v>
      </c>
      <c r="J85">
        <v>1</v>
      </c>
    </row>
    <row r="86" spans="9:10" x14ac:dyDescent="0.25">
      <c r="I86" t="s">
        <v>7</v>
      </c>
      <c r="J86">
        <v>1</v>
      </c>
    </row>
    <row r="87" spans="9:10" x14ac:dyDescent="0.25">
      <c r="I87" t="s">
        <v>9</v>
      </c>
      <c r="J87">
        <v>1</v>
      </c>
    </row>
    <row r="88" spans="9:10" x14ac:dyDescent="0.25">
      <c r="I88" t="s">
        <v>11</v>
      </c>
      <c r="J88">
        <v>1</v>
      </c>
    </row>
    <row r="89" spans="9:10" x14ac:dyDescent="0.25">
      <c r="I89" t="s">
        <v>41</v>
      </c>
      <c r="J89">
        <v>3</v>
      </c>
    </row>
    <row r="90" spans="9:10" x14ac:dyDescent="0.25">
      <c r="I90" t="s">
        <v>15</v>
      </c>
      <c r="J90">
        <v>1</v>
      </c>
    </row>
    <row r="91" spans="9:10" x14ac:dyDescent="0.25">
      <c r="I91" t="s">
        <v>4</v>
      </c>
      <c r="J91">
        <v>1</v>
      </c>
    </row>
    <row r="92" spans="9:10" x14ac:dyDescent="0.25">
      <c r="I92" t="s">
        <v>21</v>
      </c>
      <c r="J92">
        <v>3</v>
      </c>
    </row>
    <row r="93" spans="9:10" x14ac:dyDescent="0.25">
      <c r="I93" t="s">
        <v>17</v>
      </c>
      <c r="J93">
        <v>2</v>
      </c>
    </row>
    <row r="97" spans="9:10" x14ac:dyDescent="0.25">
      <c r="I97" t="s">
        <v>35</v>
      </c>
      <c r="J97" t="s">
        <v>42</v>
      </c>
    </row>
    <row r="98" spans="9:10" x14ac:dyDescent="0.25">
      <c r="I98" t="s">
        <v>5</v>
      </c>
      <c r="J98">
        <v>2</v>
      </c>
    </row>
    <row r="99" spans="9:10" x14ac:dyDescent="0.25">
      <c r="I99" t="s">
        <v>7</v>
      </c>
      <c r="J99">
        <v>2</v>
      </c>
    </row>
    <row r="100" spans="9:10" x14ac:dyDescent="0.25">
      <c r="I100" t="s">
        <v>9</v>
      </c>
      <c r="J100">
        <v>2</v>
      </c>
    </row>
    <row r="101" spans="9:10" x14ac:dyDescent="0.25">
      <c r="I101" t="s">
        <v>11</v>
      </c>
      <c r="J101">
        <v>2</v>
      </c>
    </row>
    <row r="102" spans="9:10" x14ac:dyDescent="0.25">
      <c r="I102" t="s">
        <v>41</v>
      </c>
      <c r="J102">
        <v>3</v>
      </c>
    </row>
    <row r="103" spans="9:10" x14ac:dyDescent="0.25">
      <c r="I103" t="s">
        <v>13</v>
      </c>
      <c r="J103">
        <v>1</v>
      </c>
    </row>
    <row r="104" spans="9:10" x14ac:dyDescent="0.25">
      <c r="I104" t="s">
        <v>4</v>
      </c>
      <c r="J104">
        <v>1</v>
      </c>
    </row>
    <row r="105" spans="9:10" x14ac:dyDescent="0.25">
      <c r="I105" t="s">
        <v>21</v>
      </c>
      <c r="J105">
        <v>3</v>
      </c>
    </row>
    <row r="106" spans="9:10" x14ac:dyDescent="0.25">
      <c r="I106" t="s">
        <v>17</v>
      </c>
      <c r="J106">
        <v>2</v>
      </c>
    </row>
    <row r="112" spans="9:10" x14ac:dyDescent="0.25">
      <c r="I112" t="s">
        <v>35</v>
      </c>
      <c r="J112" t="s">
        <v>43</v>
      </c>
    </row>
    <row r="113" spans="9:10" x14ac:dyDescent="0.25">
      <c r="I113" t="s">
        <v>15</v>
      </c>
      <c r="J113">
        <v>2</v>
      </c>
    </row>
    <row r="114" spans="9:10" x14ac:dyDescent="0.25">
      <c r="I114" t="s">
        <v>7</v>
      </c>
      <c r="J114">
        <v>1</v>
      </c>
    </row>
    <row r="115" spans="9:10" x14ac:dyDescent="0.25">
      <c r="I115" t="s">
        <v>9</v>
      </c>
      <c r="J115">
        <v>1</v>
      </c>
    </row>
    <row r="116" spans="9:10" x14ac:dyDescent="0.25">
      <c r="I116" t="s">
        <v>11</v>
      </c>
      <c r="J116">
        <v>1</v>
      </c>
    </row>
    <row r="117" spans="9:10" x14ac:dyDescent="0.25">
      <c r="I117" t="s">
        <v>41</v>
      </c>
      <c r="J117">
        <v>3</v>
      </c>
    </row>
    <row r="118" spans="9:10" x14ac:dyDescent="0.25">
      <c r="I118" t="s">
        <v>13</v>
      </c>
      <c r="J118">
        <v>1</v>
      </c>
    </row>
    <row r="119" spans="9:10" x14ac:dyDescent="0.25">
      <c r="I119" t="s">
        <v>4</v>
      </c>
      <c r="J119">
        <v>1</v>
      </c>
    </row>
    <row r="120" spans="9:10" x14ac:dyDescent="0.25">
      <c r="I120" t="s">
        <v>21</v>
      </c>
      <c r="J120">
        <v>3</v>
      </c>
    </row>
    <row r="121" spans="9:10" x14ac:dyDescent="0.25">
      <c r="I121" t="s">
        <v>17</v>
      </c>
      <c r="J121">
        <v>2</v>
      </c>
    </row>
    <row r="126" spans="9:10" x14ac:dyDescent="0.25">
      <c r="I126" t="s">
        <v>35</v>
      </c>
      <c r="J126" t="s">
        <v>44</v>
      </c>
    </row>
    <row r="127" spans="9:10" x14ac:dyDescent="0.25">
      <c r="I127" t="s">
        <v>15</v>
      </c>
      <c r="J127">
        <v>2</v>
      </c>
    </row>
    <row r="128" spans="9:10" x14ac:dyDescent="0.25">
      <c r="I128" t="s">
        <v>5</v>
      </c>
      <c r="J128">
        <v>1</v>
      </c>
    </row>
    <row r="129" spans="9:10" x14ac:dyDescent="0.25">
      <c r="I129" t="s">
        <v>9</v>
      </c>
      <c r="J129">
        <v>1</v>
      </c>
    </row>
    <row r="130" spans="9:10" x14ac:dyDescent="0.25">
      <c r="I130" t="s">
        <v>11</v>
      </c>
      <c r="J130">
        <v>1</v>
      </c>
    </row>
    <row r="131" spans="9:10" x14ac:dyDescent="0.25">
      <c r="I131" t="s">
        <v>41</v>
      </c>
      <c r="J131">
        <v>3</v>
      </c>
    </row>
    <row r="132" spans="9:10" x14ac:dyDescent="0.25">
      <c r="I132" t="s">
        <v>13</v>
      </c>
      <c r="J132">
        <v>1</v>
      </c>
    </row>
    <row r="133" spans="9:10" x14ac:dyDescent="0.25">
      <c r="I133" t="s">
        <v>4</v>
      </c>
      <c r="J133">
        <v>1</v>
      </c>
    </row>
    <row r="134" spans="9:10" x14ac:dyDescent="0.25">
      <c r="I134" t="s">
        <v>21</v>
      </c>
      <c r="J134">
        <v>3</v>
      </c>
    </row>
    <row r="135" spans="9:10" x14ac:dyDescent="0.25">
      <c r="I135" t="s">
        <v>17</v>
      </c>
      <c r="J135">
        <v>2</v>
      </c>
    </row>
    <row r="138" spans="9:10" x14ac:dyDescent="0.25">
      <c r="I138" t="s">
        <v>35</v>
      </c>
      <c r="J138" t="s">
        <v>45</v>
      </c>
    </row>
    <row r="139" spans="9:10" x14ac:dyDescent="0.25">
      <c r="I139" t="s">
        <v>15</v>
      </c>
      <c r="J139">
        <v>2</v>
      </c>
    </row>
    <row r="140" spans="9:10" x14ac:dyDescent="0.25">
      <c r="I140" t="s">
        <v>5</v>
      </c>
      <c r="J140">
        <v>1</v>
      </c>
    </row>
    <row r="141" spans="9:10" x14ac:dyDescent="0.25">
      <c r="I141" t="s">
        <v>7</v>
      </c>
      <c r="J141">
        <v>1</v>
      </c>
    </row>
    <row r="142" spans="9:10" x14ac:dyDescent="0.25">
      <c r="I142" t="s">
        <v>11</v>
      </c>
      <c r="J142">
        <v>1</v>
      </c>
    </row>
    <row r="143" spans="9:10" x14ac:dyDescent="0.25">
      <c r="I143" t="s">
        <v>41</v>
      </c>
      <c r="J143">
        <v>3</v>
      </c>
    </row>
    <row r="144" spans="9:10" x14ac:dyDescent="0.25">
      <c r="I144" t="s">
        <v>13</v>
      </c>
      <c r="J144">
        <v>1</v>
      </c>
    </row>
    <row r="145" spans="9:10" x14ac:dyDescent="0.25">
      <c r="I145" t="s">
        <v>4</v>
      </c>
      <c r="J145">
        <v>1</v>
      </c>
    </row>
    <row r="146" spans="9:10" x14ac:dyDescent="0.25">
      <c r="I146" t="s">
        <v>21</v>
      </c>
      <c r="J146">
        <v>3</v>
      </c>
    </row>
    <row r="147" spans="9:10" x14ac:dyDescent="0.25">
      <c r="I147" t="s">
        <v>17</v>
      </c>
      <c r="J147">
        <v>2</v>
      </c>
    </row>
    <row r="153" spans="9:10" x14ac:dyDescent="0.25">
      <c r="I153" t="s">
        <v>35</v>
      </c>
      <c r="J153" t="s">
        <v>46</v>
      </c>
    </row>
    <row r="154" spans="9:10" x14ac:dyDescent="0.25">
      <c r="I154" t="s">
        <v>15</v>
      </c>
      <c r="J154">
        <v>2</v>
      </c>
    </row>
    <row r="155" spans="9:10" x14ac:dyDescent="0.25">
      <c r="I155" t="s">
        <v>5</v>
      </c>
      <c r="J155">
        <v>1</v>
      </c>
    </row>
    <row r="156" spans="9:10" x14ac:dyDescent="0.25">
      <c r="I156" t="s">
        <v>7</v>
      </c>
      <c r="J156">
        <v>1</v>
      </c>
    </row>
    <row r="157" spans="9:10" x14ac:dyDescent="0.25">
      <c r="I157" t="s">
        <v>9</v>
      </c>
      <c r="J157">
        <v>1</v>
      </c>
    </row>
    <row r="158" spans="9:10" x14ac:dyDescent="0.25">
      <c r="I158" t="s">
        <v>41</v>
      </c>
      <c r="J158">
        <v>3</v>
      </c>
    </row>
    <row r="159" spans="9:10" x14ac:dyDescent="0.25">
      <c r="I159" t="s">
        <v>13</v>
      </c>
      <c r="J159">
        <v>1</v>
      </c>
    </row>
    <row r="160" spans="9:10" x14ac:dyDescent="0.25">
      <c r="I160" t="s">
        <v>4</v>
      </c>
      <c r="J160">
        <v>1</v>
      </c>
    </row>
    <row r="161" spans="9:10" x14ac:dyDescent="0.25">
      <c r="I161" t="s">
        <v>21</v>
      </c>
      <c r="J161">
        <v>3</v>
      </c>
    </row>
    <row r="162" spans="9:10" x14ac:dyDescent="0.25">
      <c r="I162" t="s">
        <v>17</v>
      </c>
      <c r="J16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F82D-1A9A-42DC-82D6-F205AB33B4CF}">
  <dimension ref="A1:AB82"/>
  <sheetViews>
    <sheetView tabSelected="1" topLeftCell="A34" workbookViewId="0">
      <selection activeCell="D58" sqref="D58"/>
    </sheetView>
  </sheetViews>
  <sheetFormatPr defaultRowHeight="15" x14ac:dyDescent="0.25"/>
  <sheetData>
    <row r="1" spans="1:24" x14ac:dyDescent="0.25">
      <c r="B1" t="s">
        <v>9</v>
      </c>
      <c r="C1" t="s">
        <v>5</v>
      </c>
      <c r="D1" t="s">
        <v>7</v>
      </c>
      <c r="E1" t="s">
        <v>4</v>
      </c>
      <c r="F1" t="s">
        <v>11</v>
      </c>
      <c r="G1" t="s">
        <v>13</v>
      </c>
      <c r="H1" t="s">
        <v>15</v>
      </c>
      <c r="I1" t="s">
        <v>17</v>
      </c>
      <c r="J1" t="s">
        <v>21</v>
      </c>
      <c r="K1" t="s">
        <v>19</v>
      </c>
    </row>
    <row r="2" spans="1:24" x14ac:dyDescent="0.25">
      <c r="A2" t="s">
        <v>9</v>
      </c>
      <c r="B2">
        <v>0</v>
      </c>
      <c r="C2">
        <v>1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N2">
        <v>1</v>
      </c>
      <c r="Q2" cm="1">
        <f t="array" ref="Q2">MMULT(B2:K2,$N$2:$N$11)</f>
        <v>8</v>
      </c>
      <c r="T2">
        <f t="shared" ref="T2:T11" si="0">Q2/$W$12</f>
        <v>0.22829205821413984</v>
      </c>
      <c r="V2">
        <f t="shared" ref="V2:V11" si="1">ABS(T2-N2)</f>
        <v>0.77170794178586011</v>
      </c>
      <c r="X2">
        <f>SQRT(V2^2+V3^2+V4^2+V5^2+V6^2+V7^2+V8^2+V9^2+V10^2+V11^2)</f>
        <v>2.4214517732512975</v>
      </c>
    </row>
    <row r="3" spans="1:24" x14ac:dyDescent="0.25">
      <c r="A3" t="s">
        <v>5</v>
      </c>
      <c r="B3">
        <v>1</v>
      </c>
      <c r="C3">
        <v>0</v>
      </c>
      <c r="D3">
        <v>2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N3">
        <v>1</v>
      </c>
      <c r="Q3" cm="1">
        <f t="array" ref="Q3">MMULT(B3:K3,$N$2:$N$11)</f>
        <v>7</v>
      </c>
      <c r="T3">
        <f t="shared" si="0"/>
        <v>0.19975555093737235</v>
      </c>
      <c r="V3">
        <f t="shared" si="1"/>
        <v>0.80024444906262771</v>
      </c>
    </row>
    <row r="4" spans="1:24" x14ac:dyDescent="0.25">
      <c r="A4" t="s">
        <v>7</v>
      </c>
      <c r="B4">
        <v>2</v>
      </c>
      <c r="C4">
        <v>2</v>
      </c>
      <c r="D4">
        <v>0</v>
      </c>
      <c r="E4">
        <v>5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  <c r="N4">
        <v>1</v>
      </c>
      <c r="Q4" cm="1">
        <f t="array" ref="Q4">MMULT(B4:K4,$N$2:$N$11)</f>
        <v>16</v>
      </c>
      <c r="T4">
        <f t="shared" si="0"/>
        <v>0.45658411642827967</v>
      </c>
      <c r="V4">
        <f t="shared" si="1"/>
        <v>0.54341588357172033</v>
      </c>
    </row>
    <row r="5" spans="1:24" x14ac:dyDescent="0.25">
      <c r="A5" t="s">
        <v>4</v>
      </c>
      <c r="B5">
        <v>2</v>
      </c>
      <c r="C5">
        <v>2</v>
      </c>
      <c r="D5">
        <v>5</v>
      </c>
      <c r="E5">
        <v>0</v>
      </c>
      <c r="F5">
        <v>4</v>
      </c>
      <c r="G5">
        <v>5</v>
      </c>
      <c r="H5">
        <v>2</v>
      </c>
      <c r="I5">
        <v>1</v>
      </c>
      <c r="J5">
        <v>0</v>
      </c>
      <c r="K5">
        <v>0</v>
      </c>
      <c r="N5">
        <v>1</v>
      </c>
      <c r="Q5" cm="1">
        <f t="array" ref="Q5">MMULT(B5:K5,$N$2:$N$11)</f>
        <v>21</v>
      </c>
      <c r="T5">
        <f t="shared" si="0"/>
        <v>0.59926665281211711</v>
      </c>
      <c r="V5">
        <f t="shared" si="1"/>
        <v>0.40073334718788289</v>
      </c>
    </row>
    <row r="6" spans="1:24" x14ac:dyDescent="0.25">
      <c r="A6" t="s">
        <v>11</v>
      </c>
      <c r="B6">
        <v>2</v>
      </c>
      <c r="C6">
        <v>1</v>
      </c>
      <c r="D6">
        <v>4</v>
      </c>
      <c r="E6">
        <v>4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M6" t="s">
        <v>30</v>
      </c>
      <c r="N6">
        <v>1</v>
      </c>
      <c r="P6" t="s">
        <v>31</v>
      </c>
      <c r="Q6" cm="1">
        <f t="array" ref="Q6">MMULT(B6:K6,$N$2:$N$11)</f>
        <v>14</v>
      </c>
      <c r="S6" t="s">
        <v>31</v>
      </c>
      <c r="T6">
        <f t="shared" si="0"/>
        <v>0.3995111018747447</v>
      </c>
      <c r="V6">
        <f t="shared" si="1"/>
        <v>0.6004888981252553</v>
      </c>
    </row>
    <row r="7" spans="1:24" x14ac:dyDescent="0.25">
      <c r="A7" t="s">
        <v>13</v>
      </c>
      <c r="B7">
        <v>1</v>
      </c>
      <c r="C7">
        <v>1</v>
      </c>
      <c r="D7">
        <v>3</v>
      </c>
      <c r="E7">
        <v>5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N7">
        <v>1</v>
      </c>
      <c r="Q7" cm="1">
        <f t="array" ref="Q7">MMULT(B7:K7,$N$2:$N$11)</f>
        <v>14</v>
      </c>
      <c r="T7">
        <f t="shared" si="0"/>
        <v>0.3995111018747447</v>
      </c>
      <c r="V7">
        <f t="shared" si="1"/>
        <v>0.6004888981252553</v>
      </c>
    </row>
    <row r="8" spans="1:24" x14ac:dyDescent="0.25">
      <c r="A8" t="s">
        <v>15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N8">
        <v>1</v>
      </c>
      <c r="Q8" cm="1">
        <f t="array" ref="Q8">MMULT(B8:K8,$N$2:$N$11)</f>
        <v>3</v>
      </c>
      <c r="T8">
        <f t="shared" si="0"/>
        <v>8.5609521830302446E-2</v>
      </c>
      <c r="V8">
        <f t="shared" si="1"/>
        <v>0.91439047816969754</v>
      </c>
    </row>
    <row r="9" spans="1:24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N9">
        <v>1</v>
      </c>
      <c r="Q9" cm="1">
        <f t="array" ref="Q9">MMULT(B9:K9,$N$2:$N$11)</f>
        <v>3</v>
      </c>
      <c r="T9">
        <f t="shared" si="0"/>
        <v>8.5609521830302446E-2</v>
      </c>
      <c r="V9">
        <f t="shared" si="1"/>
        <v>0.91439047816969754</v>
      </c>
    </row>
    <row r="10" spans="1:2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N10">
        <v>1</v>
      </c>
      <c r="Q10" cm="1">
        <f t="array" ref="Q10">MMULT(B10:K10,$N$2:$N$11)</f>
        <v>2</v>
      </c>
      <c r="T10">
        <f t="shared" si="0"/>
        <v>5.7073014553534959E-2</v>
      </c>
      <c r="V10">
        <f t="shared" si="1"/>
        <v>0.94292698544646503</v>
      </c>
    </row>
    <row r="11" spans="1:24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N11">
        <v>1</v>
      </c>
      <c r="Q11" cm="1">
        <f t="array" ref="Q11">MMULT(B11:K11,$N$2:$N$11)</f>
        <v>2</v>
      </c>
      <c r="T11">
        <f t="shared" si="0"/>
        <v>5.7073014553534959E-2</v>
      </c>
      <c r="V11">
        <f t="shared" si="1"/>
        <v>0.94292698544646503</v>
      </c>
    </row>
    <row r="12" spans="1:24" x14ac:dyDescent="0.25">
      <c r="W12">
        <f>SQRT(POWER(Q2,2)+POWER(Q3,2)+POWER(Q4,2)+POWER(Q5,2)+POWER(Q6,2)+POWER(Q7,2)+POWER(Q8,2)+POWER(Q9,2)+POWER(Q10,2)+POWER(Q11,2))</f>
        <v>35.042830935870462</v>
      </c>
    </row>
    <row r="19" spans="1:24" x14ac:dyDescent="0.25">
      <c r="B19" t="s">
        <v>9</v>
      </c>
      <c r="C19" t="s">
        <v>5</v>
      </c>
      <c r="D19" t="s">
        <v>7</v>
      </c>
      <c r="E19" t="s">
        <v>4</v>
      </c>
      <c r="F19" t="s">
        <v>11</v>
      </c>
      <c r="G19" t="s">
        <v>13</v>
      </c>
      <c r="H19" t="s">
        <v>15</v>
      </c>
      <c r="I19" t="s">
        <v>17</v>
      </c>
      <c r="J19" t="s">
        <v>21</v>
      </c>
      <c r="K19" t="s">
        <v>19</v>
      </c>
    </row>
    <row r="20" spans="1:24" x14ac:dyDescent="0.25">
      <c r="A20" t="s">
        <v>9</v>
      </c>
      <c r="B20">
        <v>0</v>
      </c>
      <c r="C20">
        <v>1</v>
      </c>
      <c r="D20">
        <v>2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N20">
        <v>0.34836650714580886</v>
      </c>
      <c r="Q20" cm="1">
        <f t="array" ref="Q20">MMULT(B20:K20,$N$20:$N$29)</f>
        <v>3.1352985643122793</v>
      </c>
      <c r="T20">
        <f>Q20/$W$30</f>
        <v>0.23803527203507652</v>
      </c>
      <c r="V20">
        <f t="shared" ref="V20:V81" si="2">ABS(T20-N20)</f>
        <v>0.11033123511073234</v>
      </c>
      <c r="X20">
        <f>SQRT(V20^2+V21^2+V22^2+V23^2+V24^2+V25^2+V26^2+V27^2+V28^2+V29^2)</f>
        <v>0.33178445769140513</v>
      </c>
    </row>
    <row r="21" spans="1:24" x14ac:dyDescent="0.25">
      <c r="A21" t="s">
        <v>5</v>
      </c>
      <c r="B21">
        <v>1</v>
      </c>
      <c r="C21">
        <v>0</v>
      </c>
      <c r="D21">
        <v>2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N21">
        <v>0.34836650714580886</v>
      </c>
      <c r="Q21" cm="1">
        <f t="array" ref="Q21">MMULT(B21:K21,$N$20:$N$29)</f>
        <v>2.7869320571664709</v>
      </c>
      <c r="T21">
        <f t="shared" ref="T21:T29" si="3">Q21/$W$30</f>
        <v>0.21158690847562359</v>
      </c>
      <c r="V21">
        <f t="shared" si="2"/>
        <v>0.13677959867018527</v>
      </c>
    </row>
    <row r="22" spans="1:24" x14ac:dyDescent="0.25">
      <c r="A22" t="s">
        <v>7</v>
      </c>
      <c r="B22">
        <v>2</v>
      </c>
      <c r="C22">
        <v>2</v>
      </c>
      <c r="D22">
        <v>0</v>
      </c>
      <c r="E22">
        <v>5</v>
      </c>
      <c r="F22">
        <v>4</v>
      </c>
      <c r="G22">
        <v>3</v>
      </c>
      <c r="H22">
        <v>0</v>
      </c>
      <c r="I22">
        <v>0</v>
      </c>
      <c r="J22">
        <v>0</v>
      </c>
      <c r="K22">
        <v>0</v>
      </c>
      <c r="N22">
        <v>0.34836650714580886</v>
      </c>
      <c r="Q22" cm="1">
        <f t="array" ref="Q22">MMULT(B22:K22,$N$20:$N$29)</f>
        <v>6.4796170329120448</v>
      </c>
      <c r="T22">
        <f t="shared" si="3"/>
        <v>0.49193956220582485</v>
      </c>
      <c r="V22">
        <f t="shared" si="2"/>
        <v>0.143573055060016</v>
      </c>
    </row>
    <row r="23" spans="1:24" x14ac:dyDescent="0.25">
      <c r="A23" t="s">
        <v>4</v>
      </c>
      <c r="B23">
        <v>2</v>
      </c>
      <c r="C23">
        <v>2</v>
      </c>
      <c r="D23">
        <v>5</v>
      </c>
      <c r="E23">
        <v>0</v>
      </c>
      <c r="F23">
        <v>4</v>
      </c>
      <c r="G23">
        <v>5</v>
      </c>
      <c r="H23">
        <v>2</v>
      </c>
      <c r="I23">
        <v>1</v>
      </c>
      <c r="J23">
        <v>0</v>
      </c>
      <c r="K23">
        <v>0</v>
      </c>
      <c r="N23">
        <v>0.48771311000413237</v>
      </c>
      <c r="Q23" cm="1">
        <f t="array" ref="Q23">MMULT(B23:K23,$N$20:$N$29)</f>
        <v>7.1066767457745001</v>
      </c>
      <c r="T23">
        <f t="shared" si="3"/>
        <v>0.53954661661284009</v>
      </c>
      <c r="V23">
        <f t="shared" si="2"/>
        <v>5.1833506608707725E-2</v>
      </c>
    </row>
    <row r="24" spans="1:24" x14ac:dyDescent="0.25">
      <c r="A24" t="s">
        <v>11</v>
      </c>
      <c r="B24">
        <v>2</v>
      </c>
      <c r="C24">
        <v>1</v>
      </c>
      <c r="D24">
        <v>4</v>
      </c>
      <c r="E24">
        <v>4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N24">
        <v>0.34836650714580886</v>
      </c>
      <c r="Q24" cm="1">
        <f t="array" ref="Q24">MMULT(B24:K24,$N$20:$N$29)</f>
        <v>5.6435374157621032</v>
      </c>
      <c r="T24">
        <f t="shared" si="3"/>
        <v>0.42846348966313774</v>
      </c>
      <c r="V24">
        <f t="shared" si="2"/>
        <v>8.0096982517328885E-2</v>
      </c>
    </row>
    <row r="25" spans="1:24" x14ac:dyDescent="0.25">
      <c r="A25" t="s">
        <v>13</v>
      </c>
      <c r="B25">
        <v>1</v>
      </c>
      <c r="C25">
        <v>1</v>
      </c>
      <c r="D25">
        <v>3</v>
      </c>
      <c r="E25">
        <v>5</v>
      </c>
      <c r="F25">
        <v>3</v>
      </c>
      <c r="G25">
        <v>0</v>
      </c>
      <c r="H25">
        <v>1</v>
      </c>
      <c r="I25">
        <v>0</v>
      </c>
      <c r="J25">
        <v>0</v>
      </c>
      <c r="K25">
        <v>0</v>
      </c>
      <c r="M25" t="s">
        <v>30</v>
      </c>
      <c r="N25">
        <v>0.41803980857497058</v>
      </c>
      <c r="P25" t="s">
        <v>31</v>
      </c>
      <c r="Q25" cm="1">
        <f t="array" ref="Q25">MMULT(B25:K25,$N$20:$N$29)</f>
        <v>5.3648442100454572</v>
      </c>
      <c r="T25">
        <f t="shared" si="3"/>
        <v>0.40730479881557546</v>
      </c>
      <c r="V25">
        <f t="shared" si="2"/>
        <v>1.073500975939512E-2</v>
      </c>
    </row>
    <row r="26" spans="1:24" x14ac:dyDescent="0.25">
      <c r="A26" t="s">
        <v>15</v>
      </c>
      <c r="B26">
        <v>0</v>
      </c>
      <c r="C26">
        <v>0</v>
      </c>
      <c r="D26">
        <v>0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0.13934660285832354</v>
      </c>
      <c r="Q26" cm="1">
        <f t="array" ref="Q26">MMULT(B26:K26,$N$20:$N$29)</f>
        <v>1.3934660285832354</v>
      </c>
      <c r="S26" t="s">
        <v>31</v>
      </c>
      <c r="T26">
        <f>Q26/$W$30</f>
        <v>0.10579345423781179</v>
      </c>
      <c r="V26">
        <f t="shared" si="2"/>
        <v>3.3553148620511744E-2</v>
      </c>
    </row>
    <row r="27" spans="1:24" x14ac:dyDescent="0.25">
      <c r="A27" t="s">
        <v>17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N27">
        <v>0.20901990428748529</v>
      </c>
      <c r="Q27" cm="1">
        <f t="array" ref="Q27">MMULT(B27:K27,$N$20:$N$29)</f>
        <v>0.76640631572077944</v>
      </c>
      <c r="T27">
        <f t="shared" si="3"/>
        <v>5.8186399830796487E-2</v>
      </c>
      <c r="V27">
        <f t="shared" si="2"/>
        <v>0.15083350445668881</v>
      </c>
    </row>
    <row r="28" spans="1:24" x14ac:dyDescent="0.25">
      <c r="A28" t="s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N28">
        <v>0.13934660285832354</v>
      </c>
      <c r="Q28" cm="1">
        <f t="array" ref="Q28">MMULT(B28:K28,$N$20:$N$29)</f>
        <v>0.34836650714580886</v>
      </c>
      <c r="T28">
        <f t="shared" si="3"/>
        <v>2.6448363559452948E-2</v>
      </c>
      <c r="V28">
        <f t="shared" si="2"/>
        <v>0.11289823929887059</v>
      </c>
    </row>
    <row r="29" spans="1:24" x14ac:dyDescent="0.25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N29">
        <v>0.13934660285832354</v>
      </c>
      <c r="Q29" cm="1">
        <f t="array" ref="Q29">MMULT(B29:K29,$N$20:$N$29)</f>
        <v>0.34836650714580886</v>
      </c>
      <c r="T29">
        <f t="shared" si="3"/>
        <v>2.6448363559452948E-2</v>
      </c>
      <c r="V29">
        <f t="shared" si="2"/>
        <v>0.11289823929887059</v>
      </c>
    </row>
    <row r="30" spans="1:24" x14ac:dyDescent="0.25">
      <c r="W30">
        <f>SQRT(POWER(Q20,2)+POWER(Q21,2)+POWER(Q22,2)+POWER(Q23,2)+POWER(Q24,2)+POWER(Q25,2)+POWER(Q26,2)+POWER(Q27,2)+POWER(Q28,2)+POWER(Q29,2))</f>
        <v>13.171571328514148</v>
      </c>
    </row>
    <row r="36" spans="1:24" x14ac:dyDescent="0.25">
      <c r="B36" t="s">
        <v>9</v>
      </c>
      <c r="C36" t="s">
        <v>5</v>
      </c>
      <c r="D36" t="s">
        <v>7</v>
      </c>
      <c r="E36" t="s">
        <v>4</v>
      </c>
      <c r="F36" t="s">
        <v>11</v>
      </c>
      <c r="G36" t="s">
        <v>13</v>
      </c>
      <c r="H36" t="s">
        <v>15</v>
      </c>
      <c r="I36" t="s">
        <v>17</v>
      </c>
      <c r="J36" t="s">
        <v>21</v>
      </c>
      <c r="K36" t="s">
        <v>19</v>
      </c>
    </row>
    <row r="37" spans="1:24" x14ac:dyDescent="0.25">
      <c r="A37" t="s">
        <v>9</v>
      </c>
      <c r="B37">
        <v>0</v>
      </c>
      <c r="C37">
        <v>1</v>
      </c>
      <c r="D37">
        <v>2</v>
      </c>
      <c r="E37">
        <v>2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N37">
        <v>0.38541031908649703</v>
      </c>
      <c r="Q37" cm="1">
        <f t="array" ref="Q37">MMULT(B37:K37,$N$37:$N$46)</f>
        <v>3.1796351324636003</v>
      </c>
      <c r="T37">
        <f>Q37/$W$47</f>
        <v>0.23830533980405211</v>
      </c>
      <c r="V37">
        <f>ABS(T37-N37)</f>
        <v>0.14710497928244493</v>
      </c>
      <c r="X37">
        <f t="shared" ref="X37:X72" si="4">SQRT(V37^2+V38^2+V39^2+V40^2+V41^2+V42^2+V43^2+V44^2+V45^2+V46^2)</f>
        <v>0.32585245412741182</v>
      </c>
    </row>
    <row r="38" spans="1:24" x14ac:dyDescent="0.25">
      <c r="A38" t="s">
        <v>5</v>
      </c>
      <c r="B38">
        <v>1</v>
      </c>
      <c r="C38">
        <v>0</v>
      </c>
      <c r="D38">
        <v>2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N38">
        <v>0.38541031908649703</v>
      </c>
      <c r="Q38" cm="1">
        <f t="array" ref="Q38">MMULT(B38:K38,$N$37:$N$46)</f>
        <v>2.7942248133771033</v>
      </c>
      <c r="T38">
        <f t="shared" ref="T38:T46" si="5">Q38/$W$47</f>
        <v>0.20941984407022762</v>
      </c>
      <c r="V38">
        <f t="shared" si="2"/>
        <v>0.17599047501626941</v>
      </c>
    </row>
    <row r="39" spans="1:24" x14ac:dyDescent="0.25">
      <c r="A39" t="s">
        <v>7</v>
      </c>
      <c r="B39">
        <v>2</v>
      </c>
      <c r="C39">
        <v>2</v>
      </c>
      <c r="D39">
        <v>0</v>
      </c>
      <c r="E39">
        <v>5</v>
      </c>
      <c r="F39">
        <v>4</v>
      </c>
      <c r="G39">
        <v>3</v>
      </c>
      <c r="H39">
        <v>0</v>
      </c>
      <c r="I39">
        <v>0</v>
      </c>
      <c r="J39">
        <v>0</v>
      </c>
      <c r="K39">
        <v>0</v>
      </c>
      <c r="N39">
        <v>0.38541031908649703</v>
      </c>
      <c r="Q39" cm="1">
        <f t="array" ref="Q39">MMULT(B39:K39,$N$37:$N$46)</f>
        <v>6.4143288819395581</v>
      </c>
      <c r="T39">
        <f t="shared" si="5"/>
        <v>0.48073717899865065</v>
      </c>
      <c r="V39">
        <f t="shared" si="2"/>
        <v>9.5326859912153616E-2</v>
      </c>
    </row>
    <row r="40" spans="1:24" x14ac:dyDescent="0.25">
      <c r="A40" t="s">
        <v>4</v>
      </c>
      <c r="B40">
        <v>2</v>
      </c>
      <c r="C40">
        <v>2</v>
      </c>
      <c r="D40">
        <v>5</v>
      </c>
      <c r="E40">
        <v>0</v>
      </c>
      <c r="F40">
        <v>4</v>
      </c>
      <c r="G40">
        <v>5</v>
      </c>
      <c r="H40">
        <v>2</v>
      </c>
      <c r="I40">
        <v>1</v>
      </c>
      <c r="J40">
        <v>0</v>
      </c>
      <c r="K40">
        <v>0</v>
      </c>
      <c r="N40">
        <v>0.42670428184576453</v>
      </c>
      <c r="Q40" cm="1">
        <f t="array" ref="Q40">MMULT(B40:K40,$N$37:$N$46)</f>
        <v>7.5155012221866917</v>
      </c>
      <c r="T40">
        <f t="shared" si="5"/>
        <v>0.56326716680957778</v>
      </c>
      <c r="V40">
        <f t="shared" si="2"/>
        <v>0.13656288496381325</v>
      </c>
    </row>
    <row r="41" spans="1:24" x14ac:dyDescent="0.25">
      <c r="A41" t="s">
        <v>11</v>
      </c>
      <c r="B41">
        <v>2</v>
      </c>
      <c r="C41">
        <v>1</v>
      </c>
      <c r="D41">
        <v>4</v>
      </c>
      <c r="E41">
        <v>4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M41" t="s">
        <v>30</v>
      </c>
      <c r="N41">
        <v>0.38541031908649703</v>
      </c>
      <c r="P41" t="s">
        <v>31</v>
      </c>
      <c r="Q41" cm="1">
        <f t="array" ref="Q41">MMULT(B41:K41,$N$37:$N$46)</f>
        <v>5.6022142810072957</v>
      </c>
      <c r="S41" t="s">
        <v>31</v>
      </c>
      <c r="T41">
        <f t="shared" si="5"/>
        <v>0.41987131298809183</v>
      </c>
      <c r="V41">
        <f t="shared" si="2"/>
        <v>3.4460993901594794E-2</v>
      </c>
    </row>
    <row r="42" spans="1:24" x14ac:dyDescent="0.25">
      <c r="A42" t="s">
        <v>13</v>
      </c>
      <c r="B42">
        <v>1</v>
      </c>
      <c r="C42">
        <v>1</v>
      </c>
      <c r="D42">
        <v>3</v>
      </c>
      <c r="E42">
        <v>5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N42">
        <v>0.39917497333958618</v>
      </c>
      <c r="Q42" cm="1">
        <f t="array" ref="Q42">MMULT(B42:K42,$N$37:$N$46)</f>
        <v>5.3957444672109576</v>
      </c>
      <c r="T42">
        <f t="shared" si="5"/>
        <v>0.40439694027354295</v>
      </c>
      <c r="V42">
        <f t="shared" si="2"/>
        <v>5.2219669339567676E-3</v>
      </c>
    </row>
    <row r="43" spans="1:24" x14ac:dyDescent="0.25">
      <c r="A43" t="s">
        <v>15</v>
      </c>
      <c r="B43">
        <v>0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N43">
        <v>0.17894050529015931</v>
      </c>
      <c r="Q43" cm="1">
        <f t="array" ref="Q43">MMULT(B43:K43,$N$37:$N$46)</f>
        <v>1.2525835370311151</v>
      </c>
      <c r="T43">
        <f t="shared" si="5"/>
        <v>9.3877861134929616E-2</v>
      </c>
      <c r="V43">
        <f t="shared" si="2"/>
        <v>8.5062644155229697E-2</v>
      </c>
    </row>
    <row r="44" spans="1:24" x14ac:dyDescent="0.25">
      <c r="A44" t="s">
        <v>17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N44">
        <v>0.15141119678398096</v>
      </c>
      <c r="Q44" cm="1">
        <f t="array" ref="Q44">MMULT(B44:K44,$N$37:$N$46)</f>
        <v>0.56435082437665629</v>
      </c>
      <c r="T44">
        <f t="shared" si="5"/>
        <v>4.2296618753100153E-2</v>
      </c>
      <c r="V44">
        <f t="shared" si="2"/>
        <v>0.10911457803088082</v>
      </c>
    </row>
    <row r="45" spans="1:24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N45">
        <v>6.8823271265445893E-2</v>
      </c>
      <c r="Q45" cm="1">
        <f t="array" ref="Q45">MMULT(B45:K45,$N$37:$N$46)</f>
        <v>0.22023446804942687</v>
      </c>
      <c r="T45">
        <f>Q45/$W$47</f>
        <v>1.6505997562185428E-2</v>
      </c>
      <c r="V45">
        <f t="shared" si="2"/>
        <v>5.2317273703260461E-2</v>
      </c>
    </row>
    <row r="46" spans="1:24" x14ac:dyDescent="0.25">
      <c r="A46" t="s">
        <v>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N46">
        <v>6.8823271265445893E-2</v>
      </c>
      <c r="Q46" cm="1">
        <f t="array" ref="Q46">MMULT(B46:K46,$N$37:$N$46)</f>
        <v>0.22023446804942687</v>
      </c>
      <c r="T46">
        <f t="shared" si="5"/>
        <v>1.6505997562185428E-2</v>
      </c>
      <c r="V46">
        <f t="shared" si="2"/>
        <v>5.2317273703260461E-2</v>
      </c>
    </row>
    <row r="47" spans="1:24" x14ac:dyDescent="0.25">
      <c r="W47">
        <f>SQRT(POWER(Q37,2)+POWER(Q38,2)+POWER(Q39,2)+POWER(Q40,2)+POWER(Q41,2)+POWER(Q42,2)+POWER(Q43,2)+POWER(Q44,2)+POWER(Q45,2)+POWER(Q46,2))</f>
        <v>13.342693600899052</v>
      </c>
    </row>
    <row r="51" spans="1:28" x14ac:dyDescent="0.25">
      <c r="B51" t="s">
        <v>9</v>
      </c>
      <c r="C51" t="s">
        <v>5</v>
      </c>
      <c r="D51" t="s">
        <v>7</v>
      </c>
      <c r="E51" t="s">
        <v>4</v>
      </c>
      <c r="F51" t="s">
        <v>11</v>
      </c>
      <c r="G51" t="s">
        <v>13</v>
      </c>
      <c r="H51" t="s">
        <v>15</v>
      </c>
      <c r="I51" t="s">
        <v>17</v>
      </c>
      <c r="J51" t="s">
        <v>21</v>
      </c>
      <c r="K51" t="s">
        <v>19</v>
      </c>
    </row>
    <row r="52" spans="1:28" x14ac:dyDescent="0.25">
      <c r="A52" t="s">
        <v>9</v>
      </c>
      <c r="B52">
        <v>0</v>
      </c>
      <c r="C52">
        <v>1</v>
      </c>
      <c r="D52">
        <v>2</v>
      </c>
      <c r="E52">
        <v>2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N52">
        <v>0.38444724414511056</v>
      </c>
      <c r="Q52" cm="1">
        <f t="array" ref="Q52">MMULT(B52:K52,$N$52:$N$61)</f>
        <v>3.2197456697153011</v>
      </c>
      <c r="T52">
        <f>Q52/$W$62</f>
        <v>0.23897995015039472</v>
      </c>
      <c r="V52">
        <f>ABS(T52-N52)</f>
        <v>0.14546729399471583</v>
      </c>
      <c r="X52">
        <f t="shared" si="4"/>
        <v>0.29631444676381186</v>
      </c>
    </row>
    <row r="53" spans="1:28" x14ac:dyDescent="0.25">
      <c r="A53" t="s">
        <v>5</v>
      </c>
      <c r="B53">
        <v>1</v>
      </c>
      <c r="C53">
        <v>0</v>
      </c>
      <c r="D53">
        <v>2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N53">
        <v>0.38444724414511056</v>
      </c>
      <c r="Q53" cm="1">
        <f t="array" ref="Q53">MMULT(B53:K53,$N$52:$N$61)</f>
        <v>2.8352984255701905</v>
      </c>
      <c r="T53">
        <f t="shared" ref="T53:T61" si="6">Q53/$W$62</f>
        <v>0.21044503072945209</v>
      </c>
      <c r="V53">
        <f t="shared" si="2"/>
        <v>0.17400221341565847</v>
      </c>
    </row>
    <row r="54" spans="1:28" x14ac:dyDescent="0.25">
      <c r="A54" t="s">
        <v>7</v>
      </c>
      <c r="B54">
        <v>2</v>
      </c>
      <c r="C54">
        <v>2</v>
      </c>
      <c r="D54">
        <v>0</v>
      </c>
      <c r="E54">
        <v>5</v>
      </c>
      <c r="F54">
        <v>4</v>
      </c>
      <c r="G54">
        <v>3</v>
      </c>
      <c r="H54">
        <v>0</v>
      </c>
      <c r="I54">
        <v>0</v>
      </c>
      <c r="J54">
        <v>0</v>
      </c>
      <c r="K54">
        <v>0</v>
      </c>
      <c r="N54">
        <v>0.38444724414511056</v>
      </c>
      <c r="Q54" cm="1">
        <f t="array" ref="Q54">MMULT(B54:K54,$N$52:$N$61)</f>
        <v>6.5275938328805232</v>
      </c>
      <c r="T54">
        <f t="shared" si="6"/>
        <v>0.48449915266808879</v>
      </c>
      <c r="V54">
        <f t="shared" si="2"/>
        <v>0.10005190852297824</v>
      </c>
    </row>
    <row r="55" spans="1:28" x14ac:dyDescent="0.25">
      <c r="A55" t="s">
        <v>4</v>
      </c>
      <c r="B55">
        <v>2</v>
      </c>
      <c r="C55">
        <v>2</v>
      </c>
      <c r="D55">
        <v>5</v>
      </c>
      <c r="E55">
        <v>0</v>
      </c>
      <c r="F55">
        <v>4</v>
      </c>
      <c r="G55">
        <v>5</v>
      </c>
      <c r="H55">
        <v>2</v>
      </c>
      <c r="I55">
        <v>1</v>
      </c>
      <c r="J55">
        <v>0</v>
      </c>
      <c r="K55">
        <v>0</v>
      </c>
      <c r="M55" t="s">
        <v>32</v>
      </c>
      <c r="N55">
        <v>0.44051246724960591</v>
      </c>
      <c r="P55" t="s">
        <v>31</v>
      </c>
      <c r="Q55" cm="1">
        <f t="array" ref="Q55">MMULT(B55:K55,$N$52:$N$61)</f>
        <v>7.510070123473584</v>
      </c>
      <c r="T55">
        <f t="shared" si="6"/>
        <v>0.55742172452160899</v>
      </c>
      <c r="V55">
        <f t="shared" si="2"/>
        <v>0.11690925727200308</v>
      </c>
    </row>
    <row r="56" spans="1:28" x14ac:dyDescent="0.25">
      <c r="A56" t="s">
        <v>11</v>
      </c>
      <c r="B56">
        <v>2</v>
      </c>
      <c r="C56">
        <v>1</v>
      </c>
      <c r="D56">
        <v>4</v>
      </c>
      <c r="E56">
        <v>4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N56">
        <v>0.38444724414511056</v>
      </c>
      <c r="Q56" cm="1">
        <f t="array" ref="Q56">MMULT(B56:K56,$N$52:$N$61)</f>
        <v>5.7026341214858078</v>
      </c>
      <c r="T56">
        <f t="shared" si="6"/>
        <v>0.42326797141064942</v>
      </c>
      <c r="V56">
        <f t="shared" si="2"/>
        <v>3.8820727265538868E-2</v>
      </c>
    </row>
    <row r="57" spans="1:28" x14ac:dyDescent="0.25">
      <c r="A57" t="s">
        <v>13</v>
      </c>
      <c r="B57">
        <v>1</v>
      </c>
      <c r="C57">
        <v>1</v>
      </c>
      <c r="D57">
        <v>3</v>
      </c>
      <c r="E57">
        <v>5</v>
      </c>
      <c r="F57">
        <v>3</v>
      </c>
      <c r="G57">
        <v>0</v>
      </c>
      <c r="H57">
        <v>1</v>
      </c>
      <c r="I57">
        <v>0</v>
      </c>
      <c r="J57">
        <v>0</v>
      </c>
      <c r="K57">
        <v>0</v>
      </c>
      <c r="N57">
        <v>0.41648451449053647</v>
      </c>
      <c r="Q57" cm="1">
        <f t="array" ref="Q57">MMULT(B57:K57,$N$52:$N$61)</f>
        <v>5.4383266411360429</v>
      </c>
      <c r="T57">
        <f t="shared" si="6"/>
        <v>0.40365021430875125</v>
      </c>
      <c r="V57">
        <f t="shared" si="2"/>
        <v>1.2834300181785219E-2</v>
      </c>
      <c r="AB57" t="s">
        <v>34</v>
      </c>
    </row>
    <row r="58" spans="1:28" x14ac:dyDescent="0.25">
      <c r="A58" t="s">
        <v>15</v>
      </c>
      <c r="B58">
        <v>0</v>
      </c>
      <c r="C58">
        <v>0</v>
      </c>
      <c r="D58">
        <v>0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N58">
        <v>0.16018635172712939</v>
      </c>
      <c r="Q58" cm="1">
        <f t="array" ref="Q58">MMULT(B58:K58,$N$52:$N$61)</f>
        <v>1.2975094489897483</v>
      </c>
      <c r="T58">
        <f t="shared" si="6"/>
        <v>9.6305353045681469E-2</v>
      </c>
      <c r="V58">
        <f t="shared" si="2"/>
        <v>6.388099868144792E-2</v>
      </c>
    </row>
    <row r="59" spans="1:28" x14ac:dyDescent="0.25">
      <c r="A59" t="s">
        <v>17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N59">
        <v>0.10946067368020508</v>
      </c>
      <c r="Q59" cm="1">
        <f t="array" ref="Q59">MMULT(B59:K59,$N$52:$N$61)</f>
        <v>0.52594518817074154</v>
      </c>
      <c r="T59">
        <f t="shared" si="6"/>
        <v>3.9037355041150711E-2</v>
      </c>
      <c r="V59">
        <f t="shared" si="2"/>
        <v>7.0423318639054377E-2</v>
      </c>
    </row>
    <row r="60" spans="1:28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N60">
        <v>4.2716360460567843E-2</v>
      </c>
      <c r="Q60" cm="1">
        <f t="array" ref="Q60">MMULT(B60:K60,$N$52:$N$61)</f>
        <v>0.15217703414077294</v>
      </c>
      <c r="T60">
        <f t="shared" si="6"/>
        <v>1.12950722707898E-2</v>
      </c>
      <c r="V60">
        <f t="shared" si="2"/>
        <v>3.1421288189778046E-2</v>
      </c>
    </row>
    <row r="61" spans="1:28" x14ac:dyDescent="0.25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N61">
        <v>4.2716360460567843E-2</v>
      </c>
      <c r="Q61" cm="1">
        <f t="array" ref="Q61">MMULT(B61:K61,$N$52:$N$61)</f>
        <v>0.15217703414077294</v>
      </c>
      <c r="T61">
        <f t="shared" si="6"/>
        <v>1.12950722707898E-2</v>
      </c>
      <c r="V61">
        <f t="shared" si="2"/>
        <v>3.1421288189778046E-2</v>
      </c>
    </row>
    <row r="62" spans="1:28" x14ac:dyDescent="0.25">
      <c r="W62">
        <f>SQRT(POWER(Q52,2)+POWER(Q53,2)+POWER(Q54,2)+POWER(Q55,2)+POWER(Q56,2)+POWER(Q57,2)+POWER(Q58,2)+POWER(Q59,2)+POWER(Q60,2)+POWER(Q61,2))</f>
        <v>13.472869450717738</v>
      </c>
    </row>
    <row r="71" spans="1:24" x14ac:dyDescent="0.25">
      <c r="B71" t="s">
        <v>9</v>
      </c>
      <c r="C71" t="s">
        <v>5</v>
      </c>
      <c r="D71" t="s">
        <v>7</v>
      </c>
      <c r="E71" t="s">
        <v>4</v>
      </c>
      <c r="F71" t="s">
        <v>11</v>
      </c>
      <c r="G71" t="s">
        <v>13</v>
      </c>
      <c r="H71" t="s">
        <v>15</v>
      </c>
      <c r="I71" t="s">
        <v>17</v>
      </c>
      <c r="J71" t="s">
        <v>21</v>
      </c>
      <c r="K71" t="s">
        <v>19</v>
      </c>
    </row>
    <row r="72" spans="1:24" x14ac:dyDescent="0.25">
      <c r="A72" t="s">
        <v>9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N72">
        <v>0.38875040432399482</v>
      </c>
      <c r="Q72" cm="1">
        <f t="array" ref="Q72">MMULT(B72:K72,$N$72:$N$81)</f>
        <v>2.009834427667081</v>
      </c>
      <c r="T72">
        <f t="shared" ref="T72:T80" si="7">Q72/$W$82</f>
        <v>0.38846432153120802</v>
      </c>
      <c r="V72">
        <f t="shared" si="2"/>
        <v>2.8608279278680149E-4</v>
      </c>
      <c r="X72">
        <f t="shared" si="4"/>
        <v>1.0098009366720579E-2</v>
      </c>
    </row>
    <row r="73" spans="1:24" x14ac:dyDescent="0.25">
      <c r="A73" t="s">
        <v>5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N73">
        <v>0.38875040432399482</v>
      </c>
      <c r="Q73" cm="1">
        <f t="array" ref="Q73">MMULT(B73:K73,$N$72:$N$81)</f>
        <v>2.009834427667081</v>
      </c>
      <c r="T73">
        <f t="shared" si="7"/>
        <v>0.38846432153120802</v>
      </c>
      <c r="V73">
        <f t="shared" si="2"/>
        <v>2.8608279278680149E-4</v>
      </c>
    </row>
    <row r="74" spans="1:24" x14ac:dyDescent="0.25">
      <c r="A74" t="s">
        <v>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N74">
        <v>0.38875040432399482</v>
      </c>
      <c r="Q74" cm="1">
        <f t="array" ref="Q74">MMULT(B74:K74,$N$72:$N$81)</f>
        <v>2.009834427667081</v>
      </c>
      <c r="T74">
        <f t="shared" si="7"/>
        <v>0.38846432153120802</v>
      </c>
      <c r="V74">
        <f t="shared" si="2"/>
        <v>2.8608279278680149E-4</v>
      </c>
    </row>
    <row r="75" spans="1:24" x14ac:dyDescent="0.25">
      <c r="A75" t="s">
        <v>4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N75">
        <v>0.43005190810343652</v>
      </c>
      <c r="Q75" cm="1">
        <f t="array" ref="Q75">MMULT(B75:K75,$N$72:$N$81)</f>
        <v>2.2359601608595239</v>
      </c>
      <c r="T75">
        <f t="shared" si="7"/>
        <v>0.43217029965365056</v>
      </c>
      <c r="V75">
        <f t="shared" si="2"/>
        <v>2.1183915502140382E-3</v>
      </c>
    </row>
    <row r="76" spans="1:24" x14ac:dyDescent="0.25">
      <c r="A76" t="s">
        <v>11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N76">
        <v>0.38875040432399482</v>
      </c>
      <c r="Q76" cm="1">
        <f t="array" ref="Q76">MMULT(B76:K76,$N$72:$N$81)</f>
        <v>2.009834427667081</v>
      </c>
      <c r="T76">
        <f t="shared" si="7"/>
        <v>0.38846432153120802</v>
      </c>
      <c r="V76">
        <f t="shared" si="2"/>
        <v>2.8608279278680149E-4</v>
      </c>
    </row>
    <row r="77" spans="1:24" x14ac:dyDescent="0.25">
      <c r="A77" t="s">
        <v>13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N77">
        <v>0.41353130659165976</v>
      </c>
      <c r="Q77" cm="1">
        <f t="array" ref="Q77">MMULT(B77:K77,$N$72:$N$81)</f>
        <v>2.1507758093144256</v>
      </c>
      <c r="T77">
        <f t="shared" si="7"/>
        <v>0.41570571885410029</v>
      </c>
      <c r="V77">
        <f t="shared" si="2"/>
        <v>2.1744122624405282E-3</v>
      </c>
    </row>
    <row r="78" spans="1:24" x14ac:dyDescent="0.25">
      <c r="A78" t="s">
        <v>15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 t="s">
        <v>30</v>
      </c>
      <c r="N78">
        <v>0.16572228391500973</v>
      </c>
      <c r="P78" t="s">
        <v>31</v>
      </c>
      <c r="Q78" cm="1">
        <f t="array" ref="Q78">MMULT(B78:K78,$N$72:$N$81)</f>
        <v>0.84358321469509634</v>
      </c>
      <c r="T78">
        <f t="shared" si="7"/>
        <v>0.16304924258463752</v>
      </c>
      <c r="V78">
        <f t="shared" si="2"/>
        <v>2.6730413303722167E-3</v>
      </c>
    </row>
    <row r="79" spans="1:24" x14ac:dyDescent="0.25">
      <c r="A79" t="s">
        <v>17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N79">
        <v>0.10170495305687513</v>
      </c>
      <c r="Q79" cm="1">
        <f t="array" ref="Q79">MMULT(B79:K79,$N$72:$N$81)</f>
        <v>0.48890655098914093</v>
      </c>
      <c r="T79">
        <f t="shared" si="7"/>
        <v>9.4496715255600813E-2</v>
      </c>
      <c r="V79">
        <f t="shared" si="2"/>
        <v>7.208237801274317E-3</v>
      </c>
    </row>
    <row r="80" spans="1:24" x14ac:dyDescent="0.25">
      <c r="A80" t="s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N80">
        <v>2.9427321442852195E-2</v>
      </c>
      <c r="Q80" cm="1">
        <f t="array" ref="Q80">MMULT(B80:K80,$N$72:$N$81)</f>
        <v>0.13113227449972734</v>
      </c>
      <c r="T80">
        <f t="shared" si="7"/>
        <v>2.5345475897489551E-2</v>
      </c>
      <c r="V80">
        <f t="shared" si="2"/>
        <v>4.0818455453626445E-3</v>
      </c>
    </row>
    <row r="81" spans="1:23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N81">
        <v>2.9427321442852195E-2</v>
      </c>
      <c r="Q81" cm="1">
        <f t="array" ref="Q81">MMULT(B81:K81,$N$72:$N$81)</f>
        <v>0.13113227449972734</v>
      </c>
      <c r="T81">
        <f>Q81/$W$82</f>
        <v>2.5345475897489551E-2</v>
      </c>
      <c r="V81">
        <f t="shared" si="2"/>
        <v>4.0818455453626445E-3</v>
      </c>
    </row>
    <row r="82" spans="1:23" x14ac:dyDescent="0.25">
      <c r="W82">
        <f t="shared" ref="W82" si="8">SQRT(POWER(Q72,2)+POWER(Q73,2)+POWER(Q74,2)+POWER(Q75,2)+POWER(Q76,2)+POWER(Q77,2)+POWER(Q78,2)+POWER(Q79,2)+POWER(Q80,2)+POWER(Q81,2))</f>
        <v>5.173794133126373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C84-48C1-42C1-8D22-3C2941A58190}">
  <dimension ref="A1:K25"/>
  <sheetViews>
    <sheetView workbookViewId="0">
      <selection activeCell="C16" sqref="C16"/>
    </sheetView>
  </sheetViews>
  <sheetFormatPr defaultRowHeight="15" x14ac:dyDescent="0.25"/>
  <cols>
    <col min="2" max="2" width="14.5703125" customWidth="1"/>
  </cols>
  <sheetData>
    <row r="1" spans="1:11" x14ac:dyDescent="0.25">
      <c r="B1" t="s">
        <v>9</v>
      </c>
      <c r="C1" t="s">
        <v>5</v>
      </c>
      <c r="D1" t="s">
        <v>7</v>
      </c>
      <c r="E1" t="s">
        <v>4</v>
      </c>
      <c r="F1" t="s">
        <v>11</v>
      </c>
      <c r="G1" t="s">
        <v>13</v>
      </c>
      <c r="H1" t="s">
        <v>15</v>
      </c>
      <c r="I1" t="s">
        <v>17</v>
      </c>
      <c r="J1" t="s">
        <v>21</v>
      </c>
      <c r="K1" t="s">
        <v>19</v>
      </c>
    </row>
    <row r="2" spans="1:1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1</v>
      </c>
      <c r="B3">
        <f>0.15+0.85*(C2/5+D2/5+E2/7+F2/5+G2/6)</f>
        <v>0.92309523809523808</v>
      </c>
      <c r="C3">
        <f>0.15+0.85*(B3/5+D2/5+E2/7+F2/5+G2/6)</f>
        <v>0.91002142857142843</v>
      </c>
      <c r="D3">
        <f>0.15+0.85*(B3/5+C3/5+E2/7+F2/5+G2/6)</f>
        <v>0.89472507142857127</v>
      </c>
      <c r="E3">
        <f>0.15+0.85*(B3/5+C3/5+D3/5+F2/5+G2/6+H2/2)</f>
        <v>1.350399762142857</v>
      </c>
      <c r="F3">
        <f>0.15+0.85*(B3/5+C3/5+D3/5+E3/7+G2/5)</f>
        <v>0.94771020945068019</v>
      </c>
      <c r="G3">
        <f>0.15+0.85*(B3/5+C3/5+D3/5+E3/7+F3/5+H2/2)</f>
        <v>1.3638209450572956</v>
      </c>
      <c r="H3">
        <f>0.15+0.85*(E3/7+G3/6)</f>
        <v>0.50718508119093997</v>
      </c>
      <c r="I3">
        <f>0.15+0.85*(E3/7+J2/2+K2/2)</f>
        <v>1.1639771139744897</v>
      </c>
      <c r="J3">
        <f>0.15+0.85*(I3/3+K2/2)</f>
        <v>0.90479351562610544</v>
      </c>
      <c r="K3">
        <f>(I3/3+J3/2)*0.85+0.15</f>
        <v>0.86433075976720031</v>
      </c>
    </row>
    <row r="4" spans="1:11" x14ac:dyDescent="0.25">
      <c r="A4">
        <v>2</v>
      </c>
      <c r="B4">
        <f t="shared" ref="B4:B7" si="0">0.15+0.85*(C3/5+D3/5+E3/7+F3/5+G3/6)</f>
        <v>0.97510272179755542</v>
      </c>
      <c r="C4">
        <f t="shared" ref="C4:C7" si="1">0.15+0.85*(B4/5+D3/5+E3/7+F3/5+G3/6)</f>
        <v>0.98616654164599704</v>
      </c>
      <c r="D4">
        <f t="shared" ref="D4:D7" si="2">0.15+0.85*(B4/5+C4/5+E3/7+F3/5+G3/6)</f>
        <v>1.0017115915829595</v>
      </c>
      <c r="E4">
        <f t="shared" ref="E4:E7" si="3">0.15+0.85*(B4/5+C4/5+D4/5+F3/5+G3/6+H3/2)</f>
        <v>1.2235791076837221</v>
      </c>
      <c r="F4">
        <f t="shared" ref="F4:F7" si="4">0.15+0.85*(B4/5+C4/5+D4/5+E4/7+G3/5)</f>
        <v>1.0341337690901278</v>
      </c>
      <c r="G4">
        <f t="shared" ref="G4:G7" si="5">0.15+0.85*(B4/5+C4/5+D4/5+E4/7+F4/5+H3/2)</f>
        <v>1.1936406086818587</v>
      </c>
      <c r="H4">
        <f t="shared" ref="H4:H7" si="6">0.15+0.85*(E4/7+G4/6)</f>
        <v>0.4676765493058106</v>
      </c>
      <c r="I4">
        <f t="shared" ref="I4:I7" si="7">0.15+0.85*(E4/7+J3/2+K3/2)</f>
        <v>1.0504552801180354</v>
      </c>
      <c r="J4">
        <f t="shared" ref="J4:J7" si="8">0.15+0.85*(I4/3+K3/2)</f>
        <v>0.81496956893450345</v>
      </c>
      <c r="K4">
        <f t="shared" ref="K4:K7" si="9">(I4/3+J4/2)*0.85+0.15</f>
        <v>0.79399106283060739</v>
      </c>
    </row>
    <row r="5" spans="1:11" x14ac:dyDescent="0.25">
      <c r="A5">
        <v>3</v>
      </c>
      <c r="B5">
        <f t="shared" si="0"/>
        <v>0.98141857270005484</v>
      </c>
      <c r="C5">
        <f t="shared" si="1"/>
        <v>0.98061141797924478</v>
      </c>
      <c r="D5">
        <f t="shared" si="2"/>
        <v>0.97702438846661332</v>
      </c>
      <c r="E5">
        <f t="shared" si="3"/>
        <v>1.1933036048850263</v>
      </c>
      <c r="F5">
        <f t="shared" si="4"/>
        <v>0.9974592999524744</v>
      </c>
      <c r="G5">
        <f t="shared" si="5"/>
        <v>1.1628710109234486</v>
      </c>
      <c r="H5">
        <f t="shared" si="6"/>
        <v>0.45964121190257501</v>
      </c>
      <c r="I5">
        <f t="shared" si="7"/>
        <v>0.97870942052192533</v>
      </c>
      <c r="J5">
        <f>0.15+0.85*(I5/3+K4/2)</f>
        <v>0.76474720418422037</v>
      </c>
      <c r="K5">
        <f t="shared" si="9"/>
        <v>0.75231856425950594</v>
      </c>
    </row>
    <row r="6" spans="1:11" x14ac:dyDescent="0.25">
      <c r="A6">
        <v>4</v>
      </c>
      <c r="B6">
        <f t="shared" si="0"/>
        <v>0.96200737999029162</v>
      </c>
      <c r="C6">
        <f t="shared" si="1"/>
        <v>0.9588446935321695</v>
      </c>
      <c r="D6">
        <f t="shared" si="2"/>
        <v>0.95575414539331405</v>
      </c>
      <c r="E6">
        <f t="shared" si="3"/>
        <v>1.1686787131470187</v>
      </c>
      <c r="F6">
        <f t="shared" si="4"/>
        <v>0.97862211566909163</v>
      </c>
      <c r="G6">
        <f t="shared" si="5"/>
        <v>1.1426473185344452</v>
      </c>
      <c r="H6">
        <f t="shared" si="6"/>
        <v>0.45378602338880347</v>
      </c>
      <c r="I6">
        <f t="shared" si="7"/>
        <v>0.93666393818500748</v>
      </c>
      <c r="J6">
        <f t="shared" si="8"/>
        <v>0.73512350562937545</v>
      </c>
      <c r="K6">
        <f t="shared" si="9"/>
        <v>0.72781560571157</v>
      </c>
    </row>
    <row r="7" spans="1:11" x14ac:dyDescent="0.25">
      <c r="A7">
        <v>5</v>
      </c>
      <c r="B7">
        <f t="shared" si="0"/>
        <v>0.94563358566988132</v>
      </c>
      <c r="C7">
        <f t="shared" si="1"/>
        <v>0.94338769733329231</v>
      </c>
      <c r="D7">
        <f t="shared" si="2"/>
        <v>0.94128540116308856</v>
      </c>
      <c r="E7">
        <f t="shared" si="3"/>
        <v>1.1522519927046313</v>
      </c>
      <c r="F7">
        <f t="shared" si="4"/>
        <v>0.96531849385896851</v>
      </c>
      <c r="G7">
        <f t="shared" si="5"/>
        <v>1.1280316536043788</v>
      </c>
      <c r="H7">
        <f t="shared" si="6"/>
        <v>0.44972079766046835</v>
      </c>
      <c r="I7">
        <f t="shared" si="7"/>
        <v>0.91166543571974989</v>
      </c>
      <c r="J7">
        <f t="shared" si="8"/>
        <v>0.71762683921467973</v>
      </c>
      <c r="K7">
        <f t="shared" si="9"/>
        <v>0.71329661345350137</v>
      </c>
    </row>
    <row r="15" spans="1:11" x14ac:dyDescent="0.25">
      <c r="I15" t="s">
        <v>33</v>
      </c>
    </row>
    <row r="16" spans="1:11" x14ac:dyDescent="0.25">
      <c r="B16" t="s">
        <v>4</v>
      </c>
      <c r="C16" cm="1">
        <f t="array" ref="C16:C25">_xlfn.XLOOKUP($B$16:$B$25,$B$1:$K$1,$B$7:$K$7)</f>
        <v>1.1522519927046313</v>
      </c>
    </row>
    <row r="17" spans="2:3" x14ac:dyDescent="0.25">
      <c r="B17" t="s">
        <v>13</v>
      </c>
      <c r="C17">
        <v>1.1280316536043788</v>
      </c>
    </row>
    <row r="18" spans="2:3" x14ac:dyDescent="0.25">
      <c r="B18" t="s">
        <v>9</v>
      </c>
      <c r="C18">
        <v>0.94563358566988132</v>
      </c>
    </row>
    <row r="19" spans="2:3" x14ac:dyDescent="0.25">
      <c r="B19" t="s">
        <v>5</v>
      </c>
      <c r="C19">
        <v>0.94338769733329231</v>
      </c>
    </row>
    <row r="20" spans="2:3" x14ac:dyDescent="0.25">
      <c r="B20" t="s">
        <v>7</v>
      </c>
      <c r="C20">
        <v>0.94128540116308856</v>
      </c>
    </row>
    <row r="21" spans="2:3" x14ac:dyDescent="0.25">
      <c r="B21" t="s">
        <v>11</v>
      </c>
      <c r="C21">
        <v>0.96531849385896851</v>
      </c>
    </row>
    <row r="22" spans="2:3" x14ac:dyDescent="0.25">
      <c r="B22" t="s">
        <v>17</v>
      </c>
      <c r="C22">
        <v>0.91166543571974989</v>
      </c>
    </row>
    <row r="23" spans="2:3" x14ac:dyDescent="0.25">
      <c r="B23" t="s">
        <v>21</v>
      </c>
      <c r="C23">
        <v>0.71762683921467973</v>
      </c>
    </row>
    <row r="24" spans="2:3" x14ac:dyDescent="0.25">
      <c r="B24" t="s">
        <v>19</v>
      </c>
      <c r="C24">
        <v>0.71329661345350137</v>
      </c>
    </row>
    <row r="25" spans="2:3" x14ac:dyDescent="0.25">
      <c r="B25" t="s">
        <v>15</v>
      </c>
      <c r="C25">
        <v>0.44972079766046835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70F2-8194-4B50-87B6-27883626979D}">
  <dimension ref="A1:AB20"/>
  <sheetViews>
    <sheetView workbookViewId="0">
      <selection activeCell="G26" sqref="G26"/>
    </sheetView>
  </sheetViews>
  <sheetFormatPr defaultRowHeight="15" x14ac:dyDescent="0.25"/>
  <cols>
    <col min="1" max="1" width="27.28515625" customWidth="1"/>
    <col min="5" max="5" width="12" customWidth="1"/>
    <col min="9" max="9" width="11.28515625" customWidth="1"/>
    <col min="11" max="11" width="17.7109375" customWidth="1"/>
    <col min="12" max="12" width="14.28515625" customWidth="1"/>
    <col min="19" max="19" width="10.5703125" customWidth="1"/>
    <col min="20" max="20" width="12" customWidth="1"/>
    <col min="28" max="28" width="12.7109375" customWidth="1"/>
  </cols>
  <sheetData>
    <row r="1" spans="1:28" x14ac:dyDescent="0.25">
      <c r="A1" s="11"/>
      <c r="B1" s="11" t="s">
        <v>9</v>
      </c>
      <c r="C1" s="11" t="s">
        <v>5</v>
      </c>
      <c r="D1" s="11" t="s">
        <v>7</v>
      </c>
      <c r="E1" s="11" t="s">
        <v>4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21</v>
      </c>
      <c r="K1" s="11" t="s">
        <v>19</v>
      </c>
      <c r="L1" t="s">
        <v>9</v>
      </c>
      <c r="M1">
        <f>SUM(B2:J2)</f>
        <v>8</v>
      </c>
      <c r="S1" s="10" t="s">
        <v>48</v>
      </c>
      <c r="T1" s="10" t="s">
        <v>49</v>
      </c>
      <c r="U1" s="10" t="s">
        <v>50</v>
      </c>
      <c r="V1" s="10" t="s">
        <v>51</v>
      </c>
      <c r="W1" s="10" t="s">
        <v>52</v>
      </c>
      <c r="X1" s="10" t="s">
        <v>53</v>
      </c>
      <c r="Y1" s="10" t="s">
        <v>54</v>
      </c>
      <c r="Z1" s="10" t="s">
        <v>55</v>
      </c>
      <c r="AA1" s="10" t="s">
        <v>56</v>
      </c>
      <c r="AB1" s="10" t="s">
        <v>57</v>
      </c>
    </row>
    <row r="2" spans="1:28" x14ac:dyDescent="0.25">
      <c r="A2" s="11" t="s">
        <v>9</v>
      </c>
      <c r="B2" s="11">
        <v>0</v>
      </c>
      <c r="C2" s="11">
        <v>1</v>
      </c>
      <c r="D2" s="11">
        <v>2</v>
      </c>
      <c r="E2" s="11">
        <v>2</v>
      </c>
      <c r="F2" s="11">
        <v>2</v>
      </c>
      <c r="G2" s="11">
        <v>1</v>
      </c>
      <c r="H2" s="11">
        <v>0</v>
      </c>
      <c r="I2" s="11">
        <v>0</v>
      </c>
      <c r="J2" s="11">
        <v>0</v>
      </c>
      <c r="K2" s="11">
        <v>0</v>
      </c>
      <c r="L2" t="s">
        <v>5</v>
      </c>
      <c r="M2">
        <f t="shared" ref="M2:M10" si="0">SUM(B3:J3)</f>
        <v>7</v>
      </c>
      <c r="S2" s="11" t="s">
        <v>9</v>
      </c>
      <c r="T2" s="11" t="s">
        <v>5</v>
      </c>
      <c r="U2" s="11" t="s">
        <v>7</v>
      </c>
      <c r="V2" s="11" t="s">
        <v>4</v>
      </c>
      <c r="W2" s="11" t="s">
        <v>11</v>
      </c>
      <c r="X2" s="11" t="s">
        <v>13</v>
      </c>
      <c r="Y2" s="11" t="s">
        <v>15</v>
      </c>
      <c r="Z2" s="11" t="s">
        <v>17</v>
      </c>
      <c r="AA2" s="11" t="s">
        <v>21</v>
      </c>
      <c r="AB2" s="11" t="s">
        <v>19</v>
      </c>
    </row>
    <row r="3" spans="1:28" x14ac:dyDescent="0.25">
      <c r="A3" s="11" t="s">
        <v>5</v>
      </c>
      <c r="B3" s="11">
        <v>1</v>
      </c>
      <c r="C3" s="11">
        <v>0</v>
      </c>
      <c r="D3" s="11">
        <v>2</v>
      </c>
      <c r="E3" s="11">
        <v>2</v>
      </c>
      <c r="F3" s="11">
        <v>1</v>
      </c>
      <c r="G3" s="11">
        <v>1</v>
      </c>
      <c r="H3" s="11">
        <v>0</v>
      </c>
      <c r="I3" s="11">
        <v>0</v>
      </c>
      <c r="J3" s="11">
        <v>0</v>
      </c>
      <c r="K3" s="11">
        <v>0</v>
      </c>
      <c r="L3" t="s">
        <v>7</v>
      </c>
      <c r="M3">
        <f t="shared" si="0"/>
        <v>16</v>
      </c>
      <c r="R3" t="s">
        <v>58</v>
      </c>
      <c r="S3" t="str">
        <f>UPPER(LEFT(S2,3))</f>
        <v>MAD</v>
      </c>
      <c r="T3" t="str">
        <f t="shared" ref="T3:AB3" si="1">UPPER(LEFT(T2,3))</f>
        <v>MOZ</v>
      </c>
      <c r="U3" t="str">
        <f t="shared" si="1"/>
        <v>RWA</v>
      </c>
      <c r="V3" t="str">
        <f t="shared" si="1"/>
        <v>KEN</v>
      </c>
      <c r="W3" t="str">
        <f t="shared" si="1"/>
        <v>CAM</v>
      </c>
      <c r="X3" t="str">
        <f t="shared" si="1"/>
        <v>GHA</v>
      </c>
      <c r="Y3" t="str">
        <f t="shared" si="1"/>
        <v>SEY</v>
      </c>
      <c r="Z3" t="str">
        <f t="shared" si="1"/>
        <v>VAN</v>
      </c>
      <c r="AA3" t="str">
        <f t="shared" si="1"/>
        <v>NIU</v>
      </c>
      <c r="AB3" t="str">
        <f t="shared" si="1"/>
        <v>NOR</v>
      </c>
    </row>
    <row r="4" spans="1:28" x14ac:dyDescent="0.25">
      <c r="A4" s="11" t="s">
        <v>7</v>
      </c>
      <c r="B4" s="11">
        <v>2</v>
      </c>
      <c r="C4" s="11">
        <v>2</v>
      </c>
      <c r="D4" s="11">
        <v>0</v>
      </c>
      <c r="E4" s="11">
        <v>5</v>
      </c>
      <c r="F4" s="11">
        <v>4</v>
      </c>
      <c r="G4" s="11">
        <v>3</v>
      </c>
      <c r="H4" s="11">
        <v>0</v>
      </c>
      <c r="I4" s="11">
        <v>0</v>
      </c>
      <c r="J4" s="11">
        <v>0</v>
      </c>
      <c r="K4" s="11">
        <v>0</v>
      </c>
      <c r="L4" t="s">
        <v>4</v>
      </c>
      <c r="M4">
        <f t="shared" si="0"/>
        <v>21</v>
      </c>
    </row>
    <row r="5" spans="1:28" x14ac:dyDescent="0.25">
      <c r="A5" s="11" t="s">
        <v>4</v>
      </c>
      <c r="B5" s="11">
        <v>2</v>
      </c>
      <c r="C5" s="11">
        <v>2</v>
      </c>
      <c r="D5" s="11">
        <v>5</v>
      </c>
      <c r="E5" s="11">
        <v>0</v>
      </c>
      <c r="F5" s="11">
        <v>4</v>
      </c>
      <c r="G5" s="11">
        <v>5</v>
      </c>
      <c r="H5" s="11">
        <v>2</v>
      </c>
      <c r="I5" s="11">
        <v>1</v>
      </c>
      <c r="J5" s="11">
        <v>0</v>
      </c>
      <c r="K5" s="11">
        <v>0</v>
      </c>
      <c r="L5" t="s">
        <v>11</v>
      </c>
      <c r="M5">
        <f t="shared" si="0"/>
        <v>14</v>
      </c>
    </row>
    <row r="6" spans="1:28" x14ac:dyDescent="0.25">
      <c r="A6" s="11" t="s">
        <v>11</v>
      </c>
      <c r="B6" s="11">
        <v>2</v>
      </c>
      <c r="C6" s="11">
        <v>1</v>
      </c>
      <c r="D6" s="11">
        <v>4</v>
      </c>
      <c r="E6" s="11">
        <v>4</v>
      </c>
      <c r="F6" s="11">
        <v>0</v>
      </c>
      <c r="G6" s="11">
        <v>3</v>
      </c>
      <c r="H6" s="11">
        <v>0</v>
      </c>
      <c r="I6" s="11">
        <v>0</v>
      </c>
      <c r="J6" s="11">
        <v>0</v>
      </c>
      <c r="K6" s="11">
        <v>0</v>
      </c>
      <c r="L6" t="s">
        <v>13</v>
      </c>
      <c r="M6">
        <f t="shared" si="0"/>
        <v>14</v>
      </c>
    </row>
    <row r="7" spans="1:28" x14ac:dyDescent="0.25">
      <c r="A7" s="11" t="s">
        <v>13</v>
      </c>
      <c r="B7" s="11">
        <v>1</v>
      </c>
      <c r="C7" s="11">
        <v>1</v>
      </c>
      <c r="D7" s="11">
        <v>3</v>
      </c>
      <c r="E7" s="11">
        <v>5</v>
      </c>
      <c r="F7" s="11">
        <v>3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t="s">
        <v>15</v>
      </c>
      <c r="M7">
        <f t="shared" si="0"/>
        <v>3</v>
      </c>
    </row>
    <row r="8" spans="1:28" x14ac:dyDescent="0.25">
      <c r="A8" s="11" t="s">
        <v>15</v>
      </c>
      <c r="B8" s="11">
        <v>0</v>
      </c>
      <c r="C8" s="11">
        <v>0</v>
      </c>
      <c r="D8" s="11">
        <v>0</v>
      </c>
      <c r="E8" s="11">
        <v>2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t="s">
        <v>17</v>
      </c>
      <c r="M8">
        <f t="shared" si="0"/>
        <v>2</v>
      </c>
    </row>
    <row r="9" spans="1:28" x14ac:dyDescent="0.25">
      <c r="A9" s="11" t="s">
        <v>17</v>
      </c>
      <c r="B9" s="11">
        <v>0</v>
      </c>
      <c r="C9" s="11">
        <v>0</v>
      </c>
      <c r="D9" s="11">
        <v>0</v>
      </c>
      <c r="E9" s="11">
        <v>1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1</v>
      </c>
      <c r="L9" t="s">
        <v>21</v>
      </c>
      <c r="M9">
        <f t="shared" si="0"/>
        <v>1</v>
      </c>
    </row>
    <row r="10" spans="1:28" x14ac:dyDescent="0.25">
      <c r="A10" s="11" t="s">
        <v>21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t="s">
        <v>19</v>
      </c>
      <c r="M10">
        <f t="shared" si="0"/>
        <v>2</v>
      </c>
    </row>
    <row r="11" spans="1:28" x14ac:dyDescent="0.25">
      <c r="A11" s="11" t="s">
        <v>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</v>
      </c>
      <c r="J11" s="11">
        <v>1</v>
      </c>
      <c r="K11" s="11">
        <v>0</v>
      </c>
      <c r="M11">
        <f>SUM(M1:M10)</f>
        <v>88</v>
      </c>
    </row>
    <row r="16" spans="1:28" x14ac:dyDescent="0.25">
      <c r="A16" t="s">
        <v>59</v>
      </c>
      <c r="B16">
        <f>1-M2*M1/88</f>
        <v>0.36363636363636365</v>
      </c>
      <c r="E16" t="s">
        <v>64</v>
      </c>
      <c r="F16">
        <f>2-M4*M2/88</f>
        <v>0.32954545454545459</v>
      </c>
      <c r="I16" t="s">
        <v>68</v>
      </c>
      <c r="J16">
        <f>5-M4*M3/88</f>
        <v>1.1818181818181817</v>
      </c>
    </row>
    <row r="17" spans="1:9" x14ac:dyDescent="0.25">
      <c r="A17" t="s">
        <v>60</v>
      </c>
      <c r="B17">
        <f>2-M3*M1/88</f>
        <v>0.54545454545454541</v>
      </c>
      <c r="E17" s="12" t="s">
        <v>65</v>
      </c>
      <c r="F17" s="12">
        <f>2-M3*M2/88</f>
        <v>0.72727272727272729</v>
      </c>
      <c r="I17" t="s">
        <v>69</v>
      </c>
    </row>
    <row r="18" spans="1:9" x14ac:dyDescent="0.25">
      <c r="A18" t="s">
        <v>61</v>
      </c>
      <c r="B18">
        <f>2-M4*M1/88</f>
        <v>9.0909090909090828E-2</v>
      </c>
      <c r="E18" t="s">
        <v>66</v>
      </c>
      <c r="F18">
        <f>1-M5*M2/88</f>
        <v>-0.11363636363636354</v>
      </c>
      <c r="I18" t="s">
        <v>70</v>
      </c>
    </row>
    <row r="19" spans="1:9" x14ac:dyDescent="0.25">
      <c r="A19" s="12" t="s">
        <v>62</v>
      </c>
      <c r="B19" s="12">
        <f>2-M5*M1/88</f>
        <v>0.72727272727272729</v>
      </c>
      <c r="E19" t="s">
        <v>67</v>
      </c>
      <c r="F19">
        <f>1-M6*M2/88</f>
        <v>-0.11363636363636354</v>
      </c>
    </row>
    <row r="20" spans="1:9" x14ac:dyDescent="0.25">
      <c r="A20" t="s">
        <v>63</v>
      </c>
      <c r="B20">
        <f>1-M6*M1/88</f>
        <v>-0.27272727272727271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 trận kề</vt:lpstr>
      <vt:lpstr>Betweenes</vt:lpstr>
      <vt:lpstr>Eigen Vector</vt:lpstr>
      <vt:lpstr>Page Rank</vt:lpstr>
      <vt:lpstr>Lovain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LLong</cp:lastModifiedBy>
  <dcterms:created xsi:type="dcterms:W3CDTF">2022-11-24T06:25:10Z</dcterms:created>
  <dcterms:modified xsi:type="dcterms:W3CDTF">2022-12-05T04:48:29Z</dcterms:modified>
</cp:coreProperties>
</file>