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395" windowHeight="7485" activeTab="2"/>
  </bookViews>
  <sheets>
    <sheet name="Sheet1" sheetId="1" r:id="rId1"/>
    <sheet name="Sheet2" sheetId="2" r:id="rId2"/>
    <sheet name="Hull23" sheetId="3" r:id="rId3"/>
    <sheet name="Hull24" sheetId="4" r:id="rId4"/>
  </sheets>
  <calcPr calcId="145621"/>
  <fileRecoveryPr repairLoad="1"/>
</workbook>
</file>

<file path=xl/calcChain.xml><?xml version="1.0" encoding="utf-8"?>
<calcChain xmlns="http://schemas.openxmlformats.org/spreadsheetml/2006/main">
  <c r="E2" i="4" l="1"/>
  <c r="D4" i="4"/>
  <c r="E4" i="4" s="1"/>
  <c r="D2" i="4"/>
  <c r="C5" i="4"/>
  <c r="D5" i="4" s="1"/>
  <c r="E5" i="4" s="1"/>
  <c r="C6" i="4"/>
  <c r="D6" i="4" s="1"/>
  <c r="E6" i="4" s="1"/>
  <c r="C4" i="4"/>
  <c r="C3" i="4"/>
  <c r="D3" i="4" s="1"/>
  <c r="E3" i="4" s="1"/>
  <c r="J7" i="3"/>
  <c r="Z8" i="3"/>
  <c r="Z9" i="3"/>
  <c r="Z10" i="3"/>
  <c r="Z11" i="3"/>
  <c r="Z12" i="3"/>
  <c r="Z13" i="3"/>
  <c r="Z14" i="3"/>
  <c r="Z15" i="3"/>
  <c r="Z16" i="3"/>
  <c r="Z7" i="3"/>
  <c r="J8" i="3"/>
  <c r="J9" i="3"/>
  <c r="J10" i="3"/>
  <c r="J11" i="3"/>
  <c r="J12" i="3"/>
  <c r="J13" i="3"/>
  <c r="J14" i="3"/>
  <c r="J15" i="3"/>
  <c r="J16" i="3"/>
  <c r="H7" i="3"/>
  <c r="H16" i="3"/>
  <c r="H15" i="3"/>
  <c r="H14" i="3"/>
  <c r="H13" i="3"/>
  <c r="H12" i="3"/>
  <c r="H11" i="3"/>
  <c r="H10" i="3"/>
  <c r="H9" i="3"/>
  <c r="H8" i="3"/>
  <c r="B8" i="3"/>
  <c r="B9" i="3"/>
  <c r="E9" i="3" s="1"/>
  <c r="B10" i="3"/>
  <c r="B11" i="3"/>
  <c r="B12" i="3"/>
  <c r="B13" i="3"/>
  <c r="B14" i="3"/>
  <c r="B15" i="3"/>
  <c r="B16" i="3"/>
  <c r="B7" i="3"/>
  <c r="D8" i="3"/>
  <c r="D9" i="3"/>
  <c r="D10" i="3"/>
  <c r="D11" i="3"/>
  <c r="D12" i="3"/>
  <c r="D13" i="3"/>
  <c r="D14" i="3"/>
  <c r="D15" i="3"/>
  <c r="D16" i="3"/>
  <c r="D7" i="3"/>
  <c r="C27" i="3"/>
  <c r="C28" i="3"/>
  <c r="C29" i="3"/>
  <c r="C30" i="3"/>
  <c r="C31" i="3"/>
  <c r="C32" i="3"/>
  <c r="C33" i="3"/>
  <c r="C34" i="3"/>
  <c r="C35" i="3"/>
  <c r="C26" i="3"/>
  <c r="B27" i="3"/>
  <c r="B28" i="3"/>
  <c r="B29" i="3"/>
  <c r="B30" i="3"/>
  <c r="B31" i="3"/>
  <c r="B32" i="3"/>
  <c r="B33" i="3"/>
  <c r="B34" i="3"/>
  <c r="B35" i="3"/>
  <c r="B26" i="3"/>
  <c r="X16" i="3"/>
  <c r="AA16" i="3" s="1"/>
  <c r="X15" i="3"/>
  <c r="X14" i="3"/>
  <c r="X13" i="3"/>
  <c r="X12" i="3"/>
  <c r="X11" i="3"/>
  <c r="X10" i="3"/>
  <c r="X9" i="3"/>
  <c r="X8" i="3"/>
  <c r="AA8" i="3" s="1"/>
  <c r="X7" i="3"/>
  <c r="S19" i="3"/>
  <c r="R8" i="3"/>
  <c r="R9" i="3"/>
  <c r="R10" i="3"/>
  <c r="R11" i="3"/>
  <c r="R12" i="3"/>
  <c r="R13" i="3"/>
  <c r="R14" i="3"/>
  <c r="R15" i="3"/>
  <c r="R16" i="3"/>
  <c r="R7" i="3"/>
  <c r="P8" i="3"/>
  <c r="P9" i="3"/>
  <c r="P10" i="3"/>
  <c r="P11" i="3"/>
  <c r="P12" i="3"/>
  <c r="P13" i="3"/>
  <c r="P14" i="3"/>
  <c r="P15" i="3"/>
  <c r="P16" i="3"/>
  <c r="P7" i="3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1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12" i="2"/>
  <c r="F12" i="2" s="1"/>
  <c r="E13" i="2"/>
  <c r="F13" i="2" s="1"/>
  <c r="E14" i="2"/>
  <c r="F14" i="2" s="1"/>
  <c r="E20" i="2"/>
  <c r="F20" i="2" s="1"/>
  <c r="E21" i="2"/>
  <c r="F21" i="2" s="1"/>
  <c r="E22" i="2"/>
  <c r="F22" i="2" s="1"/>
  <c r="E28" i="2"/>
  <c r="F28" i="2" s="1"/>
  <c r="E29" i="2"/>
  <c r="F29" i="2" s="1"/>
  <c r="E30" i="2"/>
  <c r="F30" i="2" s="1"/>
  <c r="E36" i="2"/>
  <c r="F36" i="2" s="1"/>
  <c r="E37" i="2"/>
  <c r="F37" i="2" s="1"/>
  <c r="E38" i="2"/>
  <c r="F38" i="2" s="1"/>
  <c r="E44" i="2"/>
  <c r="F44" i="2" s="1"/>
  <c r="E45" i="2"/>
  <c r="F45" i="2" s="1"/>
  <c r="E46" i="2"/>
  <c r="F46" i="2" s="1"/>
  <c r="E52" i="2"/>
  <c r="F52" i="2" s="1"/>
  <c r="E53" i="2"/>
  <c r="F53" i="2" s="1"/>
  <c r="E54" i="2"/>
  <c r="F54" i="2" s="1"/>
  <c r="E60" i="2"/>
  <c r="F60" i="2" s="1"/>
  <c r="E61" i="2"/>
  <c r="F61" i="2" s="1"/>
  <c r="E62" i="2"/>
  <c r="F62" i="2" s="1"/>
  <c r="E68" i="2"/>
  <c r="F68" i="2" s="1"/>
  <c r="E69" i="2"/>
  <c r="F69" i="2" s="1"/>
  <c r="E70" i="2"/>
  <c r="F70" i="2" s="1"/>
  <c r="E76" i="2"/>
  <c r="F76" i="2" s="1"/>
  <c r="E77" i="2"/>
  <c r="F77" i="2" s="1"/>
  <c r="E78" i="2"/>
  <c r="F78" i="2" s="1"/>
  <c r="E84" i="2"/>
  <c r="F84" i="2" s="1"/>
  <c r="E85" i="2"/>
  <c r="F85" i="2" s="1"/>
  <c r="E86" i="2"/>
  <c r="F86" i="2" s="1"/>
  <c r="E92" i="2"/>
  <c r="F92" i="2" s="1"/>
  <c r="E93" i="2"/>
  <c r="F93" i="2" s="1"/>
  <c r="E94" i="2"/>
  <c r="F94" i="2" s="1"/>
  <c r="E100" i="2"/>
  <c r="F100" i="2" s="1"/>
  <c r="E101" i="2"/>
  <c r="F101" i="2" s="1"/>
  <c r="E102" i="2"/>
  <c r="F102" i="2" s="1"/>
  <c r="E108" i="2"/>
  <c r="F108" i="2" s="1"/>
  <c r="E109" i="2"/>
  <c r="F109" i="2" s="1"/>
  <c r="E110" i="2"/>
  <c r="F110" i="2" s="1"/>
  <c r="E116" i="2"/>
  <c r="F116" i="2" s="1"/>
  <c r="E117" i="2"/>
  <c r="F117" i="2" s="1"/>
  <c r="E118" i="2"/>
  <c r="F118" i="2" s="1"/>
  <c r="E124" i="2"/>
  <c r="F124" i="2" s="1"/>
  <c r="E125" i="2"/>
  <c r="F125" i="2" s="1"/>
  <c r="E126" i="2"/>
  <c r="F126" i="2" s="1"/>
  <c r="E132" i="2"/>
  <c r="F132" i="2" s="1"/>
  <c r="E133" i="2"/>
  <c r="F133" i="2" s="1"/>
  <c r="E134" i="2"/>
  <c r="F134" i="2" s="1"/>
  <c r="E140" i="2"/>
  <c r="F140" i="2" s="1"/>
  <c r="E141" i="2"/>
  <c r="F141" i="2" s="1"/>
  <c r="E142" i="2"/>
  <c r="F142" i="2" s="1"/>
  <c r="E148" i="2"/>
  <c r="F148" i="2" s="1"/>
  <c r="E149" i="2"/>
  <c r="F149" i="2" s="1"/>
  <c r="E150" i="2"/>
  <c r="F150" i="2" s="1"/>
  <c r="E156" i="2"/>
  <c r="F156" i="2" s="1"/>
  <c r="E157" i="2"/>
  <c r="F157" i="2" s="1"/>
  <c r="E11" i="2"/>
  <c r="F11" i="2" s="1"/>
  <c r="D12" i="2"/>
  <c r="D13" i="2"/>
  <c r="D14" i="2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D21" i="2"/>
  <c r="D22" i="2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D29" i="2"/>
  <c r="D30" i="2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D37" i="2"/>
  <c r="D38" i="2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D45" i="2"/>
  <c r="D46" i="2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51" i="2"/>
  <c r="E51" i="2" s="1"/>
  <c r="F51" i="2" s="1"/>
  <c r="D52" i="2"/>
  <c r="D53" i="2"/>
  <c r="D54" i="2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D61" i="2"/>
  <c r="D62" i="2"/>
  <c r="D63" i="2"/>
  <c r="E63" i="2" s="1"/>
  <c r="F63" i="2" s="1"/>
  <c r="D64" i="2"/>
  <c r="E64" i="2" s="1"/>
  <c r="F64" i="2" s="1"/>
  <c r="D65" i="2"/>
  <c r="E65" i="2" s="1"/>
  <c r="F65" i="2" s="1"/>
  <c r="D66" i="2"/>
  <c r="E66" i="2" s="1"/>
  <c r="F66" i="2" s="1"/>
  <c r="D67" i="2"/>
  <c r="E67" i="2" s="1"/>
  <c r="F67" i="2" s="1"/>
  <c r="D68" i="2"/>
  <c r="D69" i="2"/>
  <c r="D70" i="2"/>
  <c r="D71" i="2"/>
  <c r="E71" i="2" s="1"/>
  <c r="F71" i="2" s="1"/>
  <c r="D72" i="2"/>
  <c r="E72" i="2" s="1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D77" i="2"/>
  <c r="D78" i="2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D85" i="2"/>
  <c r="D86" i="2"/>
  <c r="D87" i="2"/>
  <c r="E87" i="2" s="1"/>
  <c r="F87" i="2" s="1"/>
  <c r="D88" i="2"/>
  <c r="E88" i="2" s="1"/>
  <c r="F88" i="2" s="1"/>
  <c r="D89" i="2"/>
  <c r="E89" i="2" s="1"/>
  <c r="F89" i="2" s="1"/>
  <c r="D90" i="2"/>
  <c r="E90" i="2" s="1"/>
  <c r="F90" i="2" s="1"/>
  <c r="D91" i="2"/>
  <c r="E91" i="2" s="1"/>
  <c r="F91" i="2" s="1"/>
  <c r="D92" i="2"/>
  <c r="D93" i="2"/>
  <c r="D94" i="2"/>
  <c r="D95" i="2"/>
  <c r="E95" i="2" s="1"/>
  <c r="F95" i="2" s="1"/>
  <c r="D96" i="2"/>
  <c r="E96" i="2" s="1"/>
  <c r="F96" i="2" s="1"/>
  <c r="D97" i="2"/>
  <c r="E97" i="2" s="1"/>
  <c r="F97" i="2" s="1"/>
  <c r="D98" i="2"/>
  <c r="E98" i="2" s="1"/>
  <c r="F98" i="2" s="1"/>
  <c r="D99" i="2"/>
  <c r="E99" i="2" s="1"/>
  <c r="F99" i="2" s="1"/>
  <c r="D100" i="2"/>
  <c r="D101" i="2"/>
  <c r="D102" i="2"/>
  <c r="D103" i="2"/>
  <c r="E103" i="2" s="1"/>
  <c r="F103" i="2" s="1"/>
  <c r="D104" i="2"/>
  <c r="E104" i="2" s="1"/>
  <c r="F104" i="2" s="1"/>
  <c r="D105" i="2"/>
  <c r="E105" i="2" s="1"/>
  <c r="F105" i="2" s="1"/>
  <c r="D106" i="2"/>
  <c r="E106" i="2" s="1"/>
  <c r="F106" i="2" s="1"/>
  <c r="D107" i="2"/>
  <c r="E107" i="2" s="1"/>
  <c r="F107" i="2" s="1"/>
  <c r="D108" i="2"/>
  <c r="D109" i="2"/>
  <c r="D110" i="2"/>
  <c r="D111" i="2"/>
  <c r="E111" i="2" s="1"/>
  <c r="F111" i="2" s="1"/>
  <c r="D112" i="2"/>
  <c r="E112" i="2" s="1"/>
  <c r="F112" i="2" s="1"/>
  <c r="D113" i="2"/>
  <c r="E113" i="2" s="1"/>
  <c r="F113" i="2" s="1"/>
  <c r="D114" i="2"/>
  <c r="E114" i="2" s="1"/>
  <c r="F114" i="2" s="1"/>
  <c r="D115" i="2"/>
  <c r="E115" i="2" s="1"/>
  <c r="F115" i="2" s="1"/>
  <c r="D116" i="2"/>
  <c r="D117" i="2"/>
  <c r="D118" i="2"/>
  <c r="D119" i="2"/>
  <c r="E119" i="2" s="1"/>
  <c r="F119" i="2" s="1"/>
  <c r="D120" i="2"/>
  <c r="E120" i="2" s="1"/>
  <c r="F120" i="2" s="1"/>
  <c r="D121" i="2"/>
  <c r="E121" i="2" s="1"/>
  <c r="F121" i="2" s="1"/>
  <c r="D122" i="2"/>
  <c r="E122" i="2" s="1"/>
  <c r="F122" i="2" s="1"/>
  <c r="D123" i="2"/>
  <c r="E123" i="2" s="1"/>
  <c r="F123" i="2" s="1"/>
  <c r="D124" i="2"/>
  <c r="D125" i="2"/>
  <c r="D126" i="2"/>
  <c r="D127" i="2"/>
  <c r="E127" i="2" s="1"/>
  <c r="F127" i="2" s="1"/>
  <c r="D128" i="2"/>
  <c r="E128" i="2" s="1"/>
  <c r="F128" i="2" s="1"/>
  <c r="D129" i="2"/>
  <c r="E129" i="2" s="1"/>
  <c r="F129" i="2" s="1"/>
  <c r="D130" i="2"/>
  <c r="E130" i="2" s="1"/>
  <c r="F130" i="2" s="1"/>
  <c r="D131" i="2"/>
  <c r="E131" i="2" s="1"/>
  <c r="F131" i="2" s="1"/>
  <c r="D132" i="2"/>
  <c r="D133" i="2"/>
  <c r="D134" i="2"/>
  <c r="D135" i="2"/>
  <c r="E135" i="2" s="1"/>
  <c r="F135" i="2" s="1"/>
  <c r="D136" i="2"/>
  <c r="E136" i="2" s="1"/>
  <c r="F136" i="2" s="1"/>
  <c r="D137" i="2"/>
  <c r="E137" i="2" s="1"/>
  <c r="F137" i="2" s="1"/>
  <c r="D138" i="2"/>
  <c r="E138" i="2" s="1"/>
  <c r="F138" i="2" s="1"/>
  <c r="D139" i="2"/>
  <c r="E139" i="2" s="1"/>
  <c r="F139" i="2" s="1"/>
  <c r="D140" i="2"/>
  <c r="D141" i="2"/>
  <c r="D142" i="2"/>
  <c r="D143" i="2"/>
  <c r="E143" i="2" s="1"/>
  <c r="F143" i="2" s="1"/>
  <c r="D144" i="2"/>
  <c r="E144" i="2" s="1"/>
  <c r="F144" i="2" s="1"/>
  <c r="D145" i="2"/>
  <c r="E145" i="2" s="1"/>
  <c r="F145" i="2" s="1"/>
  <c r="D146" i="2"/>
  <c r="E146" i="2" s="1"/>
  <c r="F146" i="2" s="1"/>
  <c r="D147" i="2"/>
  <c r="E147" i="2" s="1"/>
  <c r="F147" i="2" s="1"/>
  <c r="D148" i="2"/>
  <c r="D149" i="2"/>
  <c r="D150" i="2"/>
  <c r="D151" i="2"/>
  <c r="E151" i="2" s="1"/>
  <c r="F151" i="2" s="1"/>
  <c r="D152" i="2"/>
  <c r="E152" i="2" s="1"/>
  <c r="F152" i="2" s="1"/>
  <c r="D153" i="2"/>
  <c r="E153" i="2" s="1"/>
  <c r="F153" i="2" s="1"/>
  <c r="D154" i="2"/>
  <c r="E154" i="2" s="1"/>
  <c r="F154" i="2" s="1"/>
  <c r="D155" i="2"/>
  <c r="E155" i="2" s="1"/>
  <c r="F155" i="2" s="1"/>
  <c r="D156" i="2"/>
  <c r="D157" i="2"/>
  <c r="D11" i="2"/>
  <c r="D5" i="2"/>
  <c r="E5" i="2"/>
  <c r="F5" i="2"/>
  <c r="G5" i="2"/>
  <c r="C5" i="2"/>
  <c r="K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L43" i="1" s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5" i="1"/>
  <c r="R19" i="1"/>
  <c r="R18" i="1"/>
  <c r="R17" i="1"/>
  <c r="R16" i="1"/>
  <c r="R15" i="1"/>
  <c r="Q19" i="1"/>
  <c r="Q18" i="1"/>
  <c r="Q17" i="1"/>
  <c r="Q16" i="1"/>
  <c r="Q15" i="1"/>
  <c r="C12" i="1"/>
  <c r="C11" i="1"/>
  <c r="C7" i="1"/>
  <c r="C6" i="1"/>
  <c r="D7" i="1" s="1"/>
  <c r="E7" i="1" s="1"/>
  <c r="E8" i="1" s="1"/>
  <c r="E7" i="4" l="1"/>
  <c r="AA14" i="3"/>
  <c r="E16" i="3"/>
  <c r="E8" i="3"/>
  <c r="F11" i="1"/>
  <c r="S11" i="3"/>
  <c r="S10" i="3"/>
  <c r="E11" i="3"/>
  <c r="S9" i="3"/>
  <c r="AA11" i="3"/>
  <c r="D34" i="3"/>
  <c r="S7" i="3"/>
  <c r="S12" i="3"/>
  <c r="D33" i="3"/>
  <c r="AA7" i="3"/>
  <c r="S15" i="3"/>
  <c r="D30" i="3"/>
  <c r="E13" i="3"/>
  <c r="K10" i="3"/>
  <c r="E12" i="3"/>
  <c r="K7" i="3"/>
  <c r="E10" i="3"/>
  <c r="S14" i="3"/>
  <c r="S16" i="3"/>
  <c r="S8" i="3"/>
  <c r="D26" i="3"/>
  <c r="D28" i="3"/>
  <c r="S13" i="3"/>
  <c r="AA10" i="3"/>
  <c r="D35" i="3"/>
  <c r="D27" i="3"/>
  <c r="AA12" i="3"/>
  <c r="AA13" i="3"/>
  <c r="D32" i="3"/>
  <c r="D31" i="3"/>
  <c r="K15" i="3"/>
  <c r="K9" i="3"/>
  <c r="K14" i="3"/>
  <c r="D29" i="3"/>
  <c r="AA15" i="3"/>
  <c r="AA9" i="3"/>
  <c r="K12" i="3"/>
  <c r="K13" i="3"/>
  <c r="K8" i="3"/>
  <c r="K11" i="3"/>
  <c r="K16" i="3"/>
  <c r="E15" i="3"/>
  <c r="E7" i="3"/>
  <c r="E14" i="3"/>
  <c r="L11" i="1"/>
  <c r="L59" i="1"/>
  <c r="L19" i="1"/>
  <c r="L27" i="1"/>
  <c r="L51" i="1"/>
  <c r="L67" i="1"/>
  <c r="L35" i="1"/>
  <c r="J16" i="1"/>
  <c r="J28" i="1"/>
  <c r="L12" i="1"/>
  <c r="L20" i="1"/>
  <c r="L28" i="1"/>
  <c r="L36" i="1"/>
  <c r="L44" i="1"/>
  <c r="L52" i="1"/>
  <c r="L60" i="1"/>
  <c r="L68" i="1"/>
  <c r="J15" i="1"/>
  <c r="L29" i="1"/>
  <c r="L45" i="1"/>
  <c r="L61" i="1"/>
  <c r="L71" i="1"/>
  <c r="J60" i="1"/>
  <c r="L21" i="1"/>
  <c r="L37" i="1"/>
  <c r="L13" i="1"/>
  <c r="J9" i="1"/>
  <c r="J53" i="1"/>
  <c r="J29" i="1"/>
  <c r="J24" i="1"/>
  <c r="J23" i="1"/>
  <c r="J67" i="1"/>
  <c r="J43" i="1"/>
  <c r="J22" i="1"/>
  <c r="J50" i="1"/>
  <c r="J42" i="1"/>
  <c r="J34" i="1"/>
  <c r="L6" i="1"/>
  <c r="L14" i="1"/>
  <c r="L22" i="1"/>
  <c r="L30" i="1"/>
  <c r="L38" i="1"/>
  <c r="L46" i="1"/>
  <c r="L54" i="1"/>
  <c r="L62" i="1"/>
  <c r="L70" i="1"/>
  <c r="J17" i="1"/>
  <c r="J61" i="1"/>
  <c r="J45" i="1"/>
  <c r="J44" i="1"/>
  <c r="J36" i="1"/>
  <c r="J51" i="1"/>
  <c r="J27" i="1"/>
  <c r="L53" i="1"/>
  <c r="L69" i="1"/>
  <c r="J14" i="1"/>
  <c r="J6" i="1"/>
  <c r="J57" i="1"/>
  <c r="J41" i="1"/>
  <c r="L7" i="1"/>
  <c r="L31" i="1"/>
  <c r="L47" i="1"/>
  <c r="L63" i="1"/>
  <c r="J20" i="1"/>
  <c r="J12" i="1"/>
  <c r="J72" i="1"/>
  <c r="J64" i="1"/>
  <c r="J56" i="1"/>
  <c r="J40" i="1"/>
  <c r="L8" i="1"/>
  <c r="L16" i="1"/>
  <c r="L24" i="1"/>
  <c r="L32" i="1"/>
  <c r="L40" i="1"/>
  <c r="L48" i="1"/>
  <c r="L56" i="1"/>
  <c r="L64" i="1"/>
  <c r="L72" i="1"/>
  <c r="J25" i="1"/>
  <c r="J69" i="1"/>
  <c r="J37" i="1"/>
  <c r="J8" i="1"/>
  <c r="J68" i="1"/>
  <c r="J52" i="1"/>
  <c r="J7" i="1"/>
  <c r="J59" i="1"/>
  <c r="J35" i="1"/>
  <c r="J66" i="1"/>
  <c r="J58" i="1"/>
  <c r="J13" i="1"/>
  <c r="J73" i="1"/>
  <c r="J65" i="1"/>
  <c r="J49" i="1"/>
  <c r="J33" i="1"/>
  <c r="L15" i="1"/>
  <c r="L39" i="1"/>
  <c r="L55" i="1"/>
  <c r="J48" i="1"/>
  <c r="J32" i="1"/>
  <c r="J5" i="1"/>
  <c r="J19" i="1"/>
  <c r="J11" i="1"/>
  <c r="J71" i="1"/>
  <c r="J63" i="1"/>
  <c r="J55" i="1"/>
  <c r="J47" i="1"/>
  <c r="J39" i="1"/>
  <c r="J31" i="1"/>
  <c r="L9" i="1"/>
  <c r="L17" i="1"/>
  <c r="L25" i="1"/>
  <c r="L33" i="1"/>
  <c r="L41" i="1"/>
  <c r="L49" i="1"/>
  <c r="L57" i="1"/>
  <c r="L65" i="1"/>
  <c r="L73" i="1"/>
  <c r="J21" i="1"/>
  <c r="L23" i="1"/>
  <c r="J26" i="1"/>
  <c r="J18" i="1"/>
  <c r="J10" i="1"/>
  <c r="J70" i="1"/>
  <c r="J62" i="1"/>
  <c r="J54" i="1"/>
  <c r="J46" i="1"/>
  <c r="J38" i="1"/>
  <c r="J30" i="1"/>
  <c r="L10" i="1"/>
  <c r="L18" i="1"/>
  <c r="L26" i="1"/>
  <c r="L34" i="1"/>
  <c r="L42" i="1"/>
  <c r="L50" i="1"/>
  <c r="L58" i="1"/>
  <c r="L66" i="1"/>
  <c r="L5" i="1"/>
  <c r="AA17" i="3" l="1"/>
  <c r="K17" i="3"/>
  <c r="S17" i="3"/>
  <c r="S20" i="3" s="1"/>
  <c r="D36" i="3"/>
  <c r="E17" i="3"/>
  <c r="K19" i="3" l="1"/>
</calcChain>
</file>

<file path=xl/sharedStrings.xml><?xml version="1.0" encoding="utf-8"?>
<sst xmlns="http://schemas.openxmlformats.org/spreadsheetml/2006/main" count="62" uniqueCount="45">
  <si>
    <t>Cumulative Default</t>
  </si>
  <si>
    <t>Xb</t>
  </si>
  <si>
    <t>Xa</t>
  </si>
  <si>
    <t>Correlation</t>
  </si>
  <si>
    <t>Xa Simulated</t>
  </si>
  <si>
    <t>Time to Default</t>
  </si>
  <si>
    <t>Xb Simulated</t>
  </si>
  <si>
    <t>Bond B</t>
  </si>
  <si>
    <t>Mean</t>
  </si>
  <si>
    <t>Std</t>
  </si>
  <si>
    <t>t</t>
  </si>
  <si>
    <t xml:space="preserve">Bond A </t>
  </si>
  <si>
    <t>Amean</t>
  </si>
  <si>
    <t xml:space="preserve">Astd </t>
  </si>
  <si>
    <t>F(t)</t>
  </si>
  <si>
    <t>RV</t>
  </si>
  <si>
    <t>Norm(RV)</t>
  </si>
  <si>
    <t>mut</t>
  </si>
  <si>
    <t>sd(t)</t>
  </si>
  <si>
    <t>1-mut/sd(t)</t>
  </si>
  <si>
    <t>cdf(t)</t>
  </si>
  <si>
    <t>phi(q(t))</t>
  </si>
  <si>
    <t>cdf</t>
  </si>
  <si>
    <t>Nomalcdf</t>
  </si>
  <si>
    <t>a</t>
  </si>
  <si>
    <t>F</t>
  </si>
  <si>
    <t>Coupon</t>
  </si>
  <si>
    <t>Face Value</t>
  </si>
  <si>
    <t>PV Factor</t>
  </si>
  <si>
    <t>CashFlos PV</t>
  </si>
  <si>
    <t>No Default Risk</t>
  </si>
  <si>
    <t>Bond Price</t>
  </si>
  <si>
    <t>With Default Risk</t>
  </si>
  <si>
    <t>PV of Default Value</t>
  </si>
  <si>
    <t>Rf</t>
  </si>
  <si>
    <t>CashFlow PV</t>
  </si>
  <si>
    <t>Cash flow difference-- book example on Asset Swap</t>
  </si>
  <si>
    <t>Corporate</t>
  </si>
  <si>
    <t>Godfarb example</t>
  </si>
  <si>
    <t xml:space="preserve">price differences: caused by yield differences       Book example on 23.4, </t>
  </si>
  <si>
    <t>Libor rate</t>
  </si>
  <si>
    <t>Corporate Yield</t>
  </si>
  <si>
    <t>Default Prob</t>
  </si>
  <si>
    <t>Accrual Pmt</t>
  </si>
  <si>
    <t>Discount Accural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</si>
</sst>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_);_(* \(#,##0.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43" fontId="0" fillId="0" borderId="0" xfId="1" applyFont="1"/>
    <xf numFmtId="164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9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Sheet2!$D$10</c:f>
              <c:strCache>
                <c:ptCount val="1"/>
                <c:pt idx="0">
                  <c:v>cdf(t)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Sheet2!$C$11:$C$157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Sheet2!$D$11:$D$157</c:f>
              <c:numCache>
                <c:formatCode>General</c:formatCode>
                <c:ptCount val="147"/>
                <c:pt idx="0">
                  <c:v>1.9801326693244747E-2</c:v>
                </c:pt>
                <c:pt idx="1">
                  <c:v>3.9210560847676823E-2</c:v>
                </c:pt>
                <c:pt idx="2">
                  <c:v>5.823546641575128E-2</c:v>
                </c:pt>
                <c:pt idx="3">
                  <c:v>7.6883653613364245E-2</c:v>
                </c:pt>
                <c:pt idx="4">
                  <c:v>9.5162581964040482E-2</c:v>
                </c:pt>
                <c:pt idx="5">
                  <c:v>0.11307956328284252</c:v>
                </c:pt>
                <c:pt idx="6">
                  <c:v>0.13064176460119414</c:v>
                </c:pt>
                <c:pt idx="7">
                  <c:v>0.14785621103378865</c:v>
                </c:pt>
                <c:pt idx="8">
                  <c:v>0.164729788588728</c:v>
                </c:pt>
                <c:pt idx="9">
                  <c:v>0.18126924692201818</c:v>
                </c:pt>
                <c:pt idx="10">
                  <c:v>0.19748120203752151</c:v>
                </c:pt>
                <c:pt idx="11">
                  <c:v>0.21337213893344653</c:v>
                </c:pt>
                <c:pt idx="12">
                  <c:v>0.22894841419643375</c:v>
                </c:pt>
                <c:pt idx="13">
                  <c:v>0.24421625854427453</c:v>
                </c:pt>
                <c:pt idx="14">
                  <c:v>0.25918177931828212</c:v>
                </c:pt>
                <c:pt idx="15">
                  <c:v>0.27385096292630906</c:v>
                </c:pt>
                <c:pt idx="16">
                  <c:v>0.28822967723739035</c:v>
                </c:pt>
                <c:pt idx="17">
                  <c:v>0.30232367392896897</c:v>
                </c:pt>
                <c:pt idx="18">
                  <c:v>0.31613859078764417</c:v>
                </c:pt>
                <c:pt idx="19">
                  <c:v>0.32967995396436067</c:v>
                </c:pt>
                <c:pt idx="20">
                  <c:v>0.34295318018494325</c:v>
                </c:pt>
                <c:pt idx="21">
                  <c:v>0.35596357891685859</c:v>
                </c:pt>
                <c:pt idx="22">
                  <c:v>0.36871635449307405</c:v>
                </c:pt>
                <c:pt idx="23">
                  <c:v>0.38121660819385916</c:v>
                </c:pt>
                <c:pt idx="24">
                  <c:v>0.39346934028736658</c:v>
                </c:pt>
                <c:pt idx="25">
                  <c:v>0.40547945202980562</c:v>
                </c:pt>
                <c:pt idx="26">
                  <c:v>0.41725174762601036</c:v>
                </c:pt>
                <c:pt idx="27">
                  <c:v>0.42879093615118513</c:v>
                </c:pt>
                <c:pt idx="28">
                  <c:v>0.44010163343459796</c:v>
                </c:pt>
                <c:pt idx="29">
                  <c:v>0.45118836390597361</c:v>
                </c:pt>
                <c:pt idx="30">
                  <c:v>0.46205556240532553</c:v>
                </c:pt>
                <c:pt idx="31">
                  <c:v>0.47270757595695145</c:v>
                </c:pt>
                <c:pt idx="32">
                  <c:v>0.48314866550830082</c:v>
                </c:pt>
                <c:pt idx="33">
                  <c:v>0.49338300763441045</c:v>
                </c:pt>
                <c:pt idx="34">
                  <c:v>0.50341469620859058</c:v>
                </c:pt>
                <c:pt idx="35">
                  <c:v>0.51324774404002826</c:v>
                </c:pt>
                <c:pt idx="36">
                  <c:v>0.52288608447896556</c:v>
                </c:pt>
                <c:pt idx="37">
                  <c:v>0.53233357299009076</c:v>
                </c:pt>
                <c:pt idx="38">
                  <c:v>0.54159398869477648</c:v>
                </c:pt>
                <c:pt idx="39">
                  <c:v>0.55067103588277844</c:v>
                </c:pt>
                <c:pt idx="40">
                  <c:v>0.55956834549400081</c:v>
                </c:pt>
                <c:pt idx="41">
                  <c:v>0.56828947657092033</c:v>
                </c:pt>
                <c:pt idx="42">
                  <c:v>0.57683791768225112</c:v>
                </c:pt>
                <c:pt idx="43">
                  <c:v>0.58521708831841868</c:v>
                </c:pt>
                <c:pt idx="44">
                  <c:v>0.59343034025940089</c:v>
                </c:pt>
                <c:pt idx="45">
                  <c:v>0.60148095891548592</c:v>
                </c:pt>
                <c:pt idx="46">
                  <c:v>0.60937216464147892</c:v>
                </c:pt>
                <c:pt idx="47">
                  <c:v>0.61710711402488794</c:v>
                </c:pt>
                <c:pt idx="48">
                  <c:v>0.62468890114860043</c:v>
                </c:pt>
                <c:pt idx="49">
                  <c:v>0.63212055882855767</c:v>
                </c:pt>
                <c:pt idx="50">
                  <c:v>0.63940505982692164</c:v>
                </c:pt>
                <c:pt idx="51">
                  <c:v>0.64654531804121984</c:v>
                </c:pt>
                <c:pt idx="52">
                  <c:v>0.65354418966994254</c:v>
                </c:pt>
                <c:pt idx="53">
                  <c:v>0.66040447435506089</c:v>
                </c:pt>
                <c:pt idx="54">
                  <c:v>0.6671289163019205</c:v>
                </c:pt>
                <c:pt idx="55">
                  <c:v>0.67372020537696053</c:v>
                </c:pt>
                <c:pt idx="56">
                  <c:v>0.68018097818369616</c:v>
                </c:pt>
                <c:pt idx="57">
                  <c:v>0.68651381911739473</c:v>
                </c:pt>
                <c:pt idx="58">
                  <c:v>0.69272126139886869</c:v>
                </c:pt>
                <c:pt idx="59">
                  <c:v>0.69880578808779781</c:v>
                </c:pt>
                <c:pt idx="60">
                  <c:v>0.70476983307598573</c:v>
                </c:pt>
                <c:pt idx="61">
                  <c:v>0.71061578206094933</c:v>
                </c:pt>
                <c:pt idx="62">
                  <c:v>0.71634597350022955</c:v>
                </c:pt>
                <c:pt idx="63">
                  <c:v>0.72196269954680581</c:v>
                </c:pt>
                <c:pt idx="64">
                  <c:v>0.72746820696598746</c:v>
                </c:pt>
                <c:pt idx="65">
                  <c:v>0.73286469803414966</c:v>
                </c:pt>
                <c:pt idx="66">
                  <c:v>0.73815433141967401</c:v>
                </c:pt>
                <c:pt idx="67">
                  <c:v>0.74333922304644418</c:v>
                </c:pt>
                <c:pt idx="68">
                  <c:v>0.74842144694024348</c:v>
                </c:pt>
                <c:pt idx="69">
                  <c:v>0.75340303605839354</c:v>
                </c:pt>
                <c:pt idx="70">
                  <c:v>0.75828598310296358</c:v>
                </c:pt>
                <c:pt idx="71">
                  <c:v>0.76307224131787821</c:v>
                </c:pt>
                <c:pt idx="72">
                  <c:v>0.76776372527024117</c:v>
                </c:pt>
                <c:pt idx="73">
                  <c:v>0.77236231161618729</c:v>
                </c:pt>
                <c:pt idx="74">
                  <c:v>0.77686983985157021</c:v>
                </c:pt>
                <c:pt idx="75">
                  <c:v>0.78128811304778523</c:v>
                </c:pt>
                <c:pt idx="76">
                  <c:v>0.78561889857302203</c:v>
                </c:pt>
                <c:pt idx="77">
                  <c:v>0.78986392879923528</c:v>
                </c:pt>
                <c:pt idx="78">
                  <c:v>0.79402490179511653</c:v>
                </c:pt>
                <c:pt idx="79">
                  <c:v>0.79810348200534464</c:v>
                </c:pt>
                <c:pt idx="80">
                  <c:v>0.80210130091638532</c:v>
                </c:pt>
                <c:pt idx="81">
                  <c:v>0.80601995770910806</c:v>
                </c:pt>
                <c:pt idx="82">
                  <c:v>0.80986101989847947</c:v>
                </c:pt>
                <c:pt idx="83">
                  <c:v>0.81362602396059003</c:v>
                </c:pt>
                <c:pt idx="84">
                  <c:v>0.81731647594726531</c:v>
                </c:pt>
                <c:pt idx="85">
                  <c:v>0.82093385208850678</c:v>
                </c:pt>
                <c:pt idx="86">
                  <c:v>0.82447959938300319</c:v>
                </c:pt>
                <c:pt idx="87">
                  <c:v>0.82795513617694949</c:v>
                </c:pt>
                <c:pt idx="88">
                  <c:v>0.8313618527314045</c:v>
                </c:pt>
                <c:pt idx="89">
                  <c:v>0.83470111177841344</c:v>
                </c:pt>
                <c:pt idx="90">
                  <c:v>0.83797424906611928</c:v>
                </c:pt>
                <c:pt idx="91">
                  <c:v>0.84118257389307938</c:v>
                </c:pt>
                <c:pt idx="92">
                  <c:v>0.84432736963200272</c:v>
                </c:pt>
                <c:pt idx="93">
                  <c:v>0.84740989424311608</c:v>
                </c:pt>
                <c:pt idx="94">
                  <c:v>0.85043138077736491</c:v>
                </c:pt>
                <c:pt idx="95">
                  <c:v>0.85339303786964982</c:v>
                </c:pt>
                <c:pt idx="96">
                  <c:v>0.85629605022229704</c:v>
                </c:pt>
                <c:pt idx="97">
                  <c:v>0.85914157907895494</c:v>
                </c:pt>
                <c:pt idx="98">
                  <c:v>0.86193076268910718</c:v>
                </c:pt>
                <c:pt idx="99">
                  <c:v>0.8646647167633873</c:v>
                </c:pt>
                <c:pt idx="100">
                  <c:v>0.86734453491987828</c:v>
                </c:pt>
                <c:pt idx="101">
                  <c:v>0.86997128912157407</c:v>
                </c:pt>
                <c:pt idx="102">
                  <c:v>0.87254603010517928</c:v>
                </c:pt>
                <c:pt idx="103">
                  <c:v>0.87506978780141753</c:v>
                </c:pt>
                <c:pt idx="104">
                  <c:v>0.87754357174701814</c:v>
                </c:pt>
                <c:pt idx="105">
                  <c:v>0.87996837148854323</c:v>
                </c:pt>
                <c:pt idx="106">
                  <c:v>0.8823451569782208</c:v>
                </c:pt>
                <c:pt idx="107">
                  <c:v>0.88467487896193753</c:v>
                </c:pt>
                <c:pt idx="108">
                  <c:v>0.88695846935955014</c:v>
                </c:pt>
                <c:pt idx="109">
                  <c:v>0.8891968416376661</c:v>
                </c:pt>
                <c:pt idx="110">
                  <c:v>0.891390891175042</c:v>
                </c:pt>
                <c:pt idx="111">
                  <c:v>0.89354149562074725</c:v>
                </c:pt>
                <c:pt idx="112">
                  <c:v>0.89564951524523506</c:v>
                </c:pt>
                <c:pt idx="113">
                  <c:v>0.8977157932844626</c:v>
                </c:pt>
                <c:pt idx="114">
                  <c:v>0.89974115627719631</c:v>
                </c:pt>
                <c:pt idx="115">
                  <c:v>0.9017264143956385</c:v>
                </c:pt>
                <c:pt idx="116">
                  <c:v>0.90367236176950694</c:v>
                </c:pt>
                <c:pt idx="117">
                  <c:v>0.90557977680369761</c:v>
                </c:pt>
                <c:pt idx="118">
                  <c:v>0.90744942248965677</c:v>
                </c:pt>
                <c:pt idx="119">
                  <c:v>0.90928204671058754</c:v>
                </c:pt>
                <c:pt idx="120">
                  <c:v>0.91107838254061368</c:v>
                </c:pt>
                <c:pt idx="121">
                  <c:v>0.91283914853801873</c:v>
                </c:pt>
                <c:pt idx="122">
                  <c:v>0.91456504903267877</c:v>
                </c:pt>
                <c:pt idx="123">
                  <c:v>0.91625677440780406</c:v>
                </c:pt>
                <c:pt idx="124">
                  <c:v>0.91791500137610116</c:v>
                </c:pt>
                <c:pt idx="125">
                  <c:v>0.91954039325046755</c:v>
                </c:pt>
                <c:pt idx="126">
                  <c:v>0.92113360020932511</c:v>
                </c:pt>
                <c:pt idx="127">
                  <c:v>0.92269525955670029</c:v>
                </c:pt>
                <c:pt idx="128">
                  <c:v>0.92422599597715449</c:v>
                </c:pt>
                <c:pt idx="129">
                  <c:v>0.92572642178566611</c:v>
                </c:pt>
                <c:pt idx="130">
                  <c:v>0.92719713717256447</c:v>
                </c:pt>
                <c:pt idx="131">
                  <c:v>0.92863873044361389</c:v>
                </c:pt>
                <c:pt idx="132">
                  <c:v>0.93005177825534469</c:v>
                </c:pt>
                <c:pt idx="133">
                  <c:v>0.93143684584572206</c:v>
                </c:pt>
                <c:pt idx="134">
                  <c:v>0.93279448726025027</c:v>
                </c:pt>
                <c:pt idx="135">
                  <c:v>0.93412524557359711</c:v>
                </c:pt>
                <c:pt idx="136">
                  <c:v>0.93542965310683157</c:v>
                </c:pt>
                <c:pt idx="137">
                  <c:v>0.93670823164035932</c:v>
                </c:pt>
                <c:pt idx="138">
                  <c:v>0.93796149262264172</c:v>
                </c:pt>
                <c:pt idx="139">
                  <c:v>0.93918993737478207</c:v>
                </c:pt>
                <c:pt idx="140">
                  <c:v>0.94039405729106063</c:v>
                </c:pt>
                <c:pt idx="141">
                  <c:v>0.94157433403549917</c:v>
                </c:pt>
                <c:pt idx="142">
                  <c:v>0.94273123973453266</c:v>
                </c:pt>
                <c:pt idx="143">
                  <c:v>0.94386523716586623</c:v>
                </c:pt>
                <c:pt idx="144">
                  <c:v>0.94497677994359275</c:v>
                </c:pt>
                <c:pt idx="145">
                  <c:v>0.94606631269964403</c:v>
                </c:pt>
                <c:pt idx="146">
                  <c:v>0.94713427126164962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8560"/>
        <c:axId val="157060096"/>
      </c:scatterChart>
      <c:valAx>
        <c:axId val="1570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060096"/>
        <c:crosses val="autoZero"/>
        <c:crossBetween val="midCat"/>
      </c:valAx>
      <c:valAx>
        <c:axId val="15706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5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Sheet2!$F$10</c:f>
              <c:strCache>
                <c:ptCount val="1"/>
                <c:pt idx="0">
                  <c:v>cdf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Sheet2!$E$11:$E$157</c:f>
              <c:numCache>
                <c:formatCode>General</c:formatCode>
                <c:ptCount val="147"/>
                <c:pt idx="0">
                  <c:v>-2.0578695923363037</c:v>
                </c:pt>
                <c:pt idx="1">
                  <c:v>-1.7599214745707923</c:v>
                </c:pt>
                <c:pt idx="2">
                  <c:v>-1.5697601021732448</c:v>
                </c:pt>
                <c:pt idx="3">
                  <c:v>-1.4263501089171913</c:v>
                </c:pt>
                <c:pt idx="4">
                  <c:v>-1.3096177994584928</c:v>
                </c:pt>
                <c:pt idx="5">
                  <c:v>-1.210312177757255</c:v>
                </c:pt>
                <c:pt idx="6">
                  <c:v>-1.1233625949548109</c:v>
                </c:pt>
                <c:pt idx="7">
                  <c:v>-1.0456721569257323</c:v>
                </c:pt>
                <c:pt idx="8">
                  <c:v>-0.97520299424545409</c:v>
                </c:pt>
                <c:pt idx="9">
                  <c:v>-0.91053867738655081</c:v>
                </c:pt>
                <c:pt idx="10">
                  <c:v>-0.85065252249896928</c:v>
                </c:pt>
                <c:pt idx="11">
                  <c:v>-0.79477520289006098</c:v>
                </c:pt>
                <c:pt idx="12">
                  <c:v>-0.74231446727584871</c:v>
                </c:pt>
                <c:pt idx="13">
                  <c:v>-0.69280407097642471</c:v>
                </c:pt>
                <c:pt idx="14">
                  <c:v>-0.64586998620126368</c:v>
                </c:pt>
                <c:pt idx="15">
                  <c:v>-0.60120729559430586</c:v>
                </c:pt>
                <c:pt idx="16">
                  <c:v>-0.55856394188397918</c:v>
                </c:pt>
                <c:pt idx="17">
                  <c:v>-0.51772901984295672</c:v>
                </c:pt>
                <c:pt idx="18">
                  <c:v>-0.4785241615784161</c:v>
                </c:pt>
                <c:pt idx="19">
                  <c:v>-0.44079707962943698</c:v>
                </c:pt>
                <c:pt idx="20">
                  <c:v>-0.40441664749482592</c:v>
                </c:pt>
                <c:pt idx="21">
                  <c:v>-0.36926909636958571</c:v>
                </c:pt>
                <c:pt idx="22">
                  <c:v>-0.33525503601567896</c:v>
                </c:pt>
                <c:pt idx="23">
                  <c:v>-0.30228709339350235</c:v>
                </c:pt>
                <c:pt idx="24">
                  <c:v>-0.27028802073873587</c:v>
                </c:pt>
                <c:pt idx="25">
                  <c:v>-0.23918916484226288</c:v>
                </c:pt>
                <c:pt idx="26">
                  <c:v>-0.20892921742274539</c:v>
                </c:pt>
                <c:pt idx="27">
                  <c:v>-0.17945318653797465</c:v>
                </c:pt>
                <c:pt idx="28">
                  <c:v>-0.15071154348405696</c:v>
                </c:pt>
                <c:pt idx="29">
                  <c:v>-0.12265951025588595</c:v>
                </c:pt>
                <c:pt idx="30">
                  <c:v>-9.5256460519322836E-2</c:v>
                </c:pt>
                <c:pt idx="31">
                  <c:v>-6.8465412950713581E-2</c:v>
                </c:pt>
                <c:pt idx="32">
                  <c:v>-4.2252600272222746E-2</c:v>
                </c:pt>
                <c:pt idx="33">
                  <c:v>-1.6587100732001391E-2</c:v>
                </c:pt>
                <c:pt idx="34">
                  <c:v>8.5594785824805869E-3</c:v>
                </c:pt>
                <c:pt idx="35">
                  <c:v>3.3213275155992886E-2</c:v>
                </c:pt>
                <c:pt idx="36">
                  <c:v>5.7398408129598184E-2</c:v>
                </c:pt>
                <c:pt idx="37">
                  <c:v>8.1137184732517076E-2</c:v>
                </c:pt>
                <c:pt idx="38">
                  <c:v>0.10445028072505516</c:v>
                </c:pt>
                <c:pt idx="39">
                  <c:v>0.12735689870543401</c:v>
                </c:pt>
                <c:pt idx="40">
                  <c:v>0.14987490748047841</c:v>
                </c:pt>
                <c:pt idx="41">
                  <c:v>0.17202096517100854</c:v>
                </c:pt>
                <c:pt idx="42">
                  <c:v>0.19381062829164683</c:v>
                </c:pt>
                <c:pt idx="43">
                  <c:v>0.21525844869156532</c:v>
                </c:pt>
                <c:pt idx="44">
                  <c:v>0.23637805995195532</c:v>
                </c:pt>
                <c:pt idx="45">
                  <c:v>0.25718225459551047</c:v>
                </c:pt>
                <c:pt idx="46">
                  <c:v>0.27768305326337334</c:v>
                </c:pt>
                <c:pt idx="47">
                  <c:v>0.29789176684826252</c:v>
                </c:pt>
                <c:pt idx="48">
                  <c:v>0.31781905243275882</c:v>
                </c:pt>
                <c:pt idx="49">
                  <c:v>0.33747496376420244</c:v>
                </c:pt>
                <c:pt idx="50">
                  <c:v>0.35686899689840296</c:v>
                </c:pt>
                <c:pt idx="51">
                  <c:v>0.37601013156026653</c:v>
                </c:pt>
                <c:pt idx="52">
                  <c:v>0.39490686869792369</c:v>
                </c:pt>
                <c:pt idx="53">
                  <c:v>0.41356726464593674</c:v>
                </c:pt>
                <c:pt idx="54">
                  <c:v>0.43199896226093631</c:v>
                </c:pt>
                <c:pt idx="55">
                  <c:v>0.45020921934821734</c:v>
                </c:pt>
                <c:pt idx="56">
                  <c:v>0.46820493465921936</c:v>
                </c:pt>
                <c:pt idx="57">
                  <c:v>0.48599267170649413</c:v>
                </c:pt>
                <c:pt idx="58">
                  <c:v>0.50357868061390798</c:v>
                </c:pt>
                <c:pt idx="59">
                  <c:v>0.52096891819477997</c:v>
                </c:pt>
                <c:pt idx="60">
                  <c:v>0.53816906642886131</c:v>
                </c:pt>
                <c:pt idx="61">
                  <c:v>0.55518454949004659</c:v>
                </c:pt>
                <c:pt idx="62">
                  <c:v>0.57202054946008118</c:v>
                </c:pt>
                <c:pt idx="63">
                  <c:v>0.5886820208489556</c:v>
                </c:pt>
                <c:pt idx="64">
                  <c:v>0.60517370402988158</c:v>
                </c:pt>
                <c:pt idx="65">
                  <c:v>0.62150013768547263</c:v>
                </c:pt>
                <c:pt idx="66">
                  <c:v>0.63766567035182875</c:v>
                </c:pt>
                <c:pt idx="67">
                  <c:v>0.65367447113842081</c:v>
                </c:pt>
                <c:pt idx="68">
                  <c:v>0.66953053969391807</c:v>
                </c:pt>
                <c:pt idx="69">
                  <c:v>0.68523771548118872</c:v>
                </c:pt>
                <c:pt idx="70">
                  <c:v>0.70079968641857171</c:v>
                </c:pt>
                <c:pt idx="71">
                  <c:v>0.71621999693906946</c:v>
                </c:pt>
                <c:pt idx="72">
                  <c:v>0.7315020555142393</c:v>
                </c:pt>
                <c:pt idx="73">
                  <c:v>0.74664914168519481</c:v>
                </c:pt>
                <c:pt idx="74">
                  <c:v>0.76166441263927342</c:v>
                </c:pt>
                <c:pt idx="75">
                  <c:v>0.77655090936740323</c:v>
                </c:pt>
                <c:pt idx="76">
                  <c:v>0.79131156243408929</c:v>
                </c:pt>
                <c:pt idx="77">
                  <c:v>0.80594919738912885</c:v>
                </c:pt>
                <c:pt idx="78">
                  <c:v>0.82046653984762752</c:v>
                </c:pt>
                <c:pt idx="79">
                  <c:v>0.83486622026259327</c:v>
                </c:pt>
                <c:pt idx="80">
                  <c:v>0.84915077841235342</c:v>
                </c:pt>
                <c:pt idx="81">
                  <c:v>0.86332266762315957</c:v>
                </c:pt>
                <c:pt idx="82">
                  <c:v>0.87738425874563541</c:v>
                </c:pt>
                <c:pt idx="83">
                  <c:v>0.89133784390226678</c:v>
                </c:pt>
                <c:pt idx="84">
                  <c:v>0.90518564002164881</c:v>
                </c:pt>
                <c:pt idx="85">
                  <c:v>0.91892979217404114</c:v>
                </c:pt>
                <c:pt idx="86">
                  <c:v>0.93257237672157678</c:v>
                </c:pt>
                <c:pt idx="87">
                  <c:v>0.94611540429543051</c:v>
                </c:pt>
                <c:pt idx="88">
                  <c:v>0.95956082261136344</c:v>
                </c:pt>
                <c:pt idx="89">
                  <c:v>0.97291051913407967</c:v>
                </c:pt>
                <c:pt idx="90">
                  <c:v>0.98616632360019485</c:v>
                </c:pt>
                <c:pt idx="91">
                  <c:v>0.99933001040870506</c:v>
                </c:pt>
                <c:pt idx="92">
                  <c:v>1.0124033008873525</c:v>
                </c:pt>
                <c:pt idx="93">
                  <c:v>1.0253878654426016</c:v>
                </c:pt>
                <c:pt idx="94">
                  <c:v>1.0382853256003386</c:v>
                </c:pt>
                <c:pt idx="95">
                  <c:v>1.0510972559439937</c:v>
                </c:pt>
                <c:pt idx="96">
                  <c:v>1.0638251859562275</c:v>
                </c:pt>
                <c:pt idx="97">
                  <c:v>1.0764706017699595</c:v>
                </c:pt>
                <c:pt idx="98">
                  <c:v>1.0890349478340691</c:v>
                </c:pt>
                <c:pt idx="99">
                  <c:v>1.1015196284987501</c:v>
                </c:pt>
                <c:pt idx="100">
                  <c:v>1.1139260095251777</c:v>
                </c:pt>
                <c:pt idx="101">
                  <c:v>1.126255419523803</c:v>
                </c:pt>
                <c:pt idx="102">
                  <c:v>1.1385091513253329</c:v>
                </c:pt>
                <c:pt idx="103">
                  <c:v>1.1506884632881635</c:v>
                </c:pt>
                <c:pt idx="104">
                  <c:v>1.1627945805458093</c:v>
                </c:pt>
                <c:pt idx="105">
                  <c:v>1.1748286961976164</c:v>
                </c:pt>
                <c:pt idx="106">
                  <c:v>1.1867919724458691</c:v>
                </c:pt>
                <c:pt idx="107">
                  <c:v>1.198685541682164</c:v>
                </c:pt>
                <c:pt idx="108">
                  <c:v>1.2105105075257938</c:v>
                </c:pt>
                <c:pt idx="109">
                  <c:v>1.2222679458166601</c:v>
                </c:pt>
                <c:pt idx="110">
                  <c:v>1.2339589055651141</c:v>
                </c:pt>
                <c:pt idx="111">
                  <c:v>1.2455844098609719</c:v>
                </c:pt>
                <c:pt idx="112">
                  <c:v>1.2571454567438012</c:v>
                </c:pt>
                <c:pt idx="113">
                  <c:v>1.268643020036462</c:v>
                </c:pt>
                <c:pt idx="114">
                  <c:v>1.2800780501437787</c:v>
                </c:pt>
                <c:pt idx="115">
                  <c:v>1.2914514748180619</c:v>
                </c:pt>
                <c:pt idx="116">
                  <c:v>1.3027641998931698</c:v>
                </c:pt>
                <c:pt idx="117">
                  <c:v>1.3140171099886337</c:v>
                </c:pt>
                <c:pt idx="118">
                  <c:v>1.3252110691853263</c:v>
                </c:pt>
                <c:pt idx="119">
                  <c:v>1.3363469216740493</c:v>
                </c:pt>
                <c:pt idx="120">
                  <c:v>1.3474254923783566</c:v>
                </c:pt>
                <c:pt idx="121">
                  <c:v>1.358447587552807</c:v>
                </c:pt>
                <c:pt idx="122">
                  <c:v>1.3694139953578723</c:v>
                </c:pt>
                <c:pt idx="123">
                  <c:v>1.3803254864125167</c:v>
                </c:pt>
                <c:pt idx="124">
                  <c:v>1.3911828143255696</c:v>
                </c:pt>
                <c:pt idx="125">
                  <c:v>1.4019867162068003</c:v>
                </c:pt>
                <c:pt idx="126">
                  <c:v>1.4127379131586846</c:v>
                </c:pt>
                <c:pt idx="127">
                  <c:v>1.4234371107496842</c:v>
                </c:pt>
                <c:pt idx="128">
                  <c:v>1.4340849994699321</c:v>
                </c:pt>
                <c:pt idx="129">
                  <c:v>1.4446822551700573</c:v>
                </c:pt>
                <c:pt idx="130">
                  <c:v>1.4552295394839336</c:v>
                </c:pt>
                <c:pt idx="131">
                  <c:v>1.4657275002360444</c:v>
                </c:pt>
                <c:pt idx="132">
                  <c:v>1.476176771834151</c:v>
                </c:pt>
                <c:pt idx="133">
                  <c:v>1.4865779756478732</c:v>
                </c:pt>
                <c:pt idx="134">
                  <c:v>1.4969317203738324</c:v>
                </c:pt>
                <c:pt idx="135">
                  <c:v>1.5072386023878848</c:v>
                </c:pt>
                <c:pt idx="136">
                  <c:v>1.5174992060850316</c:v>
                </c:pt>
                <c:pt idx="137">
                  <c:v>1.5277141042075044</c:v>
                </c:pt>
                <c:pt idx="138">
                  <c:v>1.5378838581615237</c:v>
                </c:pt>
                <c:pt idx="139">
                  <c:v>1.5480090183232014</c:v>
                </c:pt>
                <c:pt idx="140">
                  <c:v>1.5580901243340421</c:v>
                </c:pt>
                <c:pt idx="141">
                  <c:v>1.5681277053864568</c:v>
                </c:pt>
                <c:pt idx="142">
                  <c:v>1.5781222804997035</c:v>
                </c:pt>
                <c:pt idx="143">
                  <c:v>1.5880743587866353</c:v>
                </c:pt>
                <c:pt idx="144">
                  <c:v>1.5979844397116356</c:v>
                </c:pt>
                <c:pt idx="145">
                  <c:v>1.607853013340071</c:v>
                </c:pt>
                <c:pt idx="146">
                  <c:v>1.617680560579617</c:v>
                </c:pt>
              </c:numCache>
            </c:numRef>
          </c:xVal>
          <c:yVal>
            <c:numRef>
              <c:f>Sheet2!$F$11:$F$157</c:f>
              <c:numCache>
                <c:formatCode>General</c:formatCode>
                <c:ptCount val="147"/>
                <c:pt idx="0">
                  <c:v>1.9801326693244754E-2</c:v>
                </c:pt>
                <c:pt idx="1">
                  <c:v>3.9210560847676816E-2</c:v>
                </c:pt>
                <c:pt idx="2">
                  <c:v>5.8235466415751322E-2</c:v>
                </c:pt>
                <c:pt idx="3">
                  <c:v>7.6883653613364245E-2</c:v>
                </c:pt>
                <c:pt idx="4">
                  <c:v>9.5162581964040469E-2</c:v>
                </c:pt>
                <c:pt idx="5">
                  <c:v>0.11307956328284249</c:v>
                </c:pt>
                <c:pt idx="6">
                  <c:v>0.13064176460119406</c:v>
                </c:pt>
                <c:pt idx="7">
                  <c:v>0.14785621103378915</c:v>
                </c:pt>
                <c:pt idx="8">
                  <c:v>0.16472978858872833</c:v>
                </c:pt>
                <c:pt idx="9">
                  <c:v>0.18126924692201826</c:v>
                </c:pt>
                <c:pt idx="10">
                  <c:v>0.19748120203752151</c:v>
                </c:pt>
                <c:pt idx="11">
                  <c:v>0.21337213893344653</c:v>
                </c:pt>
                <c:pt idx="12">
                  <c:v>0.22894841419643377</c:v>
                </c:pt>
                <c:pt idx="13">
                  <c:v>0.24421625854427453</c:v>
                </c:pt>
                <c:pt idx="14">
                  <c:v>0.25918177931828207</c:v>
                </c:pt>
                <c:pt idx="15">
                  <c:v>0.27385096292630906</c:v>
                </c:pt>
                <c:pt idx="16">
                  <c:v>0.28822967723739024</c:v>
                </c:pt>
                <c:pt idx="17">
                  <c:v>0.30232367392896892</c:v>
                </c:pt>
                <c:pt idx="18">
                  <c:v>0.31613859078764411</c:v>
                </c:pt>
                <c:pt idx="19">
                  <c:v>0.32967995396436067</c:v>
                </c:pt>
                <c:pt idx="20">
                  <c:v>0.34295318018494325</c:v>
                </c:pt>
                <c:pt idx="21">
                  <c:v>0.35596357891685859</c:v>
                </c:pt>
                <c:pt idx="22">
                  <c:v>0.36871635449307399</c:v>
                </c:pt>
                <c:pt idx="23">
                  <c:v>0.38121660819385911</c:v>
                </c:pt>
                <c:pt idx="24">
                  <c:v>0.39346934028736658</c:v>
                </c:pt>
                <c:pt idx="25">
                  <c:v>0.40547945202980556</c:v>
                </c:pt>
                <c:pt idx="26">
                  <c:v>0.41725174762601036</c:v>
                </c:pt>
                <c:pt idx="27">
                  <c:v>0.42879093615118513</c:v>
                </c:pt>
                <c:pt idx="28">
                  <c:v>0.44010163343459796</c:v>
                </c:pt>
                <c:pt idx="29">
                  <c:v>0.45118836390597361</c:v>
                </c:pt>
                <c:pt idx="30">
                  <c:v>0.46205556240532553</c:v>
                </c:pt>
                <c:pt idx="31">
                  <c:v>0.47270757595695145</c:v>
                </c:pt>
                <c:pt idx="32">
                  <c:v>0.48314866550830082</c:v>
                </c:pt>
                <c:pt idx="33">
                  <c:v>0.49338300763441045</c:v>
                </c:pt>
                <c:pt idx="34">
                  <c:v>0.50341469620859058</c:v>
                </c:pt>
                <c:pt idx="35">
                  <c:v>0.51324774404002826</c:v>
                </c:pt>
                <c:pt idx="36">
                  <c:v>0.52288608447896556</c:v>
                </c:pt>
                <c:pt idx="37">
                  <c:v>0.53233357299009076</c:v>
                </c:pt>
                <c:pt idx="38">
                  <c:v>0.54159398869477648</c:v>
                </c:pt>
                <c:pt idx="39">
                  <c:v>0.55067103588277844</c:v>
                </c:pt>
                <c:pt idx="40">
                  <c:v>0.55956834549400081</c:v>
                </c:pt>
                <c:pt idx="41">
                  <c:v>0.56828947657092033</c:v>
                </c:pt>
                <c:pt idx="42">
                  <c:v>0.57683791768225112</c:v>
                </c:pt>
                <c:pt idx="43">
                  <c:v>0.58521708831841868</c:v>
                </c:pt>
                <c:pt idx="44">
                  <c:v>0.593430340259401</c:v>
                </c:pt>
                <c:pt idx="45">
                  <c:v>0.60148095891548592</c:v>
                </c:pt>
                <c:pt idx="46">
                  <c:v>0.60937216464147892</c:v>
                </c:pt>
                <c:pt idx="47">
                  <c:v>0.61710711402488805</c:v>
                </c:pt>
                <c:pt idx="48">
                  <c:v>0.62468890114860043</c:v>
                </c:pt>
                <c:pt idx="49">
                  <c:v>0.63212055882855767</c:v>
                </c:pt>
                <c:pt idx="50">
                  <c:v>0.63940505982692175</c:v>
                </c:pt>
                <c:pt idx="51">
                  <c:v>0.64654531804121995</c:v>
                </c:pt>
                <c:pt idx="52">
                  <c:v>0.65354418966994254</c:v>
                </c:pt>
                <c:pt idx="53">
                  <c:v>0.660404474355061</c:v>
                </c:pt>
                <c:pt idx="54">
                  <c:v>0.6671289163019205</c:v>
                </c:pt>
                <c:pt idx="55">
                  <c:v>0.67372020537696065</c:v>
                </c:pt>
                <c:pt idx="56">
                  <c:v>0.68018097818369616</c:v>
                </c:pt>
                <c:pt idx="57">
                  <c:v>0.68651381911739473</c:v>
                </c:pt>
                <c:pt idx="58">
                  <c:v>0.69272126139886869</c:v>
                </c:pt>
                <c:pt idx="59">
                  <c:v>0.69880578808779781</c:v>
                </c:pt>
                <c:pt idx="60">
                  <c:v>0.70476983307598573</c:v>
                </c:pt>
                <c:pt idx="61">
                  <c:v>0.71061578206094933</c:v>
                </c:pt>
                <c:pt idx="62">
                  <c:v>0.71634597350022966</c:v>
                </c:pt>
                <c:pt idx="63">
                  <c:v>0.72196269954680592</c:v>
                </c:pt>
                <c:pt idx="64">
                  <c:v>0.72746820696598757</c:v>
                </c:pt>
                <c:pt idx="65">
                  <c:v>0.73286469803414978</c:v>
                </c:pt>
                <c:pt idx="66">
                  <c:v>0.73815433141967413</c:v>
                </c:pt>
                <c:pt idx="67">
                  <c:v>0.74333922304644429</c:v>
                </c:pt>
                <c:pt idx="68">
                  <c:v>0.7484214469402436</c:v>
                </c:pt>
                <c:pt idx="69">
                  <c:v>0.75340303605839365</c:v>
                </c:pt>
                <c:pt idx="70">
                  <c:v>0.7582859831029638</c:v>
                </c:pt>
                <c:pt idx="71">
                  <c:v>0.76307224131787821</c:v>
                </c:pt>
                <c:pt idx="72">
                  <c:v>0.76776372527024117</c:v>
                </c:pt>
                <c:pt idx="73">
                  <c:v>0.7723623116161874</c:v>
                </c:pt>
                <c:pt idx="74">
                  <c:v>0.7768698398515701</c:v>
                </c:pt>
                <c:pt idx="75">
                  <c:v>0.78128811304778523</c:v>
                </c:pt>
                <c:pt idx="76">
                  <c:v>0.78561889857302203</c:v>
                </c:pt>
                <c:pt idx="77">
                  <c:v>0.78986392879923506</c:v>
                </c:pt>
                <c:pt idx="78">
                  <c:v>0.79402490179511642</c:v>
                </c:pt>
                <c:pt idx="79">
                  <c:v>0.79810348200534476</c:v>
                </c:pt>
                <c:pt idx="80">
                  <c:v>0.80210130091638521</c:v>
                </c:pt>
                <c:pt idx="81">
                  <c:v>0.80601995770910828</c:v>
                </c:pt>
                <c:pt idx="82">
                  <c:v>0.80986101989847936</c:v>
                </c:pt>
                <c:pt idx="83">
                  <c:v>0.81362602396058992</c:v>
                </c:pt>
                <c:pt idx="84">
                  <c:v>0.81731647594726542</c:v>
                </c:pt>
                <c:pt idx="85">
                  <c:v>0.82093385208850667</c:v>
                </c:pt>
                <c:pt idx="86">
                  <c:v>0.82447959938300341</c:v>
                </c:pt>
                <c:pt idx="87">
                  <c:v>0.82795513617694949</c:v>
                </c:pt>
                <c:pt idx="88">
                  <c:v>0.83136185273140484</c:v>
                </c:pt>
                <c:pt idx="89">
                  <c:v>0.834701111778413</c:v>
                </c:pt>
                <c:pt idx="90">
                  <c:v>0.83797424906611861</c:v>
                </c:pt>
                <c:pt idx="91">
                  <c:v>0.84118257389307938</c:v>
                </c:pt>
                <c:pt idx="92">
                  <c:v>0.84432736963200294</c:v>
                </c:pt>
                <c:pt idx="93">
                  <c:v>0.8474098942431163</c:v>
                </c:pt>
                <c:pt idx="94">
                  <c:v>0.85043138077736491</c:v>
                </c:pt>
                <c:pt idx="95">
                  <c:v>0.85339303786964993</c:v>
                </c:pt>
                <c:pt idx="96">
                  <c:v>0.85629605022229716</c:v>
                </c:pt>
                <c:pt idx="97">
                  <c:v>0.85914157907895494</c:v>
                </c:pt>
                <c:pt idx="98">
                  <c:v>0.86193076268910729</c:v>
                </c:pt>
                <c:pt idx="99">
                  <c:v>0.8646647167633873</c:v>
                </c:pt>
                <c:pt idx="100">
                  <c:v>0.86734453491987828</c:v>
                </c:pt>
                <c:pt idx="101">
                  <c:v>0.86997128912157407</c:v>
                </c:pt>
                <c:pt idx="102">
                  <c:v>0.87254603010517939</c:v>
                </c:pt>
                <c:pt idx="103">
                  <c:v>0.87506978780141764</c:v>
                </c:pt>
                <c:pt idx="104">
                  <c:v>0.87754357174701814</c:v>
                </c:pt>
                <c:pt idx="105">
                  <c:v>0.87996837148854312</c:v>
                </c:pt>
                <c:pt idx="106">
                  <c:v>0.88234515697822091</c:v>
                </c:pt>
                <c:pt idx="107">
                  <c:v>0.88467487896193764</c:v>
                </c:pt>
                <c:pt idx="108">
                  <c:v>0.88695846935955025</c:v>
                </c:pt>
                <c:pt idx="109">
                  <c:v>0.88919684163766621</c:v>
                </c:pt>
                <c:pt idx="110">
                  <c:v>0.891390891175042</c:v>
                </c:pt>
                <c:pt idx="111">
                  <c:v>0.89354149562074714</c:v>
                </c:pt>
                <c:pt idx="112">
                  <c:v>0.89564951524523517</c:v>
                </c:pt>
                <c:pt idx="113">
                  <c:v>0.89771579328446249</c:v>
                </c:pt>
                <c:pt idx="114">
                  <c:v>0.89974115627719631</c:v>
                </c:pt>
                <c:pt idx="115">
                  <c:v>0.9017264143956385</c:v>
                </c:pt>
                <c:pt idx="116">
                  <c:v>0.90367236176950705</c:v>
                </c:pt>
                <c:pt idx="117">
                  <c:v>0.90557977680369772</c:v>
                </c:pt>
                <c:pt idx="118">
                  <c:v>0.90744942248965688</c:v>
                </c:pt>
                <c:pt idx="119">
                  <c:v>0.90928204671058743</c:v>
                </c:pt>
                <c:pt idx="120">
                  <c:v>0.9110783825406138</c:v>
                </c:pt>
                <c:pt idx="121">
                  <c:v>0.91283914853801862</c:v>
                </c:pt>
                <c:pt idx="122">
                  <c:v>0.91456504903267888</c:v>
                </c:pt>
                <c:pt idx="123">
                  <c:v>0.91625677440780406</c:v>
                </c:pt>
                <c:pt idx="124">
                  <c:v>0.91791500137610138</c:v>
                </c:pt>
                <c:pt idx="125">
                  <c:v>0.91954039325046766</c:v>
                </c:pt>
                <c:pt idx="126">
                  <c:v>0.92113360020932533</c:v>
                </c:pt>
                <c:pt idx="127">
                  <c:v>0.9226952595567004</c:v>
                </c:pt>
                <c:pt idx="128">
                  <c:v>0.9242259959771546</c:v>
                </c:pt>
                <c:pt idx="129">
                  <c:v>0.92572642178566622</c:v>
                </c:pt>
                <c:pt idx="130">
                  <c:v>0.92719713717256458</c:v>
                </c:pt>
                <c:pt idx="131">
                  <c:v>0.92863873044361389</c:v>
                </c:pt>
                <c:pt idx="132">
                  <c:v>0.93005177825534469</c:v>
                </c:pt>
                <c:pt idx="133">
                  <c:v>0.93143684584572206</c:v>
                </c:pt>
                <c:pt idx="134">
                  <c:v>0.93279448726025027</c:v>
                </c:pt>
                <c:pt idx="135">
                  <c:v>0.93412524557359722</c:v>
                </c:pt>
                <c:pt idx="136">
                  <c:v>0.93542965310683168</c:v>
                </c:pt>
                <c:pt idx="137">
                  <c:v>0.93670823164035932</c:v>
                </c:pt>
                <c:pt idx="138">
                  <c:v>0.93796149262264172</c:v>
                </c:pt>
                <c:pt idx="139">
                  <c:v>0.93918993737478207</c:v>
                </c:pt>
                <c:pt idx="140">
                  <c:v>0.94039405729106063</c:v>
                </c:pt>
                <c:pt idx="141">
                  <c:v>0.94157433403549917</c:v>
                </c:pt>
                <c:pt idx="142">
                  <c:v>0.94273123973453266</c:v>
                </c:pt>
                <c:pt idx="143">
                  <c:v>0.94386523716586623</c:v>
                </c:pt>
                <c:pt idx="144">
                  <c:v>0.94497677994359275</c:v>
                </c:pt>
                <c:pt idx="145">
                  <c:v>0.94606631269964403</c:v>
                </c:pt>
                <c:pt idx="146">
                  <c:v>0.94713427126164962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54304"/>
        <c:axId val="157582080"/>
      </c:scatterChart>
      <c:valAx>
        <c:axId val="1571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582080"/>
        <c:crosses val="autoZero"/>
        <c:crossBetween val="midCat"/>
      </c:valAx>
      <c:valAx>
        <c:axId val="1575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54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Sheet2!$G$10</c:f>
              <c:strCache>
                <c:ptCount val="1"/>
                <c:pt idx="0">
                  <c:v>Nomalcdf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Sheet2!$C$11:$C$157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Sheet2!$G$11:$G$157</c:f>
              <c:numCache>
                <c:formatCode>_(* #,##0.00000_);_(* \(#,##0.00000\);_(* "-"??_);_(@_)</c:formatCode>
                <c:ptCount val="147"/>
                <c:pt idx="0">
                  <c:v>0.16354305932769236</c:v>
                </c:pt>
                <c:pt idx="1">
                  <c:v>0.16852760746683779</c:v>
                </c:pt>
                <c:pt idx="2">
                  <c:v>0.17360878033862459</c:v>
                </c:pt>
                <c:pt idx="3">
                  <c:v>0.17878637961437172</c:v>
                </c:pt>
                <c:pt idx="4">
                  <c:v>0.1840601253467595</c:v>
                </c:pt>
                <c:pt idx="5">
                  <c:v>0.18942965477671211</c:v>
                </c:pt>
                <c:pt idx="6">
                  <c:v>0.19489452125180831</c:v>
                </c:pt>
                <c:pt idx="7">
                  <c:v>0.20045419326044964</c:v>
                </c:pt>
                <c:pt idx="8">
                  <c:v>0.20610805358581305</c:v>
                </c:pt>
                <c:pt idx="9">
                  <c:v>0.21185539858339661</c:v>
                </c:pt>
                <c:pt idx="10">
                  <c:v>0.21769543758573306</c:v>
                </c:pt>
                <c:pt idx="11">
                  <c:v>0.22362729243759941</c:v>
                </c:pt>
                <c:pt idx="12">
                  <c:v>0.22964999716479059</c:v>
                </c:pt>
                <c:pt idx="13">
                  <c:v>0.23576249777925118</c:v>
                </c:pt>
                <c:pt idx="14">
                  <c:v>0.24196365222307298</c:v>
                </c:pt>
                <c:pt idx="15">
                  <c:v>0.24825223045357048</c:v>
                </c:pt>
                <c:pt idx="16">
                  <c:v>0.25462691467133608</c:v>
                </c:pt>
                <c:pt idx="17">
                  <c:v>0.26108629969286151</c:v>
                </c:pt>
                <c:pt idx="18">
                  <c:v>0.267628893468983</c:v>
                </c:pt>
                <c:pt idx="19">
                  <c:v>0.27425311775007355</c:v>
                </c:pt>
                <c:pt idx="20">
                  <c:v>0.2809573088985643</c:v>
                </c:pt>
                <c:pt idx="21">
                  <c:v>0.28773971884902705</c:v>
                </c:pt>
                <c:pt idx="22">
                  <c:v>0.29459851621569799</c:v>
                </c:pt>
                <c:pt idx="23">
                  <c:v>0.30153178754696619</c:v>
                </c:pt>
                <c:pt idx="24">
                  <c:v>0.30853753872598688</c:v>
                </c:pt>
                <c:pt idx="25">
                  <c:v>0.31561369651622256</c:v>
                </c:pt>
                <c:pt idx="26">
                  <c:v>0.32275811025034773</c:v>
                </c:pt>
                <c:pt idx="27">
                  <c:v>0.32996855366059363</c:v>
                </c:pt>
                <c:pt idx="28">
                  <c:v>0.33724272684824952</c:v>
                </c:pt>
                <c:pt idx="29">
                  <c:v>0.34457825838967576</c:v>
                </c:pt>
                <c:pt idx="30">
                  <c:v>0.35197270757583721</c:v>
                </c:pt>
                <c:pt idx="31">
                  <c:v>0.35942356678200876</c:v>
                </c:pt>
                <c:pt idx="32">
                  <c:v>0.36692826396397193</c:v>
                </c:pt>
                <c:pt idx="33">
                  <c:v>0.37448416527667994</c:v>
                </c:pt>
                <c:pt idx="34">
                  <c:v>0.38208857781104733</c:v>
                </c:pt>
                <c:pt idx="35">
                  <c:v>0.38973875244420275</c:v>
                </c:pt>
                <c:pt idx="36">
                  <c:v>0.39743188679823949</c:v>
                </c:pt>
                <c:pt idx="37">
                  <c:v>0.40516512830220414</c:v>
                </c:pt>
                <c:pt idx="38">
                  <c:v>0.41293557735178538</c:v>
                </c:pt>
                <c:pt idx="39">
                  <c:v>0.42074029056089696</c:v>
                </c:pt>
                <c:pt idx="40">
                  <c:v>0.42857628409909926</c:v>
                </c:pt>
                <c:pt idx="41">
                  <c:v>0.43644053710856717</c:v>
                </c:pt>
                <c:pt idx="42">
                  <c:v>0.44432999519409355</c:v>
                </c:pt>
                <c:pt idx="43">
                  <c:v>0.45224157397941611</c:v>
                </c:pt>
                <c:pt idx="44">
                  <c:v>0.46017216272297101</c:v>
                </c:pt>
                <c:pt idx="45">
                  <c:v>0.46811862798601261</c:v>
                </c:pt>
                <c:pt idx="46">
                  <c:v>0.47607781734589316</c:v>
                </c:pt>
                <c:pt idx="47">
                  <c:v>0.48404656314716926</c:v>
                </c:pt>
                <c:pt idx="48">
                  <c:v>0.492021686283098</c:v>
                </c:pt>
                <c:pt idx="49">
                  <c:v>0.5</c:v>
                </c:pt>
                <c:pt idx="50">
                  <c:v>0.50797831371690205</c:v>
                </c:pt>
                <c:pt idx="51">
                  <c:v>0.51595343685283068</c:v>
                </c:pt>
                <c:pt idx="52">
                  <c:v>0.52392218265410684</c:v>
                </c:pt>
                <c:pt idx="53">
                  <c:v>0.53188137201398744</c:v>
                </c:pt>
                <c:pt idx="54">
                  <c:v>0.53982783727702899</c:v>
                </c:pt>
                <c:pt idx="55">
                  <c:v>0.54775842602058389</c:v>
                </c:pt>
                <c:pt idx="56">
                  <c:v>0.55567000480590645</c:v>
                </c:pt>
                <c:pt idx="57">
                  <c:v>0.56355946289143288</c:v>
                </c:pt>
                <c:pt idx="58">
                  <c:v>0.5714237159009008</c:v>
                </c:pt>
                <c:pt idx="59">
                  <c:v>0.57925970943910299</c:v>
                </c:pt>
                <c:pt idx="60">
                  <c:v>0.58706442264821468</c:v>
                </c:pt>
                <c:pt idx="61">
                  <c:v>0.59483487169779581</c:v>
                </c:pt>
                <c:pt idx="62">
                  <c:v>0.60256811320176051</c:v>
                </c:pt>
                <c:pt idx="63">
                  <c:v>0.61026124755579725</c:v>
                </c:pt>
                <c:pt idx="64">
                  <c:v>0.61791142218895267</c:v>
                </c:pt>
                <c:pt idx="65">
                  <c:v>0.62551583472332006</c:v>
                </c:pt>
                <c:pt idx="66">
                  <c:v>0.63307173603602807</c:v>
                </c:pt>
                <c:pt idx="67">
                  <c:v>0.64057643321799129</c:v>
                </c:pt>
                <c:pt idx="68">
                  <c:v>0.64802729242416279</c:v>
                </c:pt>
                <c:pt idx="69">
                  <c:v>0.65542174161032429</c:v>
                </c:pt>
                <c:pt idx="70">
                  <c:v>0.66275727315175048</c:v>
                </c:pt>
                <c:pt idx="71">
                  <c:v>0.67003144633940637</c:v>
                </c:pt>
                <c:pt idx="72">
                  <c:v>0.67724188974965227</c:v>
                </c:pt>
                <c:pt idx="73">
                  <c:v>0.68438630348377738</c:v>
                </c:pt>
                <c:pt idx="74">
                  <c:v>0.69146246127401312</c:v>
                </c:pt>
                <c:pt idx="75">
                  <c:v>0.69846821245303381</c:v>
                </c:pt>
                <c:pt idx="76">
                  <c:v>0.70540148378430201</c:v>
                </c:pt>
                <c:pt idx="77">
                  <c:v>0.71226028115097295</c:v>
                </c:pt>
                <c:pt idx="78">
                  <c:v>0.7190426911014357</c:v>
                </c:pt>
                <c:pt idx="79">
                  <c:v>0.72574688224992645</c:v>
                </c:pt>
                <c:pt idx="80">
                  <c:v>0.732371106531017</c:v>
                </c:pt>
                <c:pt idx="81">
                  <c:v>0.73891370030713843</c:v>
                </c:pt>
                <c:pt idx="82">
                  <c:v>0.74537308532866398</c:v>
                </c:pt>
                <c:pt idx="83">
                  <c:v>0.75174776954642952</c:v>
                </c:pt>
                <c:pt idx="84">
                  <c:v>0.75803634777692697</c:v>
                </c:pt>
                <c:pt idx="85">
                  <c:v>0.76423750222074882</c:v>
                </c:pt>
                <c:pt idx="86">
                  <c:v>0.77035000283520938</c:v>
                </c:pt>
                <c:pt idx="87">
                  <c:v>0.77637270756240062</c:v>
                </c:pt>
                <c:pt idx="88">
                  <c:v>0.78230456241426694</c:v>
                </c:pt>
                <c:pt idx="89">
                  <c:v>0.78814460141660336</c:v>
                </c:pt>
                <c:pt idx="90">
                  <c:v>0.79389194641418692</c:v>
                </c:pt>
                <c:pt idx="91">
                  <c:v>0.79954580673955034</c:v>
                </c:pt>
                <c:pt idx="92">
                  <c:v>0.80510547874819172</c:v>
                </c:pt>
                <c:pt idx="93">
                  <c:v>0.81057034522328786</c:v>
                </c:pt>
                <c:pt idx="94">
                  <c:v>0.81593987465324047</c:v>
                </c:pt>
                <c:pt idx="95">
                  <c:v>0.82121362038562828</c:v>
                </c:pt>
                <c:pt idx="96">
                  <c:v>0.82639121966137541</c:v>
                </c:pt>
                <c:pt idx="97">
                  <c:v>0.83147239253316219</c:v>
                </c:pt>
                <c:pt idx="98">
                  <c:v>0.83645694067230769</c:v>
                </c:pt>
                <c:pt idx="99">
                  <c:v>0.84134474606854304</c:v>
                </c:pt>
                <c:pt idx="100">
                  <c:v>0.84613576962726511</c:v>
                </c:pt>
                <c:pt idx="101">
                  <c:v>0.85083004966901865</c:v>
                </c:pt>
                <c:pt idx="102">
                  <c:v>0.85542770033609039</c:v>
                </c:pt>
                <c:pt idx="103">
                  <c:v>0.85992890991123094</c:v>
                </c:pt>
                <c:pt idx="104">
                  <c:v>0.86433393905361733</c:v>
                </c:pt>
                <c:pt idx="105">
                  <c:v>0.86864311895726931</c:v>
                </c:pt>
                <c:pt idx="106">
                  <c:v>0.87285684943720176</c:v>
                </c:pt>
                <c:pt idx="107">
                  <c:v>0.87697559694865657</c:v>
                </c:pt>
                <c:pt idx="108">
                  <c:v>0.88099989254479927</c:v>
                </c:pt>
                <c:pt idx="109">
                  <c:v>0.88493032977829178</c:v>
                </c:pt>
                <c:pt idx="110">
                  <c:v>0.88876756255216538</c:v>
                </c:pt>
                <c:pt idx="111">
                  <c:v>0.89251230292541306</c:v>
                </c:pt>
                <c:pt idx="112">
                  <c:v>0.89616531887869966</c:v>
                </c:pt>
                <c:pt idx="113">
                  <c:v>0.89972743204555794</c:v>
                </c:pt>
                <c:pt idx="114">
                  <c:v>0.9031995154143897</c:v>
                </c:pt>
                <c:pt idx="115">
                  <c:v>0.90658249100652821</c:v>
                </c:pt>
                <c:pt idx="116">
                  <c:v>0.90987732753554751</c:v>
                </c:pt>
                <c:pt idx="117">
                  <c:v>0.91308503805291497</c:v>
                </c:pt>
                <c:pt idx="118">
                  <c:v>0.91620667758498575</c:v>
                </c:pt>
                <c:pt idx="119">
                  <c:v>0.91924334076622893</c:v>
                </c:pt>
                <c:pt idx="120">
                  <c:v>0.92219615947345368</c:v>
                </c:pt>
                <c:pt idx="121">
                  <c:v>0.92506630046567295</c:v>
                </c:pt>
                <c:pt idx="122">
                  <c:v>0.92785496303410619</c:v>
                </c:pt>
                <c:pt idx="123">
                  <c:v>0.93056337666666833</c:v>
                </c:pt>
                <c:pt idx="124">
                  <c:v>0.93319279873114191</c:v>
                </c:pt>
                <c:pt idx="125">
                  <c:v>0.93574451218106425</c:v>
                </c:pt>
                <c:pt idx="126">
                  <c:v>0.93821982328818809</c:v>
                </c:pt>
                <c:pt idx="127">
                  <c:v>0.94062005940520699</c:v>
                </c:pt>
                <c:pt idx="128">
                  <c:v>0.94294656676224586</c:v>
                </c:pt>
                <c:pt idx="129">
                  <c:v>0.94520070830044201</c:v>
                </c:pt>
                <c:pt idx="130">
                  <c:v>0.94738386154574794</c:v>
                </c:pt>
                <c:pt idx="131">
                  <c:v>0.94949741652589625</c:v>
                </c:pt>
                <c:pt idx="132">
                  <c:v>0.95154277373327711</c:v>
                </c:pt>
                <c:pt idx="133">
                  <c:v>0.95352134213627993</c:v>
                </c:pt>
                <c:pt idx="134">
                  <c:v>0.95543453724145699</c:v>
                </c:pt>
                <c:pt idx="135">
                  <c:v>0.95728377920867114</c:v>
                </c:pt>
                <c:pt idx="136">
                  <c:v>0.95907049102119268</c:v>
                </c:pt>
                <c:pt idx="137">
                  <c:v>0.96079609671251731</c:v>
                </c:pt>
                <c:pt idx="138">
                  <c:v>0.96246201965148326</c:v>
                </c:pt>
                <c:pt idx="139">
                  <c:v>0.96406968088707423</c:v>
                </c:pt>
                <c:pt idx="140">
                  <c:v>0.96562049755411006</c:v>
                </c:pt>
                <c:pt idx="141">
                  <c:v>0.96711588134083615</c:v>
                </c:pt>
                <c:pt idx="142">
                  <c:v>0.96855723701924734</c:v>
                </c:pt>
                <c:pt idx="143">
                  <c:v>0.96994596103880026</c:v>
                </c:pt>
                <c:pt idx="144">
                  <c:v>0.97128344018399815</c:v>
                </c:pt>
                <c:pt idx="145">
                  <c:v>0.9725710502961632</c:v>
                </c:pt>
                <c:pt idx="146">
                  <c:v>0.97381015505954727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8096"/>
        <c:axId val="175589632"/>
      </c:scatterChart>
      <c:valAx>
        <c:axId val="1755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589632"/>
        <c:crosses val="autoZero"/>
        <c:crossBetween val="midCat"/>
      </c:valAx>
      <c:valAx>
        <c:axId val="175589632"/>
        <c:scaling>
          <c:orientation val="minMax"/>
        </c:scaling>
        <c:delete val="0"/>
        <c:axPos val="l"/>
        <c:majorGridlines/>
        <c:numFmt formatCode="_(* #,##0.00000_);_(* \(#,##0.00000\);_(* &quot;-&quot;??_);_(@_)" sourceLinked="1"/>
        <c:majorTickMark val="out"/>
        <c:minorTickMark val="none"/>
        <c:tickLblPos val="nextTo"/>
        <c:crossAx val="17558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157370</xdr:colOff>
      <xdr:row>8</xdr:row>
      <xdr:rowOff>15736</xdr:rowOff>
    </xdr:from>
    <xdr:to>
      <xdr:col>16</xdr:col>
      <xdr:colOff>438978</xdr:colOff>
      <xdr:row>22</xdr:row>
      <xdr:rowOff>91936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149086</xdr:colOff>
      <xdr:row>23</xdr:row>
      <xdr:rowOff>107674</xdr:rowOff>
    </xdr:from>
    <xdr:to>
      <xdr:col>16</xdr:col>
      <xdr:colOff>430694</xdr:colOff>
      <xdr:row>37</xdr:row>
      <xdr:rowOff>183874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66260</xdr:colOff>
      <xdr:row>38</xdr:row>
      <xdr:rowOff>165652</xdr:rowOff>
    </xdr:from>
    <xdr:to>
      <xdr:col>17</xdr:col>
      <xdr:colOff>49695</xdr:colOff>
      <xdr:row>53</xdr:row>
      <xdr:rowOff>140804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73"/>
  <sheetViews>
    <sheetView topLeftCell="H1" workbookViewId="0">
      <selection activeCell="O26" sqref="O26:P26"/>
    </sheetView>
  </sheetViews>
  <sheetFormatPr defaultRowHeight="15" x14ac:dyDescent="0.25"/>
  <sheetData>
    <row r="4" spans="3:20" x14ac:dyDescent="0.25">
      <c r="I4" t="s">
        <v>4</v>
      </c>
      <c r="J4" t="s">
        <v>5</v>
      </c>
      <c r="K4" t="s">
        <v>6</v>
      </c>
      <c r="L4" t="s">
        <v>5</v>
      </c>
    </row>
    <row r="5" spans="3:20" x14ac:dyDescent="0.25">
      <c r="I5">
        <f ca="1">NORMINV(RAND(),0,1)</f>
        <v>-2.2244229339393844E-2</v>
      </c>
      <c r="J5">
        <f t="shared" ref="J5:J36" ca="1" si="0">VLOOKUP(I5,$Q$15:$T$19,4 )</f>
        <v>5</v>
      </c>
      <c r="K5">
        <f ca="1">NORMINV(RAND(),0,1)</f>
        <v>-0.55127022649011825</v>
      </c>
      <c r="L5">
        <f t="shared" ref="L5:L36" ca="1" si="1">VLOOKUP(K5,$R$15:$T$19,3 )</f>
        <v>5</v>
      </c>
    </row>
    <row r="6" spans="3:20" x14ac:dyDescent="0.25">
      <c r="C6">
        <f>150/125</f>
        <v>1.2</v>
      </c>
      <c r="I6">
        <f t="shared" ref="I6:K69" ca="1" si="2">NORMINV(RAND(),0,1)</f>
        <v>9.3551898647663487E-2</v>
      </c>
      <c r="J6">
        <f t="shared" ca="1" si="0"/>
        <v>5</v>
      </c>
      <c r="K6">
        <f t="shared" ca="1" si="2"/>
        <v>-1.1893534076792509</v>
      </c>
      <c r="L6">
        <f t="shared" ca="1" si="1"/>
        <v>3</v>
      </c>
    </row>
    <row r="7" spans="3:20" x14ac:dyDescent="0.25">
      <c r="C7">
        <f>100/88</f>
        <v>1.1363636363636365</v>
      </c>
      <c r="D7">
        <f>C6/C7</f>
        <v>1.0559999999999998</v>
      </c>
      <c r="E7">
        <f>D7-1</f>
        <v>5.5999999999999828E-2</v>
      </c>
      <c r="I7">
        <f t="shared" ca="1" si="2"/>
        <v>-1.4226693270315436</v>
      </c>
      <c r="J7">
        <f t="shared" ca="1" si="0"/>
        <v>3</v>
      </c>
      <c r="K7">
        <f t="shared" ca="1" si="2"/>
        <v>0.53866252866025022</v>
      </c>
      <c r="L7">
        <f t="shared" ca="1" si="1"/>
        <v>5</v>
      </c>
    </row>
    <row r="8" spans="3:20" x14ac:dyDescent="0.25">
      <c r="E8">
        <f>E7*2</f>
        <v>0.11199999999999966</v>
      </c>
      <c r="I8">
        <f t="shared" ca="1" si="2"/>
        <v>-1.7768302148269777</v>
      </c>
      <c r="J8">
        <f t="shared" ca="1" si="0"/>
        <v>2</v>
      </c>
      <c r="K8">
        <f t="shared" ca="1" si="2"/>
        <v>-0.1878456785593858</v>
      </c>
      <c r="L8">
        <f t="shared" ca="1" si="1"/>
        <v>5</v>
      </c>
    </row>
    <row r="9" spans="3:20" x14ac:dyDescent="0.25">
      <c r="I9">
        <f t="shared" ca="1" si="2"/>
        <v>-3.5015664752447884</v>
      </c>
      <c r="J9" t="e">
        <f t="shared" ca="1" si="0"/>
        <v>#N/A</v>
      </c>
      <c r="K9">
        <f t="shared" ca="1" si="2"/>
        <v>0.97737018325273795</v>
      </c>
      <c r="L9">
        <f t="shared" ca="1" si="1"/>
        <v>5</v>
      </c>
    </row>
    <row r="10" spans="3:20" x14ac:dyDescent="0.25">
      <c r="I10">
        <f t="shared" ca="1" si="2"/>
        <v>0.13382798589559536</v>
      </c>
      <c r="J10">
        <f t="shared" ca="1" si="0"/>
        <v>5</v>
      </c>
      <c r="K10">
        <f t="shared" ca="1" si="2"/>
        <v>-0.38296482041221624</v>
      </c>
      <c r="L10">
        <f t="shared" ca="1" si="1"/>
        <v>5</v>
      </c>
    </row>
    <row r="11" spans="3:20" x14ac:dyDescent="0.25">
      <c r="C11">
        <f>1-D11</f>
        <v>0.96</v>
      </c>
      <c r="D11">
        <v>0.04</v>
      </c>
      <c r="F11">
        <f>D11*D12+D14*SQRT(C11*D11*C12*D12)</f>
        <v>6.2868570238343198E-3</v>
      </c>
      <c r="I11">
        <f t="shared" ca="1" si="2"/>
        <v>0.42012941873161619</v>
      </c>
      <c r="J11">
        <f t="shared" ca="1" si="0"/>
        <v>5</v>
      </c>
      <c r="K11">
        <f t="shared" ca="1" si="2"/>
        <v>0.17826416991198418</v>
      </c>
      <c r="L11">
        <f t="shared" ca="1" si="1"/>
        <v>5</v>
      </c>
    </row>
    <row r="12" spans="3:20" x14ac:dyDescent="0.25">
      <c r="C12">
        <f>1-D12</f>
        <v>0.98</v>
      </c>
      <c r="D12">
        <v>0.02</v>
      </c>
      <c r="I12">
        <f t="shared" ca="1" si="2"/>
        <v>-0.45051721185627236</v>
      </c>
      <c r="J12">
        <f t="shared" ca="1" si="0"/>
        <v>5</v>
      </c>
      <c r="K12">
        <f t="shared" ca="1" si="2"/>
        <v>-1.5499439137591176</v>
      </c>
      <c r="L12">
        <f t="shared" ca="1" si="1"/>
        <v>3</v>
      </c>
      <c r="O12" t="s">
        <v>0</v>
      </c>
    </row>
    <row r="13" spans="3:20" x14ac:dyDescent="0.25">
      <c r="I13">
        <f t="shared" ca="1" si="2"/>
        <v>-2.5098922282913065</v>
      </c>
      <c r="J13" t="e">
        <f t="shared" ca="1" si="0"/>
        <v>#N/A</v>
      </c>
      <c r="K13">
        <f t="shared" ca="1" si="2"/>
        <v>-1.0671181500828784</v>
      </c>
      <c r="L13">
        <f t="shared" ca="1" si="1"/>
        <v>3</v>
      </c>
    </row>
    <row r="14" spans="3:20" x14ac:dyDescent="0.25">
      <c r="D14">
        <v>0.2</v>
      </c>
      <c r="I14">
        <f t="shared" ca="1" si="2"/>
        <v>0.50166749125950405</v>
      </c>
      <c r="J14">
        <f t="shared" ca="1" si="0"/>
        <v>5</v>
      </c>
      <c r="K14">
        <f t="shared" ca="1" si="2"/>
        <v>0.37508268766942954</v>
      </c>
      <c r="L14">
        <f t="shared" ca="1" si="1"/>
        <v>5</v>
      </c>
      <c r="N14" t="s">
        <v>10</v>
      </c>
      <c r="O14" t="s">
        <v>11</v>
      </c>
      <c r="P14" t="s">
        <v>7</v>
      </c>
      <c r="Q14" t="s">
        <v>2</v>
      </c>
      <c r="R14" t="s">
        <v>1</v>
      </c>
      <c r="S14" t="s">
        <v>3</v>
      </c>
    </row>
    <row r="15" spans="3:20" x14ac:dyDescent="0.25">
      <c r="I15">
        <f t="shared" ca="1" si="2"/>
        <v>1.5006337894380981</v>
      </c>
      <c r="J15">
        <f t="shared" ca="1" si="0"/>
        <v>5</v>
      </c>
      <c r="K15">
        <f t="shared" ca="1" si="2"/>
        <v>-1.378187699589684</v>
      </c>
      <c r="L15">
        <f t="shared" ca="1" si="1"/>
        <v>3</v>
      </c>
      <c r="N15">
        <v>1</v>
      </c>
      <c r="O15" s="2">
        <v>0.01</v>
      </c>
      <c r="P15" s="2">
        <v>0.02</v>
      </c>
      <c r="Q15">
        <f t="shared" ref="Q15:R19" si="3">_xlfn.NORM.INV(O15,0,1)</f>
        <v>-2.3263478740408408</v>
      </c>
      <c r="R15">
        <f t="shared" si="3"/>
        <v>-2.0537489106318225</v>
      </c>
      <c r="S15">
        <v>0.2</v>
      </c>
      <c r="T15">
        <v>1</v>
      </c>
    </row>
    <row r="16" spans="3:20" x14ac:dyDescent="0.25">
      <c r="I16">
        <f t="shared" ca="1" si="2"/>
        <v>-1.3514855650929829</v>
      </c>
      <c r="J16">
        <f t="shared" ca="1" si="0"/>
        <v>3</v>
      </c>
      <c r="K16">
        <f t="shared" ca="1" si="2"/>
        <v>-0.18164540060131773</v>
      </c>
      <c r="L16">
        <f t="shared" ca="1" si="1"/>
        <v>5</v>
      </c>
      <c r="N16">
        <v>2</v>
      </c>
      <c r="O16" s="2">
        <v>0.02</v>
      </c>
      <c r="P16" s="2">
        <v>0.04</v>
      </c>
      <c r="Q16">
        <f t="shared" si="3"/>
        <v>-2.0537489106318225</v>
      </c>
      <c r="R16">
        <f t="shared" si="3"/>
        <v>-1.7506860712521695</v>
      </c>
      <c r="T16">
        <v>2</v>
      </c>
    </row>
    <row r="17" spans="9:20" x14ac:dyDescent="0.25">
      <c r="I17">
        <f t="shared" ca="1" si="2"/>
        <v>0.10320332497683704</v>
      </c>
      <c r="J17">
        <f t="shared" ca="1" si="0"/>
        <v>5</v>
      </c>
      <c r="K17">
        <f t="shared" ca="1" si="2"/>
        <v>-0.13424480878281028</v>
      </c>
      <c r="L17">
        <f t="shared" ca="1" si="1"/>
        <v>5</v>
      </c>
      <c r="N17">
        <v>3</v>
      </c>
      <c r="O17">
        <v>0.05</v>
      </c>
      <c r="P17">
        <v>0.06</v>
      </c>
      <c r="Q17">
        <f t="shared" si="3"/>
        <v>-1.6448536269514726</v>
      </c>
      <c r="R17">
        <f t="shared" si="3"/>
        <v>-1.554773594596853</v>
      </c>
      <c r="T17">
        <v>3</v>
      </c>
    </row>
    <row r="18" spans="9:20" x14ac:dyDescent="0.25">
      <c r="I18">
        <f t="shared" ca="1" si="2"/>
        <v>0.40055397080030314</v>
      </c>
      <c r="J18">
        <f t="shared" ca="1" si="0"/>
        <v>5</v>
      </c>
      <c r="K18">
        <f t="shared" ca="1" si="2"/>
        <v>0.31844570604993155</v>
      </c>
      <c r="L18">
        <f t="shared" ca="1" si="1"/>
        <v>5</v>
      </c>
      <c r="N18">
        <v>4</v>
      </c>
      <c r="O18">
        <v>0.1</v>
      </c>
      <c r="P18">
        <v>0.15</v>
      </c>
      <c r="Q18">
        <f t="shared" si="3"/>
        <v>-1.2815515655446006</v>
      </c>
      <c r="R18">
        <f t="shared" si="3"/>
        <v>-1.0364333894937898</v>
      </c>
      <c r="T18">
        <v>4</v>
      </c>
    </row>
    <row r="19" spans="9:20" x14ac:dyDescent="0.25">
      <c r="I19">
        <f t="shared" ca="1" si="2"/>
        <v>-1.7560174786129845</v>
      </c>
      <c r="J19">
        <f t="shared" ca="1" si="0"/>
        <v>2</v>
      </c>
      <c r="K19">
        <f t="shared" ca="1" si="2"/>
        <v>0.49694812185754444</v>
      </c>
      <c r="L19">
        <f t="shared" ca="1" si="1"/>
        <v>5</v>
      </c>
      <c r="N19">
        <v>5</v>
      </c>
      <c r="O19">
        <v>0.2</v>
      </c>
      <c r="P19">
        <v>0.25</v>
      </c>
      <c r="Q19">
        <f t="shared" si="3"/>
        <v>-0.84162123357291452</v>
      </c>
      <c r="R19">
        <f t="shared" si="3"/>
        <v>-0.67448975019608193</v>
      </c>
      <c r="T19">
        <v>5</v>
      </c>
    </row>
    <row r="20" spans="9:20" x14ac:dyDescent="0.25">
      <c r="I20">
        <f t="shared" ca="1" si="2"/>
        <v>1.2138902886835832</v>
      </c>
      <c r="J20">
        <f t="shared" ca="1" si="0"/>
        <v>5</v>
      </c>
      <c r="K20">
        <f t="shared" ca="1" si="2"/>
        <v>0.3071043883930788</v>
      </c>
      <c r="L20">
        <f t="shared" ca="1" si="1"/>
        <v>5</v>
      </c>
    </row>
    <row r="21" spans="9:20" x14ac:dyDescent="0.25">
      <c r="I21">
        <f t="shared" ca="1" si="2"/>
        <v>-0.53639158715441504</v>
      </c>
      <c r="J21">
        <f t="shared" ca="1" si="0"/>
        <v>5</v>
      </c>
      <c r="K21">
        <f t="shared" ca="1" si="2"/>
        <v>1.0232605664665031</v>
      </c>
      <c r="L21">
        <f t="shared" ca="1" si="1"/>
        <v>5</v>
      </c>
    </row>
    <row r="22" spans="9:20" x14ac:dyDescent="0.25">
      <c r="I22">
        <f t="shared" ca="1" si="2"/>
        <v>0.24222889455578761</v>
      </c>
      <c r="J22">
        <f t="shared" ca="1" si="0"/>
        <v>5</v>
      </c>
      <c r="K22">
        <f t="shared" ca="1" si="2"/>
        <v>-0.99737593918102274</v>
      </c>
      <c r="L22">
        <f t="shared" ca="1" si="1"/>
        <v>4</v>
      </c>
      <c r="N22" t="s">
        <v>8</v>
      </c>
      <c r="O22" t="s">
        <v>12</v>
      </c>
      <c r="P22">
        <v>5</v>
      </c>
      <c r="R22">
        <v>1</v>
      </c>
    </row>
    <row r="23" spans="9:20" x14ac:dyDescent="0.25">
      <c r="I23">
        <f t="shared" ca="1" si="2"/>
        <v>0.8023776559824588</v>
      </c>
      <c r="J23">
        <f t="shared" ca="1" si="0"/>
        <v>5</v>
      </c>
      <c r="K23">
        <f t="shared" ca="1" si="2"/>
        <v>1.9611141955356826</v>
      </c>
      <c r="L23">
        <f t="shared" ca="1" si="1"/>
        <v>5</v>
      </c>
      <c r="N23" t="s">
        <v>9</v>
      </c>
      <c r="O23" t="s">
        <v>13</v>
      </c>
      <c r="P23">
        <v>6</v>
      </c>
      <c r="R23">
        <v>2</v>
      </c>
    </row>
    <row r="24" spans="9:20" x14ac:dyDescent="0.25">
      <c r="I24">
        <f t="shared" ca="1" si="2"/>
        <v>1.1214690971942463</v>
      </c>
      <c r="J24">
        <f t="shared" ca="1" si="0"/>
        <v>5</v>
      </c>
      <c r="K24">
        <f t="shared" ca="1" si="2"/>
        <v>-1.0599810879095493</v>
      </c>
      <c r="L24">
        <f t="shared" ca="1" si="1"/>
        <v>3</v>
      </c>
      <c r="R24">
        <v>3</v>
      </c>
    </row>
    <row r="25" spans="9:20" x14ac:dyDescent="0.25">
      <c r="I25">
        <f t="shared" ca="1" si="2"/>
        <v>1.0047744661351345</v>
      </c>
      <c r="J25">
        <f t="shared" ca="1" si="0"/>
        <v>5</v>
      </c>
      <c r="K25">
        <f t="shared" ca="1" si="2"/>
        <v>-0.59493110541413086</v>
      </c>
      <c r="L25">
        <f t="shared" ca="1" si="1"/>
        <v>5</v>
      </c>
      <c r="R25">
        <v>4</v>
      </c>
    </row>
    <row r="26" spans="9:20" x14ac:dyDescent="0.25">
      <c r="I26">
        <f t="shared" ca="1" si="2"/>
        <v>0.44731486197160597</v>
      </c>
      <c r="J26">
        <f t="shared" ca="1" si="0"/>
        <v>5</v>
      </c>
      <c r="K26">
        <f t="shared" ca="1" si="2"/>
        <v>1.0060666527394342</v>
      </c>
      <c r="L26">
        <f t="shared" ca="1" si="1"/>
        <v>5</v>
      </c>
      <c r="O26">
        <v>1</v>
      </c>
      <c r="P26">
        <v>2</v>
      </c>
      <c r="R26">
        <v>5</v>
      </c>
    </row>
    <row r="27" spans="9:20" x14ac:dyDescent="0.25">
      <c r="I27">
        <f t="shared" ca="1" si="2"/>
        <v>1.2478706759061218</v>
      </c>
      <c r="J27">
        <f t="shared" ca="1" si="0"/>
        <v>5</v>
      </c>
      <c r="K27">
        <f t="shared" ca="1" si="2"/>
        <v>1.305283980338606</v>
      </c>
      <c r="L27">
        <f t="shared" ca="1" si="1"/>
        <v>5</v>
      </c>
    </row>
    <row r="28" spans="9:20" x14ac:dyDescent="0.25">
      <c r="I28">
        <f t="shared" ca="1" si="2"/>
        <v>-1.1264894967740229</v>
      </c>
      <c r="J28">
        <f t="shared" ca="1" si="0"/>
        <v>4</v>
      </c>
      <c r="K28">
        <f t="shared" ca="1" si="2"/>
        <v>-0.95922031647121098</v>
      </c>
      <c r="L28">
        <f t="shared" ca="1" si="1"/>
        <v>4</v>
      </c>
    </row>
    <row r="29" spans="9:20" x14ac:dyDescent="0.25">
      <c r="I29">
        <f t="shared" ca="1" si="2"/>
        <v>-0.35340511960189253</v>
      </c>
      <c r="J29">
        <f t="shared" ca="1" si="0"/>
        <v>5</v>
      </c>
      <c r="K29">
        <f t="shared" ca="1" si="2"/>
        <v>-0.92342958859037694</v>
      </c>
      <c r="L29">
        <f t="shared" ca="1" si="1"/>
        <v>4</v>
      </c>
    </row>
    <row r="30" spans="9:20" x14ac:dyDescent="0.25">
      <c r="I30">
        <f t="shared" ca="1" si="2"/>
        <v>1.987458047305074</v>
      </c>
      <c r="J30">
        <f t="shared" ca="1" si="0"/>
        <v>5</v>
      </c>
      <c r="K30">
        <f t="shared" ca="1" si="2"/>
        <v>0.1067429457581215</v>
      </c>
      <c r="L30">
        <f t="shared" ca="1" si="1"/>
        <v>5</v>
      </c>
    </row>
    <row r="31" spans="9:20" x14ac:dyDescent="0.25">
      <c r="I31">
        <f t="shared" ca="1" si="2"/>
        <v>-0.69464307317244445</v>
      </c>
      <c r="J31">
        <f t="shared" ca="1" si="0"/>
        <v>5</v>
      </c>
      <c r="K31">
        <f t="shared" ca="1" si="2"/>
        <v>0.45294458753829314</v>
      </c>
      <c r="L31">
        <f t="shared" ca="1" si="1"/>
        <v>5</v>
      </c>
    </row>
    <row r="32" spans="9:20" x14ac:dyDescent="0.25">
      <c r="I32">
        <f t="shared" ca="1" si="2"/>
        <v>0.38134916993600843</v>
      </c>
      <c r="J32">
        <f t="shared" ca="1" si="0"/>
        <v>5</v>
      </c>
      <c r="K32">
        <f t="shared" ca="1" si="2"/>
        <v>0.87136857627010766</v>
      </c>
      <c r="L32">
        <f t="shared" ca="1" si="1"/>
        <v>5</v>
      </c>
    </row>
    <row r="33" spans="9:12" x14ac:dyDescent="0.25">
      <c r="I33">
        <f t="shared" ca="1" si="2"/>
        <v>-0.24027032606220647</v>
      </c>
      <c r="J33">
        <f t="shared" ca="1" si="0"/>
        <v>5</v>
      </c>
      <c r="K33">
        <f t="shared" ca="1" si="2"/>
        <v>6.6454498616624943E-3</v>
      </c>
      <c r="L33">
        <f t="shared" ca="1" si="1"/>
        <v>5</v>
      </c>
    </row>
    <row r="34" spans="9:12" x14ac:dyDescent="0.25">
      <c r="I34">
        <f t="shared" ca="1" si="2"/>
        <v>0.42707581986309545</v>
      </c>
      <c r="J34">
        <f t="shared" ca="1" si="0"/>
        <v>5</v>
      </c>
      <c r="K34">
        <f t="shared" ca="1" si="2"/>
        <v>-0.86636267925181587</v>
      </c>
      <c r="L34">
        <f t="shared" ca="1" si="1"/>
        <v>4</v>
      </c>
    </row>
    <row r="35" spans="9:12" x14ac:dyDescent="0.25">
      <c r="I35">
        <f t="shared" ca="1" si="2"/>
        <v>-0.38527813227252294</v>
      </c>
      <c r="J35">
        <f t="shared" ca="1" si="0"/>
        <v>5</v>
      </c>
      <c r="K35">
        <f t="shared" ca="1" si="2"/>
        <v>1.0508295094843561</v>
      </c>
      <c r="L35">
        <f t="shared" ca="1" si="1"/>
        <v>5</v>
      </c>
    </row>
    <row r="36" spans="9:12" x14ac:dyDescent="0.25">
      <c r="I36">
        <f t="shared" ca="1" si="2"/>
        <v>-9.0747250659211229E-2</v>
      </c>
      <c r="J36">
        <f t="shared" ca="1" si="0"/>
        <v>5</v>
      </c>
      <c r="K36">
        <f t="shared" ca="1" si="2"/>
        <v>-0.52958384875745157</v>
      </c>
      <c r="L36">
        <f t="shared" ca="1" si="1"/>
        <v>5</v>
      </c>
    </row>
    <row r="37" spans="9:12" x14ac:dyDescent="0.25">
      <c r="I37">
        <f t="shared" ca="1" si="2"/>
        <v>2.0173271993001727</v>
      </c>
      <c r="J37">
        <f t="shared" ref="J37:J68" ca="1" si="4">VLOOKUP(I37,$Q$15:$T$19,4 )</f>
        <v>5</v>
      </c>
      <c r="K37">
        <f t="shared" ca="1" si="2"/>
        <v>-0.43206617168179001</v>
      </c>
      <c r="L37">
        <f t="shared" ref="L37:L68" ca="1" si="5">VLOOKUP(K37,$R$15:$T$19,3 )</f>
        <v>5</v>
      </c>
    </row>
    <row r="38" spans="9:12" x14ac:dyDescent="0.25">
      <c r="I38">
        <f t="shared" ca="1" si="2"/>
        <v>0.2533686464233833</v>
      </c>
      <c r="J38">
        <f t="shared" ca="1" si="4"/>
        <v>5</v>
      </c>
      <c r="K38">
        <f t="shared" ca="1" si="2"/>
        <v>0.68036953851553994</v>
      </c>
      <c r="L38">
        <f t="shared" ca="1" si="5"/>
        <v>5</v>
      </c>
    </row>
    <row r="39" spans="9:12" x14ac:dyDescent="0.25">
      <c r="I39">
        <f t="shared" ca="1" si="2"/>
        <v>-0.65049999207181053</v>
      </c>
      <c r="J39">
        <f t="shared" ca="1" si="4"/>
        <v>5</v>
      </c>
      <c r="K39">
        <f t="shared" ca="1" si="2"/>
        <v>0.4846245650195587</v>
      </c>
      <c r="L39">
        <f t="shared" ca="1" si="5"/>
        <v>5</v>
      </c>
    </row>
    <row r="40" spans="9:12" x14ac:dyDescent="0.25">
      <c r="I40">
        <f t="shared" ca="1" si="2"/>
        <v>0.22458339306601299</v>
      </c>
      <c r="J40">
        <f t="shared" ca="1" si="4"/>
        <v>5</v>
      </c>
      <c r="K40">
        <f t="shared" ca="1" si="2"/>
        <v>-1.0471128677244319</v>
      </c>
      <c r="L40">
        <f t="shared" ca="1" si="5"/>
        <v>3</v>
      </c>
    </row>
    <row r="41" spans="9:12" x14ac:dyDescent="0.25">
      <c r="I41">
        <f t="shared" ca="1" si="2"/>
        <v>-0.61636142851536824</v>
      </c>
      <c r="J41">
        <f t="shared" ca="1" si="4"/>
        <v>5</v>
      </c>
      <c r="K41">
        <f t="shared" ca="1" si="2"/>
        <v>0.31927582027082796</v>
      </c>
      <c r="L41">
        <f t="shared" ca="1" si="5"/>
        <v>5</v>
      </c>
    </row>
    <row r="42" spans="9:12" x14ac:dyDescent="0.25">
      <c r="I42">
        <f t="shared" ca="1" si="2"/>
        <v>0.26413641828722151</v>
      </c>
      <c r="J42">
        <f t="shared" ca="1" si="4"/>
        <v>5</v>
      </c>
      <c r="K42">
        <f t="shared" ca="1" si="2"/>
        <v>0.92299178941528526</v>
      </c>
      <c r="L42">
        <f t="shared" ca="1" si="5"/>
        <v>5</v>
      </c>
    </row>
    <row r="43" spans="9:12" x14ac:dyDescent="0.25">
      <c r="I43">
        <f t="shared" ca="1" si="2"/>
        <v>0.63754188007633661</v>
      </c>
      <c r="J43">
        <f t="shared" ca="1" si="4"/>
        <v>5</v>
      </c>
      <c r="K43">
        <f t="shared" ca="1" si="2"/>
        <v>-1.0501797662360741</v>
      </c>
      <c r="L43">
        <f t="shared" ca="1" si="5"/>
        <v>3</v>
      </c>
    </row>
    <row r="44" spans="9:12" x14ac:dyDescent="0.25">
      <c r="I44">
        <f t="shared" ca="1" si="2"/>
        <v>-0.27518622500505335</v>
      </c>
      <c r="J44">
        <f t="shared" ca="1" si="4"/>
        <v>5</v>
      </c>
      <c r="K44">
        <f t="shared" ca="1" si="2"/>
        <v>-0.31596996849263193</v>
      </c>
      <c r="L44">
        <f t="shared" ca="1" si="5"/>
        <v>5</v>
      </c>
    </row>
    <row r="45" spans="9:12" x14ac:dyDescent="0.25">
      <c r="I45">
        <f t="shared" ca="1" si="2"/>
        <v>-0.35179907492696411</v>
      </c>
      <c r="J45">
        <f t="shared" ca="1" si="4"/>
        <v>5</v>
      </c>
      <c r="K45">
        <f t="shared" ca="1" si="2"/>
        <v>-1.8132277504952534</v>
      </c>
      <c r="L45">
        <f t="shared" ca="1" si="5"/>
        <v>1</v>
      </c>
    </row>
    <row r="46" spans="9:12" x14ac:dyDescent="0.25">
      <c r="I46">
        <f t="shared" ca="1" si="2"/>
        <v>-1.1469561684583962</v>
      </c>
      <c r="J46">
        <f t="shared" ca="1" si="4"/>
        <v>4</v>
      </c>
      <c r="K46">
        <f t="shared" ca="1" si="2"/>
        <v>1.5396384987282574</v>
      </c>
      <c r="L46">
        <f t="shared" ca="1" si="5"/>
        <v>5</v>
      </c>
    </row>
    <row r="47" spans="9:12" x14ac:dyDescent="0.25">
      <c r="I47">
        <f t="shared" ca="1" si="2"/>
        <v>0.11330558839577867</v>
      </c>
      <c r="J47">
        <f t="shared" ca="1" si="4"/>
        <v>5</v>
      </c>
      <c r="K47">
        <f t="shared" ca="1" si="2"/>
        <v>-1.1146232248402057</v>
      </c>
      <c r="L47">
        <f t="shared" ca="1" si="5"/>
        <v>3</v>
      </c>
    </row>
    <row r="48" spans="9:12" x14ac:dyDescent="0.25">
      <c r="I48">
        <f t="shared" ca="1" si="2"/>
        <v>-0.24378981009283909</v>
      </c>
      <c r="J48">
        <f t="shared" ca="1" si="4"/>
        <v>5</v>
      </c>
      <c r="K48">
        <f t="shared" ca="1" si="2"/>
        <v>-0.78338385462860771</v>
      </c>
      <c r="L48">
        <f t="shared" ca="1" si="5"/>
        <v>4</v>
      </c>
    </row>
    <row r="49" spans="9:12" x14ac:dyDescent="0.25">
      <c r="I49">
        <f t="shared" ca="1" si="2"/>
        <v>-0.1549414740601654</v>
      </c>
      <c r="J49">
        <f t="shared" ca="1" si="4"/>
        <v>5</v>
      </c>
      <c r="K49">
        <f t="shared" ca="1" si="2"/>
        <v>0.26273900056356625</v>
      </c>
      <c r="L49">
        <f t="shared" ca="1" si="5"/>
        <v>5</v>
      </c>
    </row>
    <row r="50" spans="9:12" x14ac:dyDescent="0.25">
      <c r="I50">
        <f t="shared" ca="1" si="2"/>
        <v>1.1525398594953529</v>
      </c>
      <c r="J50">
        <f t="shared" ca="1" si="4"/>
        <v>5</v>
      </c>
      <c r="K50">
        <f t="shared" ca="1" si="2"/>
        <v>-1.6702379949216986</v>
      </c>
      <c r="L50">
        <f t="shared" ca="1" si="5"/>
        <v>2</v>
      </c>
    </row>
    <row r="51" spans="9:12" x14ac:dyDescent="0.25">
      <c r="I51">
        <f t="shared" ca="1" si="2"/>
        <v>-0.48339179454670195</v>
      </c>
      <c r="J51">
        <f t="shared" ca="1" si="4"/>
        <v>5</v>
      </c>
      <c r="K51">
        <f t="shared" ca="1" si="2"/>
        <v>0.50677285710591047</v>
      </c>
      <c r="L51">
        <f t="shared" ca="1" si="5"/>
        <v>5</v>
      </c>
    </row>
    <row r="52" spans="9:12" x14ac:dyDescent="0.25">
      <c r="I52">
        <f t="shared" ca="1" si="2"/>
        <v>0.760833793863537</v>
      </c>
      <c r="J52">
        <f t="shared" ca="1" si="4"/>
        <v>5</v>
      </c>
      <c r="K52">
        <f t="shared" ca="1" si="2"/>
        <v>-0.49436622059322577</v>
      </c>
      <c r="L52">
        <f t="shared" ca="1" si="5"/>
        <v>5</v>
      </c>
    </row>
    <row r="53" spans="9:12" x14ac:dyDescent="0.25">
      <c r="I53">
        <f t="shared" ca="1" si="2"/>
        <v>1.062515346133968</v>
      </c>
      <c r="J53">
        <f t="shared" ca="1" si="4"/>
        <v>5</v>
      </c>
      <c r="K53">
        <f t="shared" ca="1" si="2"/>
        <v>-1.8187902331187711</v>
      </c>
      <c r="L53">
        <f t="shared" ca="1" si="5"/>
        <v>1</v>
      </c>
    </row>
    <row r="54" spans="9:12" x14ac:dyDescent="0.25">
      <c r="I54">
        <f t="shared" ca="1" si="2"/>
        <v>0.33495414499301857</v>
      </c>
      <c r="J54">
        <f t="shared" ca="1" si="4"/>
        <v>5</v>
      </c>
      <c r="K54">
        <f t="shared" ca="1" si="2"/>
        <v>1.0740128175883981</v>
      </c>
      <c r="L54">
        <f t="shared" ca="1" si="5"/>
        <v>5</v>
      </c>
    </row>
    <row r="55" spans="9:12" x14ac:dyDescent="0.25">
      <c r="I55">
        <f t="shared" ca="1" si="2"/>
        <v>-0.287468033987619</v>
      </c>
      <c r="J55">
        <f t="shared" ca="1" si="4"/>
        <v>5</v>
      </c>
      <c r="K55">
        <f t="shared" ca="1" si="2"/>
        <v>2.3458085930960113</v>
      </c>
      <c r="L55">
        <f t="shared" ca="1" si="5"/>
        <v>5</v>
      </c>
    </row>
    <row r="56" spans="9:12" x14ac:dyDescent="0.25">
      <c r="I56">
        <f t="shared" ca="1" si="2"/>
        <v>-1.199361754130398</v>
      </c>
      <c r="J56">
        <f t="shared" ca="1" si="4"/>
        <v>4</v>
      </c>
      <c r="K56">
        <f t="shared" ca="1" si="2"/>
        <v>-0.84589164132624139</v>
      </c>
      <c r="L56">
        <f t="shared" ca="1" si="5"/>
        <v>4</v>
      </c>
    </row>
    <row r="57" spans="9:12" x14ac:dyDescent="0.25">
      <c r="I57">
        <f t="shared" ca="1" si="2"/>
        <v>0.56163427863306903</v>
      </c>
      <c r="J57">
        <f t="shared" ca="1" si="4"/>
        <v>5</v>
      </c>
      <c r="K57">
        <f t="shared" ca="1" si="2"/>
        <v>2.0425521100773341</v>
      </c>
      <c r="L57">
        <f t="shared" ca="1" si="5"/>
        <v>5</v>
      </c>
    </row>
    <row r="58" spans="9:12" x14ac:dyDescent="0.25">
      <c r="I58">
        <f t="shared" ca="1" si="2"/>
        <v>-0.88789019522682544</v>
      </c>
      <c r="J58">
        <f t="shared" ca="1" si="4"/>
        <v>4</v>
      </c>
      <c r="K58">
        <f t="shared" ca="1" si="2"/>
        <v>0.37553435133883506</v>
      </c>
      <c r="L58">
        <f t="shared" ca="1" si="5"/>
        <v>5</v>
      </c>
    </row>
    <row r="59" spans="9:12" x14ac:dyDescent="0.25">
      <c r="I59">
        <f t="shared" ca="1" si="2"/>
        <v>2.2198615648984674</v>
      </c>
      <c r="J59">
        <f t="shared" ca="1" si="4"/>
        <v>5</v>
      </c>
      <c r="K59">
        <f t="shared" ca="1" si="2"/>
        <v>-1.0660996921684371</v>
      </c>
      <c r="L59">
        <f t="shared" ca="1" si="5"/>
        <v>3</v>
      </c>
    </row>
    <row r="60" spans="9:12" x14ac:dyDescent="0.25">
      <c r="I60">
        <f t="shared" ca="1" si="2"/>
        <v>0.49463322312914382</v>
      </c>
      <c r="J60">
        <f t="shared" ca="1" si="4"/>
        <v>5</v>
      </c>
      <c r="K60">
        <f t="shared" ca="1" si="2"/>
        <v>0.93759668133924257</v>
      </c>
      <c r="L60">
        <f t="shared" ca="1" si="5"/>
        <v>5</v>
      </c>
    </row>
    <row r="61" spans="9:12" x14ac:dyDescent="0.25">
      <c r="I61">
        <f t="shared" ca="1" si="2"/>
        <v>0.85212866278431998</v>
      </c>
      <c r="J61">
        <f t="shared" ca="1" si="4"/>
        <v>5</v>
      </c>
      <c r="K61">
        <f t="shared" ca="1" si="2"/>
        <v>0.21186730682716631</v>
      </c>
      <c r="L61">
        <f t="shared" ca="1" si="5"/>
        <v>5</v>
      </c>
    </row>
    <row r="62" spans="9:12" x14ac:dyDescent="0.25">
      <c r="I62">
        <f t="shared" ca="1" si="2"/>
        <v>0.61492819808247989</v>
      </c>
      <c r="J62">
        <f t="shared" ca="1" si="4"/>
        <v>5</v>
      </c>
      <c r="K62">
        <f t="shared" ca="1" si="2"/>
        <v>0.12155629911249674</v>
      </c>
      <c r="L62">
        <f t="shared" ca="1" si="5"/>
        <v>5</v>
      </c>
    </row>
    <row r="63" spans="9:12" x14ac:dyDescent="0.25">
      <c r="I63">
        <f t="shared" ca="1" si="2"/>
        <v>1.329617740568809</v>
      </c>
      <c r="J63">
        <f t="shared" ca="1" si="4"/>
        <v>5</v>
      </c>
      <c r="K63">
        <f t="shared" ca="1" si="2"/>
        <v>-0.4867089653852677</v>
      </c>
      <c r="L63">
        <f t="shared" ca="1" si="5"/>
        <v>5</v>
      </c>
    </row>
    <row r="64" spans="9:12" x14ac:dyDescent="0.25">
      <c r="I64">
        <f t="shared" ca="1" si="2"/>
        <v>2.3921260180580994E-2</v>
      </c>
      <c r="J64">
        <f t="shared" ca="1" si="4"/>
        <v>5</v>
      </c>
      <c r="K64">
        <f t="shared" ca="1" si="2"/>
        <v>0.67467666533778903</v>
      </c>
      <c r="L64">
        <f t="shared" ca="1" si="5"/>
        <v>5</v>
      </c>
    </row>
    <row r="65" spans="9:12" x14ac:dyDescent="0.25">
      <c r="I65">
        <f t="shared" ca="1" si="2"/>
        <v>-0.41774108564216905</v>
      </c>
      <c r="J65">
        <f t="shared" ca="1" si="4"/>
        <v>5</v>
      </c>
      <c r="K65">
        <f t="shared" ca="1" si="2"/>
        <v>0.73778567195333844</v>
      </c>
      <c r="L65">
        <f t="shared" ca="1" si="5"/>
        <v>5</v>
      </c>
    </row>
    <row r="66" spans="9:12" x14ac:dyDescent="0.25">
      <c r="I66">
        <f t="shared" ca="1" si="2"/>
        <v>1.0655916382223529</v>
      </c>
      <c r="J66">
        <f t="shared" ca="1" si="4"/>
        <v>5</v>
      </c>
      <c r="K66">
        <f t="shared" ca="1" si="2"/>
        <v>0.13659569395803486</v>
      </c>
      <c r="L66">
        <f t="shared" ca="1" si="5"/>
        <v>5</v>
      </c>
    </row>
    <row r="67" spans="9:12" x14ac:dyDescent="0.25">
      <c r="I67">
        <f t="shared" ca="1" si="2"/>
        <v>-0.73111571826635935</v>
      </c>
      <c r="J67">
        <f t="shared" ca="1" si="4"/>
        <v>5</v>
      </c>
      <c r="K67">
        <f t="shared" ca="1" si="2"/>
        <v>-1.1876667144782169</v>
      </c>
      <c r="L67">
        <f t="shared" ca="1" si="5"/>
        <v>3</v>
      </c>
    </row>
    <row r="68" spans="9:12" x14ac:dyDescent="0.25">
      <c r="I68">
        <f t="shared" ca="1" si="2"/>
        <v>0.79341642309936167</v>
      </c>
      <c r="J68">
        <f t="shared" ca="1" si="4"/>
        <v>5</v>
      </c>
      <c r="K68">
        <f t="shared" ca="1" si="2"/>
        <v>1.9635711655258017</v>
      </c>
      <c r="L68">
        <f t="shared" ca="1" si="5"/>
        <v>5</v>
      </c>
    </row>
    <row r="69" spans="9:12" x14ac:dyDescent="0.25">
      <c r="I69">
        <f t="shared" ca="1" si="2"/>
        <v>-0.42770568775577067</v>
      </c>
      <c r="J69">
        <f ca="1">VLOOKUP(I69,$Q$15:$T$19,4 )</f>
        <v>5</v>
      </c>
      <c r="K69">
        <f t="shared" ca="1" si="2"/>
        <v>-0.57269384715877647</v>
      </c>
      <c r="L69">
        <f ca="1">VLOOKUP(K69,$R$15:$T$19,3 )</f>
        <v>5</v>
      </c>
    </row>
    <row r="70" spans="9:12" x14ac:dyDescent="0.25">
      <c r="I70">
        <f t="shared" ref="I70:K73" ca="1" si="6">NORMINV(RAND(),0,1)</f>
        <v>1.7748935028863728</v>
      </c>
      <c r="J70">
        <f ca="1">VLOOKUP(I70,$Q$15:$T$19,4 )</f>
        <v>5</v>
      </c>
      <c r="K70">
        <f t="shared" ca="1" si="6"/>
        <v>-1.2707833546924352</v>
      </c>
      <c r="L70">
        <f ca="1">VLOOKUP(K70,$R$15:$T$19,3 )</f>
        <v>3</v>
      </c>
    </row>
    <row r="71" spans="9:12" x14ac:dyDescent="0.25">
      <c r="I71">
        <f t="shared" ca="1" si="6"/>
        <v>-0.24344212338130505</v>
      </c>
      <c r="J71">
        <f ca="1">VLOOKUP(I71,$Q$15:$T$19,4 )</f>
        <v>5</v>
      </c>
      <c r="K71">
        <f t="shared" ca="1" si="6"/>
        <v>-1.3488386510471719</v>
      </c>
      <c r="L71">
        <f ca="1">VLOOKUP(K71,$R$15:$T$19,3 )</f>
        <v>3</v>
      </c>
    </row>
    <row r="72" spans="9:12" x14ac:dyDescent="0.25">
      <c r="I72">
        <f t="shared" ca="1" si="6"/>
        <v>1.2471430157245376</v>
      </c>
      <c r="J72">
        <f ca="1">VLOOKUP(I72,$Q$15:$T$19,4 )</f>
        <v>5</v>
      </c>
      <c r="K72">
        <f t="shared" ca="1" si="6"/>
        <v>3.7075930779673076E-2</v>
      </c>
      <c r="L72">
        <f ca="1">VLOOKUP(K72,$R$15:$T$19,3 )</f>
        <v>5</v>
      </c>
    </row>
    <row r="73" spans="9:12" x14ac:dyDescent="0.25">
      <c r="I73">
        <f t="shared" ca="1" si="6"/>
        <v>1.0658593208885982</v>
      </c>
      <c r="J73">
        <f ca="1">VLOOKUP(I73,$Q$15:$T$19,4 )</f>
        <v>5</v>
      </c>
      <c r="K73">
        <f t="shared" ca="1" si="6"/>
        <v>0.56851692001189558</v>
      </c>
      <c r="L73">
        <f ca="1">VLOOKUP(K73,$R$15:$T$19,3 )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7"/>
  <sheetViews>
    <sheetView topLeftCell="A55" zoomScale="115" zoomScaleNormal="115" workbookViewId="0">
      <selection activeCell="L60" sqref="L60"/>
    </sheetView>
  </sheetViews>
  <sheetFormatPr defaultRowHeight="15" x14ac:dyDescent="0.25"/>
  <cols>
    <col min="7" max="7" width="13.140625" bestFit="1" customWidth="1"/>
  </cols>
  <sheetData>
    <row r="3" spans="2:9" x14ac:dyDescent="0.25">
      <c r="B3" t="s">
        <v>10</v>
      </c>
      <c r="C3">
        <v>1</v>
      </c>
      <c r="D3">
        <v>2</v>
      </c>
      <c r="E3">
        <v>3</v>
      </c>
      <c r="F3">
        <v>4</v>
      </c>
      <c r="G3">
        <v>5</v>
      </c>
      <c r="I3" t="s">
        <v>17</v>
      </c>
    </row>
    <row r="4" spans="2:9" x14ac:dyDescent="0.25">
      <c r="B4" t="s">
        <v>14</v>
      </c>
      <c r="C4">
        <v>0.02</v>
      </c>
      <c r="D4">
        <v>0.03</v>
      </c>
      <c r="E4">
        <v>0.06</v>
      </c>
      <c r="F4">
        <v>0.15</v>
      </c>
      <c r="G4">
        <v>0.24</v>
      </c>
      <c r="I4" t="s">
        <v>18</v>
      </c>
    </row>
    <row r="5" spans="2:9" x14ac:dyDescent="0.25">
      <c r="B5" t="s">
        <v>15</v>
      </c>
      <c r="C5">
        <f>NORMINV(C4,0,1)</f>
        <v>-2.0537489106318225</v>
      </c>
      <c r="D5">
        <f>NORMINV(D4,0,1)</f>
        <v>-1.8807936081512509</v>
      </c>
      <c r="E5">
        <f>NORMINV(E4,0,1)</f>
        <v>-1.554773594596853</v>
      </c>
      <c r="F5">
        <f>NORMINV(F4,0,1)</f>
        <v>-1.0364333894937898</v>
      </c>
      <c r="G5">
        <f>NORMINV(G4,0,1)</f>
        <v>-0.7063025628400873</v>
      </c>
    </row>
    <row r="6" spans="2:9" x14ac:dyDescent="0.25">
      <c r="B6" t="s">
        <v>16</v>
      </c>
      <c r="C6">
        <v>0.02</v>
      </c>
      <c r="D6">
        <v>0.03</v>
      </c>
      <c r="E6">
        <v>0.06</v>
      </c>
      <c r="F6">
        <v>0.15</v>
      </c>
      <c r="G6">
        <v>0.24</v>
      </c>
    </row>
    <row r="8" spans="2:9" x14ac:dyDescent="0.25">
      <c r="C8" t="s">
        <v>19</v>
      </c>
    </row>
    <row r="10" spans="2:9" x14ac:dyDescent="0.25">
      <c r="D10" t="s">
        <v>20</v>
      </c>
      <c r="E10" t="s">
        <v>21</v>
      </c>
      <c r="F10" t="s">
        <v>22</v>
      </c>
      <c r="G10" t="s">
        <v>23</v>
      </c>
    </row>
    <row r="11" spans="2:9" x14ac:dyDescent="0.25">
      <c r="C11">
        <v>1</v>
      </c>
      <c r="D11">
        <f>1-EXP(-0.02*C11)</f>
        <v>1.9801326693244747E-2</v>
      </c>
      <c r="E11">
        <f>NORMSINV(D11)</f>
        <v>-2.0578695923363037</v>
      </c>
      <c r="F11">
        <f>NORMSDIST(E11)</f>
        <v>1.9801326693244754E-2</v>
      </c>
      <c r="G11" s="3">
        <f>NORMDIST(C11,50,50,TRUE )</f>
        <v>0.16354305932769236</v>
      </c>
      <c r="H11" s="4">
        <f>(C11-50)/50</f>
        <v>-0.98</v>
      </c>
    </row>
    <row r="12" spans="2:9" x14ac:dyDescent="0.25">
      <c r="C12">
        <v>2</v>
      </c>
      <c r="D12">
        <f t="shared" ref="D12:D75" si="0">1-EXP(-0.02*C12)</f>
        <v>3.9210560847676823E-2</v>
      </c>
      <c r="E12">
        <f t="shared" ref="E12:E75" si="1">NORMSINV(D12)</f>
        <v>-1.7599214745707923</v>
      </c>
      <c r="F12">
        <f t="shared" ref="F12:F75" si="2">NORMSDIST(E12)</f>
        <v>3.9210560847676816E-2</v>
      </c>
      <c r="G12" s="3">
        <f t="shared" ref="G12:G75" si="3">NORMDIST(C12,50,50,TRUE )</f>
        <v>0.16852760746683779</v>
      </c>
      <c r="H12">
        <f t="shared" ref="H12:H75" si="4">(C12-50)/50</f>
        <v>-0.96</v>
      </c>
    </row>
    <row r="13" spans="2:9" x14ac:dyDescent="0.25">
      <c r="C13">
        <v>3</v>
      </c>
      <c r="D13">
        <f t="shared" si="0"/>
        <v>5.823546641575128E-2</v>
      </c>
      <c r="E13">
        <f t="shared" si="1"/>
        <v>-1.5697601021732448</v>
      </c>
      <c r="F13">
        <f t="shared" si="2"/>
        <v>5.8235466415751322E-2</v>
      </c>
      <c r="G13" s="3">
        <f t="shared" si="3"/>
        <v>0.17360878033862459</v>
      </c>
      <c r="H13">
        <f t="shared" si="4"/>
        <v>-0.94</v>
      </c>
    </row>
    <row r="14" spans="2:9" x14ac:dyDescent="0.25">
      <c r="C14">
        <v>4</v>
      </c>
      <c r="D14">
        <f t="shared" si="0"/>
        <v>7.6883653613364245E-2</v>
      </c>
      <c r="E14">
        <f t="shared" si="1"/>
        <v>-1.4263501089171913</v>
      </c>
      <c r="F14">
        <f t="shared" si="2"/>
        <v>7.6883653613364245E-2</v>
      </c>
      <c r="G14" s="3">
        <f t="shared" si="3"/>
        <v>0.17878637961437172</v>
      </c>
      <c r="H14">
        <f t="shared" si="4"/>
        <v>-0.92</v>
      </c>
    </row>
    <row r="15" spans="2:9" x14ac:dyDescent="0.25">
      <c r="C15">
        <v>5</v>
      </c>
      <c r="D15">
        <f t="shared" si="0"/>
        <v>9.5162581964040482E-2</v>
      </c>
      <c r="E15">
        <f t="shared" si="1"/>
        <v>-1.3096177994584928</v>
      </c>
      <c r="F15">
        <f t="shared" si="2"/>
        <v>9.5162581964040469E-2</v>
      </c>
      <c r="G15" s="3">
        <f t="shared" si="3"/>
        <v>0.1840601253467595</v>
      </c>
      <c r="H15">
        <f t="shared" si="4"/>
        <v>-0.9</v>
      </c>
    </row>
    <row r="16" spans="2:9" x14ac:dyDescent="0.25">
      <c r="C16">
        <v>6</v>
      </c>
      <c r="D16">
        <f t="shared" si="0"/>
        <v>0.11307956328284252</v>
      </c>
      <c r="E16">
        <f t="shared" si="1"/>
        <v>-1.210312177757255</v>
      </c>
      <c r="F16">
        <f t="shared" si="2"/>
        <v>0.11307956328284249</v>
      </c>
      <c r="G16" s="3">
        <f t="shared" si="3"/>
        <v>0.18942965477671211</v>
      </c>
      <c r="H16">
        <f t="shared" si="4"/>
        <v>-0.88</v>
      </c>
    </row>
    <row r="17" spans="3:8" x14ac:dyDescent="0.25">
      <c r="C17">
        <v>7</v>
      </c>
      <c r="D17">
        <f t="shared" si="0"/>
        <v>0.13064176460119414</v>
      </c>
      <c r="E17">
        <f t="shared" si="1"/>
        <v>-1.1233625949548109</v>
      </c>
      <c r="F17">
        <f t="shared" si="2"/>
        <v>0.13064176460119406</v>
      </c>
      <c r="G17" s="3">
        <f t="shared" si="3"/>
        <v>0.19489452125180831</v>
      </c>
      <c r="H17">
        <f t="shared" si="4"/>
        <v>-0.86</v>
      </c>
    </row>
    <row r="18" spans="3:8" x14ac:dyDescent="0.25">
      <c r="C18">
        <v>8</v>
      </c>
      <c r="D18">
        <f t="shared" si="0"/>
        <v>0.14785621103378865</v>
      </c>
      <c r="E18">
        <f t="shared" si="1"/>
        <v>-1.0456721569257323</v>
      </c>
      <c r="F18">
        <f t="shared" si="2"/>
        <v>0.14785621103378915</v>
      </c>
      <c r="G18" s="3">
        <f t="shared" si="3"/>
        <v>0.20045419326044964</v>
      </c>
      <c r="H18">
        <f t="shared" si="4"/>
        <v>-0.84</v>
      </c>
    </row>
    <row r="19" spans="3:8" x14ac:dyDescent="0.25">
      <c r="C19">
        <v>9</v>
      </c>
      <c r="D19">
        <f t="shared" si="0"/>
        <v>0.164729788588728</v>
      </c>
      <c r="E19">
        <f t="shared" si="1"/>
        <v>-0.97520299424545409</v>
      </c>
      <c r="F19">
        <f t="shared" si="2"/>
        <v>0.16472978858872833</v>
      </c>
      <c r="G19" s="3">
        <f t="shared" si="3"/>
        <v>0.20610805358581305</v>
      </c>
      <c r="H19">
        <f t="shared" si="4"/>
        <v>-0.82</v>
      </c>
    </row>
    <row r="20" spans="3:8" x14ac:dyDescent="0.25">
      <c r="C20">
        <v>10</v>
      </c>
      <c r="D20">
        <f t="shared" si="0"/>
        <v>0.18126924692201818</v>
      </c>
      <c r="E20">
        <f t="shared" si="1"/>
        <v>-0.91053867738655081</v>
      </c>
      <c r="F20">
        <f t="shared" si="2"/>
        <v>0.18126924692201826</v>
      </c>
      <c r="G20" s="3">
        <f t="shared" si="3"/>
        <v>0.21185539858339661</v>
      </c>
      <c r="H20">
        <f t="shared" si="4"/>
        <v>-0.8</v>
      </c>
    </row>
    <row r="21" spans="3:8" x14ac:dyDescent="0.25">
      <c r="C21">
        <v>11</v>
      </c>
      <c r="D21">
        <f t="shared" si="0"/>
        <v>0.19748120203752151</v>
      </c>
      <c r="E21">
        <f t="shared" si="1"/>
        <v>-0.85065252249896928</v>
      </c>
      <c r="F21">
        <f t="shared" si="2"/>
        <v>0.19748120203752151</v>
      </c>
      <c r="G21" s="3">
        <f t="shared" si="3"/>
        <v>0.21769543758573306</v>
      </c>
      <c r="H21">
        <f t="shared" si="4"/>
        <v>-0.78</v>
      </c>
    </row>
    <row r="22" spans="3:8" x14ac:dyDescent="0.25">
      <c r="C22">
        <v>12</v>
      </c>
      <c r="D22">
        <f t="shared" si="0"/>
        <v>0.21337213893344653</v>
      </c>
      <c r="E22">
        <f t="shared" si="1"/>
        <v>-0.79477520289006098</v>
      </c>
      <c r="F22">
        <f t="shared" si="2"/>
        <v>0.21337213893344653</v>
      </c>
      <c r="G22" s="3">
        <f t="shared" si="3"/>
        <v>0.22362729243759941</v>
      </c>
      <c r="H22">
        <f t="shared" si="4"/>
        <v>-0.76</v>
      </c>
    </row>
    <row r="23" spans="3:8" x14ac:dyDescent="0.25">
      <c r="C23">
        <v>13</v>
      </c>
      <c r="D23">
        <f t="shared" si="0"/>
        <v>0.22894841419643375</v>
      </c>
      <c r="E23">
        <f t="shared" si="1"/>
        <v>-0.74231446727584871</v>
      </c>
      <c r="F23">
        <f t="shared" si="2"/>
        <v>0.22894841419643377</v>
      </c>
      <c r="G23" s="3">
        <f t="shared" si="3"/>
        <v>0.22964999716479059</v>
      </c>
      <c r="H23">
        <f t="shared" si="4"/>
        <v>-0.74</v>
      </c>
    </row>
    <row r="24" spans="3:8" x14ac:dyDescent="0.25">
      <c r="C24">
        <v>14</v>
      </c>
      <c r="D24">
        <f t="shared" si="0"/>
        <v>0.24421625854427453</v>
      </c>
      <c r="E24">
        <f t="shared" si="1"/>
        <v>-0.69280407097642471</v>
      </c>
      <c r="F24">
        <f t="shared" si="2"/>
        <v>0.24421625854427453</v>
      </c>
      <c r="G24" s="3">
        <f t="shared" si="3"/>
        <v>0.23576249777925118</v>
      </c>
      <c r="H24">
        <f t="shared" si="4"/>
        <v>-0.72</v>
      </c>
    </row>
    <row r="25" spans="3:8" x14ac:dyDescent="0.25">
      <c r="C25">
        <v>15</v>
      </c>
      <c r="D25">
        <f t="shared" si="0"/>
        <v>0.25918177931828212</v>
      </c>
      <c r="E25">
        <f t="shared" si="1"/>
        <v>-0.64586998620126368</v>
      </c>
      <c r="F25">
        <f t="shared" si="2"/>
        <v>0.25918177931828207</v>
      </c>
      <c r="G25" s="3">
        <f t="shared" si="3"/>
        <v>0.24196365222307298</v>
      </c>
      <c r="H25">
        <f t="shared" si="4"/>
        <v>-0.7</v>
      </c>
    </row>
    <row r="26" spans="3:8" x14ac:dyDescent="0.25">
      <c r="C26">
        <v>16</v>
      </c>
      <c r="D26">
        <f t="shared" si="0"/>
        <v>0.27385096292630906</v>
      </c>
      <c r="E26">
        <f t="shared" si="1"/>
        <v>-0.60120729559430586</v>
      </c>
      <c r="F26">
        <f t="shared" si="2"/>
        <v>0.27385096292630906</v>
      </c>
      <c r="G26" s="3">
        <f t="shared" si="3"/>
        <v>0.24825223045357048</v>
      </c>
      <c r="H26">
        <f t="shared" si="4"/>
        <v>-0.68</v>
      </c>
    </row>
    <row r="27" spans="3:8" x14ac:dyDescent="0.25">
      <c r="C27">
        <v>17</v>
      </c>
      <c r="D27">
        <f t="shared" si="0"/>
        <v>0.28822967723739035</v>
      </c>
      <c r="E27">
        <f t="shared" si="1"/>
        <v>-0.55856394188397918</v>
      </c>
      <c r="F27">
        <f t="shared" si="2"/>
        <v>0.28822967723739024</v>
      </c>
      <c r="G27" s="3">
        <f t="shared" si="3"/>
        <v>0.25462691467133608</v>
      </c>
      <c r="H27">
        <f t="shared" si="4"/>
        <v>-0.66</v>
      </c>
    </row>
    <row r="28" spans="3:8" x14ac:dyDescent="0.25">
      <c r="C28">
        <v>18</v>
      </c>
      <c r="D28">
        <f t="shared" si="0"/>
        <v>0.30232367392896897</v>
      </c>
      <c r="E28">
        <f t="shared" si="1"/>
        <v>-0.51772901984295672</v>
      </c>
      <c r="F28">
        <f t="shared" si="2"/>
        <v>0.30232367392896892</v>
      </c>
      <c r="G28" s="3">
        <f t="shared" si="3"/>
        <v>0.26108629969286151</v>
      </c>
      <c r="H28">
        <f t="shared" si="4"/>
        <v>-0.64</v>
      </c>
    </row>
    <row r="29" spans="3:8" x14ac:dyDescent="0.25">
      <c r="C29">
        <v>19</v>
      </c>
      <c r="D29">
        <f t="shared" si="0"/>
        <v>0.31613859078764417</v>
      </c>
      <c r="E29">
        <f t="shared" si="1"/>
        <v>-0.4785241615784161</v>
      </c>
      <c r="F29">
        <f t="shared" si="2"/>
        <v>0.31613859078764411</v>
      </c>
      <c r="G29" s="3">
        <f t="shared" si="3"/>
        <v>0.267628893468983</v>
      </c>
      <c r="H29">
        <f t="shared" si="4"/>
        <v>-0.62</v>
      </c>
    </row>
    <row r="30" spans="3:8" x14ac:dyDescent="0.25">
      <c r="C30">
        <v>20</v>
      </c>
      <c r="D30">
        <f t="shared" si="0"/>
        <v>0.32967995396436067</v>
      </c>
      <c r="E30">
        <f t="shared" si="1"/>
        <v>-0.44079707962943698</v>
      </c>
      <c r="F30">
        <f t="shared" si="2"/>
        <v>0.32967995396436067</v>
      </c>
      <c r="G30" s="3">
        <f t="shared" si="3"/>
        <v>0.27425311775007355</v>
      </c>
      <c r="H30">
        <f t="shared" si="4"/>
        <v>-0.6</v>
      </c>
    </row>
    <row r="31" spans="3:8" x14ac:dyDescent="0.25">
      <c r="C31">
        <v>21</v>
      </c>
      <c r="D31">
        <f t="shared" si="0"/>
        <v>0.34295318018494325</v>
      </c>
      <c r="E31">
        <f t="shared" si="1"/>
        <v>-0.40441664749482592</v>
      </c>
      <c r="F31">
        <f t="shared" si="2"/>
        <v>0.34295318018494325</v>
      </c>
      <c r="G31" s="3">
        <f t="shared" si="3"/>
        <v>0.2809573088985643</v>
      </c>
      <c r="H31">
        <f t="shared" si="4"/>
        <v>-0.57999999999999996</v>
      </c>
    </row>
    <row r="32" spans="3:8" x14ac:dyDescent="0.25">
      <c r="C32">
        <v>22</v>
      </c>
      <c r="D32">
        <f t="shared" si="0"/>
        <v>0.35596357891685859</v>
      </c>
      <c r="E32">
        <f t="shared" si="1"/>
        <v>-0.36926909636958571</v>
      </c>
      <c r="F32">
        <f t="shared" si="2"/>
        <v>0.35596357891685859</v>
      </c>
      <c r="G32" s="3">
        <f t="shared" si="3"/>
        <v>0.28773971884902705</v>
      </c>
      <c r="H32">
        <f t="shared" si="4"/>
        <v>-0.56000000000000005</v>
      </c>
    </row>
    <row r="33" spans="3:8" x14ac:dyDescent="0.25">
      <c r="C33">
        <v>23</v>
      </c>
      <c r="D33">
        <f t="shared" si="0"/>
        <v>0.36871635449307405</v>
      </c>
      <c r="E33">
        <f t="shared" si="1"/>
        <v>-0.33525503601567896</v>
      </c>
      <c r="F33">
        <f t="shared" si="2"/>
        <v>0.36871635449307399</v>
      </c>
      <c r="G33" s="3">
        <f t="shared" si="3"/>
        <v>0.29459851621569799</v>
      </c>
      <c r="H33">
        <f t="shared" si="4"/>
        <v>-0.54</v>
      </c>
    </row>
    <row r="34" spans="3:8" x14ac:dyDescent="0.25">
      <c r="C34">
        <v>24</v>
      </c>
      <c r="D34">
        <f t="shared" si="0"/>
        <v>0.38121660819385916</v>
      </c>
      <c r="E34">
        <f t="shared" si="1"/>
        <v>-0.30228709339350235</v>
      </c>
      <c r="F34">
        <f t="shared" si="2"/>
        <v>0.38121660819385911</v>
      </c>
      <c r="G34" s="3">
        <f t="shared" si="3"/>
        <v>0.30153178754696619</v>
      </c>
      <c r="H34">
        <f t="shared" si="4"/>
        <v>-0.52</v>
      </c>
    </row>
    <row r="35" spans="3:8" x14ac:dyDescent="0.25">
      <c r="C35">
        <v>25</v>
      </c>
      <c r="D35">
        <f t="shared" si="0"/>
        <v>0.39346934028736658</v>
      </c>
      <c r="E35">
        <f t="shared" si="1"/>
        <v>-0.27028802073873587</v>
      </c>
      <c r="F35">
        <f t="shared" si="2"/>
        <v>0.39346934028736658</v>
      </c>
      <c r="G35" s="3">
        <f t="shared" si="3"/>
        <v>0.30853753872598688</v>
      </c>
      <c r="H35">
        <f t="shared" si="4"/>
        <v>-0.5</v>
      </c>
    </row>
    <row r="36" spans="3:8" x14ac:dyDescent="0.25">
      <c r="C36">
        <v>26</v>
      </c>
      <c r="D36">
        <f t="shared" si="0"/>
        <v>0.40547945202980562</v>
      </c>
      <c r="E36">
        <f t="shared" si="1"/>
        <v>-0.23918916484226288</v>
      </c>
      <c r="F36">
        <f t="shared" si="2"/>
        <v>0.40547945202980556</v>
      </c>
      <c r="G36" s="3">
        <f t="shared" si="3"/>
        <v>0.31561369651622256</v>
      </c>
      <c r="H36">
        <f t="shared" si="4"/>
        <v>-0.48</v>
      </c>
    </row>
    <row r="37" spans="3:8" x14ac:dyDescent="0.25">
      <c r="C37">
        <v>27</v>
      </c>
      <c r="D37">
        <f t="shared" si="0"/>
        <v>0.41725174762601036</v>
      </c>
      <c r="E37">
        <f t="shared" si="1"/>
        <v>-0.20892921742274539</v>
      </c>
      <c r="F37">
        <f t="shared" si="2"/>
        <v>0.41725174762601036</v>
      </c>
      <c r="G37" s="3">
        <f t="shared" si="3"/>
        <v>0.32275811025034773</v>
      </c>
      <c r="H37">
        <f t="shared" si="4"/>
        <v>-0.46</v>
      </c>
    </row>
    <row r="38" spans="3:8" x14ac:dyDescent="0.25">
      <c r="C38">
        <v>28</v>
      </c>
      <c r="D38">
        <f t="shared" si="0"/>
        <v>0.42879093615118513</v>
      </c>
      <c r="E38">
        <f t="shared" si="1"/>
        <v>-0.17945318653797465</v>
      </c>
      <c r="F38">
        <f t="shared" si="2"/>
        <v>0.42879093615118513</v>
      </c>
      <c r="G38" s="3">
        <f t="shared" si="3"/>
        <v>0.32996855366059363</v>
      </c>
      <c r="H38">
        <f t="shared" si="4"/>
        <v>-0.44</v>
      </c>
    </row>
    <row r="39" spans="3:8" x14ac:dyDescent="0.25">
      <c r="C39">
        <v>29</v>
      </c>
      <c r="D39">
        <f t="shared" si="0"/>
        <v>0.44010163343459796</v>
      </c>
      <c r="E39">
        <f t="shared" si="1"/>
        <v>-0.15071154348405696</v>
      </c>
      <c r="F39">
        <f t="shared" si="2"/>
        <v>0.44010163343459796</v>
      </c>
      <c r="G39" s="3">
        <f t="shared" si="3"/>
        <v>0.33724272684824952</v>
      </c>
      <c r="H39">
        <f t="shared" si="4"/>
        <v>-0.42</v>
      </c>
    </row>
    <row r="40" spans="3:8" x14ac:dyDescent="0.25">
      <c r="C40">
        <v>30</v>
      </c>
      <c r="D40">
        <f t="shared" si="0"/>
        <v>0.45118836390597361</v>
      </c>
      <c r="E40">
        <f t="shared" si="1"/>
        <v>-0.12265951025588595</v>
      </c>
      <c r="F40">
        <f t="shared" si="2"/>
        <v>0.45118836390597361</v>
      </c>
      <c r="G40" s="3">
        <f t="shared" si="3"/>
        <v>0.34457825838967576</v>
      </c>
      <c r="H40">
        <f t="shared" si="4"/>
        <v>-0.4</v>
      </c>
    </row>
    <row r="41" spans="3:8" x14ac:dyDescent="0.25">
      <c r="C41">
        <v>31</v>
      </c>
      <c r="D41">
        <f t="shared" si="0"/>
        <v>0.46205556240532553</v>
      </c>
      <c r="E41">
        <f t="shared" si="1"/>
        <v>-9.5256460519322836E-2</v>
      </c>
      <c r="F41">
        <f t="shared" si="2"/>
        <v>0.46205556240532553</v>
      </c>
      <c r="G41" s="3">
        <f t="shared" si="3"/>
        <v>0.35197270757583721</v>
      </c>
      <c r="H41">
        <f t="shared" si="4"/>
        <v>-0.38</v>
      </c>
    </row>
    <row r="42" spans="3:8" x14ac:dyDescent="0.25">
      <c r="C42">
        <v>32</v>
      </c>
      <c r="D42">
        <f t="shared" si="0"/>
        <v>0.47270757595695145</v>
      </c>
      <c r="E42">
        <f t="shared" si="1"/>
        <v>-6.8465412950713581E-2</v>
      </c>
      <c r="F42">
        <f t="shared" si="2"/>
        <v>0.47270757595695145</v>
      </c>
      <c r="G42" s="3">
        <f t="shared" si="3"/>
        <v>0.35942356678200876</v>
      </c>
      <c r="H42">
        <f t="shared" si="4"/>
        <v>-0.36</v>
      </c>
    </row>
    <row r="43" spans="3:8" x14ac:dyDescent="0.25">
      <c r="C43">
        <v>33</v>
      </c>
      <c r="D43">
        <f t="shared" si="0"/>
        <v>0.48314866550830082</v>
      </c>
      <c r="E43">
        <f t="shared" si="1"/>
        <v>-4.2252600272222746E-2</v>
      </c>
      <c r="F43">
        <f t="shared" si="2"/>
        <v>0.48314866550830082</v>
      </c>
      <c r="G43" s="3">
        <f t="shared" si="3"/>
        <v>0.36692826396397193</v>
      </c>
      <c r="H43">
        <f t="shared" si="4"/>
        <v>-0.34</v>
      </c>
    </row>
    <row r="44" spans="3:8" x14ac:dyDescent="0.25">
      <c r="C44">
        <v>34</v>
      </c>
      <c r="D44">
        <f t="shared" si="0"/>
        <v>0.49338300763441045</v>
      </c>
      <c r="E44">
        <f t="shared" si="1"/>
        <v>-1.6587100732001391E-2</v>
      </c>
      <c r="F44">
        <f t="shared" si="2"/>
        <v>0.49338300763441045</v>
      </c>
      <c r="G44" s="3">
        <f t="shared" si="3"/>
        <v>0.37448416527667994</v>
      </c>
      <c r="H44">
        <f t="shared" si="4"/>
        <v>-0.32</v>
      </c>
    </row>
    <row r="45" spans="3:8" x14ac:dyDescent="0.25">
      <c r="C45">
        <v>35</v>
      </c>
      <c r="D45">
        <f t="shared" si="0"/>
        <v>0.50341469620859058</v>
      </c>
      <c r="E45">
        <f t="shared" si="1"/>
        <v>8.5594785824805869E-3</v>
      </c>
      <c r="F45">
        <f t="shared" si="2"/>
        <v>0.50341469620859058</v>
      </c>
      <c r="G45" s="3">
        <f t="shared" si="3"/>
        <v>0.38208857781104733</v>
      </c>
      <c r="H45">
        <f t="shared" si="4"/>
        <v>-0.3</v>
      </c>
    </row>
    <row r="46" spans="3:8" x14ac:dyDescent="0.25">
      <c r="C46">
        <v>36</v>
      </c>
      <c r="D46">
        <f t="shared" si="0"/>
        <v>0.51324774404002826</v>
      </c>
      <c r="E46">
        <f t="shared" si="1"/>
        <v>3.3213275155992886E-2</v>
      </c>
      <c r="F46">
        <f t="shared" si="2"/>
        <v>0.51324774404002826</v>
      </c>
      <c r="G46" s="3">
        <f t="shared" si="3"/>
        <v>0.38973875244420275</v>
      </c>
      <c r="H46">
        <f t="shared" si="4"/>
        <v>-0.28000000000000003</v>
      </c>
    </row>
    <row r="47" spans="3:8" x14ac:dyDescent="0.25">
      <c r="C47">
        <v>37</v>
      </c>
      <c r="D47">
        <f t="shared" si="0"/>
        <v>0.52288608447896556</v>
      </c>
      <c r="E47">
        <f t="shared" si="1"/>
        <v>5.7398408129598184E-2</v>
      </c>
      <c r="F47">
        <f t="shared" si="2"/>
        <v>0.52288608447896556</v>
      </c>
      <c r="G47" s="3">
        <f t="shared" si="3"/>
        <v>0.39743188679823949</v>
      </c>
      <c r="H47">
        <f t="shared" si="4"/>
        <v>-0.26</v>
      </c>
    </row>
    <row r="48" spans="3:8" x14ac:dyDescent="0.25">
      <c r="C48">
        <v>38</v>
      </c>
      <c r="D48">
        <f t="shared" si="0"/>
        <v>0.53233357299009076</v>
      </c>
      <c r="E48">
        <f t="shared" si="1"/>
        <v>8.1137184732517076E-2</v>
      </c>
      <c r="F48">
        <f t="shared" si="2"/>
        <v>0.53233357299009076</v>
      </c>
      <c r="G48" s="3">
        <f t="shared" si="3"/>
        <v>0.40516512830220414</v>
      </c>
      <c r="H48">
        <f t="shared" si="4"/>
        <v>-0.24</v>
      </c>
    </row>
    <row r="49" spans="3:12" x14ac:dyDescent="0.25">
      <c r="C49">
        <v>39</v>
      </c>
      <c r="D49">
        <f t="shared" si="0"/>
        <v>0.54159398869477648</v>
      </c>
      <c r="E49">
        <f t="shared" si="1"/>
        <v>0.10445028072505516</v>
      </c>
      <c r="F49">
        <f t="shared" si="2"/>
        <v>0.54159398869477648</v>
      </c>
      <c r="G49" s="3">
        <f t="shared" si="3"/>
        <v>0.41293557735178538</v>
      </c>
      <c r="H49">
        <f t="shared" si="4"/>
        <v>-0.22</v>
      </c>
    </row>
    <row r="50" spans="3:12" x14ac:dyDescent="0.25">
      <c r="C50">
        <v>40</v>
      </c>
      <c r="D50">
        <f t="shared" si="0"/>
        <v>0.55067103588277844</v>
      </c>
      <c r="E50">
        <f t="shared" si="1"/>
        <v>0.12735689870543401</v>
      </c>
      <c r="F50">
        <f t="shared" si="2"/>
        <v>0.55067103588277844</v>
      </c>
      <c r="G50" s="3">
        <f t="shared" si="3"/>
        <v>0.42074029056089696</v>
      </c>
      <c r="H50">
        <f t="shared" si="4"/>
        <v>-0.2</v>
      </c>
    </row>
    <row r="51" spans="3:12" x14ac:dyDescent="0.25">
      <c r="C51">
        <v>41</v>
      </c>
      <c r="D51">
        <f t="shared" si="0"/>
        <v>0.55956834549400081</v>
      </c>
      <c r="E51">
        <f t="shared" si="1"/>
        <v>0.14987490748047841</v>
      </c>
      <c r="F51">
        <f t="shared" si="2"/>
        <v>0.55956834549400081</v>
      </c>
      <c r="G51" s="3">
        <f t="shared" si="3"/>
        <v>0.42857628409909926</v>
      </c>
      <c r="H51">
        <f t="shared" si="4"/>
        <v>-0.18</v>
      </c>
    </row>
    <row r="52" spans="3:12" x14ac:dyDescent="0.25">
      <c r="C52">
        <v>42</v>
      </c>
      <c r="D52">
        <f t="shared" si="0"/>
        <v>0.56828947657092033</v>
      </c>
      <c r="E52">
        <f t="shared" si="1"/>
        <v>0.17202096517100854</v>
      </c>
      <c r="F52">
        <f t="shared" si="2"/>
        <v>0.56828947657092033</v>
      </c>
      <c r="G52" s="3">
        <f t="shared" si="3"/>
        <v>0.43644053710856717</v>
      </c>
      <c r="H52">
        <f t="shared" si="4"/>
        <v>-0.16</v>
      </c>
    </row>
    <row r="53" spans="3:12" x14ac:dyDescent="0.25">
      <c r="C53">
        <v>43</v>
      </c>
      <c r="D53">
        <f t="shared" si="0"/>
        <v>0.57683791768225112</v>
      </c>
      <c r="E53">
        <f t="shared" si="1"/>
        <v>0.19381062829164683</v>
      </c>
      <c r="F53">
        <f t="shared" si="2"/>
        <v>0.57683791768225112</v>
      </c>
      <c r="G53" s="3">
        <f t="shared" si="3"/>
        <v>0.44432999519409355</v>
      </c>
      <c r="H53">
        <f t="shared" si="4"/>
        <v>-0.14000000000000001</v>
      </c>
    </row>
    <row r="54" spans="3:12" x14ac:dyDescent="0.25">
      <c r="C54">
        <v>44</v>
      </c>
      <c r="D54">
        <f t="shared" si="0"/>
        <v>0.58521708831841868</v>
      </c>
      <c r="E54">
        <f t="shared" si="1"/>
        <v>0.21525844869156532</v>
      </c>
      <c r="F54">
        <f t="shared" si="2"/>
        <v>0.58521708831841868</v>
      </c>
      <c r="G54" s="3">
        <f t="shared" si="3"/>
        <v>0.45224157397941611</v>
      </c>
      <c r="H54">
        <f t="shared" si="4"/>
        <v>-0.12</v>
      </c>
    </row>
    <row r="55" spans="3:12" x14ac:dyDescent="0.25">
      <c r="C55">
        <v>45</v>
      </c>
      <c r="D55">
        <f t="shared" si="0"/>
        <v>0.59343034025940089</v>
      </c>
      <c r="E55">
        <f t="shared" si="1"/>
        <v>0.23637805995195532</v>
      </c>
      <c r="F55">
        <f t="shared" si="2"/>
        <v>0.593430340259401</v>
      </c>
      <c r="G55" s="3">
        <f t="shared" si="3"/>
        <v>0.46017216272297101</v>
      </c>
      <c r="H55">
        <f t="shared" si="4"/>
        <v>-0.1</v>
      </c>
    </row>
    <row r="56" spans="3:12" x14ac:dyDescent="0.25">
      <c r="C56">
        <v>46</v>
      </c>
      <c r="D56">
        <f t="shared" si="0"/>
        <v>0.60148095891548592</v>
      </c>
      <c r="E56">
        <f t="shared" si="1"/>
        <v>0.25718225459551047</v>
      </c>
      <c r="F56">
        <f t="shared" si="2"/>
        <v>0.60148095891548592</v>
      </c>
      <c r="G56" s="3">
        <f t="shared" si="3"/>
        <v>0.46811862798601261</v>
      </c>
      <c r="H56">
        <f t="shared" si="4"/>
        <v>-0.08</v>
      </c>
    </row>
    <row r="57" spans="3:12" x14ac:dyDescent="0.25">
      <c r="C57">
        <v>47</v>
      </c>
      <c r="D57">
        <f t="shared" si="0"/>
        <v>0.60937216464147892</v>
      </c>
      <c r="E57">
        <f t="shared" si="1"/>
        <v>0.27768305326337334</v>
      </c>
      <c r="F57">
        <f t="shared" si="2"/>
        <v>0.60937216464147892</v>
      </c>
      <c r="G57" s="3">
        <f t="shared" si="3"/>
        <v>0.47607781734589316</v>
      </c>
      <c r="H57">
        <f t="shared" si="4"/>
        <v>-0.06</v>
      </c>
    </row>
    <row r="58" spans="3:12" x14ac:dyDescent="0.25">
      <c r="C58">
        <v>48</v>
      </c>
      <c r="D58">
        <f t="shared" si="0"/>
        <v>0.61710711402488794</v>
      </c>
      <c r="E58">
        <f t="shared" si="1"/>
        <v>0.29789176684826252</v>
      </c>
      <c r="F58">
        <f t="shared" si="2"/>
        <v>0.61710711402488805</v>
      </c>
      <c r="G58" s="3">
        <f t="shared" si="3"/>
        <v>0.48404656314716926</v>
      </c>
      <c r="H58">
        <f t="shared" si="4"/>
        <v>-0.04</v>
      </c>
      <c r="K58" t="s">
        <v>24</v>
      </c>
      <c r="L58" t="s">
        <v>25</v>
      </c>
    </row>
    <row r="59" spans="3:12" x14ac:dyDescent="0.25">
      <c r="C59">
        <v>49</v>
      </c>
      <c r="D59">
        <f t="shared" si="0"/>
        <v>0.62468890114860043</v>
      </c>
      <c r="E59">
        <f t="shared" si="1"/>
        <v>0.31781905243275882</v>
      </c>
      <c r="F59">
        <f t="shared" si="2"/>
        <v>0.62468890114860043</v>
      </c>
      <c r="G59" s="3">
        <f t="shared" si="3"/>
        <v>0.492021686283098</v>
      </c>
      <c r="H59">
        <f t="shared" si="4"/>
        <v>-0.02</v>
      </c>
      <c r="K59">
        <v>0.3</v>
      </c>
    </row>
    <row r="60" spans="3:12" x14ac:dyDescent="0.25">
      <c r="C60">
        <v>50</v>
      </c>
      <c r="D60">
        <f t="shared" si="0"/>
        <v>0.63212055882855767</v>
      </c>
      <c r="E60">
        <f t="shared" si="1"/>
        <v>0.33747496376420244</v>
      </c>
      <c r="F60">
        <f t="shared" si="2"/>
        <v>0.63212055882855767</v>
      </c>
      <c r="G60" s="3">
        <f t="shared" si="3"/>
        <v>0.5</v>
      </c>
      <c r="H60">
        <f t="shared" si="4"/>
        <v>0</v>
      </c>
    </row>
    <row r="61" spans="3:12" x14ac:dyDescent="0.25">
      <c r="C61">
        <v>51</v>
      </c>
      <c r="D61">
        <f t="shared" si="0"/>
        <v>0.63940505982692164</v>
      </c>
      <c r="E61">
        <f t="shared" si="1"/>
        <v>0.35686899689840296</v>
      </c>
      <c r="F61">
        <f t="shared" si="2"/>
        <v>0.63940505982692175</v>
      </c>
      <c r="G61" s="3">
        <f t="shared" si="3"/>
        <v>0.50797831371690205</v>
      </c>
      <c r="H61">
        <f t="shared" si="4"/>
        <v>0.02</v>
      </c>
    </row>
    <row r="62" spans="3:12" x14ac:dyDescent="0.25">
      <c r="C62">
        <v>52</v>
      </c>
      <c r="D62">
        <f t="shared" si="0"/>
        <v>0.64654531804121984</v>
      </c>
      <c r="E62">
        <f t="shared" si="1"/>
        <v>0.37601013156026653</v>
      </c>
      <c r="F62">
        <f t="shared" si="2"/>
        <v>0.64654531804121995</v>
      </c>
      <c r="G62" s="3">
        <f t="shared" si="3"/>
        <v>0.51595343685283068</v>
      </c>
      <c r="H62">
        <f t="shared" si="4"/>
        <v>0.04</v>
      </c>
    </row>
    <row r="63" spans="3:12" x14ac:dyDescent="0.25">
      <c r="C63">
        <v>53</v>
      </c>
      <c r="D63">
        <f t="shared" si="0"/>
        <v>0.65354418966994254</v>
      </c>
      <c r="E63">
        <f t="shared" si="1"/>
        <v>0.39490686869792369</v>
      </c>
      <c r="F63">
        <f t="shared" si="2"/>
        <v>0.65354418966994254</v>
      </c>
      <c r="G63" s="3">
        <f t="shared" si="3"/>
        <v>0.52392218265410684</v>
      </c>
      <c r="H63">
        <f t="shared" si="4"/>
        <v>0.06</v>
      </c>
    </row>
    <row r="64" spans="3:12" x14ac:dyDescent="0.25">
      <c r="C64">
        <v>54</v>
      </c>
      <c r="D64">
        <f t="shared" si="0"/>
        <v>0.66040447435506089</v>
      </c>
      <c r="E64">
        <f t="shared" si="1"/>
        <v>0.41356726464593674</v>
      </c>
      <c r="F64">
        <f t="shared" si="2"/>
        <v>0.660404474355061</v>
      </c>
      <c r="G64" s="3">
        <f t="shared" si="3"/>
        <v>0.53188137201398744</v>
      </c>
      <c r="H64">
        <f t="shared" si="4"/>
        <v>0.08</v>
      </c>
    </row>
    <row r="65" spans="3:8" x14ac:dyDescent="0.25">
      <c r="C65">
        <v>55</v>
      </c>
      <c r="D65">
        <f t="shared" si="0"/>
        <v>0.6671289163019205</v>
      </c>
      <c r="E65">
        <f t="shared" si="1"/>
        <v>0.43199896226093631</v>
      </c>
      <c r="F65">
        <f t="shared" si="2"/>
        <v>0.6671289163019205</v>
      </c>
      <c r="G65" s="3">
        <f t="shared" si="3"/>
        <v>0.53982783727702899</v>
      </c>
      <c r="H65">
        <f t="shared" si="4"/>
        <v>0.1</v>
      </c>
    </row>
    <row r="66" spans="3:8" x14ac:dyDescent="0.25">
      <c r="C66">
        <v>56</v>
      </c>
      <c r="D66">
        <f t="shared" si="0"/>
        <v>0.67372020537696053</v>
      </c>
      <c r="E66">
        <f t="shared" si="1"/>
        <v>0.45020921934821734</v>
      </c>
      <c r="F66">
        <f t="shared" si="2"/>
        <v>0.67372020537696065</v>
      </c>
      <c r="G66" s="3">
        <f t="shared" si="3"/>
        <v>0.54775842602058389</v>
      </c>
      <c r="H66">
        <f t="shared" si="4"/>
        <v>0.12</v>
      </c>
    </row>
    <row r="67" spans="3:8" x14ac:dyDescent="0.25">
      <c r="C67">
        <v>57</v>
      </c>
      <c r="D67">
        <f t="shared" si="0"/>
        <v>0.68018097818369616</v>
      </c>
      <c r="E67">
        <f t="shared" si="1"/>
        <v>0.46820493465921936</v>
      </c>
      <c r="F67">
        <f t="shared" si="2"/>
        <v>0.68018097818369616</v>
      </c>
      <c r="G67" s="3">
        <f t="shared" si="3"/>
        <v>0.55567000480590645</v>
      </c>
      <c r="H67">
        <f t="shared" si="4"/>
        <v>0.14000000000000001</v>
      </c>
    </row>
    <row r="68" spans="3:8" x14ac:dyDescent="0.25">
      <c r="C68">
        <v>58</v>
      </c>
      <c r="D68">
        <f t="shared" si="0"/>
        <v>0.68651381911739473</v>
      </c>
      <c r="E68">
        <f t="shared" si="1"/>
        <v>0.48599267170649413</v>
      </c>
      <c r="F68">
        <f t="shared" si="2"/>
        <v>0.68651381911739473</v>
      </c>
      <c r="G68" s="3">
        <f t="shared" si="3"/>
        <v>0.56355946289143288</v>
      </c>
      <c r="H68">
        <f t="shared" si="4"/>
        <v>0.16</v>
      </c>
    </row>
    <row r="69" spans="3:8" x14ac:dyDescent="0.25">
      <c r="C69">
        <v>59</v>
      </c>
      <c r="D69">
        <f t="shared" si="0"/>
        <v>0.69272126139886869</v>
      </c>
      <c r="E69">
        <f t="shared" si="1"/>
        <v>0.50357868061390798</v>
      </c>
      <c r="F69">
        <f t="shared" si="2"/>
        <v>0.69272126139886869</v>
      </c>
      <c r="G69" s="3">
        <f t="shared" si="3"/>
        <v>0.5714237159009008</v>
      </c>
      <c r="H69">
        <f t="shared" si="4"/>
        <v>0.18</v>
      </c>
    </row>
    <row r="70" spans="3:8" x14ac:dyDescent="0.25">
      <c r="C70">
        <v>60</v>
      </c>
      <c r="D70">
        <f t="shared" si="0"/>
        <v>0.69880578808779781</v>
      </c>
      <c r="E70">
        <f t="shared" si="1"/>
        <v>0.52096891819477997</v>
      </c>
      <c r="F70">
        <f t="shared" si="2"/>
        <v>0.69880578808779781</v>
      </c>
      <c r="G70" s="3">
        <f t="shared" si="3"/>
        <v>0.57925970943910299</v>
      </c>
      <c r="H70">
        <f t="shared" si="4"/>
        <v>0.2</v>
      </c>
    </row>
    <row r="71" spans="3:8" x14ac:dyDescent="0.25">
      <c r="C71">
        <v>61</v>
      </c>
      <c r="D71">
        <f t="shared" si="0"/>
        <v>0.70476983307598573</v>
      </c>
      <c r="E71">
        <f t="shared" si="1"/>
        <v>0.53816906642886131</v>
      </c>
      <c r="F71">
        <f t="shared" si="2"/>
        <v>0.70476983307598573</v>
      </c>
      <c r="G71" s="3">
        <f t="shared" si="3"/>
        <v>0.58706442264821468</v>
      </c>
      <c r="H71">
        <f t="shared" si="4"/>
        <v>0.22</v>
      </c>
    </row>
    <row r="72" spans="3:8" x14ac:dyDescent="0.25">
      <c r="C72">
        <v>62</v>
      </c>
      <c r="D72">
        <f t="shared" si="0"/>
        <v>0.71061578206094933</v>
      </c>
      <c r="E72">
        <f t="shared" si="1"/>
        <v>0.55518454949004659</v>
      </c>
      <c r="F72">
        <f t="shared" si="2"/>
        <v>0.71061578206094933</v>
      </c>
      <c r="G72" s="3">
        <f t="shared" si="3"/>
        <v>0.59483487169779581</v>
      </c>
      <c r="H72">
        <f t="shared" si="4"/>
        <v>0.24</v>
      </c>
    </row>
    <row r="73" spans="3:8" x14ac:dyDescent="0.25">
      <c r="C73">
        <v>63</v>
      </c>
      <c r="D73">
        <f t="shared" si="0"/>
        <v>0.71634597350022955</v>
      </c>
      <c r="E73">
        <f t="shared" si="1"/>
        <v>0.57202054946008118</v>
      </c>
      <c r="F73">
        <f t="shared" si="2"/>
        <v>0.71634597350022966</v>
      </c>
      <c r="G73" s="3">
        <f t="shared" si="3"/>
        <v>0.60256811320176051</v>
      </c>
      <c r="H73">
        <f t="shared" si="4"/>
        <v>0.26</v>
      </c>
    </row>
    <row r="74" spans="3:8" x14ac:dyDescent="0.25">
      <c r="C74">
        <v>64</v>
      </c>
      <c r="D74">
        <f t="shared" si="0"/>
        <v>0.72196269954680581</v>
      </c>
      <c r="E74">
        <f t="shared" si="1"/>
        <v>0.5886820208489556</v>
      </c>
      <c r="F74">
        <f t="shared" si="2"/>
        <v>0.72196269954680592</v>
      </c>
      <c r="G74" s="3">
        <f t="shared" si="3"/>
        <v>0.61026124755579725</v>
      </c>
      <c r="H74">
        <f t="shared" si="4"/>
        <v>0.28000000000000003</v>
      </c>
    </row>
    <row r="75" spans="3:8" x14ac:dyDescent="0.25">
      <c r="C75">
        <v>65</v>
      </c>
      <c r="D75">
        <f t="shared" si="0"/>
        <v>0.72746820696598746</v>
      </c>
      <c r="E75">
        <f t="shared" si="1"/>
        <v>0.60517370402988158</v>
      </c>
      <c r="F75">
        <f t="shared" si="2"/>
        <v>0.72746820696598757</v>
      </c>
      <c r="G75" s="3">
        <f t="shared" si="3"/>
        <v>0.61791142218895267</v>
      </c>
      <c r="H75">
        <f t="shared" si="4"/>
        <v>0.3</v>
      </c>
    </row>
    <row r="76" spans="3:8" x14ac:dyDescent="0.25">
      <c r="C76">
        <v>66</v>
      </c>
      <c r="D76">
        <f t="shared" ref="D76:D139" si="5">1-EXP(-0.02*C76)</f>
        <v>0.73286469803414966</v>
      </c>
      <c r="E76">
        <f t="shared" ref="E76:E139" si="6">NORMSINV(D76)</f>
        <v>0.62150013768547263</v>
      </c>
      <c r="F76">
        <f t="shared" ref="F76:F139" si="7">NORMSDIST(E76)</f>
        <v>0.73286469803414978</v>
      </c>
      <c r="G76" s="3">
        <f t="shared" ref="G76:G139" si="8">NORMDIST(C76,50,50,TRUE )</f>
        <v>0.62551583472332006</v>
      </c>
      <c r="H76">
        <f t="shared" ref="H76:H139" si="9">(C76-50)/50</f>
        <v>0.32</v>
      </c>
    </row>
    <row r="77" spans="3:8" x14ac:dyDescent="0.25">
      <c r="C77">
        <v>67</v>
      </c>
      <c r="D77">
        <f t="shared" si="5"/>
        <v>0.73815433141967401</v>
      </c>
      <c r="E77">
        <f t="shared" si="6"/>
        <v>0.63766567035182875</v>
      </c>
      <c r="F77">
        <f t="shared" si="7"/>
        <v>0.73815433141967413</v>
      </c>
      <c r="G77" s="3">
        <f t="shared" si="8"/>
        <v>0.63307173603602807</v>
      </c>
      <c r="H77">
        <f t="shared" si="9"/>
        <v>0.34</v>
      </c>
    </row>
    <row r="78" spans="3:8" x14ac:dyDescent="0.25">
      <c r="C78">
        <v>68</v>
      </c>
      <c r="D78">
        <f t="shared" si="5"/>
        <v>0.74333922304644418</v>
      </c>
      <c r="E78">
        <f t="shared" si="6"/>
        <v>0.65367447113842081</v>
      </c>
      <c r="F78">
        <f t="shared" si="7"/>
        <v>0.74333922304644429</v>
      </c>
      <c r="G78" s="3">
        <f t="shared" si="8"/>
        <v>0.64057643321799129</v>
      </c>
      <c r="H78">
        <f t="shared" si="9"/>
        <v>0.36</v>
      </c>
    </row>
    <row r="79" spans="3:8" x14ac:dyDescent="0.25">
      <c r="C79">
        <v>69</v>
      </c>
      <c r="D79">
        <f t="shared" si="5"/>
        <v>0.74842144694024348</v>
      </c>
      <c r="E79">
        <f t="shared" si="6"/>
        <v>0.66953053969391807</v>
      </c>
      <c r="F79">
        <f t="shared" si="7"/>
        <v>0.7484214469402436</v>
      </c>
      <c r="G79" s="3">
        <f t="shared" si="8"/>
        <v>0.64802729242416279</v>
      </c>
      <c r="H79">
        <f t="shared" si="9"/>
        <v>0.38</v>
      </c>
    </row>
    <row r="80" spans="3:8" x14ac:dyDescent="0.25">
      <c r="C80">
        <v>70</v>
      </c>
      <c r="D80">
        <f t="shared" si="5"/>
        <v>0.75340303605839354</v>
      </c>
      <c r="E80">
        <f t="shared" si="6"/>
        <v>0.68523771548118872</v>
      </c>
      <c r="F80">
        <f t="shared" si="7"/>
        <v>0.75340303605839365</v>
      </c>
      <c r="G80" s="3">
        <f t="shared" si="8"/>
        <v>0.65542174161032429</v>
      </c>
      <c r="H80">
        <f t="shared" si="9"/>
        <v>0.4</v>
      </c>
    </row>
    <row r="81" spans="3:8" x14ac:dyDescent="0.25">
      <c r="C81">
        <v>71</v>
      </c>
      <c r="D81">
        <f t="shared" si="5"/>
        <v>0.75828598310296358</v>
      </c>
      <c r="E81">
        <f t="shared" si="6"/>
        <v>0.70079968641857171</v>
      </c>
      <c r="F81">
        <f t="shared" si="7"/>
        <v>0.7582859831029638</v>
      </c>
      <c r="G81" s="3">
        <f t="shared" si="8"/>
        <v>0.66275727315175048</v>
      </c>
      <c r="H81">
        <f t="shared" si="9"/>
        <v>0.42</v>
      </c>
    </row>
    <row r="82" spans="3:8" x14ac:dyDescent="0.25">
      <c r="C82">
        <v>72</v>
      </c>
      <c r="D82">
        <f t="shared" si="5"/>
        <v>0.76307224131787821</v>
      </c>
      <c r="E82">
        <f t="shared" si="6"/>
        <v>0.71621999693906946</v>
      </c>
      <c r="F82">
        <f t="shared" si="7"/>
        <v>0.76307224131787821</v>
      </c>
      <c r="G82" s="3">
        <f t="shared" si="8"/>
        <v>0.67003144633940637</v>
      </c>
      <c r="H82">
        <f t="shared" si="9"/>
        <v>0.44</v>
      </c>
    </row>
    <row r="83" spans="3:8" x14ac:dyDescent="0.25">
      <c r="C83">
        <v>73</v>
      </c>
      <c r="D83">
        <f t="shared" si="5"/>
        <v>0.76776372527024117</v>
      </c>
      <c r="E83">
        <f t="shared" si="6"/>
        <v>0.7315020555142393</v>
      </c>
      <c r="F83">
        <f t="shared" si="7"/>
        <v>0.76776372527024117</v>
      </c>
      <c r="G83" s="3">
        <f t="shared" si="8"/>
        <v>0.67724188974965227</v>
      </c>
      <c r="H83">
        <f t="shared" si="9"/>
        <v>0.46</v>
      </c>
    </row>
    <row r="84" spans="3:8" x14ac:dyDescent="0.25">
      <c r="C84">
        <v>74</v>
      </c>
      <c r="D84">
        <f t="shared" si="5"/>
        <v>0.77236231161618729</v>
      </c>
      <c r="E84">
        <f t="shared" si="6"/>
        <v>0.74664914168519481</v>
      </c>
      <c r="F84">
        <f t="shared" si="7"/>
        <v>0.7723623116161874</v>
      </c>
      <c r="G84" s="3">
        <f t="shared" si="8"/>
        <v>0.68438630348377738</v>
      </c>
      <c r="H84">
        <f t="shared" si="9"/>
        <v>0.48</v>
      </c>
    </row>
    <row r="85" spans="3:8" x14ac:dyDescent="0.25">
      <c r="C85">
        <v>75</v>
      </c>
      <c r="D85">
        <f t="shared" si="5"/>
        <v>0.77686983985157021</v>
      </c>
      <c r="E85">
        <f t="shared" si="6"/>
        <v>0.76166441263927342</v>
      </c>
      <c r="F85">
        <f t="shared" si="7"/>
        <v>0.7768698398515701</v>
      </c>
      <c r="G85" s="3">
        <f t="shared" si="8"/>
        <v>0.69146246127401312</v>
      </c>
      <c r="H85">
        <f t="shared" si="9"/>
        <v>0.5</v>
      </c>
    </row>
    <row r="86" spans="3:8" x14ac:dyDescent="0.25">
      <c r="C86">
        <v>76</v>
      </c>
      <c r="D86">
        <f t="shared" si="5"/>
        <v>0.78128811304778523</v>
      </c>
      <c r="E86">
        <f t="shared" si="6"/>
        <v>0.77655090936740323</v>
      </c>
      <c r="F86">
        <f t="shared" si="7"/>
        <v>0.78128811304778523</v>
      </c>
      <c r="G86" s="3">
        <f t="shared" si="8"/>
        <v>0.69846821245303381</v>
      </c>
      <c r="H86">
        <f t="shared" si="9"/>
        <v>0.52</v>
      </c>
    </row>
    <row r="87" spans="3:8" x14ac:dyDescent="0.25">
      <c r="C87">
        <v>77</v>
      </c>
      <c r="D87">
        <f t="shared" si="5"/>
        <v>0.78561889857302203</v>
      </c>
      <c r="E87">
        <f t="shared" si="6"/>
        <v>0.79131156243408929</v>
      </c>
      <c r="F87">
        <f t="shared" si="7"/>
        <v>0.78561889857302203</v>
      </c>
      <c r="G87" s="3">
        <f t="shared" si="8"/>
        <v>0.70540148378430201</v>
      </c>
      <c r="H87">
        <f t="shared" si="9"/>
        <v>0.54</v>
      </c>
    </row>
    <row r="88" spans="3:8" x14ac:dyDescent="0.25">
      <c r="C88">
        <v>78</v>
      </c>
      <c r="D88">
        <f t="shared" si="5"/>
        <v>0.78986392879923528</v>
      </c>
      <c r="E88">
        <f t="shared" si="6"/>
        <v>0.80594919738912885</v>
      </c>
      <c r="F88">
        <f t="shared" si="7"/>
        <v>0.78986392879923506</v>
      </c>
      <c r="G88" s="3">
        <f t="shared" si="8"/>
        <v>0.71226028115097295</v>
      </c>
      <c r="H88">
        <f t="shared" si="9"/>
        <v>0.56000000000000005</v>
      </c>
    </row>
    <row r="89" spans="3:8" x14ac:dyDescent="0.25">
      <c r="C89">
        <v>79</v>
      </c>
      <c r="D89">
        <f t="shared" si="5"/>
        <v>0.79402490179511653</v>
      </c>
      <c r="E89">
        <f t="shared" si="6"/>
        <v>0.82046653984762752</v>
      </c>
      <c r="F89">
        <f t="shared" si="7"/>
        <v>0.79402490179511642</v>
      </c>
      <c r="G89" s="3">
        <f t="shared" si="8"/>
        <v>0.7190426911014357</v>
      </c>
      <c r="H89">
        <f t="shared" si="9"/>
        <v>0.57999999999999996</v>
      </c>
    </row>
    <row r="90" spans="3:8" x14ac:dyDescent="0.25">
      <c r="C90">
        <v>80</v>
      </c>
      <c r="D90">
        <f t="shared" si="5"/>
        <v>0.79810348200534464</v>
      </c>
      <c r="E90">
        <f t="shared" si="6"/>
        <v>0.83486622026259327</v>
      </c>
      <c r="F90">
        <f t="shared" si="7"/>
        <v>0.79810348200534476</v>
      </c>
      <c r="G90" s="3">
        <f t="shared" si="8"/>
        <v>0.72574688224992645</v>
      </c>
      <c r="H90">
        <f t="shared" si="9"/>
        <v>0.6</v>
      </c>
    </row>
    <row r="91" spans="3:8" x14ac:dyDescent="0.25">
      <c r="C91">
        <v>81</v>
      </c>
      <c r="D91">
        <f t="shared" si="5"/>
        <v>0.80210130091638532</v>
      </c>
      <c r="E91">
        <f t="shared" si="6"/>
        <v>0.84915077841235342</v>
      </c>
      <c r="F91">
        <f t="shared" si="7"/>
        <v>0.80210130091638521</v>
      </c>
      <c r="G91" s="3">
        <f t="shared" si="8"/>
        <v>0.732371106531017</v>
      </c>
      <c r="H91">
        <f t="shared" si="9"/>
        <v>0.62</v>
      </c>
    </row>
    <row r="92" spans="3:8" x14ac:dyDescent="0.25">
      <c r="C92">
        <v>82</v>
      </c>
      <c r="D92">
        <f t="shared" si="5"/>
        <v>0.80601995770910806</v>
      </c>
      <c r="E92">
        <f t="shared" si="6"/>
        <v>0.86332266762315957</v>
      </c>
      <c r="F92">
        <f t="shared" si="7"/>
        <v>0.80601995770910828</v>
      </c>
      <c r="G92" s="3">
        <f t="shared" si="8"/>
        <v>0.73891370030713843</v>
      </c>
      <c r="H92">
        <f t="shared" si="9"/>
        <v>0.64</v>
      </c>
    </row>
    <row r="93" spans="3:8" x14ac:dyDescent="0.25">
      <c r="C93">
        <v>83</v>
      </c>
      <c r="D93">
        <f t="shared" si="5"/>
        <v>0.80986101989847947</v>
      </c>
      <c r="E93">
        <f t="shared" si="6"/>
        <v>0.87738425874563541</v>
      </c>
      <c r="F93">
        <f t="shared" si="7"/>
        <v>0.80986101989847936</v>
      </c>
      <c r="G93" s="3">
        <f t="shared" si="8"/>
        <v>0.74537308532866398</v>
      </c>
      <c r="H93">
        <f t="shared" si="9"/>
        <v>0.66</v>
      </c>
    </row>
    <row r="94" spans="3:8" x14ac:dyDescent="0.25">
      <c r="C94">
        <v>84</v>
      </c>
      <c r="D94">
        <f t="shared" si="5"/>
        <v>0.81362602396059003</v>
      </c>
      <c r="E94">
        <f t="shared" si="6"/>
        <v>0.89133784390226678</v>
      </c>
      <c r="F94">
        <f t="shared" si="7"/>
        <v>0.81362602396058992</v>
      </c>
      <c r="G94" s="3">
        <f t="shared" si="8"/>
        <v>0.75174776954642952</v>
      </c>
      <c r="H94">
        <f t="shared" si="9"/>
        <v>0.68</v>
      </c>
    </row>
    <row r="95" spans="3:8" x14ac:dyDescent="0.25">
      <c r="C95">
        <v>85</v>
      </c>
      <c r="D95">
        <f t="shared" si="5"/>
        <v>0.81731647594726531</v>
      </c>
      <c r="E95">
        <f t="shared" si="6"/>
        <v>0.90518564002164881</v>
      </c>
      <c r="F95">
        <f t="shared" si="7"/>
        <v>0.81731647594726542</v>
      </c>
      <c r="G95" s="3">
        <f t="shared" si="8"/>
        <v>0.75803634777692697</v>
      </c>
      <c r="H95">
        <f t="shared" si="9"/>
        <v>0.7</v>
      </c>
    </row>
    <row r="96" spans="3:8" x14ac:dyDescent="0.25">
      <c r="C96">
        <v>86</v>
      </c>
      <c r="D96">
        <f t="shared" si="5"/>
        <v>0.82093385208850678</v>
      </c>
      <c r="E96">
        <f t="shared" si="6"/>
        <v>0.91892979217404114</v>
      </c>
      <c r="F96">
        <f t="shared" si="7"/>
        <v>0.82093385208850667</v>
      </c>
      <c r="G96" s="3">
        <f t="shared" si="8"/>
        <v>0.76423750222074882</v>
      </c>
      <c r="H96">
        <f t="shared" si="9"/>
        <v>0.72</v>
      </c>
    </row>
    <row r="97" spans="3:8" x14ac:dyDescent="0.25">
      <c r="C97">
        <v>87</v>
      </c>
      <c r="D97">
        <f t="shared" si="5"/>
        <v>0.82447959938300319</v>
      </c>
      <c r="E97">
        <f t="shared" si="6"/>
        <v>0.93257237672157678</v>
      </c>
      <c r="F97">
        <f t="shared" si="7"/>
        <v>0.82447959938300341</v>
      </c>
      <c r="G97" s="3">
        <f t="shared" si="8"/>
        <v>0.77035000283520938</v>
      </c>
      <c r="H97">
        <f t="shared" si="9"/>
        <v>0.74</v>
      </c>
    </row>
    <row r="98" spans="3:8" x14ac:dyDescent="0.25">
      <c r="C98">
        <v>88</v>
      </c>
      <c r="D98">
        <f t="shared" si="5"/>
        <v>0.82795513617694949</v>
      </c>
      <c r="E98">
        <f t="shared" si="6"/>
        <v>0.94611540429543051</v>
      </c>
      <c r="F98">
        <f t="shared" si="7"/>
        <v>0.82795513617694949</v>
      </c>
      <c r="G98" s="3">
        <f t="shared" si="8"/>
        <v>0.77637270756240062</v>
      </c>
      <c r="H98">
        <f t="shared" si="9"/>
        <v>0.76</v>
      </c>
    </row>
    <row r="99" spans="3:8" x14ac:dyDescent="0.25">
      <c r="C99">
        <v>89</v>
      </c>
      <c r="D99">
        <f t="shared" si="5"/>
        <v>0.8313618527314045</v>
      </c>
      <c r="E99">
        <f t="shared" si="6"/>
        <v>0.95956082261136344</v>
      </c>
      <c r="F99">
        <f t="shared" si="7"/>
        <v>0.83136185273140484</v>
      </c>
      <c r="G99" s="3">
        <f t="shared" si="8"/>
        <v>0.78230456241426694</v>
      </c>
      <c r="H99">
        <f t="shared" si="9"/>
        <v>0.78</v>
      </c>
    </row>
    <row r="100" spans="3:8" x14ac:dyDescent="0.25">
      <c r="C100">
        <v>90</v>
      </c>
      <c r="D100">
        <f t="shared" si="5"/>
        <v>0.83470111177841344</v>
      </c>
      <c r="E100">
        <f t="shared" si="6"/>
        <v>0.97291051913407967</v>
      </c>
      <c r="F100">
        <f t="shared" si="7"/>
        <v>0.834701111778413</v>
      </c>
      <c r="G100" s="3">
        <f t="shared" si="8"/>
        <v>0.78814460141660336</v>
      </c>
      <c r="H100">
        <f t="shared" si="9"/>
        <v>0.8</v>
      </c>
    </row>
    <row r="101" spans="3:8" x14ac:dyDescent="0.25">
      <c r="C101">
        <v>91</v>
      </c>
      <c r="D101">
        <f t="shared" si="5"/>
        <v>0.83797424906611928</v>
      </c>
      <c r="E101">
        <f t="shared" si="6"/>
        <v>0.98616632360019485</v>
      </c>
      <c r="F101">
        <f t="shared" si="7"/>
        <v>0.83797424906611861</v>
      </c>
      <c r="G101" s="3">
        <f t="shared" si="8"/>
        <v>0.79389194641418692</v>
      </c>
      <c r="H101">
        <f t="shared" si="9"/>
        <v>0.82</v>
      </c>
    </row>
    <row r="102" spans="3:8" x14ac:dyDescent="0.25">
      <c r="C102">
        <v>92</v>
      </c>
      <c r="D102">
        <f t="shared" si="5"/>
        <v>0.84118257389307938</v>
      </c>
      <c r="E102">
        <f t="shared" si="6"/>
        <v>0.99933001040870506</v>
      </c>
      <c r="F102">
        <f t="shared" si="7"/>
        <v>0.84118257389307938</v>
      </c>
      <c r="G102" s="3">
        <f t="shared" si="8"/>
        <v>0.79954580673955034</v>
      </c>
      <c r="H102">
        <f t="shared" si="9"/>
        <v>0.84</v>
      </c>
    </row>
    <row r="103" spans="3:8" x14ac:dyDescent="0.25">
      <c r="C103">
        <v>93</v>
      </c>
      <c r="D103">
        <f t="shared" si="5"/>
        <v>0.84432736963200272</v>
      </c>
      <c r="E103">
        <f t="shared" si="6"/>
        <v>1.0124033008873525</v>
      </c>
      <c r="F103">
        <f t="shared" si="7"/>
        <v>0.84432736963200294</v>
      </c>
      <c r="G103" s="3">
        <f t="shared" si="8"/>
        <v>0.80510547874819172</v>
      </c>
      <c r="H103">
        <f t="shared" si="9"/>
        <v>0.86</v>
      </c>
    </row>
    <row r="104" spans="3:8" x14ac:dyDescent="0.25">
      <c r="C104">
        <v>94</v>
      </c>
      <c r="D104">
        <f t="shared" si="5"/>
        <v>0.84740989424311608</v>
      </c>
      <c r="E104">
        <f t="shared" si="6"/>
        <v>1.0253878654426016</v>
      </c>
      <c r="F104">
        <f t="shared" si="7"/>
        <v>0.8474098942431163</v>
      </c>
      <c r="G104" s="3">
        <f t="shared" si="8"/>
        <v>0.81057034522328786</v>
      </c>
      <c r="H104">
        <f t="shared" si="9"/>
        <v>0.88</v>
      </c>
    </row>
    <row r="105" spans="3:8" x14ac:dyDescent="0.25">
      <c r="C105">
        <v>95</v>
      </c>
      <c r="D105">
        <f t="shared" si="5"/>
        <v>0.85043138077736491</v>
      </c>
      <c r="E105">
        <f t="shared" si="6"/>
        <v>1.0382853256003386</v>
      </c>
      <c r="F105">
        <f t="shared" si="7"/>
        <v>0.85043138077736491</v>
      </c>
      <c r="G105" s="3">
        <f t="shared" si="8"/>
        <v>0.81593987465324047</v>
      </c>
      <c r="H105">
        <f t="shared" si="9"/>
        <v>0.9</v>
      </c>
    </row>
    <row r="106" spans="3:8" x14ac:dyDescent="0.25">
      <c r="C106">
        <v>96</v>
      </c>
      <c r="D106">
        <f t="shared" si="5"/>
        <v>0.85339303786964982</v>
      </c>
      <c r="E106">
        <f t="shared" si="6"/>
        <v>1.0510972559439937</v>
      </c>
      <c r="F106">
        <f t="shared" si="7"/>
        <v>0.85339303786964993</v>
      </c>
      <c r="G106" s="3">
        <f t="shared" si="8"/>
        <v>0.82121362038562828</v>
      </c>
      <c r="H106">
        <f t="shared" si="9"/>
        <v>0.92</v>
      </c>
    </row>
    <row r="107" spans="3:8" x14ac:dyDescent="0.25">
      <c r="C107">
        <v>97</v>
      </c>
      <c r="D107">
        <f t="shared" si="5"/>
        <v>0.85629605022229704</v>
      </c>
      <c r="E107">
        <f t="shared" si="6"/>
        <v>1.0638251859562275</v>
      </c>
      <c r="F107">
        <f t="shared" si="7"/>
        <v>0.85629605022229716</v>
      </c>
      <c r="G107" s="3">
        <f t="shared" si="8"/>
        <v>0.82639121966137541</v>
      </c>
      <c r="H107">
        <f t="shared" si="9"/>
        <v>0.94</v>
      </c>
    </row>
    <row r="108" spans="3:8" x14ac:dyDescent="0.25">
      <c r="C108">
        <v>98</v>
      </c>
      <c r="D108">
        <f t="shared" si="5"/>
        <v>0.85914157907895494</v>
      </c>
      <c r="E108">
        <f t="shared" si="6"/>
        <v>1.0764706017699595</v>
      </c>
      <c r="F108">
        <f t="shared" si="7"/>
        <v>0.85914157907895494</v>
      </c>
      <c r="G108" s="3">
        <f t="shared" si="8"/>
        <v>0.83147239253316219</v>
      </c>
      <c r="H108">
        <f t="shared" si="9"/>
        <v>0.96</v>
      </c>
    </row>
    <row r="109" spans="3:8" x14ac:dyDescent="0.25">
      <c r="C109">
        <v>99</v>
      </c>
      <c r="D109">
        <f t="shared" si="5"/>
        <v>0.86193076268910718</v>
      </c>
      <c r="E109">
        <f t="shared" si="6"/>
        <v>1.0890349478340691</v>
      </c>
      <c r="F109">
        <f t="shared" si="7"/>
        <v>0.86193076268910729</v>
      </c>
      <c r="G109" s="3">
        <f t="shared" si="8"/>
        <v>0.83645694067230769</v>
      </c>
      <c r="H109">
        <f t="shared" si="9"/>
        <v>0.98</v>
      </c>
    </row>
    <row r="110" spans="3:8" x14ac:dyDescent="0.25">
      <c r="C110">
        <v>100</v>
      </c>
      <c r="D110">
        <f t="shared" si="5"/>
        <v>0.8646647167633873</v>
      </c>
      <c r="E110">
        <f t="shared" si="6"/>
        <v>1.1015196284987501</v>
      </c>
      <c r="F110">
        <f t="shared" si="7"/>
        <v>0.8646647167633873</v>
      </c>
      <c r="G110" s="3">
        <f t="shared" si="8"/>
        <v>0.84134474606854304</v>
      </c>
      <c r="H110">
        <f t="shared" si="9"/>
        <v>1</v>
      </c>
    </row>
    <row r="111" spans="3:8" x14ac:dyDescent="0.25">
      <c r="C111">
        <v>101</v>
      </c>
      <c r="D111">
        <f t="shared" si="5"/>
        <v>0.86734453491987828</v>
      </c>
      <c r="E111">
        <f t="shared" si="6"/>
        <v>1.1139260095251777</v>
      </c>
      <c r="F111">
        <f t="shared" si="7"/>
        <v>0.86734453491987828</v>
      </c>
      <c r="G111" s="3">
        <f t="shared" si="8"/>
        <v>0.84613576962726511</v>
      </c>
      <c r="H111">
        <f t="shared" si="9"/>
        <v>1.02</v>
      </c>
    </row>
    <row r="112" spans="3:8" x14ac:dyDescent="0.25">
      <c r="C112">
        <v>102</v>
      </c>
      <c r="D112">
        <f t="shared" si="5"/>
        <v>0.86997128912157407</v>
      </c>
      <c r="E112">
        <f t="shared" si="6"/>
        <v>1.126255419523803</v>
      </c>
      <c r="F112">
        <f t="shared" si="7"/>
        <v>0.86997128912157407</v>
      </c>
      <c r="G112" s="3">
        <f t="shared" si="8"/>
        <v>0.85083004966901865</v>
      </c>
      <c r="H112">
        <f t="shared" si="9"/>
        <v>1.04</v>
      </c>
    </row>
    <row r="113" spans="3:8" x14ac:dyDescent="0.25">
      <c r="C113">
        <v>103</v>
      </c>
      <c r="D113">
        <f t="shared" si="5"/>
        <v>0.87254603010517928</v>
      </c>
      <c r="E113">
        <f t="shared" si="6"/>
        <v>1.1385091513253329</v>
      </c>
      <c r="F113">
        <f t="shared" si="7"/>
        <v>0.87254603010517939</v>
      </c>
      <c r="G113" s="3">
        <f t="shared" si="8"/>
        <v>0.85542770033609039</v>
      </c>
      <c r="H113">
        <f t="shared" si="9"/>
        <v>1.06</v>
      </c>
    </row>
    <row r="114" spans="3:8" x14ac:dyDescent="0.25">
      <c r="C114">
        <v>104</v>
      </c>
      <c r="D114">
        <f t="shared" si="5"/>
        <v>0.87506978780141753</v>
      </c>
      <c r="E114">
        <f t="shared" si="6"/>
        <v>1.1506884632881635</v>
      </c>
      <c r="F114">
        <f t="shared" si="7"/>
        <v>0.87506978780141764</v>
      </c>
      <c r="G114" s="3">
        <f t="shared" si="8"/>
        <v>0.85992890991123094</v>
      </c>
      <c r="H114">
        <f t="shared" si="9"/>
        <v>1.08</v>
      </c>
    </row>
    <row r="115" spans="3:8" x14ac:dyDescent="0.25">
      <c r="C115">
        <v>105</v>
      </c>
      <c r="D115">
        <f t="shared" si="5"/>
        <v>0.87754357174701814</v>
      </c>
      <c r="E115">
        <f t="shared" si="6"/>
        <v>1.1627945805458093</v>
      </c>
      <c r="F115">
        <f t="shared" si="7"/>
        <v>0.87754357174701814</v>
      </c>
      <c r="G115" s="3">
        <f t="shared" si="8"/>
        <v>0.86433393905361733</v>
      </c>
      <c r="H115">
        <f t="shared" si="9"/>
        <v>1.1000000000000001</v>
      </c>
    </row>
    <row r="116" spans="3:8" x14ac:dyDescent="0.25">
      <c r="C116">
        <v>106</v>
      </c>
      <c r="D116">
        <f t="shared" si="5"/>
        <v>0.87996837148854323</v>
      </c>
      <c r="E116">
        <f t="shared" si="6"/>
        <v>1.1748286961976164</v>
      </c>
      <c r="F116">
        <f t="shared" si="7"/>
        <v>0.87996837148854312</v>
      </c>
      <c r="G116" s="3">
        <f t="shared" si="8"/>
        <v>0.86864311895726931</v>
      </c>
      <c r="H116">
        <f t="shared" si="9"/>
        <v>1.1200000000000001</v>
      </c>
    </row>
    <row r="117" spans="3:8" x14ac:dyDescent="0.25">
      <c r="C117">
        <v>107</v>
      </c>
      <c r="D117">
        <f t="shared" si="5"/>
        <v>0.8823451569782208</v>
      </c>
      <c r="E117">
        <f t="shared" si="6"/>
        <v>1.1867919724458691</v>
      </c>
      <c r="F117">
        <f t="shared" si="7"/>
        <v>0.88234515697822091</v>
      </c>
      <c r="G117" s="3">
        <f t="shared" si="8"/>
        <v>0.87285684943720176</v>
      </c>
      <c r="H117">
        <f t="shared" si="9"/>
        <v>1.1399999999999999</v>
      </c>
    </row>
    <row r="118" spans="3:8" x14ac:dyDescent="0.25">
      <c r="C118">
        <v>108</v>
      </c>
      <c r="D118">
        <f t="shared" si="5"/>
        <v>0.88467487896193753</v>
      </c>
      <c r="E118">
        <f t="shared" si="6"/>
        <v>1.198685541682164</v>
      </c>
      <c r="F118">
        <f t="shared" si="7"/>
        <v>0.88467487896193764</v>
      </c>
      <c r="G118" s="3">
        <f t="shared" si="8"/>
        <v>0.87697559694865657</v>
      </c>
      <c r="H118">
        <f t="shared" si="9"/>
        <v>1.1599999999999999</v>
      </c>
    </row>
    <row r="119" spans="3:8" x14ac:dyDescent="0.25">
      <c r="C119">
        <v>109</v>
      </c>
      <c r="D119">
        <f t="shared" si="5"/>
        <v>0.88695846935955014</v>
      </c>
      <c r="E119">
        <f t="shared" si="6"/>
        <v>1.2105105075257938</v>
      </c>
      <c r="F119">
        <f t="shared" si="7"/>
        <v>0.88695846935955025</v>
      </c>
      <c r="G119" s="3">
        <f t="shared" si="8"/>
        <v>0.88099989254479927</v>
      </c>
      <c r="H119">
        <f t="shared" si="9"/>
        <v>1.18</v>
      </c>
    </row>
    <row r="120" spans="3:8" x14ac:dyDescent="0.25">
      <c r="C120">
        <v>110</v>
      </c>
      <c r="D120">
        <f t="shared" si="5"/>
        <v>0.8891968416376661</v>
      </c>
      <c r="E120">
        <f t="shared" si="6"/>
        <v>1.2222679458166601</v>
      </c>
      <c r="F120">
        <f t="shared" si="7"/>
        <v>0.88919684163766621</v>
      </c>
      <c r="G120" s="3">
        <f t="shared" si="8"/>
        <v>0.88493032977829178</v>
      </c>
      <c r="H120">
        <f t="shared" si="9"/>
        <v>1.2</v>
      </c>
    </row>
    <row r="121" spans="3:8" x14ac:dyDescent="0.25">
      <c r="C121">
        <v>111</v>
      </c>
      <c r="D121">
        <f t="shared" si="5"/>
        <v>0.891390891175042</v>
      </c>
      <c r="E121">
        <f t="shared" si="6"/>
        <v>1.2339589055651141</v>
      </c>
      <c r="F121">
        <f t="shared" si="7"/>
        <v>0.891390891175042</v>
      </c>
      <c r="G121" s="3">
        <f t="shared" si="8"/>
        <v>0.88876756255216538</v>
      </c>
      <c r="H121">
        <f t="shared" si="9"/>
        <v>1.22</v>
      </c>
    </row>
    <row r="122" spans="3:8" x14ac:dyDescent="0.25">
      <c r="C122">
        <v>112</v>
      </c>
      <c r="D122">
        <f t="shared" si="5"/>
        <v>0.89354149562074725</v>
      </c>
      <c r="E122">
        <f t="shared" si="6"/>
        <v>1.2455844098609719</v>
      </c>
      <c r="F122">
        <f t="shared" si="7"/>
        <v>0.89354149562074714</v>
      </c>
      <c r="G122" s="3">
        <f t="shared" si="8"/>
        <v>0.89251230292541306</v>
      </c>
      <c r="H122">
        <f t="shared" si="9"/>
        <v>1.24</v>
      </c>
    </row>
    <row r="123" spans="3:8" x14ac:dyDescent="0.25">
      <c r="C123">
        <v>113</v>
      </c>
      <c r="D123">
        <f t="shared" si="5"/>
        <v>0.89564951524523506</v>
      </c>
      <c r="E123">
        <f t="shared" si="6"/>
        <v>1.2571454567438012</v>
      </c>
      <c r="F123">
        <f t="shared" si="7"/>
        <v>0.89564951524523517</v>
      </c>
      <c r="G123" s="3">
        <f t="shared" si="8"/>
        <v>0.89616531887869966</v>
      </c>
      <c r="H123">
        <f t="shared" si="9"/>
        <v>1.26</v>
      </c>
    </row>
    <row r="124" spans="3:8" x14ac:dyDescent="0.25">
      <c r="C124">
        <v>114</v>
      </c>
      <c r="D124">
        <f t="shared" si="5"/>
        <v>0.8977157932844626</v>
      </c>
      <c r="E124">
        <f t="shared" si="6"/>
        <v>1.268643020036462</v>
      </c>
      <c r="F124">
        <f t="shared" si="7"/>
        <v>0.89771579328446249</v>
      </c>
      <c r="G124" s="3">
        <f t="shared" si="8"/>
        <v>0.89972743204555794</v>
      </c>
      <c r="H124">
        <f t="shared" si="9"/>
        <v>1.28</v>
      </c>
    </row>
    <row r="125" spans="3:8" x14ac:dyDescent="0.25">
      <c r="C125">
        <v>115</v>
      </c>
      <c r="D125">
        <f t="shared" si="5"/>
        <v>0.89974115627719631</v>
      </c>
      <c r="E125">
        <f t="shared" si="6"/>
        <v>1.2800780501437787</v>
      </c>
      <c r="F125">
        <f t="shared" si="7"/>
        <v>0.89974115627719631</v>
      </c>
      <c r="G125" s="3">
        <f t="shared" si="8"/>
        <v>0.9031995154143897</v>
      </c>
      <c r="H125">
        <f t="shared" si="9"/>
        <v>1.3</v>
      </c>
    </row>
    <row r="126" spans="3:8" x14ac:dyDescent="0.25">
      <c r="C126">
        <v>116</v>
      </c>
      <c r="D126">
        <f t="shared" si="5"/>
        <v>0.9017264143956385</v>
      </c>
      <c r="E126">
        <f t="shared" si="6"/>
        <v>1.2914514748180619</v>
      </c>
      <c r="F126">
        <f t="shared" si="7"/>
        <v>0.9017264143956385</v>
      </c>
      <c r="G126" s="3">
        <f t="shared" si="8"/>
        <v>0.90658249100652821</v>
      </c>
      <c r="H126">
        <f t="shared" si="9"/>
        <v>1.32</v>
      </c>
    </row>
    <row r="127" spans="3:8" x14ac:dyDescent="0.25">
      <c r="C127">
        <v>117</v>
      </c>
      <c r="D127">
        <f t="shared" si="5"/>
        <v>0.90367236176950694</v>
      </c>
      <c r="E127">
        <f t="shared" si="6"/>
        <v>1.3027641998931698</v>
      </c>
      <c r="F127">
        <f t="shared" si="7"/>
        <v>0.90367236176950705</v>
      </c>
      <c r="G127" s="3">
        <f t="shared" si="8"/>
        <v>0.90987732753554751</v>
      </c>
      <c r="H127">
        <f t="shared" si="9"/>
        <v>1.34</v>
      </c>
    </row>
    <row r="128" spans="3:8" x14ac:dyDescent="0.25">
      <c r="C128">
        <v>118</v>
      </c>
      <c r="D128">
        <f t="shared" si="5"/>
        <v>0.90557977680369761</v>
      </c>
      <c r="E128">
        <f t="shared" si="6"/>
        <v>1.3140171099886337</v>
      </c>
      <c r="F128">
        <f t="shared" si="7"/>
        <v>0.90557977680369772</v>
      </c>
      <c r="G128" s="3">
        <f t="shared" si="8"/>
        <v>0.91308503805291497</v>
      </c>
      <c r="H128">
        <f t="shared" si="9"/>
        <v>1.36</v>
      </c>
    </row>
    <row r="129" spans="3:8" x14ac:dyDescent="0.25">
      <c r="C129">
        <v>119</v>
      </c>
      <c r="D129">
        <f t="shared" si="5"/>
        <v>0.90744942248965677</v>
      </c>
      <c r="E129">
        <f t="shared" si="6"/>
        <v>1.3252110691853263</v>
      </c>
      <c r="F129">
        <f t="shared" si="7"/>
        <v>0.90744942248965688</v>
      </c>
      <c r="G129" s="3">
        <f t="shared" si="8"/>
        <v>0.91620667758498575</v>
      </c>
      <c r="H129">
        <f t="shared" si="9"/>
        <v>1.38</v>
      </c>
    </row>
    <row r="130" spans="3:8" x14ac:dyDescent="0.25">
      <c r="C130">
        <v>120</v>
      </c>
      <c r="D130">
        <f t="shared" si="5"/>
        <v>0.90928204671058754</v>
      </c>
      <c r="E130">
        <f t="shared" si="6"/>
        <v>1.3363469216740493</v>
      </c>
      <c r="F130">
        <f t="shared" si="7"/>
        <v>0.90928204671058743</v>
      </c>
      <c r="G130" s="3">
        <f t="shared" si="8"/>
        <v>0.91924334076622893</v>
      </c>
      <c r="H130">
        <f t="shared" si="9"/>
        <v>1.4</v>
      </c>
    </row>
    <row r="131" spans="3:8" x14ac:dyDescent="0.25">
      <c r="C131">
        <v>121</v>
      </c>
      <c r="D131">
        <f t="shared" si="5"/>
        <v>0.91107838254061368</v>
      </c>
      <c r="E131">
        <f t="shared" si="6"/>
        <v>1.3474254923783566</v>
      </c>
      <c r="F131">
        <f t="shared" si="7"/>
        <v>0.9110783825406138</v>
      </c>
      <c r="G131" s="3">
        <f t="shared" si="8"/>
        <v>0.92219615947345368</v>
      </c>
      <c r="H131">
        <f t="shared" si="9"/>
        <v>1.42</v>
      </c>
    </row>
    <row r="132" spans="3:8" x14ac:dyDescent="0.25">
      <c r="C132">
        <v>122</v>
      </c>
      <c r="D132">
        <f t="shared" si="5"/>
        <v>0.91283914853801873</v>
      </c>
      <c r="E132">
        <f t="shared" si="6"/>
        <v>1.358447587552807</v>
      </c>
      <c r="F132">
        <f t="shared" si="7"/>
        <v>0.91283914853801862</v>
      </c>
      <c r="G132" s="3">
        <f t="shared" si="8"/>
        <v>0.92506630046567295</v>
      </c>
      <c r="H132">
        <f t="shared" si="9"/>
        <v>1.44</v>
      </c>
    </row>
    <row r="133" spans="3:8" x14ac:dyDescent="0.25">
      <c r="C133">
        <v>123</v>
      </c>
      <c r="D133">
        <f t="shared" si="5"/>
        <v>0.91456504903267877</v>
      </c>
      <c r="E133">
        <f t="shared" si="6"/>
        <v>1.3694139953578723</v>
      </c>
      <c r="F133">
        <f t="shared" si="7"/>
        <v>0.91456504903267888</v>
      </c>
      <c r="G133" s="3">
        <f t="shared" si="8"/>
        <v>0.92785496303410619</v>
      </c>
      <c r="H133">
        <f t="shared" si="9"/>
        <v>1.46</v>
      </c>
    </row>
    <row r="134" spans="3:8" x14ac:dyDescent="0.25">
      <c r="C134">
        <v>124</v>
      </c>
      <c r="D134">
        <f t="shared" si="5"/>
        <v>0.91625677440780406</v>
      </c>
      <c r="E134">
        <f t="shared" si="6"/>
        <v>1.3803254864125167</v>
      </c>
      <c r="F134">
        <f t="shared" si="7"/>
        <v>0.91625677440780406</v>
      </c>
      <c r="G134" s="3">
        <f t="shared" si="8"/>
        <v>0.93056337666666833</v>
      </c>
      <c r="H134">
        <f t="shared" si="9"/>
        <v>1.48</v>
      </c>
    </row>
    <row r="135" spans="3:8" x14ac:dyDescent="0.25">
      <c r="C135">
        <v>125</v>
      </c>
      <c r="D135">
        <f t="shared" si="5"/>
        <v>0.91791500137610116</v>
      </c>
      <c r="E135">
        <f t="shared" si="6"/>
        <v>1.3911828143255696</v>
      </c>
      <c r="F135">
        <f t="shared" si="7"/>
        <v>0.91791500137610138</v>
      </c>
      <c r="G135" s="3">
        <f t="shared" si="8"/>
        <v>0.93319279873114191</v>
      </c>
      <c r="H135">
        <f t="shared" si="9"/>
        <v>1.5</v>
      </c>
    </row>
    <row r="136" spans="3:8" x14ac:dyDescent="0.25">
      <c r="C136">
        <v>126</v>
      </c>
      <c r="D136">
        <f t="shared" si="5"/>
        <v>0.91954039325046755</v>
      </c>
      <c r="E136">
        <f t="shared" si="6"/>
        <v>1.4019867162068003</v>
      </c>
      <c r="F136">
        <f t="shared" si="7"/>
        <v>0.91954039325046766</v>
      </c>
      <c r="G136" s="3">
        <f t="shared" si="8"/>
        <v>0.93574451218106425</v>
      </c>
      <c r="H136">
        <f t="shared" si="9"/>
        <v>1.52</v>
      </c>
    </row>
    <row r="137" spans="3:8" x14ac:dyDescent="0.25">
      <c r="C137">
        <v>127</v>
      </c>
      <c r="D137">
        <f t="shared" si="5"/>
        <v>0.92113360020932511</v>
      </c>
      <c r="E137">
        <f t="shared" si="6"/>
        <v>1.4127379131586846</v>
      </c>
      <c r="F137">
        <f t="shared" si="7"/>
        <v>0.92113360020932533</v>
      </c>
      <c r="G137" s="3">
        <f t="shared" si="8"/>
        <v>0.93821982328818809</v>
      </c>
      <c r="H137">
        <f t="shared" si="9"/>
        <v>1.54</v>
      </c>
    </row>
    <row r="138" spans="3:8" x14ac:dyDescent="0.25">
      <c r="C138">
        <v>128</v>
      </c>
      <c r="D138">
        <f t="shared" si="5"/>
        <v>0.92269525955670029</v>
      </c>
      <c r="E138">
        <f t="shared" si="6"/>
        <v>1.4234371107496842</v>
      </c>
      <c r="F138">
        <f t="shared" si="7"/>
        <v>0.9226952595567004</v>
      </c>
      <c r="G138" s="3">
        <f t="shared" si="8"/>
        <v>0.94062005940520699</v>
      </c>
      <c r="H138">
        <f t="shared" si="9"/>
        <v>1.56</v>
      </c>
    </row>
    <row r="139" spans="3:8" x14ac:dyDescent="0.25">
      <c r="C139">
        <v>129</v>
      </c>
      <c r="D139">
        <f t="shared" si="5"/>
        <v>0.92422599597715449</v>
      </c>
      <c r="E139">
        <f t="shared" si="6"/>
        <v>1.4340849994699321</v>
      </c>
      <c r="F139">
        <f t="shared" si="7"/>
        <v>0.9242259959771546</v>
      </c>
      <c r="G139" s="3">
        <f t="shared" si="8"/>
        <v>0.94294656676224586</v>
      </c>
      <c r="H139">
        <f t="shared" si="9"/>
        <v>1.58</v>
      </c>
    </row>
    <row r="140" spans="3:8" x14ac:dyDescent="0.25">
      <c r="C140">
        <v>130</v>
      </c>
      <c r="D140">
        <f t="shared" ref="D140:D157" si="10">1-EXP(-0.02*C140)</f>
        <v>0.92572642178566611</v>
      </c>
      <c r="E140">
        <f t="shared" ref="E140:E157" si="11">NORMSINV(D140)</f>
        <v>1.4446822551700573</v>
      </c>
      <c r="F140">
        <f t="shared" ref="F140:F157" si="12">NORMSDIST(E140)</f>
        <v>0.92572642178566622</v>
      </c>
      <c r="G140" s="3">
        <f t="shared" ref="G140:G157" si="13">NORMDIST(C140,50,50,TRUE )</f>
        <v>0.94520070830044201</v>
      </c>
      <c r="H140">
        <f t="shared" ref="H140:H157" si="14">(C140-50)/50</f>
        <v>1.6</v>
      </c>
    </row>
    <row r="141" spans="3:8" x14ac:dyDescent="0.25">
      <c r="C141">
        <v>131</v>
      </c>
      <c r="D141">
        <f t="shared" si="10"/>
        <v>0.92719713717256447</v>
      </c>
      <c r="E141">
        <f t="shared" si="11"/>
        <v>1.4552295394839336</v>
      </c>
      <c r="F141">
        <f t="shared" si="12"/>
        <v>0.92719713717256458</v>
      </c>
      <c r="G141" s="3">
        <f t="shared" si="13"/>
        <v>0.94738386154574794</v>
      </c>
      <c r="H141">
        <f t="shared" si="14"/>
        <v>1.62</v>
      </c>
    </row>
    <row r="142" spans="3:8" x14ac:dyDescent="0.25">
      <c r="C142">
        <v>132</v>
      </c>
      <c r="D142">
        <f t="shared" si="10"/>
        <v>0.92863873044361389</v>
      </c>
      <c r="E142">
        <f t="shared" si="11"/>
        <v>1.4657275002360444</v>
      </c>
      <c r="F142">
        <f t="shared" si="12"/>
        <v>0.92863873044361389</v>
      </c>
      <c r="G142" s="3">
        <f t="shared" si="13"/>
        <v>0.94949741652589625</v>
      </c>
      <c r="H142">
        <f t="shared" si="14"/>
        <v>1.64</v>
      </c>
    </row>
    <row r="143" spans="3:8" x14ac:dyDescent="0.25">
      <c r="C143">
        <v>133</v>
      </c>
      <c r="D143">
        <f t="shared" si="10"/>
        <v>0.93005177825534469</v>
      </c>
      <c r="E143">
        <f t="shared" si="11"/>
        <v>1.476176771834151</v>
      </c>
      <c r="F143">
        <f t="shared" si="12"/>
        <v>0.93005177825534469</v>
      </c>
      <c r="G143" s="3">
        <f t="shared" si="13"/>
        <v>0.95154277373327711</v>
      </c>
      <c r="H143">
        <f t="shared" si="14"/>
        <v>1.66</v>
      </c>
    </row>
    <row r="144" spans="3:8" x14ac:dyDescent="0.25">
      <c r="C144">
        <v>134</v>
      </c>
      <c r="D144">
        <f t="shared" si="10"/>
        <v>0.93143684584572206</v>
      </c>
      <c r="E144">
        <f t="shared" si="11"/>
        <v>1.4865779756478732</v>
      </c>
      <c r="F144">
        <f t="shared" si="12"/>
        <v>0.93143684584572206</v>
      </c>
      <c r="G144" s="3">
        <f t="shared" si="13"/>
        <v>0.95352134213627993</v>
      </c>
      <c r="H144">
        <f t="shared" si="14"/>
        <v>1.68</v>
      </c>
    </row>
    <row r="145" spans="3:8" x14ac:dyDescent="0.25">
      <c r="C145">
        <v>135</v>
      </c>
      <c r="D145">
        <f t="shared" si="10"/>
        <v>0.93279448726025027</v>
      </c>
      <c r="E145">
        <f t="shared" si="11"/>
        <v>1.4969317203738324</v>
      </c>
      <c r="F145">
        <f t="shared" si="12"/>
        <v>0.93279448726025027</v>
      </c>
      <c r="G145" s="3">
        <f t="shared" si="13"/>
        <v>0.95543453724145699</v>
      </c>
      <c r="H145">
        <f t="shared" si="14"/>
        <v>1.7</v>
      </c>
    </row>
    <row r="146" spans="3:8" x14ac:dyDescent="0.25">
      <c r="C146">
        <v>136</v>
      </c>
      <c r="D146">
        <f t="shared" si="10"/>
        <v>0.93412524557359711</v>
      </c>
      <c r="E146">
        <f t="shared" si="11"/>
        <v>1.5072386023878848</v>
      </c>
      <c r="F146">
        <f t="shared" si="12"/>
        <v>0.93412524557359722</v>
      </c>
      <c r="G146" s="3">
        <f t="shared" si="13"/>
        <v>0.95728377920867114</v>
      </c>
      <c r="H146">
        <f t="shared" si="14"/>
        <v>1.72</v>
      </c>
    </row>
    <row r="147" spans="3:8" x14ac:dyDescent="0.25">
      <c r="C147">
        <v>137</v>
      </c>
      <c r="D147">
        <f t="shared" si="10"/>
        <v>0.93542965310683157</v>
      </c>
      <c r="E147">
        <f t="shared" si="11"/>
        <v>1.5174992060850316</v>
      </c>
      <c r="F147">
        <f t="shared" si="12"/>
        <v>0.93542965310683168</v>
      </c>
      <c r="G147" s="3">
        <f t="shared" si="13"/>
        <v>0.95907049102119268</v>
      </c>
      <c r="H147">
        <f t="shared" si="14"/>
        <v>1.74</v>
      </c>
    </row>
    <row r="148" spans="3:8" x14ac:dyDescent="0.25">
      <c r="C148">
        <v>138</v>
      </c>
      <c r="D148">
        <f t="shared" si="10"/>
        <v>0.93670823164035932</v>
      </c>
      <c r="E148">
        <f t="shared" si="11"/>
        <v>1.5277141042075044</v>
      </c>
      <c r="F148">
        <f t="shared" si="12"/>
        <v>0.93670823164035932</v>
      </c>
      <c r="G148" s="3">
        <f t="shared" si="13"/>
        <v>0.96079609671251731</v>
      </c>
      <c r="H148">
        <f t="shared" si="14"/>
        <v>1.76</v>
      </c>
    </row>
    <row r="149" spans="3:8" x14ac:dyDescent="0.25">
      <c r="C149">
        <v>139</v>
      </c>
      <c r="D149">
        <f t="shared" si="10"/>
        <v>0.93796149262264172</v>
      </c>
      <c r="E149">
        <f t="shared" si="11"/>
        <v>1.5378838581615237</v>
      </c>
      <c r="F149">
        <f t="shared" si="12"/>
        <v>0.93796149262264172</v>
      </c>
      <c r="G149" s="3">
        <f t="shared" si="13"/>
        <v>0.96246201965148326</v>
      </c>
      <c r="H149">
        <f t="shared" si="14"/>
        <v>1.78</v>
      </c>
    </row>
    <row r="150" spans="3:8" x14ac:dyDescent="0.25">
      <c r="C150">
        <v>140</v>
      </c>
      <c r="D150">
        <f t="shared" si="10"/>
        <v>0.93918993737478207</v>
      </c>
      <c r="E150">
        <f t="shared" si="11"/>
        <v>1.5480090183232014</v>
      </c>
      <c r="F150">
        <f t="shared" si="12"/>
        <v>0.93918993737478207</v>
      </c>
      <c r="G150" s="3">
        <f t="shared" si="13"/>
        <v>0.96406968088707423</v>
      </c>
      <c r="H150">
        <f t="shared" si="14"/>
        <v>1.8</v>
      </c>
    </row>
    <row r="151" spans="3:8" x14ac:dyDescent="0.25">
      <c r="C151">
        <v>141</v>
      </c>
      <c r="D151">
        <f t="shared" si="10"/>
        <v>0.94039405729106063</v>
      </c>
      <c r="E151">
        <f t="shared" si="11"/>
        <v>1.5580901243340421</v>
      </c>
      <c r="F151">
        <f t="shared" si="12"/>
        <v>0.94039405729106063</v>
      </c>
      <c r="G151" s="3">
        <f t="shared" si="13"/>
        <v>0.96562049755411006</v>
      </c>
      <c r="H151">
        <f t="shared" si="14"/>
        <v>1.82</v>
      </c>
    </row>
    <row r="152" spans="3:8" x14ac:dyDescent="0.25">
      <c r="C152">
        <v>142</v>
      </c>
      <c r="D152">
        <f t="shared" si="10"/>
        <v>0.94157433403549917</v>
      </c>
      <c r="E152">
        <f t="shared" si="11"/>
        <v>1.5681277053864568</v>
      </c>
      <c r="F152">
        <f t="shared" si="12"/>
        <v>0.94157433403549917</v>
      </c>
      <c r="G152" s="3">
        <f t="shared" si="13"/>
        <v>0.96711588134083615</v>
      </c>
      <c r="H152">
        <f t="shared" si="14"/>
        <v>1.84</v>
      </c>
    </row>
    <row r="153" spans="3:8" x14ac:dyDescent="0.25">
      <c r="C153">
        <v>143</v>
      </c>
      <c r="D153">
        <f t="shared" si="10"/>
        <v>0.94273123973453266</v>
      </c>
      <c r="E153">
        <f t="shared" si="11"/>
        <v>1.5781222804997035</v>
      </c>
      <c r="F153">
        <f t="shared" si="12"/>
        <v>0.94273123973453266</v>
      </c>
      <c r="G153" s="3">
        <f t="shared" si="13"/>
        <v>0.96855723701924734</v>
      </c>
      <c r="H153">
        <f t="shared" si="14"/>
        <v>1.86</v>
      </c>
    </row>
    <row r="154" spans="3:8" x14ac:dyDescent="0.25">
      <c r="C154">
        <v>144</v>
      </c>
      <c r="D154">
        <f t="shared" si="10"/>
        <v>0.94386523716586623</v>
      </c>
      <c r="E154">
        <f t="shared" si="11"/>
        <v>1.5880743587866353</v>
      </c>
      <c r="F154">
        <f t="shared" si="12"/>
        <v>0.94386523716586623</v>
      </c>
      <c r="G154" s="3">
        <f t="shared" si="13"/>
        <v>0.96994596103880026</v>
      </c>
      <c r="H154">
        <f t="shared" si="14"/>
        <v>1.88</v>
      </c>
    </row>
    <row r="155" spans="3:8" x14ac:dyDescent="0.25">
      <c r="C155">
        <v>145</v>
      </c>
      <c r="D155">
        <f t="shared" si="10"/>
        <v>0.94497677994359275</v>
      </c>
      <c r="E155">
        <f t="shared" si="11"/>
        <v>1.5979844397116356</v>
      </c>
      <c r="F155">
        <f t="shared" si="12"/>
        <v>0.94497677994359275</v>
      </c>
      <c r="G155" s="3">
        <f t="shared" si="13"/>
        <v>0.97128344018399815</v>
      </c>
      <c r="H155">
        <f t="shared" si="14"/>
        <v>1.9</v>
      </c>
    </row>
    <row r="156" spans="3:8" x14ac:dyDescent="0.25">
      <c r="C156">
        <v>146</v>
      </c>
      <c r="D156">
        <f t="shared" si="10"/>
        <v>0.94606631269964403</v>
      </c>
      <c r="E156">
        <f t="shared" si="11"/>
        <v>1.607853013340071</v>
      </c>
      <c r="F156">
        <f t="shared" si="12"/>
        <v>0.94606631269964403</v>
      </c>
      <c r="G156" s="3">
        <f t="shared" si="13"/>
        <v>0.9725710502961632</v>
      </c>
      <c r="H156">
        <f t="shared" si="14"/>
        <v>1.92</v>
      </c>
    </row>
    <row r="157" spans="3:8" x14ac:dyDescent="0.25">
      <c r="C157">
        <v>147</v>
      </c>
      <c r="D157">
        <f t="shared" si="10"/>
        <v>0.94713427126164962</v>
      </c>
      <c r="E157">
        <f t="shared" si="11"/>
        <v>1.617680560579617</v>
      </c>
      <c r="F157">
        <f t="shared" si="12"/>
        <v>0.94713427126164962</v>
      </c>
      <c r="G157" s="3">
        <f t="shared" si="13"/>
        <v>0.97381015505954727</v>
      </c>
      <c r="H157">
        <f t="shared" si="14"/>
        <v>1.94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36"/>
  <sheetViews>
    <sheetView tabSelected="1" workbookViewId="0">
      <selection activeCell="H7" sqref="H7"/>
    </sheetView>
  </sheetViews>
  <sheetFormatPr defaultRowHeight="15" x14ac:dyDescent="0.25"/>
  <sheetData>
    <row r="3" spans="1:27" x14ac:dyDescent="0.25">
      <c r="A3" t="s">
        <v>39</v>
      </c>
      <c r="P3" t="s">
        <v>38</v>
      </c>
    </row>
    <row r="4" spans="1:27" x14ac:dyDescent="0.25">
      <c r="D4" t="s">
        <v>40</v>
      </c>
      <c r="J4" t="s">
        <v>41</v>
      </c>
      <c r="R4" t="s">
        <v>40</v>
      </c>
    </row>
    <row r="5" spans="1:27" x14ac:dyDescent="0.25">
      <c r="A5" t="s">
        <v>34</v>
      </c>
      <c r="B5" s="1">
        <v>0.03</v>
      </c>
      <c r="D5" s="6">
        <v>0.05</v>
      </c>
      <c r="G5" t="s">
        <v>37</v>
      </c>
      <c r="H5" s="1">
        <v>0.03</v>
      </c>
      <c r="J5" s="6">
        <v>7.0000000000000007E-2</v>
      </c>
      <c r="P5" s="5">
        <v>2.5000000000000001E-2</v>
      </c>
      <c r="R5" s="1">
        <v>0.06</v>
      </c>
      <c r="X5" s="5">
        <v>2.5000000000000001E-2</v>
      </c>
      <c r="Z5" s="1">
        <v>0.05</v>
      </c>
    </row>
    <row r="6" spans="1:27" x14ac:dyDescent="0.25">
      <c r="B6" t="s">
        <v>26</v>
      </c>
      <c r="C6" t="s">
        <v>27</v>
      </c>
      <c r="D6" t="s">
        <v>28</v>
      </c>
      <c r="E6" t="s">
        <v>35</v>
      </c>
      <c r="H6" t="s">
        <v>26</v>
      </c>
      <c r="I6" t="s">
        <v>27</v>
      </c>
      <c r="J6" t="s">
        <v>28</v>
      </c>
      <c r="K6" t="s">
        <v>35</v>
      </c>
      <c r="P6" t="s">
        <v>26</v>
      </c>
      <c r="Q6" t="s">
        <v>27</v>
      </c>
      <c r="R6" t="s">
        <v>28</v>
      </c>
      <c r="S6" t="s">
        <v>29</v>
      </c>
      <c r="X6" t="s">
        <v>26</v>
      </c>
      <c r="Y6" t="s">
        <v>27</v>
      </c>
      <c r="Z6" t="s">
        <v>28</v>
      </c>
      <c r="AA6" t="s">
        <v>29</v>
      </c>
    </row>
    <row r="7" spans="1:27" x14ac:dyDescent="0.25">
      <c r="A7">
        <v>0.5</v>
      </c>
      <c r="B7">
        <f>100*$B$5</f>
        <v>3</v>
      </c>
      <c r="D7">
        <f t="shared" ref="D7:D16" si="0">EXP(-$D$5*A7)</f>
        <v>0.97530991202833262</v>
      </c>
      <c r="E7">
        <f t="shared" ref="E7:E16" si="1">(B7+C7)*D7</f>
        <v>2.9259297360849978</v>
      </c>
      <c r="G7">
        <v>0.5</v>
      </c>
      <c r="H7">
        <f>100*$H$5</f>
        <v>3</v>
      </c>
      <c r="J7">
        <f>EXP(-$J$5*G7)</f>
        <v>0.96560541625756646</v>
      </c>
      <c r="K7">
        <f t="shared" ref="K7:K16" si="2">(H7+I7)*J7</f>
        <v>2.8968162487726996</v>
      </c>
      <c r="O7">
        <v>0.5</v>
      </c>
      <c r="P7">
        <f t="shared" ref="P7:P16" si="3">100*$P$5</f>
        <v>2.5</v>
      </c>
      <c r="Q7">
        <v>0</v>
      </c>
      <c r="R7">
        <f t="shared" ref="R7:R16" si="4">EXP(-$R$5*O7)</f>
        <v>0.97044553354850815</v>
      </c>
      <c r="S7">
        <f>(P7+Q7)*R7</f>
        <v>2.4261138338712702</v>
      </c>
      <c r="W7">
        <v>0.5</v>
      </c>
      <c r="X7">
        <f t="shared" ref="X7:X16" si="5">100*$P$5</f>
        <v>2.5</v>
      </c>
      <c r="Z7">
        <f t="shared" ref="Z7:Z16" si="6">EXP(-$Z$5*W7)</f>
        <v>0.97530991202833262</v>
      </c>
      <c r="AA7">
        <f>(X7+Y7)*Z7</f>
        <v>2.4382747800708318</v>
      </c>
    </row>
    <row r="8" spans="1:27" x14ac:dyDescent="0.25">
      <c r="A8">
        <v>1</v>
      </c>
      <c r="B8">
        <f t="shared" ref="B8:B16" si="7">100*$B$5</f>
        <v>3</v>
      </c>
      <c r="D8">
        <f t="shared" si="0"/>
        <v>0.95122942450071402</v>
      </c>
      <c r="E8">
        <f t="shared" si="1"/>
        <v>2.8536882735021418</v>
      </c>
      <c r="G8">
        <v>1</v>
      </c>
      <c r="H8">
        <f t="shared" ref="H8:H16" si="8">100*$B$5</f>
        <v>3</v>
      </c>
      <c r="J8">
        <f t="shared" ref="J8:J16" si="9">EXP(-$J$5*G8)</f>
        <v>0.93239381990594827</v>
      </c>
      <c r="K8">
        <f t="shared" si="2"/>
        <v>2.7971814597178448</v>
      </c>
      <c r="O8">
        <v>1</v>
      </c>
      <c r="P8">
        <f t="shared" si="3"/>
        <v>2.5</v>
      </c>
      <c r="R8">
        <f t="shared" si="4"/>
        <v>0.94176453358424872</v>
      </c>
      <c r="S8">
        <f t="shared" ref="S8:S16" si="10">(P8+Q8)*R8</f>
        <v>2.3544113339606216</v>
      </c>
      <c r="W8">
        <v>1</v>
      </c>
      <c r="X8">
        <f t="shared" si="5"/>
        <v>2.5</v>
      </c>
      <c r="Z8">
        <f t="shared" si="6"/>
        <v>0.95122942450071402</v>
      </c>
      <c r="AA8">
        <f t="shared" ref="AA8:AA16" si="11">(X8+Y8)*Z8</f>
        <v>2.3780735612517852</v>
      </c>
    </row>
    <row r="9" spans="1:27" x14ac:dyDescent="0.25">
      <c r="A9">
        <v>1.5</v>
      </c>
      <c r="B9">
        <f t="shared" si="7"/>
        <v>3</v>
      </c>
      <c r="D9">
        <f t="shared" si="0"/>
        <v>0.92774348632855286</v>
      </c>
      <c r="E9">
        <f t="shared" si="1"/>
        <v>2.7832304589856585</v>
      </c>
      <c r="G9">
        <v>1.5</v>
      </c>
      <c r="H9">
        <f t="shared" si="8"/>
        <v>3</v>
      </c>
      <c r="J9">
        <f t="shared" si="9"/>
        <v>0.90032452258626561</v>
      </c>
      <c r="K9">
        <f t="shared" si="2"/>
        <v>2.7009735677587967</v>
      </c>
      <c r="O9">
        <v>1.5</v>
      </c>
      <c r="P9">
        <f t="shared" si="3"/>
        <v>2.5</v>
      </c>
      <c r="R9">
        <f t="shared" si="4"/>
        <v>0.91393118527122819</v>
      </c>
      <c r="S9">
        <f t="shared" si="10"/>
        <v>2.2848279631780706</v>
      </c>
      <c r="W9">
        <v>1.5</v>
      </c>
      <c r="X9">
        <f t="shared" si="5"/>
        <v>2.5</v>
      </c>
      <c r="Z9">
        <f t="shared" si="6"/>
        <v>0.92774348632855286</v>
      </c>
      <c r="AA9">
        <f t="shared" si="11"/>
        <v>2.319358715821382</v>
      </c>
    </row>
    <row r="10" spans="1:27" x14ac:dyDescent="0.25">
      <c r="A10">
        <v>2</v>
      </c>
      <c r="B10">
        <f t="shared" si="7"/>
        <v>3</v>
      </c>
      <c r="D10">
        <f t="shared" si="0"/>
        <v>0.90483741803595952</v>
      </c>
      <c r="E10">
        <f t="shared" si="1"/>
        <v>2.7145122541078788</v>
      </c>
      <c r="G10">
        <v>2</v>
      </c>
      <c r="H10">
        <f t="shared" si="8"/>
        <v>3</v>
      </c>
      <c r="J10">
        <f t="shared" si="9"/>
        <v>0.86935823539880586</v>
      </c>
      <c r="K10">
        <f t="shared" si="2"/>
        <v>2.6080747061964176</v>
      </c>
      <c r="O10">
        <v>2</v>
      </c>
      <c r="P10">
        <f t="shared" si="3"/>
        <v>2.5</v>
      </c>
      <c r="R10">
        <f t="shared" si="4"/>
        <v>0.88692043671715748</v>
      </c>
      <c r="S10">
        <f t="shared" si="10"/>
        <v>2.2173010917928937</v>
      </c>
      <c r="W10">
        <v>2</v>
      </c>
      <c r="X10">
        <f t="shared" si="5"/>
        <v>2.5</v>
      </c>
      <c r="Z10">
        <f t="shared" si="6"/>
        <v>0.90483741803595952</v>
      </c>
      <c r="AA10">
        <f t="shared" si="11"/>
        <v>2.2620935450898987</v>
      </c>
    </row>
    <row r="11" spans="1:27" x14ac:dyDescent="0.25">
      <c r="A11">
        <v>2.5</v>
      </c>
      <c r="B11">
        <f t="shared" si="7"/>
        <v>3</v>
      </c>
      <c r="D11">
        <f t="shared" si="0"/>
        <v>0.88249690258459546</v>
      </c>
      <c r="E11">
        <f t="shared" si="1"/>
        <v>2.6474907077537866</v>
      </c>
      <c r="G11">
        <v>2.5</v>
      </c>
      <c r="H11">
        <f t="shared" si="8"/>
        <v>3</v>
      </c>
      <c r="J11">
        <f t="shared" si="9"/>
        <v>0.83945702076920736</v>
      </c>
      <c r="K11">
        <f t="shared" si="2"/>
        <v>2.5183710623076223</v>
      </c>
      <c r="O11">
        <v>2.5</v>
      </c>
      <c r="P11">
        <f t="shared" si="3"/>
        <v>2.5</v>
      </c>
      <c r="R11">
        <f t="shared" si="4"/>
        <v>0.86070797642505781</v>
      </c>
      <c r="S11">
        <f t="shared" si="10"/>
        <v>2.1517699410626445</v>
      </c>
      <c r="W11">
        <v>2.5</v>
      </c>
      <c r="X11">
        <f t="shared" si="5"/>
        <v>2.5</v>
      </c>
      <c r="Z11">
        <f t="shared" si="6"/>
        <v>0.88249690258459546</v>
      </c>
      <c r="AA11">
        <f t="shared" si="11"/>
        <v>2.2062422564614885</v>
      </c>
    </row>
    <row r="12" spans="1:27" x14ac:dyDescent="0.25">
      <c r="A12">
        <v>3</v>
      </c>
      <c r="B12">
        <f t="shared" si="7"/>
        <v>3</v>
      </c>
      <c r="D12">
        <f t="shared" si="0"/>
        <v>0.86070797642505781</v>
      </c>
      <c r="E12">
        <f t="shared" si="1"/>
        <v>2.5821239292751734</v>
      </c>
      <c r="G12">
        <v>3</v>
      </c>
      <c r="H12">
        <f t="shared" si="8"/>
        <v>3</v>
      </c>
      <c r="J12">
        <f t="shared" si="9"/>
        <v>0.81058424597018708</v>
      </c>
      <c r="K12">
        <f t="shared" si="2"/>
        <v>2.4317527379105615</v>
      </c>
      <c r="O12">
        <v>3</v>
      </c>
      <c r="P12">
        <f t="shared" si="3"/>
        <v>2.5</v>
      </c>
      <c r="R12">
        <f t="shared" si="4"/>
        <v>0.835270211411272</v>
      </c>
      <c r="S12">
        <f t="shared" si="10"/>
        <v>2.08817552852818</v>
      </c>
      <c r="W12">
        <v>3</v>
      </c>
      <c r="X12">
        <f t="shared" si="5"/>
        <v>2.5</v>
      </c>
      <c r="Z12">
        <f t="shared" si="6"/>
        <v>0.86070797642505781</v>
      </c>
      <c r="AA12">
        <f t="shared" si="11"/>
        <v>2.1517699410626445</v>
      </c>
    </row>
    <row r="13" spans="1:27" x14ac:dyDescent="0.25">
      <c r="A13">
        <v>3.5</v>
      </c>
      <c r="B13">
        <f t="shared" si="7"/>
        <v>3</v>
      </c>
      <c r="D13">
        <f t="shared" si="0"/>
        <v>0.83945702076920736</v>
      </c>
      <c r="E13">
        <f t="shared" si="1"/>
        <v>2.5183710623076223</v>
      </c>
      <c r="G13">
        <v>3.5</v>
      </c>
      <c r="H13">
        <f t="shared" si="8"/>
        <v>3</v>
      </c>
      <c r="J13">
        <f t="shared" si="9"/>
        <v>0.78270453824186814</v>
      </c>
      <c r="K13">
        <f t="shared" si="2"/>
        <v>2.3481136147256043</v>
      </c>
      <c r="O13">
        <v>3.5</v>
      </c>
      <c r="P13">
        <f t="shared" si="3"/>
        <v>2.5</v>
      </c>
      <c r="R13">
        <f t="shared" si="4"/>
        <v>0.81058424597018708</v>
      </c>
      <c r="S13">
        <f t="shared" si="10"/>
        <v>2.0264606149254676</v>
      </c>
      <c r="W13">
        <v>3.5</v>
      </c>
      <c r="X13">
        <f t="shared" si="5"/>
        <v>2.5</v>
      </c>
      <c r="Z13">
        <f t="shared" si="6"/>
        <v>0.83945702076920736</v>
      </c>
      <c r="AA13">
        <f t="shared" si="11"/>
        <v>2.0986425519230183</v>
      </c>
    </row>
    <row r="14" spans="1:27" x14ac:dyDescent="0.25">
      <c r="A14">
        <v>4</v>
      </c>
      <c r="B14">
        <f t="shared" si="7"/>
        <v>3</v>
      </c>
      <c r="D14">
        <f t="shared" si="0"/>
        <v>0.81873075307798182</v>
      </c>
      <c r="E14">
        <f t="shared" si="1"/>
        <v>2.4561922592339456</v>
      </c>
      <c r="G14">
        <v>4</v>
      </c>
      <c r="H14">
        <f t="shared" si="8"/>
        <v>3</v>
      </c>
      <c r="J14">
        <f t="shared" si="9"/>
        <v>0.75578374145572547</v>
      </c>
      <c r="K14">
        <f t="shared" si="2"/>
        <v>2.2673512243671765</v>
      </c>
      <c r="O14">
        <v>4</v>
      </c>
      <c r="P14">
        <f t="shared" si="3"/>
        <v>2.5</v>
      </c>
      <c r="R14">
        <f t="shared" si="4"/>
        <v>0.78662786106655347</v>
      </c>
      <c r="S14">
        <f t="shared" si="10"/>
        <v>1.9665696526663836</v>
      </c>
      <c r="W14">
        <v>4</v>
      </c>
      <c r="X14">
        <f t="shared" si="5"/>
        <v>2.5</v>
      </c>
      <c r="Z14">
        <f t="shared" si="6"/>
        <v>0.81873075307798182</v>
      </c>
      <c r="AA14">
        <f t="shared" si="11"/>
        <v>2.0468268826949547</v>
      </c>
    </row>
    <row r="15" spans="1:27" x14ac:dyDescent="0.25">
      <c r="A15">
        <v>4.5</v>
      </c>
      <c r="B15">
        <f t="shared" si="7"/>
        <v>3</v>
      </c>
      <c r="D15">
        <f t="shared" si="0"/>
        <v>0.79851621875937706</v>
      </c>
      <c r="E15">
        <f t="shared" si="1"/>
        <v>2.3955486562781312</v>
      </c>
      <c r="G15">
        <v>4.5</v>
      </c>
      <c r="H15">
        <f t="shared" si="8"/>
        <v>3</v>
      </c>
      <c r="J15">
        <f t="shared" si="9"/>
        <v>0.72978887426905681</v>
      </c>
      <c r="K15">
        <f t="shared" si="2"/>
        <v>2.1893666228071704</v>
      </c>
      <c r="O15">
        <v>4.5</v>
      </c>
      <c r="P15">
        <f t="shared" si="3"/>
        <v>2.5</v>
      </c>
      <c r="R15">
        <f t="shared" si="4"/>
        <v>0.76337949433685315</v>
      </c>
      <c r="S15">
        <f t="shared" si="10"/>
        <v>1.9084487358421329</v>
      </c>
      <c r="W15">
        <v>4.5</v>
      </c>
      <c r="X15">
        <f t="shared" si="5"/>
        <v>2.5</v>
      </c>
      <c r="Z15">
        <f t="shared" si="6"/>
        <v>0.79851621875937706</v>
      </c>
      <c r="AA15">
        <f t="shared" si="11"/>
        <v>1.9962905468984427</v>
      </c>
    </row>
    <row r="16" spans="1:27" x14ac:dyDescent="0.25">
      <c r="A16">
        <v>5</v>
      </c>
      <c r="B16">
        <f t="shared" si="7"/>
        <v>3</v>
      </c>
      <c r="C16">
        <v>100</v>
      </c>
      <c r="D16">
        <f t="shared" si="0"/>
        <v>0.77880078307140488</v>
      </c>
      <c r="E16">
        <f t="shared" si="1"/>
        <v>80.216480656354705</v>
      </c>
      <c r="G16">
        <v>5</v>
      </c>
      <c r="H16">
        <f t="shared" si="8"/>
        <v>3</v>
      </c>
      <c r="I16">
        <v>100</v>
      </c>
      <c r="J16">
        <f t="shared" si="9"/>
        <v>0.70468808971871344</v>
      </c>
      <c r="K16">
        <f t="shared" si="2"/>
        <v>72.582873241027485</v>
      </c>
      <c r="O16">
        <v>5</v>
      </c>
      <c r="P16">
        <f t="shared" si="3"/>
        <v>2.5</v>
      </c>
      <c r="Q16">
        <v>100</v>
      </c>
      <c r="R16">
        <f t="shared" si="4"/>
        <v>0.74081822068171788</v>
      </c>
      <c r="S16">
        <f t="shared" si="10"/>
        <v>75.933867619876082</v>
      </c>
      <c r="W16">
        <v>5</v>
      </c>
      <c r="X16">
        <f t="shared" si="5"/>
        <v>2.5</v>
      </c>
      <c r="Y16">
        <v>100</v>
      </c>
      <c r="Z16">
        <f t="shared" si="6"/>
        <v>0.77880078307140488</v>
      </c>
      <c r="AA16">
        <f t="shared" si="11"/>
        <v>79.827080264819003</v>
      </c>
    </row>
    <row r="17" spans="1:27" x14ac:dyDescent="0.25">
      <c r="E17">
        <f>SUM(E7:E16)</f>
        <v>104.09356799388404</v>
      </c>
      <c r="K17">
        <f>SUM(K7:K16)</f>
        <v>95.340874485591371</v>
      </c>
      <c r="S17">
        <f>SUM(S7:S16)</f>
        <v>95.357946315703742</v>
      </c>
      <c r="T17" t="s">
        <v>30</v>
      </c>
      <c r="AA17">
        <f>SUM(AA7:AA16)</f>
        <v>99.724653046093451</v>
      </c>
    </row>
    <row r="19" spans="1:27" x14ac:dyDescent="0.25">
      <c r="K19">
        <f>E17-K17</f>
        <v>8.7526935082926656</v>
      </c>
      <c r="R19" t="s">
        <v>31</v>
      </c>
      <c r="S19">
        <f>100-10</f>
        <v>90</v>
      </c>
      <c r="T19" t="s">
        <v>32</v>
      </c>
    </row>
    <row r="20" spans="1:27" x14ac:dyDescent="0.25">
      <c r="S20">
        <f>S17-S19</f>
        <v>5.3579463157037424</v>
      </c>
      <c r="T20" t="s">
        <v>33</v>
      </c>
    </row>
    <row r="23" spans="1:27" x14ac:dyDescent="0.25">
      <c r="A23" t="s">
        <v>36</v>
      </c>
    </row>
    <row r="24" spans="1:27" x14ac:dyDescent="0.25">
      <c r="B24" s="5">
        <v>7.4999999999999997E-3</v>
      </c>
    </row>
    <row r="25" spans="1:27" x14ac:dyDescent="0.25">
      <c r="B25" t="s">
        <v>26</v>
      </c>
      <c r="C25" t="s">
        <v>28</v>
      </c>
      <c r="D25" t="s">
        <v>35</v>
      </c>
    </row>
    <row r="26" spans="1:27" x14ac:dyDescent="0.25">
      <c r="A26">
        <v>0.5</v>
      </c>
      <c r="B26">
        <f t="shared" ref="B26:B35" si="12">$B$24*100</f>
        <v>0.75</v>
      </c>
      <c r="C26">
        <f>EXP(-5%*A26)</f>
        <v>0.97530991202833262</v>
      </c>
      <c r="D26">
        <f>B26*C26</f>
        <v>0.73148243402124946</v>
      </c>
    </row>
    <row r="27" spans="1:27" x14ac:dyDescent="0.25">
      <c r="A27">
        <v>1</v>
      </c>
      <c r="B27">
        <f t="shared" si="12"/>
        <v>0.75</v>
      </c>
      <c r="C27">
        <f t="shared" ref="C27:C35" si="13">EXP(-5%*A27)</f>
        <v>0.95122942450071402</v>
      </c>
      <c r="D27">
        <f t="shared" ref="D27:D35" si="14">B27*C27</f>
        <v>0.71342206837553546</v>
      </c>
    </row>
    <row r="28" spans="1:27" x14ac:dyDescent="0.25">
      <c r="A28">
        <v>1.5</v>
      </c>
      <c r="B28">
        <f t="shared" si="12"/>
        <v>0.75</v>
      </c>
      <c r="C28">
        <f t="shared" si="13"/>
        <v>0.92774348632855286</v>
      </c>
      <c r="D28">
        <f t="shared" si="14"/>
        <v>0.69580761474641462</v>
      </c>
    </row>
    <row r="29" spans="1:27" x14ac:dyDescent="0.25">
      <c r="A29">
        <v>2</v>
      </c>
      <c r="B29">
        <f t="shared" si="12"/>
        <v>0.75</v>
      </c>
      <c r="C29">
        <f t="shared" si="13"/>
        <v>0.90483741803595952</v>
      </c>
      <c r="D29">
        <f t="shared" si="14"/>
        <v>0.67862806352696969</v>
      </c>
    </row>
    <row r="30" spans="1:27" x14ac:dyDescent="0.25">
      <c r="A30">
        <v>2.5</v>
      </c>
      <c r="B30">
        <f t="shared" si="12"/>
        <v>0.75</v>
      </c>
      <c r="C30">
        <f t="shared" si="13"/>
        <v>0.88249690258459546</v>
      </c>
      <c r="D30">
        <f t="shared" si="14"/>
        <v>0.66187267693844665</v>
      </c>
    </row>
    <row r="31" spans="1:27" x14ac:dyDescent="0.25">
      <c r="A31">
        <v>3</v>
      </c>
      <c r="B31">
        <f t="shared" si="12"/>
        <v>0.75</v>
      </c>
      <c r="C31">
        <f t="shared" si="13"/>
        <v>0.86070797642505781</v>
      </c>
      <c r="D31">
        <f t="shared" si="14"/>
        <v>0.64553098231879336</v>
      </c>
    </row>
    <row r="32" spans="1:27" x14ac:dyDescent="0.25">
      <c r="A32">
        <v>3.5</v>
      </c>
      <c r="B32">
        <f t="shared" si="12"/>
        <v>0.75</v>
      </c>
      <c r="C32">
        <f t="shared" si="13"/>
        <v>0.83945702076920736</v>
      </c>
      <c r="D32">
        <f t="shared" si="14"/>
        <v>0.62959276557690558</v>
      </c>
    </row>
    <row r="33" spans="1:4" x14ac:dyDescent="0.25">
      <c r="A33">
        <v>4</v>
      </c>
      <c r="B33">
        <f t="shared" si="12"/>
        <v>0.75</v>
      </c>
      <c r="C33">
        <f t="shared" si="13"/>
        <v>0.81873075307798182</v>
      </c>
      <c r="D33">
        <f t="shared" si="14"/>
        <v>0.61404806480848639</v>
      </c>
    </row>
    <row r="34" spans="1:4" x14ac:dyDescent="0.25">
      <c r="A34">
        <v>4.5</v>
      </c>
      <c r="B34">
        <f t="shared" si="12"/>
        <v>0.75</v>
      </c>
      <c r="C34">
        <f t="shared" si="13"/>
        <v>0.79851621875937706</v>
      </c>
      <c r="D34">
        <f t="shared" si="14"/>
        <v>0.5988871640695328</v>
      </c>
    </row>
    <row r="35" spans="1:4" x14ac:dyDescent="0.25">
      <c r="A35">
        <v>5</v>
      </c>
      <c r="B35">
        <f t="shared" si="12"/>
        <v>0.75</v>
      </c>
      <c r="C35">
        <f t="shared" si="13"/>
        <v>0.77880078307140488</v>
      </c>
      <c r="D35">
        <f t="shared" si="14"/>
        <v>0.58410058730355363</v>
      </c>
    </row>
    <row r="36" spans="1:4" x14ac:dyDescent="0.25">
      <c r="D36">
        <f>SUM(D26:D35)</f>
        <v>6.5533724216858866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1" sqref="E21"/>
    </sheetView>
  </sheetViews>
  <sheetFormatPr defaultRowHeight="15" x14ac:dyDescent="0.25"/>
  <sheetData>
    <row r="1" spans="1:5" x14ac:dyDescent="0.25">
      <c r="C1" t="s">
        <v>42</v>
      </c>
      <c r="D1" t="s">
        <v>43</v>
      </c>
      <c r="E1" t="s">
        <v>44</v>
      </c>
    </row>
    <row r="2" spans="1:5" x14ac:dyDescent="0.25">
      <c r="A2">
        <v>1</v>
      </c>
      <c r="B2">
        <v>0.5</v>
      </c>
      <c r="C2">
        <v>0.02</v>
      </c>
      <c r="D2">
        <f>C2*0.5</f>
        <v>0.01</v>
      </c>
      <c r="E2">
        <f>D2*EXP(B2*(-0.05))</f>
        <v>9.7530991202833262E-3</v>
      </c>
    </row>
    <row r="3" spans="1:5" x14ac:dyDescent="0.25">
      <c r="A3">
        <v>2</v>
      </c>
      <c r="B3">
        <v>1.5</v>
      </c>
      <c r="C3">
        <f>(1-$C$2)^A2*$C$2</f>
        <v>1.9599999999999999E-2</v>
      </c>
      <c r="D3">
        <f>C3*0.5</f>
        <v>9.7999999999999997E-3</v>
      </c>
      <c r="E3">
        <f>D3*EXP(B3*(-0.05))</f>
        <v>9.0918861660198181E-3</v>
      </c>
    </row>
    <row r="4" spans="1:5" x14ac:dyDescent="0.25">
      <c r="A4">
        <v>3</v>
      </c>
      <c r="B4">
        <v>2.5</v>
      </c>
      <c r="C4">
        <f>(1-$C$2)^A3*$C$2</f>
        <v>1.9207999999999999E-2</v>
      </c>
      <c r="D4">
        <f>C4*0.5</f>
        <v>9.6039999999999997E-3</v>
      </c>
      <c r="E4">
        <f>D4*EXP(B4*(-0.05))</f>
        <v>8.4755002524224549E-3</v>
      </c>
    </row>
    <row r="5" spans="1:5" x14ac:dyDescent="0.25">
      <c r="A5">
        <v>4</v>
      </c>
      <c r="B5">
        <v>3.5</v>
      </c>
      <c r="C5">
        <f>(1-$C$2)^A4*$C$2</f>
        <v>1.8823839999999998E-2</v>
      </c>
      <c r="D5">
        <f>C5*0.5</f>
        <v>9.411919999999999E-3</v>
      </c>
      <c r="E5">
        <f>D5*EXP(B5*(-0.05))</f>
        <v>7.9009023229181172E-3</v>
      </c>
    </row>
    <row r="6" spans="1:5" x14ac:dyDescent="0.25">
      <c r="A6">
        <v>5</v>
      </c>
      <c r="B6">
        <v>4.5</v>
      </c>
      <c r="C6">
        <f>(1-$C$2)^A5*$C$2</f>
        <v>1.8447363199999997E-2</v>
      </c>
      <c r="D6">
        <f>C6*0.5</f>
        <v>9.2236815999999985E-3</v>
      </c>
      <c r="E6">
        <f>D6*EXP(B6*(-0.05))</f>
        <v>7.3652593542724402E-3</v>
      </c>
    </row>
    <row r="7" spans="1:5" x14ac:dyDescent="0.25">
      <c r="E7">
        <f>SUM(E2:E6)</f>
        <v>4.2586647215916151E-2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Hull23</vt:lpstr>
      <vt:lpstr>Hull24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Lingxiao Li</dc:creator>
  <cp:lastModifiedBy>Lingxiao Li</cp:lastModifiedBy>
  <dcterms:created xsi:type="dcterms:W3CDTF">2016-03-01T01:09:04Z</dcterms:created>
  <dcterms:modified xsi:type="dcterms:W3CDTF">2016-03-07T15:02:02Z</dcterms:modified>
</cp:coreProperties>
</file>