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24915" windowHeight="11820"/>
  </bookViews>
  <sheets>
    <sheet name="calculation" sheetId="1" r:id="rId1"/>
    <sheet name="shock shape" sheetId="2" r:id="rId2"/>
    <sheet name="AMG vs MRM" sheetId="3" r:id="rId3"/>
  </sheets>
  <calcPr calcId="145621"/>
</workbook>
</file>

<file path=xl/calcChain.xml><?xml version="1.0" encoding="utf-8"?>
<calcChain xmlns="http://schemas.openxmlformats.org/spreadsheetml/2006/main">
  <c r="AJ10" i="1" l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J24" i="1"/>
  <c r="AK24" i="1"/>
  <c r="AL24" i="1"/>
  <c r="AM24" i="1"/>
  <c r="AN24" i="1"/>
  <c r="AO24" i="1"/>
  <c r="AP24" i="1"/>
  <c r="AJ25" i="1"/>
  <c r="AK25" i="1"/>
  <c r="AL25" i="1"/>
  <c r="AM25" i="1"/>
  <c r="AN25" i="1"/>
  <c r="AO25" i="1"/>
  <c r="AP25" i="1"/>
  <c r="AJ26" i="1"/>
  <c r="AK26" i="1"/>
  <c r="AL26" i="1"/>
  <c r="AM26" i="1"/>
  <c r="AN26" i="1"/>
  <c r="AO26" i="1"/>
  <c r="AP26" i="1"/>
  <c r="AJ27" i="1"/>
  <c r="AK27" i="1"/>
  <c r="AL27" i="1"/>
  <c r="AM27" i="1"/>
  <c r="AN27" i="1"/>
  <c r="AO27" i="1"/>
  <c r="AP27" i="1"/>
  <c r="AJ28" i="1"/>
  <c r="AK28" i="1"/>
  <c r="AL28" i="1"/>
  <c r="AM28" i="1"/>
  <c r="AN28" i="1"/>
  <c r="AO28" i="1"/>
  <c r="AP28" i="1"/>
  <c r="AJ29" i="1"/>
  <c r="AK29" i="1"/>
  <c r="AL29" i="1"/>
  <c r="AM29" i="1"/>
  <c r="AN29" i="1"/>
  <c r="AO29" i="1"/>
  <c r="AP29" i="1"/>
  <c r="AJ30" i="1"/>
  <c r="AK30" i="1"/>
  <c r="AL30" i="1"/>
  <c r="AM30" i="1"/>
  <c r="AN30" i="1"/>
  <c r="AO30" i="1"/>
  <c r="AP30" i="1"/>
  <c r="AJ31" i="1"/>
  <c r="AK31" i="1"/>
  <c r="AL31" i="1"/>
  <c r="AM31" i="1"/>
  <c r="AN31" i="1"/>
  <c r="AO31" i="1"/>
  <c r="AP31" i="1"/>
  <c r="AJ32" i="1"/>
  <c r="AK32" i="1"/>
  <c r="AL32" i="1"/>
  <c r="AM32" i="1"/>
  <c r="AN32" i="1"/>
  <c r="AO32" i="1"/>
  <c r="AP32" i="1"/>
  <c r="AJ33" i="1"/>
  <c r="AK33" i="1"/>
  <c r="AL33" i="1"/>
  <c r="AM33" i="1"/>
  <c r="AN33" i="1"/>
  <c r="AO33" i="1"/>
  <c r="AP33" i="1"/>
  <c r="AJ34" i="1"/>
  <c r="AK34" i="1"/>
  <c r="AL34" i="1"/>
  <c r="AM34" i="1"/>
  <c r="AN34" i="1"/>
  <c r="AO34" i="1"/>
  <c r="AP34" i="1"/>
  <c r="AJ35" i="1"/>
  <c r="AK35" i="1"/>
  <c r="AL35" i="1"/>
  <c r="AM35" i="1"/>
  <c r="AN35" i="1"/>
  <c r="AO35" i="1"/>
  <c r="AP35" i="1"/>
  <c r="AJ36" i="1"/>
  <c r="AK36" i="1"/>
  <c r="AL36" i="1"/>
  <c r="AM36" i="1"/>
  <c r="AN36" i="1"/>
  <c r="AO36" i="1"/>
  <c r="AP36" i="1"/>
  <c r="AJ37" i="1"/>
  <c r="AK37" i="1"/>
  <c r="AL37" i="1"/>
  <c r="AM37" i="1"/>
  <c r="AN37" i="1"/>
  <c r="AO37" i="1"/>
  <c r="AP37" i="1"/>
  <c r="AJ38" i="1"/>
  <c r="AK38" i="1"/>
  <c r="AL38" i="1"/>
  <c r="AM38" i="1"/>
  <c r="AN38" i="1"/>
  <c r="AO38" i="1"/>
  <c r="AP38" i="1"/>
  <c r="AJ39" i="1"/>
  <c r="AK39" i="1"/>
  <c r="AL39" i="1"/>
  <c r="AM39" i="1"/>
  <c r="AN39" i="1"/>
  <c r="AO39" i="1"/>
  <c r="AP39" i="1"/>
  <c r="AJ40" i="1"/>
  <c r="AK40" i="1"/>
  <c r="AL40" i="1"/>
  <c r="AM40" i="1"/>
  <c r="AN40" i="1"/>
  <c r="AO40" i="1"/>
  <c r="AP40" i="1"/>
  <c r="AJ41" i="1"/>
  <c r="AK41" i="1"/>
  <c r="AL41" i="1"/>
  <c r="AM41" i="1"/>
  <c r="AN41" i="1"/>
  <c r="AO41" i="1"/>
  <c r="AP41" i="1"/>
  <c r="AJ42" i="1"/>
  <c r="AK42" i="1"/>
  <c r="AL42" i="1"/>
  <c r="AM42" i="1"/>
  <c r="AN42" i="1"/>
  <c r="AO42" i="1"/>
  <c r="AP42" i="1"/>
  <c r="AJ43" i="1"/>
  <c r="AK43" i="1"/>
  <c r="AL43" i="1"/>
  <c r="AM43" i="1"/>
  <c r="AN43" i="1"/>
  <c r="AO43" i="1"/>
  <c r="AP43" i="1"/>
  <c r="AJ44" i="1"/>
  <c r="AK44" i="1"/>
  <c r="AL44" i="1"/>
  <c r="AM44" i="1"/>
  <c r="AN44" i="1"/>
  <c r="AO44" i="1"/>
  <c r="AP44" i="1"/>
  <c r="AJ45" i="1"/>
  <c r="AK45" i="1"/>
  <c r="AL45" i="1"/>
  <c r="AM45" i="1"/>
  <c r="AN45" i="1"/>
  <c r="AO45" i="1"/>
  <c r="AP45" i="1"/>
  <c r="AJ46" i="1"/>
  <c r="AK46" i="1"/>
  <c r="AL46" i="1"/>
  <c r="AM46" i="1"/>
  <c r="AN46" i="1"/>
  <c r="AO46" i="1"/>
  <c r="AP46" i="1"/>
  <c r="AJ47" i="1"/>
  <c r="AK47" i="1"/>
  <c r="AL47" i="1"/>
  <c r="AM47" i="1"/>
  <c r="AN47" i="1"/>
  <c r="AO47" i="1"/>
  <c r="AP47" i="1"/>
  <c r="AJ48" i="1"/>
  <c r="AK48" i="1"/>
  <c r="AL48" i="1"/>
  <c r="AM48" i="1"/>
  <c r="AN48" i="1"/>
  <c r="AO48" i="1"/>
  <c r="AP48" i="1"/>
  <c r="AJ49" i="1"/>
  <c r="AK49" i="1"/>
  <c r="AL49" i="1"/>
  <c r="AM49" i="1"/>
  <c r="AN49" i="1"/>
  <c r="AO49" i="1"/>
  <c r="AP49" i="1"/>
  <c r="AJ50" i="1"/>
  <c r="AK50" i="1"/>
  <c r="AL50" i="1"/>
  <c r="AM50" i="1"/>
  <c r="AN50" i="1"/>
  <c r="AO50" i="1"/>
  <c r="AP50" i="1"/>
  <c r="AJ51" i="1"/>
  <c r="AK51" i="1"/>
  <c r="AL51" i="1"/>
  <c r="AM51" i="1"/>
  <c r="AN51" i="1"/>
  <c r="AO51" i="1"/>
  <c r="AP51" i="1"/>
  <c r="AJ52" i="1"/>
  <c r="AK52" i="1"/>
  <c r="AL52" i="1"/>
  <c r="AM52" i="1"/>
  <c r="AN52" i="1"/>
  <c r="AO52" i="1"/>
  <c r="AP52" i="1"/>
  <c r="AJ53" i="1"/>
  <c r="AK53" i="1"/>
  <c r="AL53" i="1"/>
  <c r="AM53" i="1"/>
  <c r="AN53" i="1"/>
  <c r="AO53" i="1"/>
  <c r="AP53" i="1"/>
  <c r="AJ54" i="1"/>
  <c r="AK54" i="1"/>
  <c r="AL54" i="1"/>
  <c r="AM54" i="1"/>
  <c r="AN54" i="1"/>
  <c r="AO54" i="1"/>
  <c r="AP54" i="1"/>
  <c r="AJ55" i="1"/>
  <c r="AK55" i="1"/>
  <c r="AL55" i="1"/>
  <c r="AM55" i="1"/>
  <c r="AN55" i="1"/>
  <c r="AO55" i="1"/>
  <c r="AP55" i="1"/>
  <c r="AJ56" i="1"/>
  <c r="AK56" i="1"/>
  <c r="AL56" i="1"/>
  <c r="AM56" i="1"/>
  <c r="AN56" i="1"/>
  <c r="AO56" i="1"/>
  <c r="AP56" i="1"/>
  <c r="AJ57" i="1"/>
  <c r="AK57" i="1"/>
  <c r="AL57" i="1"/>
  <c r="AM57" i="1"/>
  <c r="AN57" i="1"/>
  <c r="AO57" i="1"/>
  <c r="AP57" i="1"/>
  <c r="AJ58" i="1"/>
  <c r="AK58" i="1"/>
  <c r="AL58" i="1"/>
  <c r="AM58" i="1"/>
  <c r="AN58" i="1"/>
  <c r="AO58" i="1"/>
  <c r="AP58" i="1"/>
  <c r="AJ59" i="1"/>
  <c r="AK59" i="1"/>
  <c r="AL59" i="1"/>
  <c r="AM59" i="1"/>
  <c r="AN59" i="1"/>
  <c r="AO59" i="1"/>
  <c r="AP59" i="1"/>
  <c r="AJ60" i="1"/>
  <c r="AK60" i="1"/>
  <c r="AL60" i="1"/>
  <c r="AM60" i="1"/>
  <c r="AN60" i="1"/>
  <c r="AO60" i="1"/>
  <c r="AP60" i="1"/>
  <c r="AJ61" i="1"/>
  <c r="AK61" i="1"/>
  <c r="AL61" i="1"/>
  <c r="AM61" i="1"/>
  <c r="AN61" i="1"/>
  <c r="AO61" i="1"/>
  <c r="AP61" i="1"/>
  <c r="AJ62" i="1"/>
  <c r="AK62" i="1"/>
  <c r="AL62" i="1"/>
  <c r="AM62" i="1"/>
  <c r="AN62" i="1"/>
  <c r="AO62" i="1"/>
  <c r="AP62" i="1"/>
  <c r="AJ63" i="1"/>
  <c r="AK63" i="1"/>
  <c r="AL63" i="1"/>
  <c r="AM63" i="1"/>
  <c r="AN63" i="1"/>
  <c r="AO63" i="1"/>
  <c r="AP63" i="1"/>
  <c r="AJ64" i="1"/>
  <c r="AK64" i="1"/>
  <c r="AL64" i="1"/>
  <c r="AM64" i="1"/>
  <c r="AN64" i="1"/>
  <c r="AO64" i="1"/>
  <c r="AP64" i="1"/>
  <c r="AJ65" i="1"/>
  <c r="AK65" i="1"/>
  <c r="AL65" i="1"/>
  <c r="AM65" i="1"/>
  <c r="AN65" i="1"/>
  <c r="AO65" i="1"/>
  <c r="AP65" i="1"/>
  <c r="AJ66" i="1"/>
  <c r="AK66" i="1"/>
  <c r="AL66" i="1"/>
  <c r="AM66" i="1"/>
  <c r="AN66" i="1"/>
  <c r="AO66" i="1"/>
  <c r="AP66" i="1"/>
  <c r="AJ67" i="1"/>
  <c r="AK67" i="1"/>
  <c r="AL67" i="1"/>
  <c r="AM67" i="1"/>
  <c r="AN67" i="1"/>
  <c r="AO67" i="1"/>
  <c r="AP67" i="1"/>
  <c r="AJ68" i="1"/>
  <c r="AK68" i="1"/>
  <c r="AL68" i="1"/>
  <c r="AM68" i="1"/>
  <c r="AN68" i="1"/>
  <c r="AO68" i="1"/>
  <c r="AP68" i="1"/>
  <c r="AP9" i="1"/>
  <c r="AO9" i="1"/>
  <c r="AN9" i="1"/>
  <c r="AM9" i="1"/>
  <c r="AL9" i="1"/>
  <c r="AK9" i="1"/>
  <c r="AJ9" i="1"/>
  <c r="AC10" i="1"/>
  <c r="AD10" i="1"/>
  <c r="AE10" i="1"/>
  <c r="AF10" i="1"/>
  <c r="AG10" i="1"/>
  <c r="AH10" i="1"/>
  <c r="AI10" i="1"/>
  <c r="AC11" i="1"/>
  <c r="AD11" i="1"/>
  <c r="AE11" i="1"/>
  <c r="AF11" i="1"/>
  <c r="AG11" i="1"/>
  <c r="AH11" i="1"/>
  <c r="AI11" i="1"/>
  <c r="AC12" i="1"/>
  <c r="AD12" i="1"/>
  <c r="AE12" i="1"/>
  <c r="AF12" i="1"/>
  <c r="AG12" i="1"/>
  <c r="AH12" i="1"/>
  <c r="AI12" i="1"/>
  <c r="AC13" i="1"/>
  <c r="AD13" i="1"/>
  <c r="AE13" i="1"/>
  <c r="AF13" i="1"/>
  <c r="AG13" i="1"/>
  <c r="AH13" i="1"/>
  <c r="AI13" i="1"/>
  <c r="AC14" i="1"/>
  <c r="AD14" i="1"/>
  <c r="AE14" i="1"/>
  <c r="AF14" i="1"/>
  <c r="AG14" i="1"/>
  <c r="AH14" i="1"/>
  <c r="AI14" i="1"/>
  <c r="AC15" i="1"/>
  <c r="AD15" i="1"/>
  <c r="AE15" i="1"/>
  <c r="AF15" i="1"/>
  <c r="AG15" i="1"/>
  <c r="AH15" i="1"/>
  <c r="AI15" i="1"/>
  <c r="AC16" i="1"/>
  <c r="AD16" i="1"/>
  <c r="AE16" i="1"/>
  <c r="AF16" i="1"/>
  <c r="AG16" i="1"/>
  <c r="AH16" i="1"/>
  <c r="AI16" i="1"/>
  <c r="AC17" i="1"/>
  <c r="AD17" i="1"/>
  <c r="AE17" i="1"/>
  <c r="AF17" i="1"/>
  <c r="AG17" i="1"/>
  <c r="AH17" i="1"/>
  <c r="AI17" i="1"/>
  <c r="AC18" i="1"/>
  <c r="AD18" i="1"/>
  <c r="AE18" i="1"/>
  <c r="AF18" i="1"/>
  <c r="AG18" i="1"/>
  <c r="AH18" i="1"/>
  <c r="AI18" i="1"/>
  <c r="AC19" i="1"/>
  <c r="AD19" i="1"/>
  <c r="AE19" i="1"/>
  <c r="AF19" i="1"/>
  <c r="AG19" i="1"/>
  <c r="AH19" i="1"/>
  <c r="AI19" i="1"/>
  <c r="AC20" i="1"/>
  <c r="AD20" i="1"/>
  <c r="AE20" i="1"/>
  <c r="AF20" i="1"/>
  <c r="AG20" i="1"/>
  <c r="AH20" i="1"/>
  <c r="AI20" i="1"/>
  <c r="AC21" i="1"/>
  <c r="AD21" i="1"/>
  <c r="AE21" i="1"/>
  <c r="AF21" i="1"/>
  <c r="AG21" i="1"/>
  <c r="AH21" i="1"/>
  <c r="AI21" i="1"/>
  <c r="AC22" i="1"/>
  <c r="AD22" i="1"/>
  <c r="AE22" i="1"/>
  <c r="AF22" i="1"/>
  <c r="AG22" i="1"/>
  <c r="AH22" i="1"/>
  <c r="AI22" i="1"/>
  <c r="AC23" i="1"/>
  <c r="AD23" i="1"/>
  <c r="AE23" i="1"/>
  <c r="AF23" i="1"/>
  <c r="AG23" i="1"/>
  <c r="AH23" i="1"/>
  <c r="AI23" i="1"/>
  <c r="AC24" i="1"/>
  <c r="AD24" i="1"/>
  <c r="AE24" i="1"/>
  <c r="AF24" i="1"/>
  <c r="AG24" i="1"/>
  <c r="AH24" i="1"/>
  <c r="AI24" i="1"/>
  <c r="AC25" i="1"/>
  <c r="AD25" i="1"/>
  <c r="AE25" i="1"/>
  <c r="AF25" i="1"/>
  <c r="AG25" i="1"/>
  <c r="AH25" i="1"/>
  <c r="AI25" i="1"/>
  <c r="AC26" i="1"/>
  <c r="AD26" i="1"/>
  <c r="AE26" i="1"/>
  <c r="AF26" i="1"/>
  <c r="AG26" i="1"/>
  <c r="AH26" i="1"/>
  <c r="AI26" i="1"/>
  <c r="AC27" i="1"/>
  <c r="AD27" i="1"/>
  <c r="AE27" i="1"/>
  <c r="AF27" i="1"/>
  <c r="AG27" i="1"/>
  <c r="AH27" i="1"/>
  <c r="AI27" i="1"/>
  <c r="AC28" i="1"/>
  <c r="AD28" i="1"/>
  <c r="AE28" i="1"/>
  <c r="AF28" i="1"/>
  <c r="AG28" i="1"/>
  <c r="AH28" i="1"/>
  <c r="AI28" i="1"/>
  <c r="AC29" i="1"/>
  <c r="AD29" i="1"/>
  <c r="AE29" i="1"/>
  <c r="AF29" i="1"/>
  <c r="AG29" i="1"/>
  <c r="AH29" i="1"/>
  <c r="AI29" i="1"/>
  <c r="AC30" i="1"/>
  <c r="AD30" i="1"/>
  <c r="AE30" i="1"/>
  <c r="AF30" i="1"/>
  <c r="AG30" i="1"/>
  <c r="AH30" i="1"/>
  <c r="AI30" i="1"/>
  <c r="AC31" i="1"/>
  <c r="AD31" i="1"/>
  <c r="AE31" i="1"/>
  <c r="AF31" i="1"/>
  <c r="AG31" i="1"/>
  <c r="AH31" i="1"/>
  <c r="AI31" i="1"/>
  <c r="AC32" i="1"/>
  <c r="AD32" i="1"/>
  <c r="AE32" i="1"/>
  <c r="AF32" i="1"/>
  <c r="AG32" i="1"/>
  <c r="AH32" i="1"/>
  <c r="AI32" i="1"/>
  <c r="AC33" i="1"/>
  <c r="AD33" i="1"/>
  <c r="AE33" i="1"/>
  <c r="AF33" i="1"/>
  <c r="AG33" i="1"/>
  <c r="AH33" i="1"/>
  <c r="AI33" i="1"/>
  <c r="AC34" i="1"/>
  <c r="AD34" i="1"/>
  <c r="AE34" i="1"/>
  <c r="AF34" i="1"/>
  <c r="AG34" i="1"/>
  <c r="AH34" i="1"/>
  <c r="AI34" i="1"/>
  <c r="AC35" i="1"/>
  <c r="AD35" i="1"/>
  <c r="AE35" i="1"/>
  <c r="AF35" i="1"/>
  <c r="AG35" i="1"/>
  <c r="AH35" i="1"/>
  <c r="AI35" i="1"/>
  <c r="AC36" i="1"/>
  <c r="AD36" i="1"/>
  <c r="AE36" i="1"/>
  <c r="AF36" i="1"/>
  <c r="AG36" i="1"/>
  <c r="AH36" i="1"/>
  <c r="AI36" i="1"/>
  <c r="AC37" i="1"/>
  <c r="AD37" i="1"/>
  <c r="AE37" i="1"/>
  <c r="AF37" i="1"/>
  <c r="AG37" i="1"/>
  <c r="AH37" i="1"/>
  <c r="AI37" i="1"/>
  <c r="AC38" i="1"/>
  <c r="AD38" i="1"/>
  <c r="AE38" i="1"/>
  <c r="AF38" i="1"/>
  <c r="AG38" i="1"/>
  <c r="AH38" i="1"/>
  <c r="AI38" i="1"/>
  <c r="AC39" i="1"/>
  <c r="AD39" i="1"/>
  <c r="AE39" i="1"/>
  <c r="AF39" i="1"/>
  <c r="AG39" i="1"/>
  <c r="AH39" i="1"/>
  <c r="AI39" i="1"/>
  <c r="AC40" i="1"/>
  <c r="AD40" i="1"/>
  <c r="AE40" i="1"/>
  <c r="AF40" i="1"/>
  <c r="AG40" i="1"/>
  <c r="AH40" i="1"/>
  <c r="AI40" i="1"/>
  <c r="AC41" i="1"/>
  <c r="AD41" i="1"/>
  <c r="AE41" i="1"/>
  <c r="AF41" i="1"/>
  <c r="AG41" i="1"/>
  <c r="AH41" i="1"/>
  <c r="AI41" i="1"/>
  <c r="AC42" i="1"/>
  <c r="AD42" i="1"/>
  <c r="AE42" i="1"/>
  <c r="AF42" i="1"/>
  <c r="AG42" i="1"/>
  <c r="AH42" i="1"/>
  <c r="AI42" i="1"/>
  <c r="AC43" i="1"/>
  <c r="AD43" i="1"/>
  <c r="AE43" i="1"/>
  <c r="AF43" i="1"/>
  <c r="AG43" i="1"/>
  <c r="AH43" i="1"/>
  <c r="AI43" i="1"/>
  <c r="AC44" i="1"/>
  <c r="AD44" i="1"/>
  <c r="AE44" i="1"/>
  <c r="AF44" i="1"/>
  <c r="AG44" i="1"/>
  <c r="AH44" i="1"/>
  <c r="AI44" i="1"/>
  <c r="AC45" i="1"/>
  <c r="AD45" i="1"/>
  <c r="AE45" i="1"/>
  <c r="AF45" i="1"/>
  <c r="AG45" i="1"/>
  <c r="AH45" i="1"/>
  <c r="AI45" i="1"/>
  <c r="AC46" i="1"/>
  <c r="AD46" i="1"/>
  <c r="AE46" i="1"/>
  <c r="AF46" i="1"/>
  <c r="AG46" i="1"/>
  <c r="AH46" i="1"/>
  <c r="AI46" i="1"/>
  <c r="AC47" i="1"/>
  <c r="AD47" i="1"/>
  <c r="AE47" i="1"/>
  <c r="AF47" i="1"/>
  <c r="AG47" i="1"/>
  <c r="AH47" i="1"/>
  <c r="AI47" i="1"/>
  <c r="AC48" i="1"/>
  <c r="AD48" i="1"/>
  <c r="AE48" i="1"/>
  <c r="AF48" i="1"/>
  <c r="AG48" i="1"/>
  <c r="AH48" i="1"/>
  <c r="AI48" i="1"/>
  <c r="AC49" i="1"/>
  <c r="AD49" i="1"/>
  <c r="AE49" i="1"/>
  <c r="AF49" i="1"/>
  <c r="AG49" i="1"/>
  <c r="AH49" i="1"/>
  <c r="AI49" i="1"/>
  <c r="AC50" i="1"/>
  <c r="AD50" i="1"/>
  <c r="AE50" i="1"/>
  <c r="AF50" i="1"/>
  <c r="AG50" i="1"/>
  <c r="AH50" i="1"/>
  <c r="AI50" i="1"/>
  <c r="AC51" i="1"/>
  <c r="AD51" i="1"/>
  <c r="AE51" i="1"/>
  <c r="AF51" i="1"/>
  <c r="AG51" i="1"/>
  <c r="AH51" i="1"/>
  <c r="AI51" i="1"/>
  <c r="AC52" i="1"/>
  <c r="AD52" i="1"/>
  <c r="AE52" i="1"/>
  <c r="AF52" i="1"/>
  <c r="AG52" i="1"/>
  <c r="AH52" i="1"/>
  <c r="AI52" i="1"/>
  <c r="AC53" i="1"/>
  <c r="AD53" i="1"/>
  <c r="AE53" i="1"/>
  <c r="AF53" i="1"/>
  <c r="AG53" i="1"/>
  <c r="AH53" i="1"/>
  <c r="AI53" i="1"/>
  <c r="AC54" i="1"/>
  <c r="AD54" i="1"/>
  <c r="AE54" i="1"/>
  <c r="AF54" i="1"/>
  <c r="AG54" i="1"/>
  <c r="AH54" i="1"/>
  <c r="AI54" i="1"/>
  <c r="AC55" i="1"/>
  <c r="AD55" i="1"/>
  <c r="AE55" i="1"/>
  <c r="AF55" i="1"/>
  <c r="AG55" i="1"/>
  <c r="AH55" i="1"/>
  <c r="AI55" i="1"/>
  <c r="AC56" i="1"/>
  <c r="AD56" i="1"/>
  <c r="AE56" i="1"/>
  <c r="AF56" i="1"/>
  <c r="AG56" i="1"/>
  <c r="AH56" i="1"/>
  <c r="AI56" i="1"/>
  <c r="AC57" i="1"/>
  <c r="AD57" i="1"/>
  <c r="AE57" i="1"/>
  <c r="AF57" i="1"/>
  <c r="AG57" i="1"/>
  <c r="AH57" i="1"/>
  <c r="AI57" i="1"/>
  <c r="AC58" i="1"/>
  <c r="AD58" i="1"/>
  <c r="AE58" i="1"/>
  <c r="AF58" i="1"/>
  <c r="AG58" i="1"/>
  <c r="AH58" i="1"/>
  <c r="AI58" i="1"/>
  <c r="AC59" i="1"/>
  <c r="AD59" i="1"/>
  <c r="AE59" i="1"/>
  <c r="AF59" i="1"/>
  <c r="AG59" i="1"/>
  <c r="AH59" i="1"/>
  <c r="AI59" i="1"/>
  <c r="AC60" i="1"/>
  <c r="AD60" i="1"/>
  <c r="AE60" i="1"/>
  <c r="AF60" i="1"/>
  <c r="AG60" i="1"/>
  <c r="AH60" i="1"/>
  <c r="AI60" i="1"/>
  <c r="AC61" i="1"/>
  <c r="AD61" i="1"/>
  <c r="AE61" i="1"/>
  <c r="AF61" i="1"/>
  <c r="AG61" i="1"/>
  <c r="AH61" i="1"/>
  <c r="AI61" i="1"/>
  <c r="AC62" i="1"/>
  <c r="AD62" i="1"/>
  <c r="AE62" i="1"/>
  <c r="AF62" i="1"/>
  <c r="AG62" i="1"/>
  <c r="AH62" i="1"/>
  <c r="AI62" i="1"/>
  <c r="AC63" i="1"/>
  <c r="AD63" i="1"/>
  <c r="AE63" i="1"/>
  <c r="AF63" i="1"/>
  <c r="AG63" i="1"/>
  <c r="AH63" i="1"/>
  <c r="AI63" i="1"/>
  <c r="AC64" i="1"/>
  <c r="AD64" i="1"/>
  <c r="AE64" i="1"/>
  <c r="AF64" i="1"/>
  <c r="AG64" i="1"/>
  <c r="AH64" i="1"/>
  <c r="AI64" i="1"/>
  <c r="AC65" i="1"/>
  <c r="AD65" i="1"/>
  <c r="AE65" i="1"/>
  <c r="AF65" i="1"/>
  <c r="AG65" i="1"/>
  <c r="AH65" i="1"/>
  <c r="AI65" i="1"/>
  <c r="AC66" i="1"/>
  <c r="AD66" i="1"/>
  <c r="AE66" i="1"/>
  <c r="AF66" i="1"/>
  <c r="AG66" i="1"/>
  <c r="AH66" i="1"/>
  <c r="AI66" i="1"/>
  <c r="AC67" i="1"/>
  <c r="AD67" i="1"/>
  <c r="AE67" i="1"/>
  <c r="AF67" i="1"/>
  <c r="AG67" i="1"/>
  <c r="AH67" i="1"/>
  <c r="AI67" i="1"/>
  <c r="AC68" i="1"/>
  <c r="AD68" i="1"/>
  <c r="AE68" i="1"/>
  <c r="AF68" i="1"/>
  <c r="AG68" i="1"/>
  <c r="AH68" i="1"/>
  <c r="AI68" i="1"/>
  <c r="AI9" i="1"/>
  <c r="AH9" i="1"/>
  <c r="AG9" i="1"/>
  <c r="AF9" i="1"/>
  <c r="AE9" i="1"/>
  <c r="AD9" i="1"/>
  <c r="AC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AB9" i="1"/>
  <c r="AA9" i="1"/>
  <c r="Z9" i="1"/>
  <c r="Y9" i="1"/>
  <c r="X9" i="1"/>
  <c r="C4" i="3" l="1"/>
  <c r="D4" i="3" s="1"/>
  <c r="A5" i="3"/>
  <c r="C5" i="3" s="1"/>
  <c r="D5" i="3" s="1"/>
  <c r="E5" i="3" l="1"/>
  <c r="A6" i="3"/>
  <c r="X6" i="1"/>
  <c r="AP6" i="1"/>
  <c r="AO6" i="1"/>
  <c r="AN6" i="1"/>
  <c r="AM6" i="1"/>
  <c r="AL6" i="1"/>
  <c r="AK6" i="1"/>
  <c r="AJ6" i="1"/>
  <c r="I8" i="1"/>
  <c r="K8" i="1" s="1"/>
  <c r="M8" i="1" s="1"/>
  <c r="G8" i="1"/>
  <c r="F8" i="1"/>
  <c r="H8" i="1" s="1"/>
  <c r="J8" i="1" s="1"/>
  <c r="L8" i="1" s="1"/>
  <c r="N8" i="1" s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H5" i="2"/>
  <c r="G5" i="2"/>
  <c r="F5" i="2"/>
  <c r="E5" i="2"/>
  <c r="D5" i="2"/>
  <c r="C5" i="2"/>
  <c r="A7" i="3" l="1"/>
  <c r="E6" i="3"/>
  <c r="C6" i="3"/>
  <c r="D6" i="3" s="1"/>
  <c r="AP5" i="1"/>
  <c r="AM5" i="1"/>
  <c r="AJ5" i="1"/>
  <c r="AN5" i="1"/>
  <c r="F3" i="1" s="1"/>
  <c r="AK5" i="1"/>
  <c r="AO5" i="1"/>
  <c r="AL5" i="1"/>
  <c r="D3" i="1" l="1"/>
  <c r="A8" i="3"/>
  <c r="C7" i="3"/>
  <c r="D7" i="3" s="1"/>
  <c r="E7" i="3"/>
  <c r="B3" i="1"/>
  <c r="G3" i="1"/>
  <c r="E3" i="1"/>
  <c r="C3" i="1"/>
  <c r="AB6" i="1"/>
  <c r="AA6" i="1"/>
  <c r="E15" i="1"/>
  <c r="G15" i="1" s="1"/>
  <c r="C10" i="1"/>
  <c r="C11" i="1"/>
  <c r="D11" i="1" s="1"/>
  <c r="F11" i="1" s="1"/>
  <c r="C12" i="1"/>
  <c r="E12" i="1" s="1"/>
  <c r="G12" i="1" s="1"/>
  <c r="C13" i="1"/>
  <c r="C14" i="1"/>
  <c r="C15" i="1"/>
  <c r="C16" i="1"/>
  <c r="D16" i="1" s="1"/>
  <c r="F16" i="1" s="1"/>
  <c r="C17" i="1"/>
  <c r="C18" i="1"/>
  <c r="C19" i="1"/>
  <c r="C20" i="1"/>
  <c r="E20" i="1" s="1"/>
  <c r="G20" i="1" s="1"/>
  <c r="C21" i="1"/>
  <c r="E21" i="1" s="1"/>
  <c r="G21" i="1" s="1"/>
  <c r="C22" i="1"/>
  <c r="C23" i="1"/>
  <c r="C24" i="1"/>
  <c r="D24" i="1" s="1"/>
  <c r="F24" i="1" s="1"/>
  <c r="C25" i="1"/>
  <c r="C26" i="1"/>
  <c r="C27" i="1"/>
  <c r="D27" i="1" s="1"/>
  <c r="F27" i="1" s="1"/>
  <c r="C28" i="1"/>
  <c r="E28" i="1" s="1"/>
  <c r="G28" i="1" s="1"/>
  <c r="C29" i="1"/>
  <c r="C30" i="1"/>
  <c r="C31" i="1"/>
  <c r="C32" i="1"/>
  <c r="E32" i="1" s="1"/>
  <c r="G32" i="1" s="1"/>
  <c r="C33" i="1"/>
  <c r="C34" i="1"/>
  <c r="C35" i="1"/>
  <c r="C36" i="1"/>
  <c r="C37" i="1"/>
  <c r="E37" i="1" s="1"/>
  <c r="G37" i="1" s="1"/>
  <c r="C38" i="1"/>
  <c r="C39" i="1"/>
  <c r="C40" i="1"/>
  <c r="E40" i="1" s="1"/>
  <c r="G40" i="1" s="1"/>
  <c r="C41" i="1"/>
  <c r="E41" i="1" s="1"/>
  <c r="G41" i="1" s="1"/>
  <c r="C42" i="1"/>
  <c r="C43" i="1"/>
  <c r="D43" i="1" s="1"/>
  <c r="F43" i="1" s="1"/>
  <c r="C44" i="1"/>
  <c r="C45" i="1"/>
  <c r="C46" i="1"/>
  <c r="C47" i="1"/>
  <c r="C48" i="1"/>
  <c r="E48" i="1" s="1"/>
  <c r="G48" i="1" s="1"/>
  <c r="C49" i="1"/>
  <c r="C50" i="1"/>
  <c r="C51" i="1"/>
  <c r="C52" i="1"/>
  <c r="C53" i="1"/>
  <c r="C54" i="1"/>
  <c r="C55" i="1"/>
  <c r="C56" i="1"/>
  <c r="E56" i="1" s="1"/>
  <c r="G56" i="1" s="1"/>
  <c r="C57" i="1"/>
  <c r="E57" i="1" s="1"/>
  <c r="G57" i="1" s="1"/>
  <c r="C58" i="1"/>
  <c r="C59" i="1"/>
  <c r="D59" i="1" s="1"/>
  <c r="F59" i="1" s="1"/>
  <c r="C60" i="1"/>
  <c r="C61" i="1"/>
  <c r="C62" i="1"/>
  <c r="C63" i="1"/>
  <c r="C64" i="1"/>
  <c r="D64" i="1" s="1"/>
  <c r="F64" i="1" s="1"/>
  <c r="C65" i="1"/>
  <c r="E65" i="1" s="1"/>
  <c r="G65" i="1" s="1"/>
  <c r="C66" i="1"/>
  <c r="C67" i="1"/>
  <c r="C68" i="1"/>
  <c r="E68" i="1" s="1"/>
  <c r="G68" i="1" s="1"/>
  <c r="C9" i="1"/>
  <c r="D32" i="1" l="1"/>
  <c r="F32" i="1" s="1"/>
  <c r="D40" i="1"/>
  <c r="F40" i="1" s="1"/>
  <c r="L54" i="1"/>
  <c r="H54" i="1"/>
  <c r="K54" i="1"/>
  <c r="N54" i="1"/>
  <c r="J54" i="1"/>
  <c r="M54" i="1"/>
  <c r="I54" i="1"/>
  <c r="L38" i="1"/>
  <c r="H38" i="1"/>
  <c r="K38" i="1"/>
  <c r="N38" i="1"/>
  <c r="J38" i="1"/>
  <c r="M38" i="1"/>
  <c r="I38" i="1"/>
  <c r="L34" i="1"/>
  <c r="H34" i="1"/>
  <c r="K34" i="1"/>
  <c r="N34" i="1"/>
  <c r="J34" i="1"/>
  <c r="M34" i="1"/>
  <c r="I34" i="1"/>
  <c r="L30" i="1"/>
  <c r="H30" i="1"/>
  <c r="K30" i="1"/>
  <c r="N30" i="1"/>
  <c r="J30" i="1"/>
  <c r="M30" i="1"/>
  <c r="I30" i="1"/>
  <c r="L26" i="1"/>
  <c r="H26" i="1"/>
  <c r="K26" i="1"/>
  <c r="N26" i="1"/>
  <c r="J26" i="1"/>
  <c r="M26" i="1"/>
  <c r="I26" i="1"/>
  <c r="L22" i="1"/>
  <c r="H22" i="1"/>
  <c r="K22" i="1"/>
  <c r="N22" i="1"/>
  <c r="J22" i="1"/>
  <c r="M22" i="1"/>
  <c r="I22" i="1"/>
  <c r="L18" i="1"/>
  <c r="H18" i="1"/>
  <c r="K18" i="1"/>
  <c r="I18" i="1"/>
  <c r="N18" i="1"/>
  <c r="M18" i="1"/>
  <c r="J18" i="1"/>
  <c r="L14" i="1"/>
  <c r="H14" i="1"/>
  <c r="K14" i="1"/>
  <c r="M14" i="1"/>
  <c r="J14" i="1"/>
  <c r="I14" i="1"/>
  <c r="N14" i="1"/>
  <c r="L10" i="1"/>
  <c r="H10" i="1"/>
  <c r="F5" i="3"/>
  <c r="G5" i="3" s="1"/>
  <c r="N10" i="1"/>
  <c r="I10" i="1"/>
  <c r="M10" i="1"/>
  <c r="K10" i="1"/>
  <c r="J10" i="1"/>
  <c r="D48" i="1"/>
  <c r="F48" i="1" s="1"/>
  <c r="D56" i="1"/>
  <c r="F56" i="1" s="1"/>
  <c r="L62" i="1"/>
  <c r="H62" i="1"/>
  <c r="K62" i="1"/>
  <c r="N62" i="1"/>
  <c r="J62" i="1"/>
  <c r="M62" i="1"/>
  <c r="I62" i="1"/>
  <c r="L46" i="1"/>
  <c r="H46" i="1"/>
  <c r="K46" i="1"/>
  <c r="N46" i="1"/>
  <c r="J46" i="1"/>
  <c r="M46" i="1"/>
  <c r="I46" i="1"/>
  <c r="E61" i="1"/>
  <c r="G61" i="1" s="1"/>
  <c r="K61" i="1"/>
  <c r="N61" i="1"/>
  <c r="J61" i="1"/>
  <c r="M61" i="1"/>
  <c r="I61" i="1"/>
  <c r="L61" i="1"/>
  <c r="H61" i="1"/>
  <c r="K49" i="1"/>
  <c r="N49" i="1"/>
  <c r="J49" i="1"/>
  <c r="M49" i="1"/>
  <c r="I49" i="1"/>
  <c r="L49" i="1"/>
  <c r="H49" i="1"/>
  <c r="K37" i="1"/>
  <c r="N37" i="1"/>
  <c r="J37" i="1"/>
  <c r="M37" i="1"/>
  <c r="I37" i="1"/>
  <c r="L37" i="1"/>
  <c r="H37" i="1"/>
  <c r="D25" i="1"/>
  <c r="F25" i="1" s="1"/>
  <c r="K25" i="1"/>
  <c r="N25" i="1"/>
  <c r="J25" i="1"/>
  <c r="M25" i="1"/>
  <c r="I25" i="1"/>
  <c r="L25" i="1"/>
  <c r="H25" i="1"/>
  <c r="K17" i="1"/>
  <c r="N17" i="1"/>
  <c r="J17" i="1"/>
  <c r="H17" i="1"/>
  <c r="M17" i="1"/>
  <c r="L17" i="1"/>
  <c r="I17" i="1"/>
  <c r="D17" i="1"/>
  <c r="F17" i="1" s="1"/>
  <c r="E49" i="1"/>
  <c r="G49" i="1" s="1"/>
  <c r="F7" i="3"/>
  <c r="G7" i="3" s="1"/>
  <c r="L66" i="1"/>
  <c r="H66" i="1"/>
  <c r="K66" i="1"/>
  <c r="N66" i="1"/>
  <c r="J66" i="1"/>
  <c r="M66" i="1"/>
  <c r="I66" i="1"/>
  <c r="L50" i="1"/>
  <c r="H50" i="1"/>
  <c r="K50" i="1"/>
  <c r="N50" i="1"/>
  <c r="J50" i="1"/>
  <c r="M50" i="1"/>
  <c r="I50" i="1"/>
  <c r="D9" i="1"/>
  <c r="F9" i="1" s="1"/>
  <c r="K9" i="1"/>
  <c r="J9" i="1"/>
  <c r="N9" i="1"/>
  <c r="I9" i="1"/>
  <c r="M9" i="1"/>
  <c r="H9" i="1"/>
  <c r="L9" i="1"/>
  <c r="K53" i="1"/>
  <c r="N53" i="1"/>
  <c r="J53" i="1"/>
  <c r="M53" i="1"/>
  <c r="I53" i="1"/>
  <c r="L53" i="1"/>
  <c r="H53" i="1"/>
  <c r="K33" i="1"/>
  <c r="N33" i="1"/>
  <c r="J33" i="1"/>
  <c r="M33" i="1"/>
  <c r="I33" i="1"/>
  <c r="L33" i="1"/>
  <c r="H33" i="1"/>
  <c r="N68" i="1"/>
  <c r="J68" i="1"/>
  <c r="M68" i="1"/>
  <c r="I68" i="1"/>
  <c r="L68" i="1"/>
  <c r="H68" i="1"/>
  <c r="K68" i="1"/>
  <c r="N64" i="1"/>
  <c r="J64" i="1"/>
  <c r="M64" i="1"/>
  <c r="I64" i="1"/>
  <c r="L64" i="1"/>
  <c r="H64" i="1"/>
  <c r="K64" i="1"/>
  <c r="N60" i="1"/>
  <c r="J60" i="1"/>
  <c r="M60" i="1"/>
  <c r="I60" i="1"/>
  <c r="L60" i="1"/>
  <c r="H60" i="1"/>
  <c r="K60" i="1"/>
  <c r="N56" i="1"/>
  <c r="J56" i="1"/>
  <c r="M56" i="1"/>
  <c r="I56" i="1"/>
  <c r="L56" i="1"/>
  <c r="H56" i="1"/>
  <c r="K56" i="1"/>
  <c r="N52" i="1"/>
  <c r="J52" i="1"/>
  <c r="M52" i="1"/>
  <c r="I52" i="1"/>
  <c r="L52" i="1"/>
  <c r="H52" i="1"/>
  <c r="K52" i="1"/>
  <c r="N48" i="1"/>
  <c r="J48" i="1"/>
  <c r="M48" i="1"/>
  <c r="I48" i="1"/>
  <c r="L48" i="1"/>
  <c r="H48" i="1"/>
  <c r="K48" i="1"/>
  <c r="N44" i="1"/>
  <c r="J44" i="1"/>
  <c r="M44" i="1"/>
  <c r="I44" i="1"/>
  <c r="L44" i="1"/>
  <c r="H44" i="1"/>
  <c r="K44" i="1"/>
  <c r="N40" i="1"/>
  <c r="J40" i="1"/>
  <c r="M40" i="1"/>
  <c r="I40" i="1"/>
  <c r="L40" i="1"/>
  <c r="H40" i="1"/>
  <c r="K40" i="1"/>
  <c r="N36" i="1"/>
  <c r="J36" i="1"/>
  <c r="M36" i="1"/>
  <c r="I36" i="1"/>
  <c r="L36" i="1"/>
  <c r="H36" i="1"/>
  <c r="K36" i="1"/>
  <c r="N32" i="1"/>
  <c r="J32" i="1"/>
  <c r="M32" i="1"/>
  <c r="I32" i="1"/>
  <c r="L32" i="1"/>
  <c r="H32" i="1"/>
  <c r="K32" i="1"/>
  <c r="N28" i="1"/>
  <c r="J28" i="1"/>
  <c r="M28" i="1"/>
  <c r="I28" i="1"/>
  <c r="L28" i="1"/>
  <c r="H28" i="1"/>
  <c r="K28" i="1"/>
  <c r="N24" i="1"/>
  <c r="J24" i="1"/>
  <c r="M24" i="1"/>
  <c r="I24" i="1"/>
  <c r="L24" i="1"/>
  <c r="H24" i="1"/>
  <c r="K24" i="1"/>
  <c r="N20" i="1"/>
  <c r="J20" i="1"/>
  <c r="M20" i="1"/>
  <c r="I20" i="1"/>
  <c r="L20" i="1"/>
  <c r="K20" i="1"/>
  <c r="H20" i="1"/>
  <c r="N16" i="1"/>
  <c r="J16" i="1"/>
  <c r="M16" i="1"/>
  <c r="I16" i="1"/>
  <c r="L16" i="1"/>
  <c r="K16" i="1"/>
  <c r="H16" i="1"/>
  <c r="N12" i="1"/>
  <c r="J12" i="1"/>
  <c r="M12" i="1"/>
  <c r="K12" i="1"/>
  <c r="I12" i="1"/>
  <c r="H12" i="1"/>
  <c r="L12" i="1"/>
  <c r="F6" i="3"/>
  <c r="G6" i="3" s="1"/>
  <c r="D12" i="1"/>
  <c r="F12" i="1" s="1"/>
  <c r="D20" i="1"/>
  <c r="F20" i="1" s="1"/>
  <c r="D28" i="1"/>
  <c r="F28" i="1" s="1"/>
  <c r="D36" i="1"/>
  <c r="F36" i="1" s="1"/>
  <c r="D44" i="1"/>
  <c r="F44" i="1" s="1"/>
  <c r="D52" i="1"/>
  <c r="F52" i="1" s="1"/>
  <c r="D60" i="1"/>
  <c r="F60" i="1" s="1"/>
  <c r="D68" i="1"/>
  <c r="F68" i="1" s="1"/>
  <c r="E16" i="1"/>
  <c r="G16" i="1" s="1"/>
  <c r="E24" i="1"/>
  <c r="G24" i="1" s="1"/>
  <c r="E33" i="1"/>
  <c r="G33" i="1" s="1"/>
  <c r="E52" i="1"/>
  <c r="G52" i="1" s="1"/>
  <c r="E60" i="1"/>
  <c r="G60" i="1" s="1"/>
  <c r="A9" i="3"/>
  <c r="F8" i="3"/>
  <c r="C8" i="3"/>
  <c r="D8" i="3" s="1"/>
  <c r="E8" i="3"/>
  <c r="L58" i="1"/>
  <c r="H58" i="1"/>
  <c r="K58" i="1"/>
  <c r="N58" i="1"/>
  <c r="J58" i="1"/>
  <c r="M58" i="1"/>
  <c r="I58" i="1"/>
  <c r="L42" i="1"/>
  <c r="H42" i="1"/>
  <c r="K42" i="1"/>
  <c r="N42" i="1"/>
  <c r="J42" i="1"/>
  <c r="M42" i="1"/>
  <c r="I42" i="1"/>
  <c r="K65" i="1"/>
  <c r="N65" i="1"/>
  <c r="J65" i="1"/>
  <c r="M65" i="1"/>
  <c r="I65" i="1"/>
  <c r="L65" i="1"/>
  <c r="H65" i="1"/>
  <c r="D57" i="1"/>
  <c r="F57" i="1" s="1"/>
  <c r="K57" i="1"/>
  <c r="N57" i="1"/>
  <c r="J57" i="1"/>
  <c r="M57" i="1"/>
  <c r="I57" i="1"/>
  <c r="L57" i="1"/>
  <c r="H57" i="1"/>
  <c r="E45" i="1"/>
  <c r="G45" i="1" s="1"/>
  <c r="K45" i="1"/>
  <c r="N45" i="1"/>
  <c r="J45" i="1"/>
  <c r="M45" i="1"/>
  <c r="I45" i="1"/>
  <c r="L45" i="1"/>
  <c r="H45" i="1"/>
  <c r="D41" i="1"/>
  <c r="F41" i="1" s="1"/>
  <c r="K41" i="1"/>
  <c r="N41" i="1"/>
  <c r="J41" i="1"/>
  <c r="M41" i="1"/>
  <c r="I41" i="1"/>
  <c r="L41" i="1"/>
  <c r="H41" i="1"/>
  <c r="E29" i="1"/>
  <c r="G29" i="1" s="1"/>
  <c r="K29" i="1"/>
  <c r="N29" i="1"/>
  <c r="J29" i="1"/>
  <c r="M29" i="1"/>
  <c r="I29" i="1"/>
  <c r="L29" i="1"/>
  <c r="H29" i="1"/>
  <c r="K21" i="1"/>
  <c r="N21" i="1"/>
  <c r="J21" i="1"/>
  <c r="M21" i="1"/>
  <c r="I21" i="1"/>
  <c r="L21" i="1"/>
  <c r="H21" i="1"/>
  <c r="E13" i="1"/>
  <c r="G13" i="1" s="1"/>
  <c r="K13" i="1"/>
  <c r="N13" i="1"/>
  <c r="J13" i="1"/>
  <c r="L13" i="1"/>
  <c r="I13" i="1"/>
  <c r="H13" i="1"/>
  <c r="M13" i="1"/>
  <c r="D33" i="1"/>
  <c r="F33" i="1" s="1"/>
  <c r="D49" i="1"/>
  <c r="F49" i="1" s="1"/>
  <c r="D65" i="1"/>
  <c r="F65" i="1" s="1"/>
  <c r="E67" i="1"/>
  <c r="G67" i="1" s="1"/>
  <c r="M67" i="1"/>
  <c r="I67" i="1"/>
  <c r="L67" i="1"/>
  <c r="H67" i="1"/>
  <c r="K67" i="1"/>
  <c r="N67" i="1"/>
  <c r="J67" i="1"/>
  <c r="E63" i="1"/>
  <c r="G63" i="1" s="1"/>
  <c r="M63" i="1"/>
  <c r="I63" i="1"/>
  <c r="L63" i="1"/>
  <c r="H63" i="1"/>
  <c r="K63" i="1"/>
  <c r="N63" i="1"/>
  <c r="J63" i="1"/>
  <c r="E59" i="1"/>
  <c r="G59" i="1" s="1"/>
  <c r="M59" i="1"/>
  <c r="I59" i="1"/>
  <c r="L59" i="1"/>
  <c r="H59" i="1"/>
  <c r="K59" i="1"/>
  <c r="N59" i="1"/>
  <c r="J59" i="1"/>
  <c r="D55" i="1"/>
  <c r="F55" i="1" s="1"/>
  <c r="M55" i="1"/>
  <c r="I55" i="1"/>
  <c r="L55" i="1"/>
  <c r="H55" i="1"/>
  <c r="K55" i="1"/>
  <c r="N55" i="1"/>
  <c r="J55" i="1"/>
  <c r="E51" i="1"/>
  <c r="G51" i="1" s="1"/>
  <c r="M51" i="1"/>
  <c r="I51" i="1"/>
  <c r="L51" i="1"/>
  <c r="H51" i="1"/>
  <c r="K51" i="1"/>
  <c r="N51" i="1"/>
  <c r="J51" i="1"/>
  <c r="E47" i="1"/>
  <c r="G47" i="1" s="1"/>
  <c r="M47" i="1"/>
  <c r="I47" i="1"/>
  <c r="L47" i="1"/>
  <c r="H47" i="1"/>
  <c r="K47" i="1"/>
  <c r="N47" i="1"/>
  <c r="J47" i="1"/>
  <c r="E43" i="1"/>
  <c r="G43" i="1" s="1"/>
  <c r="M43" i="1"/>
  <c r="I43" i="1"/>
  <c r="L43" i="1"/>
  <c r="H43" i="1"/>
  <c r="K43" i="1"/>
  <c r="N43" i="1"/>
  <c r="J43" i="1"/>
  <c r="E39" i="1"/>
  <c r="G39" i="1" s="1"/>
  <c r="M39" i="1"/>
  <c r="I39" i="1"/>
  <c r="L39" i="1"/>
  <c r="H39" i="1"/>
  <c r="K39" i="1"/>
  <c r="N39" i="1"/>
  <c r="J39" i="1"/>
  <c r="E35" i="1"/>
  <c r="G35" i="1" s="1"/>
  <c r="M35" i="1"/>
  <c r="I35" i="1"/>
  <c r="L35" i="1"/>
  <c r="H35" i="1"/>
  <c r="K35" i="1"/>
  <c r="N35" i="1"/>
  <c r="J35" i="1"/>
  <c r="E31" i="1"/>
  <c r="G31" i="1" s="1"/>
  <c r="M31" i="1"/>
  <c r="I31" i="1"/>
  <c r="L31" i="1"/>
  <c r="H31" i="1"/>
  <c r="K31" i="1"/>
  <c r="N31" i="1"/>
  <c r="J31" i="1"/>
  <c r="E27" i="1"/>
  <c r="G27" i="1" s="1"/>
  <c r="M27" i="1"/>
  <c r="I27" i="1"/>
  <c r="L27" i="1"/>
  <c r="H27" i="1"/>
  <c r="K27" i="1"/>
  <c r="N27" i="1"/>
  <c r="J27" i="1"/>
  <c r="E23" i="1"/>
  <c r="G23" i="1" s="1"/>
  <c r="M23" i="1"/>
  <c r="I23" i="1"/>
  <c r="L23" i="1"/>
  <c r="H23" i="1"/>
  <c r="K23" i="1"/>
  <c r="N23" i="1"/>
  <c r="J23" i="1"/>
  <c r="E19" i="1"/>
  <c r="G19" i="1" s="1"/>
  <c r="M19" i="1"/>
  <c r="I19" i="1"/>
  <c r="L19" i="1"/>
  <c r="H19" i="1"/>
  <c r="J19" i="1"/>
  <c r="N19" i="1"/>
  <c r="K19" i="1"/>
  <c r="D15" i="1"/>
  <c r="F15" i="1" s="1"/>
  <c r="M15" i="1"/>
  <c r="I15" i="1"/>
  <c r="L15" i="1"/>
  <c r="H15" i="1"/>
  <c r="N15" i="1"/>
  <c r="K15" i="1"/>
  <c r="J15" i="1"/>
  <c r="E11" i="1"/>
  <c r="G11" i="1" s="1"/>
  <c r="M11" i="1"/>
  <c r="I11" i="1"/>
  <c r="L11" i="1"/>
  <c r="K11" i="1"/>
  <c r="J11" i="1"/>
  <c r="N11" i="1"/>
  <c r="H11" i="1"/>
  <c r="D13" i="1"/>
  <c r="F13" i="1" s="1"/>
  <c r="D21" i="1"/>
  <c r="F21" i="1" s="1"/>
  <c r="D29" i="1"/>
  <c r="F29" i="1" s="1"/>
  <c r="D37" i="1"/>
  <c r="F37" i="1" s="1"/>
  <c r="D45" i="1"/>
  <c r="F45" i="1" s="1"/>
  <c r="D53" i="1"/>
  <c r="F53" i="1" s="1"/>
  <c r="D61" i="1"/>
  <c r="F61" i="1" s="1"/>
  <c r="E9" i="1"/>
  <c r="G9" i="1" s="1"/>
  <c r="E17" i="1"/>
  <c r="G17" i="1" s="1"/>
  <c r="E25" i="1"/>
  <c r="G25" i="1" s="1"/>
  <c r="E36" i="1"/>
  <c r="G36" i="1" s="1"/>
  <c r="E44" i="1"/>
  <c r="G44" i="1" s="1"/>
  <c r="E53" i="1"/>
  <c r="G53" i="1" s="1"/>
  <c r="E64" i="1"/>
  <c r="G64" i="1" s="1"/>
  <c r="AA5" i="1"/>
  <c r="D23" i="1"/>
  <c r="F23" i="1" s="1"/>
  <c r="D39" i="1"/>
  <c r="F39" i="1" s="1"/>
  <c r="E66" i="1"/>
  <c r="G66" i="1" s="1"/>
  <c r="D66" i="1"/>
  <c r="F66" i="1" s="1"/>
  <c r="E62" i="1"/>
  <c r="G62" i="1" s="1"/>
  <c r="D62" i="1"/>
  <c r="F62" i="1" s="1"/>
  <c r="E58" i="1"/>
  <c r="G58" i="1" s="1"/>
  <c r="D58" i="1"/>
  <c r="F58" i="1" s="1"/>
  <c r="E54" i="1"/>
  <c r="G54" i="1" s="1"/>
  <c r="D54" i="1"/>
  <c r="F54" i="1" s="1"/>
  <c r="E50" i="1"/>
  <c r="G50" i="1" s="1"/>
  <c r="D50" i="1"/>
  <c r="F50" i="1" s="1"/>
  <c r="E46" i="1"/>
  <c r="G46" i="1" s="1"/>
  <c r="D46" i="1"/>
  <c r="F46" i="1" s="1"/>
  <c r="E42" i="1"/>
  <c r="G42" i="1" s="1"/>
  <c r="D42" i="1"/>
  <c r="F42" i="1" s="1"/>
  <c r="E38" i="1"/>
  <c r="G38" i="1" s="1"/>
  <c r="D38" i="1"/>
  <c r="F38" i="1" s="1"/>
  <c r="E34" i="1"/>
  <c r="G34" i="1" s="1"/>
  <c r="D34" i="1"/>
  <c r="F34" i="1" s="1"/>
  <c r="E30" i="1"/>
  <c r="G30" i="1" s="1"/>
  <c r="D30" i="1"/>
  <c r="F30" i="1" s="1"/>
  <c r="E26" i="1"/>
  <c r="G26" i="1" s="1"/>
  <c r="D26" i="1"/>
  <c r="F26" i="1" s="1"/>
  <c r="E22" i="1"/>
  <c r="G22" i="1" s="1"/>
  <c r="D22" i="1"/>
  <c r="F22" i="1" s="1"/>
  <c r="E18" i="1"/>
  <c r="G18" i="1" s="1"/>
  <c r="D18" i="1"/>
  <c r="F18" i="1" s="1"/>
  <c r="E14" i="1"/>
  <c r="G14" i="1" s="1"/>
  <c r="D14" i="1"/>
  <c r="F14" i="1" s="1"/>
  <c r="E10" i="1"/>
  <c r="G10" i="1" s="1"/>
  <c r="D10" i="1"/>
  <c r="F10" i="1" s="1"/>
  <c r="D19" i="1"/>
  <c r="F19" i="1" s="1"/>
  <c r="D35" i="1"/>
  <c r="F35" i="1" s="1"/>
  <c r="D51" i="1"/>
  <c r="F51" i="1" s="1"/>
  <c r="D67" i="1"/>
  <c r="F67" i="1" s="1"/>
  <c r="E55" i="1"/>
  <c r="G55" i="1" s="1"/>
  <c r="D31" i="1"/>
  <c r="F31" i="1" s="1"/>
  <c r="D47" i="1"/>
  <c r="F47" i="1" s="1"/>
  <c r="D63" i="1"/>
  <c r="F63" i="1" s="1"/>
  <c r="G8" i="3" l="1"/>
  <c r="A10" i="3"/>
  <c r="C9" i="3"/>
  <c r="D9" i="3" s="1"/>
  <c r="E9" i="3"/>
  <c r="F9" i="3"/>
  <c r="G9" i="3" s="1"/>
  <c r="AH6" i="1"/>
  <c r="AH5" i="1" s="1"/>
  <c r="AF6" i="1"/>
  <c r="AF5" i="1" s="1"/>
  <c r="AD6" i="1"/>
  <c r="AD5" i="1" s="1"/>
  <c r="Y6" i="1"/>
  <c r="Z6" i="1"/>
  <c r="AG6" i="1"/>
  <c r="AG5" i="1" s="1"/>
  <c r="AI6" i="1"/>
  <c r="AI5" i="1" s="1"/>
  <c r="AC6" i="1"/>
  <c r="AC5" i="1" s="1"/>
  <c r="AE6" i="1"/>
  <c r="AE5" i="1" s="1"/>
  <c r="F2" i="1" l="1"/>
  <c r="B2" i="1"/>
  <c r="C2" i="1"/>
  <c r="E2" i="1"/>
  <c r="D2" i="1"/>
  <c r="Y5" i="1"/>
  <c r="B6" i="1" s="1"/>
  <c r="G2" i="1"/>
  <c r="A11" i="3"/>
  <c r="E10" i="3"/>
  <c r="F10" i="3"/>
  <c r="G10" i="3" s="1"/>
  <c r="C10" i="3"/>
  <c r="D10" i="3" s="1"/>
  <c r="A12" i="3" l="1"/>
  <c r="F11" i="3"/>
  <c r="G11" i="3" s="1"/>
  <c r="E11" i="3"/>
  <c r="C11" i="3"/>
  <c r="D11" i="3" s="1"/>
  <c r="A13" i="3" l="1"/>
  <c r="C12" i="3"/>
  <c r="D12" i="3" s="1"/>
  <c r="E12" i="3"/>
  <c r="F12" i="3"/>
  <c r="G12" i="3" l="1"/>
  <c r="A14" i="3"/>
  <c r="C13" i="3"/>
  <c r="D13" i="3" s="1"/>
  <c r="E13" i="3"/>
  <c r="F13" i="3"/>
  <c r="G13" i="3" l="1"/>
  <c r="A15" i="3"/>
  <c r="E14" i="3"/>
  <c r="F14" i="3"/>
  <c r="G14" i="3" s="1"/>
  <c r="C14" i="3"/>
  <c r="D14" i="3" s="1"/>
  <c r="A16" i="3" l="1"/>
  <c r="C15" i="3"/>
  <c r="D15" i="3" s="1"/>
  <c r="F15" i="3"/>
  <c r="E15" i="3"/>
  <c r="G15" i="3" l="1"/>
  <c r="A17" i="3"/>
  <c r="C16" i="3"/>
  <c r="D16" i="3" s="1"/>
  <c r="F16" i="3"/>
  <c r="E16" i="3"/>
  <c r="G16" i="3" l="1"/>
  <c r="A18" i="3"/>
  <c r="C17" i="3"/>
  <c r="D17" i="3" s="1"/>
  <c r="E17" i="3"/>
  <c r="F17" i="3"/>
  <c r="G17" i="3" s="1"/>
  <c r="A19" i="3" l="1"/>
  <c r="E18" i="3"/>
  <c r="F18" i="3"/>
  <c r="G18" i="3" s="1"/>
  <c r="C18" i="3"/>
  <c r="D18" i="3" s="1"/>
  <c r="A20" i="3" l="1"/>
  <c r="F19" i="3"/>
  <c r="C19" i="3"/>
  <c r="D19" i="3" s="1"/>
  <c r="E19" i="3"/>
  <c r="G19" i="3" l="1"/>
  <c r="A21" i="3"/>
  <c r="C20" i="3"/>
  <c r="D20" i="3" s="1"/>
  <c r="E20" i="3"/>
  <c r="G20" i="3" s="1"/>
  <c r="F20" i="3"/>
  <c r="A22" i="3" l="1"/>
  <c r="C21" i="3"/>
  <c r="D21" i="3" s="1"/>
  <c r="E21" i="3"/>
  <c r="F21" i="3"/>
  <c r="G21" i="3" s="1"/>
  <c r="A23" i="3" l="1"/>
  <c r="E22" i="3"/>
  <c r="F22" i="3"/>
  <c r="G22" i="3" s="1"/>
  <c r="C22" i="3"/>
  <c r="D22" i="3" s="1"/>
  <c r="A24" i="3" l="1"/>
  <c r="F23" i="3"/>
  <c r="E23" i="3"/>
  <c r="C23" i="3"/>
  <c r="D23" i="3" s="1"/>
  <c r="G23" i="3" l="1"/>
  <c r="A25" i="3"/>
  <c r="C24" i="3"/>
  <c r="D24" i="3" s="1"/>
  <c r="E24" i="3"/>
  <c r="F24" i="3"/>
  <c r="G24" i="3" l="1"/>
  <c r="A26" i="3"/>
  <c r="C25" i="3"/>
  <c r="D25" i="3" s="1"/>
  <c r="E25" i="3"/>
  <c r="F25" i="3"/>
  <c r="G25" i="3" s="1"/>
  <c r="A27" i="3" l="1"/>
  <c r="E26" i="3"/>
  <c r="F26" i="3"/>
  <c r="G26" i="3" s="1"/>
  <c r="C26" i="3"/>
  <c r="D26" i="3" s="1"/>
  <c r="A28" i="3" l="1"/>
  <c r="C27" i="3"/>
  <c r="D27" i="3" s="1"/>
  <c r="F27" i="3"/>
  <c r="G27" i="3" s="1"/>
  <c r="E27" i="3"/>
  <c r="A29" i="3" l="1"/>
  <c r="C28" i="3"/>
  <c r="D28" i="3" s="1"/>
  <c r="F28" i="3"/>
  <c r="E28" i="3"/>
  <c r="G28" i="3" l="1"/>
  <c r="A30" i="3"/>
  <c r="C29" i="3"/>
  <c r="D29" i="3" s="1"/>
  <c r="E29" i="3"/>
  <c r="F29" i="3"/>
  <c r="A31" i="3" l="1"/>
  <c r="E30" i="3"/>
  <c r="F30" i="3"/>
  <c r="G30" i="3" s="1"/>
  <c r="C30" i="3"/>
  <c r="D30" i="3" s="1"/>
  <c r="G29" i="3"/>
  <c r="A32" i="3" l="1"/>
  <c r="F31" i="3"/>
  <c r="C31" i="3"/>
  <c r="D31" i="3" s="1"/>
  <c r="E31" i="3"/>
  <c r="G31" i="3" l="1"/>
  <c r="A33" i="3"/>
  <c r="C32" i="3"/>
  <c r="D32" i="3" s="1"/>
  <c r="E32" i="3"/>
  <c r="G32" i="3" s="1"/>
  <c r="F32" i="3"/>
  <c r="A34" i="3" l="1"/>
  <c r="C33" i="3"/>
  <c r="D33" i="3" s="1"/>
  <c r="E33" i="3"/>
  <c r="F33" i="3"/>
  <c r="G33" i="3" l="1"/>
  <c r="E34" i="3"/>
  <c r="F34" i="3"/>
  <c r="G34" i="3" s="1"/>
  <c r="C34" i="3"/>
  <c r="D34" i="3" s="1"/>
</calcChain>
</file>

<file path=xl/sharedStrings.xml><?xml version="1.0" encoding="utf-8"?>
<sst xmlns="http://schemas.openxmlformats.org/spreadsheetml/2006/main" count="76" uniqueCount="45">
  <si>
    <t>T</t>
  </si>
  <si>
    <t>PV_BASE+</t>
  </si>
  <si>
    <t>RISK_RATE_UP_10BPS+</t>
  </si>
  <si>
    <t>RISK_RATE_DN_10BPS+</t>
  </si>
  <si>
    <t>Spot Base</t>
  </si>
  <si>
    <t>Spot +10 bps</t>
  </si>
  <si>
    <t>Spot -10bps</t>
  </si>
  <si>
    <t>Zero +10bps</t>
  </si>
  <si>
    <t>Zero -10bps</t>
  </si>
  <si>
    <t>Coupon</t>
  </si>
  <si>
    <t>Face</t>
  </si>
  <si>
    <t>Par +10bps</t>
  </si>
  <si>
    <t>Par -10bps</t>
  </si>
  <si>
    <t>Par/Zero</t>
  </si>
  <si>
    <t>Curve date: 10/28/2015</t>
  </si>
  <si>
    <t>RISK_RATE_0Y_TRIANGLE_UP_10BPS+</t>
  </si>
  <si>
    <t>RISK_RATE_3Y_TRIANGLE_UP_10BPS+</t>
  </si>
  <si>
    <t>RISK_RATE_5Y_TRIANGLE_UP_10BPS+</t>
  </si>
  <si>
    <t>RISK_RATE_7Y_TRIANGLE_UP_10BPS+</t>
  </si>
  <si>
    <t>RISK_RATE_10Y_TRIANGLE_UP_10BPS+</t>
  </si>
  <si>
    <t>RISK_RATE_20Y_TRIANGLE_UP_10BPS+</t>
  </si>
  <si>
    <t>RISK_RATE_30Y_TRIANGLE_UP_10BPS+</t>
  </si>
  <si>
    <t>0-3</t>
  </si>
  <si>
    <t>0-3-5</t>
  </si>
  <si>
    <t>3-5-7</t>
  </si>
  <si>
    <t>5-7-10</t>
  </si>
  <si>
    <t>10-20-30</t>
  </si>
  <si>
    <t>20-30</t>
  </si>
  <si>
    <t>7-10-20</t>
  </si>
  <si>
    <t>start</t>
  </si>
  <si>
    <t>peak</t>
  </si>
  <si>
    <t>end</t>
  </si>
  <si>
    <t>Key Rate Shocks to Zero rate curve</t>
  </si>
  <si>
    <t>Key Rate Shocks to par rate curve</t>
  </si>
  <si>
    <t>KRD on zero</t>
  </si>
  <si>
    <t>KRD on par</t>
  </si>
  <si>
    <t>Base</t>
  </si>
  <si>
    <t>krd% on zero</t>
  </si>
  <si>
    <t>krd% on par</t>
  </si>
  <si>
    <t>10-30</t>
  </si>
  <si>
    <t>AMG</t>
  </si>
  <si>
    <t>MRM</t>
  </si>
  <si>
    <t>Diff</t>
  </si>
  <si>
    <t>Spot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</si>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</sst>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0"/>
    <numFmt numFmtId="165" formatCode="#,##0.00000000"/>
    <numFmt numFmtId="166" formatCode="#,##0.0000"/>
    <numFmt numFmtId="167" formatCode="0.00000"/>
    <numFmt numFmtId="169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62">
    <xf numFmtId="0" fontId="0" fillId="0" borderId="0" xfId="0"/>
    <xf numFmtId="0" fontId="2" fillId="2" borderId="1" xfId="2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4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2" fillId="2" borderId="3" xfId="2" applyFont="1" applyFill="1" applyBorder="1" applyAlignment="1">
      <alignment horizontal="center" wrapText="1"/>
    </xf>
    <xf numFmtId="0" fontId="2" fillId="2" borderId="3" xfId="2" quotePrefix="1" applyFont="1" applyFill="1" applyBorder="1" applyAlignment="1">
      <alignment horizontal="center" wrapText="1"/>
    </xf>
    <xf numFmtId="167" fontId="0" fillId="0" borderId="0" xfId="0" applyNumberFormat="1"/>
    <xf numFmtId="0" fontId="2" fillId="2" borderId="7" xfId="2" applyFont="1" applyFill="1" applyBorder="1" applyAlignment="1">
      <alignment horizontal="center" wrapText="1"/>
    </xf>
    <xf numFmtId="0" fontId="2" fillId="2" borderId="8" xfId="2" applyFont="1" applyFill="1" applyBorder="1" applyAlignment="1">
      <alignment horizontal="center" wrapText="1"/>
    </xf>
    <xf numFmtId="165" fontId="4" fillId="0" borderId="9" xfId="1" applyNumberFormat="1" applyFont="1" applyFill="1" applyBorder="1" applyAlignment="1">
      <alignment horizontal="center"/>
    </xf>
    <xf numFmtId="165" fontId="4" fillId="0" borderId="10" xfId="1" applyNumberFormat="1" applyFont="1" applyFill="1" applyBorder="1" applyAlignment="1">
      <alignment horizontal="center"/>
    </xf>
    <xf numFmtId="165" fontId="4" fillId="0" borderId="11" xfId="1" applyNumberFormat="1" applyFont="1" applyFill="1" applyBorder="1" applyAlignment="1">
      <alignment horizontal="center"/>
    </xf>
    <xf numFmtId="165" fontId="4" fillId="0" borderId="12" xfId="1" applyNumberFormat="1" applyFont="1" applyFill="1" applyBorder="1" applyAlignment="1">
      <alignment horizontal="center"/>
    </xf>
    <xf numFmtId="165" fontId="4" fillId="0" borderId="13" xfId="1" applyNumberFormat="1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164" fontId="4" fillId="0" borderId="9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64" fontId="4" fillId="3" borderId="9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164" fontId="4" fillId="3" borderId="12" xfId="0" applyNumberFormat="1" applyFont="1" applyFill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 wrapText="1"/>
    </xf>
    <xf numFmtId="0" fontId="2" fillId="2" borderId="5" xfId="2" applyFont="1" applyFill="1" applyBorder="1" applyAlignment="1">
      <alignment horizontal="center" wrapText="1"/>
    </xf>
    <xf numFmtId="0" fontId="2" fillId="2" borderId="5" xfId="2" quotePrefix="1" applyFont="1" applyFill="1" applyBorder="1" applyAlignment="1">
      <alignment horizontal="center" wrapText="1"/>
    </xf>
    <xf numFmtId="0" fontId="2" fillId="2" borderId="6" xfId="2" applyFont="1" applyFill="1" applyBorder="1" applyAlignment="1">
      <alignment horizontal="center" wrapText="1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166" fontId="0" fillId="0" borderId="9" xfId="0" applyNumberFormat="1" applyBorder="1"/>
    <xf numFmtId="166" fontId="0" fillId="0" borderId="0" xfId="0" applyNumberFormat="1" applyBorder="1"/>
    <xf numFmtId="166" fontId="0" fillId="0" borderId="10" xfId="0" applyNumberFormat="1" applyBorder="1"/>
    <xf numFmtId="4" fontId="0" fillId="0" borderId="0" xfId="0" applyNumberFormat="1"/>
    <xf numFmtId="4" fontId="0" fillId="0" borderId="9" xfId="0" applyNumberFormat="1" applyBorder="1"/>
    <xf numFmtId="4" fontId="0" fillId="0" borderId="0" xfId="0" applyNumberFormat="1" applyBorder="1"/>
    <xf numFmtId="4" fontId="0" fillId="0" borderId="10" xfId="0" applyNumberFormat="1" applyBorder="1"/>
    <xf numFmtId="4" fontId="0" fillId="0" borderId="11" xfId="0" applyNumberFormat="1" applyBorder="1"/>
    <xf numFmtId="4" fontId="0" fillId="0" borderId="12" xfId="0" applyNumberFormat="1" applyBorder="1"/>
    <xf numFmtId="4" fontId="0" fillId="0" borderId="13" xfId="0" applyNumberFormat="1" applyBorder="1"/>
    <xf numFmtId="10" fontId="0" fillId="0" borderId="0" xfId="1" applyNumberFormat="1" applyFont="1"/>
    <xf numFmtId="16" fontId="2" fillId="2" borderId="3" xfId="2" quotePrefix="1" applyNumberFormat="1" applyFont="1" applyFill="1" applyBorder="1" applyAlignment="1">
      <alignment horizontal="center" wrapText="1"/>
    </xf>
    <xf numFmtId="0" fontId="2" fillId="0" borderId="0" xfId="2" applyFont="1" applyFill="1" applyBorder="1" applyAlignment="1">
      <alignment horizontal="center" wrapText="1"/>
    </xf>
    <xf numFmtId="10" fontId="0" fillId="0" borderId="0" xfId="1" applyNumberFormat="1" applyFon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horizontal="right"/>
    </xf>
    <xf numFmtId="169" fontId="0" fillId="0" borderId="0" xfId="1" applyNumberFormat="1" applyFont="1"/>
  </cellXfs>
  <cellStyles count="3">
    <cellStyle name="Normal" xfId="0" builtinId="0"/>
    <cellStyle name="Normal 2 2" xfId="2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calculation!$A$2</c:f>
              <c:strCache>
                <c:ptCount val="1"/>
                <c:pt idx="0">
                  <c:v>krd% on zero</c:v>
                </c:pt>
              </c:strCache>
            </c:strRef>
          </c:tx>
          <c:invertIfNegative val="0"/>
          <c:cat>
            <c:strRef>
              <c:f>calculation!$B$1:$G$1</c:f>
              <c:strCache>
                <c:ptCount val="6"/>
                <c:pt idx="0">
                  <c:v>0-3</c:v>
                </c:pt>
                <c:pt idx="1">
                  <c:v>0-3-5</c:v>
                </c:pt>
                <c:pt idx="2">
                  <c:v>3-5-7</c:v>
                </c:pt>
                <c:pt idx="3">
                  <c:v>5-7-10</c:v>
                </c:pt>
                <c:pt idx="4">
                  <c:v>7-10-20</c:v>
                </c:pt>
                <c:pt idx="5">
                  <c:v>10-30</c:v>
                </c:pt>
              </c:strCache>
            </c:strRef>
          </c:cat>
          <c:val>
            <c:numRef>
              <c:f>calculation!$B$2:$G$2</c:f>
              <c:numCache>
                <c:formatCode>0.00%</c:formatCode>
                <c:ptCount val="6"/>
                <c:pt idx="0">
                  <c:v>3.7309530894172149E-3</c:v>
                </c:pt>
                <c:pt idx="1">
                  <c:v>1.2303149405992387E-2</c:v>
                </c:pt>
                <c:pt idx="2">
                  <c:v>1.6261145363364298E-2</c:v>
                </c:pt>
                <c:pt idx="3">
                  <c:v>2.7120418984976746E-2</c:v>
                </c:pt>
                <c:pt idx="4">
                  <c:v>9.9586397177323815E-2</c:v>
                </c:pt>
                <c:pt idx="5">
                  <c:v>0.84099793597892558</c:v>
                </c:pt>
              </c:numCache>
            </c:numRef>
          </c:val>
        </c:ser>
        <c:ser>
          <c:idx val="1"/>
          <c:order val="1"/>
          <c:tx>
            <c:strRef>
              <c:f>calculation!$A$3</c:f>
              <c:strCache>
                <c:ptCount val="1"/>
                <c:pt idx="0">
                  <c:v>krd% on par</c:v>
                </c:pt>
              </c:strCache>
            </c:strRef>
          </c:tx>
          <c:invertIfNegative val="0"/>
          <c:cat>
            <c:strRef>
              <c:f>calculation!$B$1:$G$1</c:f>
              <c:strCache>
                <c:ptCount val="6"/>
                <c:pt idx="0">
                  <c:v>0-3</c:v>
                </c:pt>
                <c:pt idx="1">
                  <c:v>0-3-5</c:v>
                </c:pt>
                <c:pt idx="2">
                  <c:v>3-5-7</c:v>
                </c:pt>
                <c:pt idx="3">
                  <c:v>5-7-10</c:v>
                </c:pt>
                <c:pt idx="4">
                  <c:v>7-10-20</c:v>
                </c:pt>
                <c:pt idx="5">
                  <c:v>10-30</c:v>
                </c:pt>
              </c:strCache>
            </c:strRef>
          </c:cat>
          <c:val>
            <c:numRef>
              <c:f>calculation!$B$3:$G$3</c:f>
              <c:numCache>
                <c:formatCode>0.00%</c:formatCode>
                <c:ptCount val="6"/>
                <c:pt idx="0">
                  <c:v>1.6579021923926682E-4</c:v>
                </c:pt>
                <c:pt idx="1">
                  <c:v>1.1240097317093984E-3</c:v>
                </c:pt>
                <c:pt idx="2">
                  <c:v>1.664463006446467E-3</c:v>
                </c:pt>
                <c:pt idx="3">
                  <c:v>3.139079919839687E-3</c:v>
                </c:pt>
                <c:pt idx="4">
                  <c:v>5.284656061733535E-2</c:v>
                </c:pt>
                <c:pt idx="5">
                  <c:v>0.94106009650542988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270144"/>
        <c:axId val="349324032"/>
      </c:barChart>
      <c:catAx>
        <c:axId val="3472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49324032"/>
        <c:crosses val="autoZero"/>
        <c:auto val="1"/>
        <c:lblAlgn val="ctr"/>
        <c:lblOffset val="100"/>
        <c:noMultiLvlLbl val="0"/>
      </c:catAx>
      <c:valAx>
        <c:axId val="3493240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727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'shock shape'!$B$1</c:f>
              <c:strCache>
                <c:ptCount val="1"/>
                <c:pt idx="0">
                  <c:v>0-3</c:v>
                </c:pt>
              </c:strCache>
            </c:strRef>
          </c:tx>
          <c:marker>
            <c:symbol val="none"/>
          </c:marker>
          <c:val>
            <c:numRef>
              <c:f>'shock shape'!$B$5:$B$65</c:f>
              <c:numCache>
                <c:formatCode>0.00000</c:formatCode>
                <c:ptCount val="61"/>
                <c:pt idx="0">
                  <c:v>1E-3</c:v>
                </c:pt>
                <c:pt idx="1">
                  <c:v>8.3333333333333328E-4</c:v>
                </c:pt>
                <c:pt idx="2">
                  <c:v>6.6666666666666664E-4</c:v>
                </c:pt>
                <c:pt idx="3">
                  <c:v>5.0000000000000001E-4</c:v>
                </c:pt>
                <c:pt idx="4">
                  <c:v>3.3333333333333332E-4</c:v>
                </c:pt>
                <c:pt idx="5">
                  <c:v>1.6666666666666666E-4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'shock shape'!$C$1</c:f>
              <c:strCache>
                <c:ptCount val="1"/>
                <c:pt idx="0">
                  <c:v>0-3-5</c:v>
                </c:pt>
              </c:strCache>
            </c:strRef>
          </c:tx>
          <c:marker>
            <c:symbol val="none"/>
          </c:marker>
          <c:val>
            <c:numRef>
              <c:f>'shock shape'!$C$5:$C$65</c:f>
              <c:numCache>
                <c:formatCode>0.00000</c:formatCode>
                <c:ptCount val="61"/>
                <c:pt idx="0">
                  <c:v>0</c:v>
                </c:pt>
                <c:pt idx="1">
                  <c:v>1.6666666666666666E-4</c:v>
                </c:pt>
                <c:pt idx="2">
                  <c:v>3.3333333333333332E-4</c:v>
                </c:pt>
                <c:pt idx="3">
                  <c:v>5.0000000000000001E-4</c:v>
                </c:pt>
                <c:pt idx="4">
                  <c:v>6.6666666666666664E-4</c:v>
                </c:pt>
                <c:pt idx="5">
                  <c:v>8.3333333333333328E-4</c:v>
                </c:pt>
                <c:pt idx="6">
                  <c:v>1E-3</c:v>
                </c:pt>
                <c:pt idx="7">
                  <c:v>7.5000000000000002E-4</c:v>
                </c:pt>
                <c:pt idx="8">
                  <c:v>5.0000000000000001E-4</c:v>
                </c:pt>
                <c:pt idx="9">
                  <c:v>2.5000000000000001E-4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'shock shape'!$D$1</c:f>
              <c:strCache>
                <c:ptCount val="1"/>
                <c:pt idx="0">
                  <c:v>3-5-7</c:v>
                </c:pt>
              </c:strCache>
            </c:strRef>
          </c:tx>
          <c:marker>
            <c:symbol val="none"/>
          </c:marker>
          <c:val>
            <c:numRef>
              <c:f>'shock shape'!$D$5:$D$65</c:f>
              <c:numCache>
                <c:formatCode>0.00000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2.5000000000000001E-4</c:v>
                </c:pt>
                <c:pt idx="8">
                  <c:v>5.0000000000000001E-4</c:v>
                </c:pt>
                <c:pt idx="9">
                  <c:v>7.5000000000000002E-4</c:v>
                </c:pt>
                <c:pt idx="10">
                  <c:v>1E-3</c:v>
                </c:pt>
                <c:pt idx="11">
                  <c:v>7.5000000000000002E-4</c:v>
                </c:pt>
                <c:pt idx="12">
                  <c:v>5.0000000000000001E-4</c:v>
                </c:pt>
                <c:pt idx="13">
                  <c:v>2.5000000000000001E-4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'shock shape'!$E$1</c:f>
              <c:strCache>
                <c:ptCount val="1"/>
                <c:pt idx="0">
                  <c:v>5-7-10</c:v>
                </c:pt>
              </c:strCache>
            </c:strRef>
          </c:tx>
          <c:marker>
            <c:symbol val="none"/>
          </c:marker>
          <c:val>
            <c:numRef>
              <c:f>'shock shape'!$E$5:$E$65</c:f>
              <c:numCache>
                <c:formatCode>0.00000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2.5000000000000001E-4</c:v>
                </c:pt>
                <c:pt idx="12">
                  <c:v>5.0000000000000001E-4</c:v>
                </c:pt>
                <c:pt idx="13">
                  <c:v>7.5000000000000002E-4</c:v>
                </c:pt>
                <c:pt idx="14">
                  <c:v>1E-3</c:v>
                </c:pt>
                <c:pt idx="15">
                  <c:v>8.3333333333333328E-4</c:v>
                </c:pt>
                <c:pt idx="16">
                  <c:v>6.6666666666666664E-4</c:v>
                </c:pt>
                <c:pt idx="17">
                  <c:v>5.0000000000000001E-4</c:v>
                </c:pt>
                <c:pt idx="18">
                  <c:v>3.3333333333333332E-4</c:v>
                </c:pt>
                <c:pt idx="19">
                  <c:v>1.6666666666666666E-4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'shock shape'!$F$1</c:f>
              <c:strCache>
                <c:ptCount val="1"/>
                <c:pt idx="0">
                  <c:v>7-10-20</c:v>
                </c:pt>
              </c:strCache>
            </c:strRef>
          </c:tx>
          <c:marker>
            <c:symbol val="none"/>
          </c:marker>
          <c:val>
            <c:numRef>
              <c:f>'shock shape'!$F$5:$F$65</c:f>
              <c:numCache>
                <c:formatCode>0.00000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1.6666666666666666E-4</c:v>
                </c:pt>
                <c:pt idx="16">
                  <c:v>3.3333333333333332E-4</c:v>
                </c:pt>
                <c:pt idx="17">
                  <c:v>5.0000000000000001E-4</c:v>
                </c:pt>
                <c:pt idx="18">
                  <c:v>6.6666666666666664E-4</c:v>
                </c:pt>
                <c:pt idx="19">
                  <c:v>8.3333333333333328E-4</c:v>
                </c:pt>
                <c:pt idx="20">
                  <c:v>1E-3</c:v>
                </c:pt>
                <c:pt idx="21">
                  <c:v>9.5E-4</c:v>
                </c:pt>
                <c:pt idx="22">
                  <c:v>9.0000000000000008E-4</c:v>
                </c:pt>
                <c:pt idx="23">
                  <c:v>8.5000000000000006E-4</c:v>
                </c:pt>
                <c:pt idx="24">
                  <c:v>8.0000000000000004E-4</c:v>
                </c:pt>
                <c:pt idx="25">
                  <c:v>7.5000000000000002E-4</c:v>
                </c:pt>
                <c:pt idx="26">
                  <c:v>6.9999999999999999E-4</c:v>
                </c:pt>
                <c:pt idx="27">
                  <c:v>6.5000000000000008E-4</c:v>
                </c:pt>
                <c:pt idx="28">
                  <c:v>6.0000000000000006E-4</c:v>
                </c:pt>
                <c:pt idx="29">
                  <c:v>5.5000000000000003E-4</c:v>
                </c:pt>
                <c:pt idx="30">
                  <c:v>5.0000000000000001E-4</c:v>
                </c:pt>
                <c:pt idx="31">
                  <c:v>4.5000000000000004E-4</c:v>
                </c:pt>
                <c:pt idx="32">
                  <c:v>4.0000000000000002E-4</c:v>
                </c:pt>
                <c:pt idx="33">
                  <c:v>3.5E-4</c:v>
                </c:pt>
                <c:pt idx="34">
                  <c:v>3.0000000000000003E-4</c:v>
                </c:pt>
                <c:pt idx="35">
                  <c:v>2.5000000000000001E-4</c:v>
                </c:pt>
                <c:pt idx="36">
                  <c:v>2.0000000000000001E-4</c:v>
                </c:pt>
                <c:pt idx="37">
                  <c:v>1.5000000000000001E-4</c:v>
                </c:pt>
                <c:pt idx="38">
                  <c:v>1E-4</c:v>
                </c:pt>
                <c:pt idx="39">
                  <c:v>5.0000000000000002E-5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'shock shape'!$G$1</c:f>
              <c:strCache>
                <c:ptCount val="1"/>
                <c:pt idx="0">
                  <c:v>10-20-30</c:v>
                </c:pt>
              </c:strCache>
            </c:strRef>
          </c:tx>
          <c:marker>
            <c:symbol val="none"/>
          </c:marker>
          <c:val>
            <c:numRef>
              <c:f>'shock shape'!$G$5:$G$65</c:f>
              <c:numCache>
                <c:formatCode>0.00000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5.0000000000000002E-5</c:v>
                </c:pt>
                <c:pt idx="22">
                  <c:v>1E-4</c:v>
                </c:pt>
                <c:pt idx="23">
                  <c:v>1.5000000000000001E-4</c:v>
                </c:pt>
                <c:pt idx="24">
                  <c:v>2.0000000000000001E-4</c:v>
                </c:pt>
                <c:pt idx="25">
                  <c:v>2.5000000000000001E-4</c:v>
                </c:pt>
                <c:pt idx="26">
                  <c:v>3.0000000000000003E-4</c:v>
                </c:pt>
                <c:pt idx="27">
                  <c:v>3.5E-4</c:v>
                </c:pt>
                <c:pt idx="28">
                  <c:v>4.0000000000000002E-4</c:v>
                </c:pt>
                <c:pt idx="29">
                  <c:v>4.5000000000000004E-4</c:v>
                </c:pt>
                <c:pt idx="30">
                  <c:v>5.0000000000000001E-4</c:v>
                </c:pt>
                <c:pt idx="31">
                  <c:v>5.5000000000000003E-4</c:v>
                </c:pt>
                <c:pt idx="32">
                  <c:v>6.0000000000000006E-4</c:v>
                </c:pt>
                <c:pt idx="33">
                  <c:v>6.5000000000000008E-4</c:v>
                </c:pt>
                <c:pt idx="34">
                  <c:v>6.9999999999999999E-4</c:v>
                </c:pt>
                <c:pt idx="35">
                  <c:v>7.5000000000000002E-4</c:v>
                </c:pt>
                <c:pt idx="36">
                  <c:v>8.0000000000000004E-4</c:v>
                </c:pt>
                <c:pt idx="37">
                  <c:v>8.5000000000000006E-4</c:v>
                </c:pt>
                <c:pt idx="38">
                  <c:v>9.0000000000000008E-4</c:v>
                </c:pt>
                <c:pt idx="39">
                  <c:v>9.5E-4</c:v>
                </c:pt>
                <c:pt idx="40">
                  <c:v>1E-3</c:v>
                </c:pt>
                <c:pt idx="41">
                  <c:v>9.5E-4</c:v>
                </c:pt>
                <c:pt idx="42">
                  <c:v>9.0000000000000008E-4</c:v>
                </c:pt>
                <c:pt idx="43">
                  <c:v>8.5000000000000006E-4</c:v>
                </c:pt>
                <c:pt idx="44">
                  <c:v>8.0000000000000004E-4</c:v>
                </c:pt>
                <c:pt idx="45">
                  <c:v>7.5000000000000002E-4</c:v>
                </c:pt>
                <c:pt idx="46">
                  <c:v>6.9999999999999999E-4</c:v>
                </c:pt>
                <c:pt idx="47">
                  <c:v>6.5000000000000008E-4</c:v>
                </c:pt>
                <c:pt idx="48">
                  <c:v>6.0000000000000006E-4</c:v>
                </c:pt>
                <c:pt idx="49">
                  <c:v>5.5000000000000003E-4</c:v>
                </c:pt>
                <c:pt idx="50">
                  <c:v>5.0000000000000001E-4</c:v>
                </c:pt>
                <c:pt idx="51">
                  <c:v>4.5000000000000004E-4</c:v>
                </c:pt>
                <c:pt idx="52">
                  <c:v>4.0000000000000002E-4</c:v>
                </c:pt>
                <c:pt idx="53">
                  <c:v>3.5E-4</c:v>
                </c:pt>
                <c:pt idx="54">
                  <c:v>3.0000000000000003E-4</c:v>
                </c:pt>
                <c:pt idx="55">
                  <c:v>2.5000000000000001E-4</c:v>
                </c:pt>
                <c:pt idx="56">
                  <c:v>2.0000000000000001E-4</c:v>
                </c:pt>
                <c:pt idx="57">
                  <c:v>1.5000000000000001E-4</c:v>
                </c:pt>
                <c:pt idx="58">
                  <c:v>1E-4</c:v>
                </c:pt>
                <c:pt idx="59">
                  <c:v>5.0000000000000002E-5</c:v>
                </c:pt>
                <c:pt idx="6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'shock shape'!$H$1</c:f>
              <c:strCache>
                <c:ptCount val="1"/>
                <c:pt idx="0">
                  <c:v>20-30</c:v>
                </c:pt>
              </c:strCache>
            </c:strRef>
          </c:tx>
          <c:marker>
            <c:symbol val="none"/>
          </c:marker>
          <c:val>
            <c:numRef>
              <c:f>'shock shape'!$H$5:$H$65</c:f>
              <c:numCache>
                <c:formatCode>0.00000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5.0000000000000002E-5</c:v>
                </c:pt>
                <c:pt idx="42">
                  <c:v>1E-4</c:v>
                </c:pt>
                <c:pt idx="43">
                  <c:v>1.5000000000000001E-4</c:v>
                </c:pt>
                <c:pt idx="44">
                  <c:v>2.0000000000000001E-4</c:v>
                </c:pt>
                <c:pt idx="45">
                  <c:v>2.5000000000000001E-4</c:v>
                </c:pt>
                <c:pt idx="46">
                  <c:v>3.0000000000000003E-4</c:v>
                </c:pt>
                <c:pt idx="47">
                  <c:v>3.5E-4</c:v>
                </c:pt>
                <c:pt idx="48">
                  <c:v>4.0000000000000002E-4</c:v>
                </c:pt>
                <c:pt idx="49">
                  <c:v>4.5000000000000004E-4</c:v>
                </c:pt>
                <c:pt idx="50">
                  <c:v>5.0000000000000001E-4</c:v>
                </c:pt>
                <c:pt idx="51">
                  <c:v>5.5000000000000003E-4</c:v>
                </c:pt>
                <c:pt idx="52">
                  <c:v>6.0000000000000006E-4</c:v>
                </c:pt>
                <c:pt idx="53">
                  <c:v>6.5000000000000008E-4</c:v>
                </c:pt>
                <c:pt idx="54">
                  <c:v>6.9999999999999999E-4</c:v>
                </c:pt>
                <c:pt idx="55">
                  <c:v>7.5000000000000002E-4</c:v>
                </c:pt>
                <c:pt idx="56">
                  <c:v>8.0000000000000004E-4</c:v>
                </c:pt>
                <c:pt idx="57">
                  <c:v>8.5000000000000006E-4</c:v>
                </c:pt>
                <c:pt idx="58">
                  <c:v>9.0000000000000008E-4</c:v>
                </c:pt>
                <c:pt idx="59">
                  <c:v>9.5E-4</c:v>
                </c:pt>
                <c:pt idx="60">
                  <c:v>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789824"/>
        <c:axId val="353791360"/>
      </c:lineChart>
      <c:catAx>
        <c:axId val="35378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53791360"/>
        <c:crosses val="autoZero"/>
        <c:auto val="1"/>
        <c:lblAlgn val="ctr"/>
        <c:lblOffset val="100"/>
        <c:noMultiLvlLbl val="0"/>
      </c:catAx>
      <c:valAx>
        <c:axId val="35379136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3537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'AMG vs MRM'!$B$3</c:f>
              <c:strCache>
                <c:ptCount val="1"/>
                <c:pt idx="0">
                  <c:v>AMG</c:v>
                </c:pt>
              </c:strCache>
            </c:strRef>
          </c:tx>
          <c:marker>
            <c:symbol val="none"/>
          </c:marker>
          <c:cat>
            <c:numRef>
              <c:f>'AMG vs MRM'!$A$4:$A$34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'AMG vs MRM'!$B$4:$B$34</c:f>
              <c:numCache>
                <c:formatCode>#,##0.00000000</c:formatCode>
                <c:ptCount val="31"/>
                <c:pt idx="0">
                  <c:v>1</c:v>
                </c:pt>
                <c:pt idx="1">
                  <c:v>0.99676583391330664</c:v>
                </c:pt>
                <c:pt idx="2">
                  <c:v>0.98535749372947246</c:v>
                </c:pt>
                <c:pt idx="3">
                  <c:v>0.97015898903706532</c:v>
                </c:pt>
                <c:pt idx="4">
                  <c:v>0.951348134239696</c:v>
                </c:pt>
                <c:pt idx="5">
                  <c:v>0.92850036647080691</c:v>
                </c:pt>
                <c:pt idx="6">
                  <c:v>0.90356123448815451</c:v>
                </c:pt>
                <c:pt idx="7">
                  <c:v>0.87825401632296962</c:v>
                </c:pt>
                <c:pt idx="8">
                  <c:v>0.85390980361952551</c:v>
                </c:pt>
                <c:pt idx="9">
                  <c:v>0.83039353753823908</c:v>
                </c:pt>
                <c:pt idx="10">
                  <c:v>0.80705190371511148</c:v>
                </c:pt>
                <c:pt idx="11">
                  <c:v>0.78321424653214944</c:v>
                </c:pt>
                <c:pt idx="12">
                  <c:v>0.75897251047120762</c:v>
                </c:pt>
                <c:pt idx="13">
                  <c:v>0.73448062650267665</c:v>
                </c:pt>
                <c:pt idx="14">
                  <c:v>0.7100089408361524</c:v>
                </c:pt>
                <c:pt idx="15">
                  <c:v>0.68569219166483031</c:v>
                </c:pt>
                <c:pt idx="16">
                  <c:v>0.66168442360325797</c:v>
                </c:pt>
                <c:pt idx="17">
                  <c:v>0.63808768820585071</c:v>
                </c:pt>
                <c:pt idx="18">
                  <c:v>0.61509213270179441</c:v>
                </c:pt>
                <c:pt idx="19">
                  <c:v>0.59276299327276383</c:v>
                </c:pt>
                <c:pt idx="20">
                  <c:v>0.57117975979884184</c:v>
                </c:pt>
                <c:pt idx="21">
                  <c:v>0.55037437850997728</c:v>
                </c:pt>
                <c:pt idx="22">
                  <c:v>0.53046926857470211</c:v>
                </c:pt>
                <c:pt idx="23">
                  <c:v>0.51146757109922147</c:v>
                </c:pt>
                <c:pt idx="24">
                  <c:v>0.4934079453327686</c:v>
                </c:pt>
                <c:pt idx="25">
                  <c:v>0.47627833961580124</c:v>
                </c:pt>
                <c:pt idx="26">
                  <c:v>0.46016488994815535</c:v>
                </c:pt>
                <c:pt idx="27">
                  <c:v>0.44505121558744204</c:v>
                </c:pt>
                <c:pt idx="28">
                  <c:v>0.43095355235356908</c:v>
                </c:pt>
                <c:pt idx="29">
                  <c:v>0.41785579070588957</c:v>
                </c:pt>
                <c:pt idx="30">
                  <c:v>0.40584066686859938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'AMG vs MRM'!$C$3</c:f>
              <c:strCache>
                <c:ptCount val="1"/>
                <c:pt idx="0">
                  <c:v>MRM</c:v>
                </c:pt>
              </c:strCache>
            </c:strRef>
          </c:tx>
          <c:marker>
            <c:symbol val="none"/>
          </c:marker>
          <c:cat>
            <c:numRef>
              <c:f>'AMG vs MRM'!$A$4:$A$34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'AMG vs MRM'!$C$4:$C$34</c:f>
              <c:numCache>
                <c:formatCode>#,##0.00000000</c:formatCode>
                <c:ptCount val="31"/>
                <c:pt idx="0">
                  <c:v>1</c:v>
                </c:pt>
                <c:pt idx="1">
                  <c:v>0.99304191994649738</c:v>
                </c:pt>
                <c:pt idx="2">
                  <c:v>0.98608383989299475</c:v>
                </c:pt>
                <c:pt idx="3">
                  <c:v>0.9704260484984063</c:v>
                </c:pt>
                <c:pt idx="4">
                  <c:v>0.94970005772897959</c:v>
                </c:pt>
                <c:pt idx="5">
                  <c:v>0.92897406695955298</c:v>
                </c:pt>
                <c:pt idx="6">
                  <c:v>0.90371397247712693</c:v>
                </c:pt>
                <c:pt idx="7">
                  <c:v>0.87845387799470087</c:v>
                </c:pt>
                <c:pt idx="8">
                  <c:v>0.8549425310206864</c:v>
                </c:pt>
                <c:pt idx="9">
                  <c:v>0.83143118404667204</c:v>
                </c:pt>
                <c:pt idx="10">
                  <c:v>0.80791983707265758</c:v>
                </c:pt>
                <c:pt idx="11">
                  <c:v>0.78773727848661945</c:v>
                </c:pt>
                <c:pt idx="12">
                  <c:v>0.76755471990058133</c:v>
                </c:pt>
                <c:pt idx="13">
                  <c:v>0.74737216131454309</c:v>
                </c:pt>
                <c:pt idx="14">
                  <c:v>0.72718960272850497</c:v>
                </c:pt>
                <c:pt idx="15">
                  <c:v>0.70700704414246685</c:v>
                </c:pt>
                <c:pt idx="16">
                  <c:v>0.68682448555642872</c:v>
                </c:pt>
                <c:pt idx="17">
                  <c:v>0.6666419269703906</c:v>
                </c:pt>
                <c:pt idx="18">
                  <c:v>0.64645936838435247</c:v>
                </c:pt>
                <c:pt idx="19">
                  <c:v>0.62627680979831424</c:v>
                </c:pt>
                <c:pt idx="20">
                  <c:v>0.60609425121227611</c:v>
                </c:pt>
                <c:pt idx="21">
                  <c:v>0.58591169262623799</c:v>
                </c:pt>
                <c:pt idx="22">
                  <c:v>0.56572913404019987</c:v>
                </c:pt>
                <c:pt idx="23">
                  <c:v>0.54554657545416174</c:v>
                </c:pt>
                <c:pt idx="24">
                  <c:v>0.52536401686812351</c:v>
                </c:pt>
                <c:pt idx="25">
                  <c:v>0.50518145828208549</c:v>
                </c:pt>
                <c:pt idx="26">
                  <c:v>0.48499889969604726</c:v>
                </c:pt>
                <c:pt idx="27">
                  <c:v>0.46481634111000913</c:v>
                </c:pt>
                <c:pt idx="28">
                  <c:v>0.44463378252397101</c:v>
                </c:pt>
                <c:pt idx="29">
                  <c:v>0.42445122393793283</c:v>
                </c:pt>
                <c:pt idx="30">
                  <c:v>0.40426866535189471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009216"/>
        <c:axId val="348010752"/>
      </c:lineChart>
      <c:catAx>
        <c:axId val="3480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010752"/>
        <c:crosses val="autoZero"/>
        <c:auto val="1"/>
        <c:lblAlgn val="ctr"/>
        <c:lblOffset val="100"/>
        <c:noMultiLvlLbl val="0"/>
      </c:catAx>
      <c:valAx>
        <c:axId val="348010752"/>
        <c:scaling>
          <c:orientation val="minMax"/>
        </c:scaling>
        <c:delete val="0"/>
        <c:axPos val="l"/>
        <c:majorGridlines/>
        <c:numFmt formatCode="#,##0.00000000" sourceLinked="1"/>
        <c:majorTickMark val="out"/>
        <c:minorTickMark val="none"/>
        <c:tickLblPos val="nextTo"/>
        <c:crossAx val="34800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'AMG vs MRM'!$E$3</c:f>
              <c:strCache>
                <c:ptCount val="1"/>
                <c:pt idx="0">
                  <c:v>AMG</c:v>
                </c:pt>
              </c:strCache>
            </c:strRef>
          </c:tx>
          <c:marker>
            <c:symbol val="none"/>
          </c:marker>
          <c:val>
            <c:numRef>
              <c:f>'AMG vs MRM'!$E$4:$E$34</c:f>
              <c:numCache>
                <c:formatCode>#,##0.00000000</c:formatCode>
                <c:ptCount val="31"/>
                <c:pt idx="1">
                  <c:v>3.2394073055306062E-3</c:v>
                </c:pt>
                <c:pt idx="2">
                  <c:v>7.3753829298099753E-3</c:v>
                </c:pt>
                <c:pt idx="3">
                  <c:v>1.0098438230695781E-2</c:v>
                </c:pt>
                <c:pt idx="4">
                  <c:v>1.246880291723439E-2</c:v>
                </c:pt>
                <c:pt idx="5">
                  <c:v>1.4836900699644922E-2</c:v>
                </c:pt>
                <c:pt idx="6">
                  <c:v>1.6901899415794286E-2</c:v>
                </c:pt>
                <c:pt idx="7">
                  <c:v>1.8545630678436349E-2</c:v>
                </c:pt>
                <c:pt idx="8">
                  <c:v>1.9741213392743477E-2</c:v>
                </c:pt>
                <c:pt idx="9">
                  <c:v>2.0650616549863721E-2</c:v>
                </c:pt>
                <c:pt idx="10">
                  <c:v>2.1436729590916376E-2</c:v>
                </c:pt>
                <c:pt idx="11">
                  <c:v>2.2213545252069065E-2</c:v>
                </c:pt>
                <c:pt idx="12">
                  <c:v>2.2982476694199866E-2</c:v>
                </c:pt>
                <c:pt idx="13">
                  <c:v>2.3737820012229818E-2</c:v>
                </c:pt>
                <c:pt idx="14">
                  <c:v>2.4462694021363463E-2</c:v>
                </c:pt>
                <c:pt idx="15">
                  <c:v>2.5155096809956552E-2</c:v>
                </c:pt>
                <c:pt idx="16">
                  <c:v>2.5810408638066648E-2</c:v>
                </c:pt>
                <c:pt idx="17">
                  <c:v>2.6428209573691713E-2</c:v>
                </c:pt>
                <c:pt idx="18">
                  <c:v>2.6999067395816503E-2</c:v>
                </c:pt>
                <c:pt idx="19">
                  <c:v>2.7524243892192973E-2</c:v>
                </c:pt>
                <c:pt idx="20">
                  <c:v>2.800256515552086E-2</c:v>
                </c:pt>
                <c:pt idx="21">
                  <c:v>2.8436025910418997E-2</c:v>
                </c:pt>
                <c:pt idx="22">
                  <c:v>2.8817875080782443E-2</c:v>
                </c:pt>
                <c:pt idx="23">
                  <c:v>2.9150917183078755E-2</c:v>
                </c:pt>
                <c:pt idx="24">
                  <c:v>2.9434123824516146E-2</c:v>
                </c:pt>
                <c:pt idx="25">
                  <c:v>2.9670113942266416E-2</c:v>
                </c:pt>
                <c:pt idx="26">
                  <c:v>2.9852707589235115E-2</c:v>
                </c:pt>
                <c:pt idx="27">
                  <c:v>2.9983922675209145E-2</c:v>
                </c:pt>
                <c:pt idx="28">
                  <c:v>3.006267720881356E-2</c:v>
                </c:pt>
                <c:pt idx="29">
                  <c:v>3.0090307044629595E-2</c:v>
                </c:pt>
                <c:pt idx="30">
                  <c:v>3.0059821418133247E-2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'AMG vs MRM'!$F$3</c:f>
              <c:strCache>
                <c:ptCount val="1"/>
                <c:pt idx="0">
                  <c:v>MRM</c:v>
                </c:pt>
              </c:strCache>
            </c:strRef>
          </c:tx>
          <c:marker>
            <c:symbol val="none"/>
          </c:marker>
          <c:val>
            <c:numRef>
              <c:f>'AMG vs MRM'!$F$4:$F$34</c:f>
              <c:numCache>
                <c:formatCode>#,##0.00000000</c:formatCode>
                <c:ptCount val="31"/>
                <c:pt idx="1">
                  <c:v>6.9824003733315529E-3</c:v>
                </c:pt>
                <c:pt idx="2">
                  <c:v>7.0069488384676337E-3</c:v>
                </c:pt>
                <c:pt idx="3">
                  <c:v>1.000669288659891E-2</c:v>
                </c:pt>
                <c:pt idx="4">
                  <c:v>1.290226823667235E-2</c:v>
                </c:pt>
                <c:pt idx="5">
                  <c:v>1.4734891112758575E-2</c:v>
                </c:pt>
                <c:pt idx="6">
                  <c:v>1.6873728463791069E-2</c:v>
                </c:pt>
                <c:pt idx="7">
                  <c:v>1.8513124798994786E-2</c:v>
                </c:pt>
                <c:pt idx="8">
                  <c:v>1.9590128435612756E-2</c:v>
                </c:pt>
                <c:pt idx="9">
                  <c:v>2.051186055474755E-2</c:v>
                </c:pt>
                <c:pt idx="10">
                  <c:v>2.1329243692657304E-2</c:v>
                </c:pt>
                <c:pt idx="11">
                  <c:v>2.1690058877375937E-2</c:v>
                </c:pt>
                <c:pt idx="12">
                  <c:v>2.2045458814570162E-2</c:v>
                </c:pt>
                <c:pt idx="13">
                  <c:v>2.2399385384303937E-2</c:v>
                </c:pt>
                <c:pt idx="14">
                  <c:v>2.2754859564225301E-2</c:v>
                </c:pt>
                <c:pt idx="15">
                  <c:v>2.31143099805864E-2</c:v>
                </c:pt>
                <c:pt idx="16">
                  <c:v>2.3479781183728107E-2</c:v>
                </c:pt>
                <c:pt idx="17">
                  <c:v>2.3853071667126746E-2</c:v>
                </c:pt>
                <c:pt idx="18">
                  <c:v>2.4235829518816823E-2</c:v>
                </c:pt>
                <c:pt idx="19">
                  <c:v>2.4629621970642022E-2</c:v>
                </c:pt>
                <c:pt idx="20">
                  <c:v>2.5035988747655325E-2</c:v>
                </c:pt>
                <c:pt idx="21">
                  <c:v>2.5456485520850083E-2</c:v>
                </c:pt>
                <c:pt idx="22">
                  <c:v>2.5892721686027922E-2</c:v>
                </c:pt>
                <c:pt idx="23">
                  <c:v>2.6346395484184864E-2</c:v>
                </c:pt>
                <c:pt idx="24">
                  <c:v>2.681932879975826E-2</c:v>
                </c:pt>
                <c:pt idx="25">
                  <c:v>2.7313503636683306E-2</c:v>
                </c:pt>
                <c:pt idx="26">
                  <c:v>2.7831102181352731E-2</c:v>
                </c:pt>
                <c:pt idx="27">
                  <c:v>2.8374552472924426E-2</c:v>
                </c:pt>
                <c:pt idx="28">
                  <c:v>2.8946582009077855E-2</c:v>
                </c:pt>
                <c:pt idx="29">
                  <c:v>2.9550282145402038E-2</c:v>
                </c:pt>
                <c:pt idx="30">
                  <c:v>3.018918695990163E-2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060288"/>
        <c:axId val="349356416"/>
      </c:lineChart>
      <c:catAx>
        <c:axId val="3480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49356416"/>
        <c:crosses val="autoZero"/>
        <c:auto val="1"/>
        <c:lblAlgn val="ctr"/>
        <c:lblOffset val="100"/>
        <c:noMultiLvlLbl val="0"/>
      </c:catAx>
      <c:valAx>
        <c:axId val="349356416"/>
        <c:scaling>
          <c:orientation val="minMax"/>
        </c:scaling>
        <c:delete val="0"/>
        <c:axPos val="l"/>
        <c:majorGridlines/>
        <c:numFmt formatCode="#,##0.00000000" sourceLinked="1"/>
        <c:majorTickMark val="out"/>
        <c:minorTickMark val="none"/>
        <c:tickLblPos val="nextTo"/>
        <c:crossAx val="3480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17</xdr:row>
      <xdr:rowOff>176211</xdr:rowOff>
    </xdr:from>
    <xdr:to>
      <xdr:col>6</xdr:col>
      <xdr:colOff>485775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3</xdr:row>
      <xdr:rowOff>185737</xdr:rowOff>
    </xdr:from>
    <xdr:to>
      <xdr:col>18</xdr:col>
      <xdr:colOff>419099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14287</xdr:rowOff>
    </xdr:from>
    <xdr:to>
      <xdr:col>17</xdr:col>
      <xdr:colOff>438150</xdr:colOff>
      <xdr:row>20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20</xdr:row>
      <xdr:rowOff>109537</xdr:rowOff>
    </xdr:from>
    <xdr:to>
      <xdr:col>15</xdr:col>
      <xdr:colOff>314325</xdr:colOff>
      <xdr:row>34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68"/>
  <sheetViews>
    <sheetView tabSelected="1" workbookViewId="0">
      <selection activeCell="B6" sqref="B6"/>
    </sheetView>
  </sheetViews>
  <sheetFormatPr defaultRowHeight="15" x14ac:dyDescent="0.25"/>
  <cols>
    <col min="1" max="1" width="12.42578125" bestFit="1" customWidth="1"/>
    <col min="2" max="14" width="14" customWidth="1"/>
    <col min="15" max="15" width="21.5703125" bestFit="1" customWidth="1"/>
    <col min="16" max="16" width="21.7109375" bestFit="1" customWidth="1"/>
    <col min="17" max="24" width="21.7109375" customWidth="1"/>
    <col min="25" max="28" width="12" bestFit="1" customWidth="1"/>
    <col min="29" max="42" width="9.7109375" customWidth="1"/>
  </cols>
  <sheetData>
    <row r="1" spans="1:42" x14ac:dyDescent="0.25">
      <c r="B1" s="15" t="s">
        <v>22</v>
      </c>
      <c r="C1" s="12" t="s">
        <v>23</v>
      </c>
      <c r="D1" s="13" t="s">
        <v>24</v>
      </c>
      <c r="E1" s="13" t="s">
        <v>25</v>
      </c>
      <c r="F1" s="13" t="s">
        <v>28</v>
      </c>
      <c r="G1" s="51" t="s">
        <v>39</v>
      </c>
      <c r="H1" s="52"/>
    </row>
    <row r="2" spans="1:42" x14ac:dyDescent="0.25">
      <c r="A2" t="s">
        <v>37</v>
      </c>
      <c r="B2" s="50">
        <f>AC5/SUM($AC$5:$AI$5)</f>
        <v>3.7309530894172149E-3</v>
      </c>
      <c r="C2" s="50">
        <f t="shared" ref="C2:F2" si="0">AD5/SUM($AC$5:$AI$5)</f>
        <v>1.2303149405992387E-2</v>
      </c>
      <c r="D2" s="50">
        <f t="shared" si="0"/>
        <v>1.6261145363364298E-2</v>
      </c>
      <c r="E2" s="50">
        <f t="shared" si="0"/>
        <v>2.7120418984976746E-2</v>
      </c>
      <c r="F2" s="50">
        <f t="shared" si="0"/>
        <v>9.9586397177323815E-2</v>
      </c>
      <c r="G2" s="50">
        <f>(AH5+AI5)/SUM($AC$5:$AI$5)</f>
        <v>0.84099793597892558</v>
      </c>
      <c r="H2" s="53"/>
    </row>
    <row r="3" spans="1:42" ht="15.75" thickBot="1" x14ac:dyDescent="0.3">
      <c r="A3" t="s">
        <v>38</v>
      </c>
      <c r="B3" s="50">
        <f>AJ5/SUM($AJ$5:$AP$5)</f>
        <v>1.6579021923926682E-4</v>
      </c>
      <c r="C3" s="50">
        <f t="shared" ref="C3:F3" si="1">AK5/SUM($AJ$5:$AP$5)</f>
        <v>1.1240097317093984E-3</v>
      </c>
      <c r="D3" s="50">
        <f t="shared" si="1"/>
        <v>1.664463006446467E-3</v>
      </c>
      <c r="E3" s="50">
        <f t="shared" si="1"/>
        <v>3.139079919839687E-3</v>
      </c>
      <c r="F3" s="50">
        <f t="shared" si="1"/>
        <v>5.284656061733535E-2</v>
      </c>
      <c r="G3" s="50">
        <f>(AO5+AP5)/SUM($AJ$5:$AP$5)</f>
        <v>0.94106009650542988</v>
      </c>
      <c r="H3" s="53"/>
    </row>
    <row r="4" spans="1:42" x14ac:dyDescent="0.25">
      <c r="A4" t="s">
        <v>9</v>
      </c>
      <c r="B4" s="10">
        <v>3.5000000000000003E-2</v>
      </c>
      <c r="AC4" s="22"/>
      <c r="AD4" s="23"/>
      <c r="AE4" s="23"/>
      <c r="AF4" s="23" t="s">
        <v>34</v>
      </c>
      <c r="AG4" s="23"/>
      <c r="AH4" s="23"/>
      <c r="AI4" s="24"/>
      <c r="AJ4" s="22"/>
      <c r="AK4" s="23"/>
      <c r="AL4" s="23"/>
      <c r="AM4" s="23" t="s">
        <v>35</v>
      </c>
      <c r="AN4" s="23"/>
      <c r="AO4" s="23"/>
      <c r="AP4" s="24"/>
    </row>
    <row r="5" spans="1:42" ht="15.75" thickBot="1" x14ac:dyDescent="0.3">
      <c r="A5" t="s">
        <v>10</v>
      </c>
      <c r="B5">
        <v>100</v>
      </c>
      <c r="H5" t="s">
        <v>14</v>
      </c>
      <c r="Y5" s="43">
        <f>Z6-Y6</f>
        <v>4.3600758240874029</v>
      </c>
      <c r="Z5" s="43"/>
      <c r="AA5" s="43">
        <f>AB6-AA6</f>
        <v>4.347172983167269</v>
      </c>
      <c r="AC5" s="44">
        <f>$X6-AC6</f>
        <v>8.0499687790904773E-3</v>
      </c>
      <c r="AD5" s="45">
        <f t="shared" ref="AD5:AP5" si="2">$X6-AD6</f>
        <v>2.6545487501209664E-2</v>
      </c>
      <c r="AE5" s="45">
        <f t="shared" si="2"/>
        <v>3.5085327890783446E-2</v>
      </c>
      <c r="AF5" s="45">
        <f t="shared" si="2"/>
        <v>5.8515484079435964E-2</v>
      </c>
      <c r="AG5" s="45">
        <f t="shared" si="2"/>
        <v>0.21486932933396474</v>
      </c>
      <c r="AH5" s="45">
        <f t="shared" si="2"/>
        <v>0.4736094573536036</v>
      </c>
      <c r="AI5" s="46">
        <f t="shared" si="2"/>
        <v>1.3409422042882682</v>
      </c>
      <c r="AJ5" s="44">
        <f t="shared" si="2"/>
        <v>3.5631824195547779E-4</v>
      </c>
      <c r="AK5" s="45">
        <f t="shared" si="2"/>
        <v>2.4157346155959658E-3</v>
      </c>
      <c r="AL5" s="45">
        <f t="shared" si="2"/>
        <v>3.5772829964173525E-3</v>
      </c>
      <c r="AM5" s="45">
        <f t="shared" si="2"/>
        <v>6.7465465907901034E-3</v>
      </c>
      <c r="AN5" s="45">
        <f t="shared" si="2"/>
        <v>0.11357843459623496</v>
      </c>
      <c r="AO5" s="45">
        <f t="shared" si="2"/>
        <v>0</v>
      </c>
      <c r="AP5" s="46">
        <f t="shared" si="2"/>
        <v>2.0225371599113515</v>
      </c>
    </row>
    <row r="6" spans="1:42" ht="15.75" thickBot="1" x14ac:dyDescent="0.3">
      <c r="A6" t="s">
        <v>13</v>
      </c>
      <c r="B6" s="61">
        <f>AA5/Y5</f>
        <v>0.99704068428148618</v>
      </c>
      <c r="H6" s="22"/>
      <c r="I6" s="23"/>
      <c r="J6" s="23"/>
      <c r="K6" s="23" t="s">
        <v>32</v>
      </c>
      <c r="L6" s="23"/>
      <c r="M6" s="23"/>
      <c r="N6" s="24"/>
      <c r="Q6" s="22"/>
      <c r="R6" s="23"/>
      <c r="S6" s="23"/>
      <c r="T6" s="23" t="s">
        <v>33</v>
      </c>
      <c r="U6" s="23"/>
      <c r="V6" s="23"/>
      <c r="W6" s="24"/>
      <c r="X6" s="43">
        <f>SUM(X9:X68)</f>
        <v>114.53617328515102</v>
      </c>
      <c r="Y6" s="43">
        <f>SUM(Y9:Y68)</f>
        <v>112.3832450807914</v>
      </c>
      <c r="Z6" s="43">
        <f>SUM(Z9:Z68)</f>
        <v>116.7433209048788</v>
      </c>
      <c r="AA6" s="43">
        <f>SUM(AA9:AA68)</f>
        <v>112.39175712114948</v>
      </c>
      <c r="AB6" s="43">
        <f>SUM(AB9:AB68)</f>
        <v>116.73893010431675</v>
      </c>
      <c r="AC6" s="47">
        <f t="shared" ref="AC6:AP6" si="3">SUM(AC9:AC68)</f>
        <v>114.52812331637193</v>
      </c>
      <c r="AD6" s="48">
        <f t="shared" si="3"/>
        <v>114.50962779764981</v>
      </c>
      <c r="AE6" s="48">
        <f t="shared" si="3"/>
        <v>114.50108795726024</v>
      </c>
      <c r="AF6" s="48">
        <f t="shared" si="3"/>
        <v>114.47765780107159</v>
      </c>
      <c r="AG6" s="48">
        <f t="shared" si="3"/>
        <v>114.32130395581706</v>
      </c>
      <c r="AH6" s="48">
        <f t="shared" si="3"/>
        <v>114.06256382779742</v>
      </c>
      <c r="AI6" s="49">
        <f t="shared" si="3"/>
        <v>113.19523108086275</v>
      </c>
      <c r="AJ6" s="47">
        <f t="shared" si="3"/>
        <v>114.53581696690907</v>
      </c>
      <c r="AK6" s="48">
        <f t="shared" si="3"/>
        <v>114.53375755053543</v>
      </c>
      <c r="AL6" s="48">
        <f t="shared" si="3"/>
        <v>114.53259600215461</v>
      </c>
      <c r="AM6" s="48">
        <f t="shared" si="3"/>
        <v>114.52942673856023</v>
      </c>
      <c r="AN6" s="48">
        <f t="shared" si="3"/>
        <v>114.42259485055479</v>
      </c>
      <c r="AO6" s="48">
        <f t="shared" si="3"/>
        <v>114.53617328515102</v>
      </c>
      <c r="AP6" s="49">
        <f t="shared" si="3"/>
        <v>112.51363612523967</v>
      </c>
    </row>
    <row r="7" spans="1:42" ht="30" x14ac:dyDescent="0.25">
      <c r="A7" s="1" t="s">
        <v>0</v>
      </c>
      <c r="B7" s="1" t="s">
        <v>1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15" t="s">
        <v>22</v>
      </c>
      <c r="I7" s="12" t="s">
        <v>23</v>
      </c>
      <c r="J7" s="13" t="s">
        <v>24</v>
      </c>
      <c r="K7" s="13" t="s">
        <v>25</v>
      </c>
      <c r="L7" s="13" t="s">
        <v>28</v>
      </c>
      <c r="M7" s="13" t="s">
        <v>26</v>
      </c>
      <c r="N7" s="16" t="s">
        <v>27</v>
      </c>
      <c r="O7" s="4" t="s">
        <v>2</v>
      </c>
      <c r="P7" s="4" t="s">
        <v>3</v>
      </c>
      <c r="Q7" s="15" t="s">
        <v>15</v>
      </c>
      <c r="R7" s="12" t="s">
        <v>16</v>
      </c>
      <c r="S7" s="12" t="s">
        <v>17</v>
      </c>
      <c r="T7" s="12" t="s">
        <v>18</v>
      </c>
      <c r="U7" s="12" t="s">
        <v>19</v>
      </c>
      <c r="V7" s="12" t="s">
        <v>20</v>
      </c>
      <c r="W7" s="16" t="s">
        <v>21</v>
      </c>
      <c r="X7" s="12" t="s">
        <v>36</v>
      </c>
      <c r="Y7" s="4" t="s">
        <v>7</v>
      </c>
      <c r="Z7" s="4" t="s">
        <v>8</v>
      </c>
      <c r="AA7" s="4" t="s">
        <v>11</v>
      </c>
      <c r="AB7" s="4" t="s">
        <v>12</v>
      </c>
      <c r="AC7" s="33" t="s">
        <v>22</v>
      </c>
      <c r="AD7" s="34" t="s">
        <v>23</v>
      </c>
      <c r="AE7" s="35" t="s">
        <v>24</v>
      </c>
      <c r="AF7" s="35" t="s">
        <v>25</v>
      </c>
      <c r="AG7" s="35" t="s">
        <v>28</v>
      </c>
      <c r="AH7" s="35" t="s">
        <v>26</v>
      </c>
      <c r="AI7" s="36" t="s">
        <v>27</v>
      </c>
      <c r="AJ7" s="33" t="s">
        <v>22</v>
      </c>
      <c r="AK7" s="34" t="s">
        <v>23</v>
      </c>
      <c r="AL7" s="35" t="s">
        <v>24</v>
      </c>
      <c r="AM7" s="35" t="s">
        <v>25</v>
      </c>
      <c r="AN7" s="35" t="s">
        <v>28</v>
      </c>
      <c r="AO7" s="35" t="s">
        <v>26</v>
      </c>
      <c r="AP7" s="36" t="s">
        <v>27</v>
      </c>
    </row>
    <row r="8" spans="1:42" x14ac:dyDescent="0.25">
      <c r="A8" s="2">
        <v>0</v>
      </c>
      <c r="B8" s="3">
        <v>1</v>
      </c>
      <c r="C8" s="7"/>
      <c r="D8" s="7"/>
      <c r="E8" s="7"/>
      <c r="F8" s="8">
        <f>EXP(D8*-$A8)</f>
        <v>1</v>
      </c>
      <c r="G8" s="8">
        <f>EXP(E8*-$A8)</f>
        <v>1</v>
      </c>
      <c r="H8" s="17">
        <f t="shared" ref="H8:N8" si="4">EXP(F8*-$A8)</f>
        <v>1</v>
      </c>
      <c r="I8" s="8">
        <f t="shared" si="4"/>
        <v>1</v>
      </c>
      <c r="J8" s="8">
        <f t="shared" si="4"/>
        <v>1</v>
      </c>
      <c r="K8" s="8">
        <f t="shared" si="4"/>
        <v>1</v>
      </c>
      <c r="L8" s="8">
        <f t="shared" si="4"/>
        <v>1</v>
      </c>
      <c r="M8" s="8">
        <f t="shared" si="4"/>
        <v>1</v>
      </c>
      <c r="N8" s="18">
        <f t="shared" si="4"/>
        <v>1</v>
      </c>
      <c r="O8" s="5">
        <v>1</v>
      </c>
      <c r="P8" s="5">
        <v>1</v>
      </c>
      <c r="Q8" s="2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26">
        <v>1</v>
      </c>
      <c r="X8" s="5"/>
      <c r="Z8" s="9"/>
      <c r="AC8" s="37"/>
      <c r="AD8" s="38"/>
      <c r="AE8" s="38"/>
      <c r="AF8" s="38"/>
      <c r="AG8" s="38"/>
      <c r="AH8" s="38"/>
      <c r="AI8" s="39"/>
      <c r="AJ8" s="37"/>
      <c r="AK8" s="38"/>
      <c r="AL8" s="38"/>
      <c r="AM8" s="38"/>
      <c r="AN8" s="38"/>
      <c r="AO8" s="38"/>
      <c r="AP8" s="39"/>
    </row>
    <row r="9" spans="1:42" x14ac:dyDescent="0.25">
      <c r="A9" s="2">
        <v>0.5</v>
      </c>
      <c r="B9" s="3">
        <v>0.99653049158976037</v>
      </c>
      <c r="C9" s="8">
        <f>-LN(B9)/(A9)</f>
        <v>6.9510822245188713E-3</v>
      </c>
      <c r="D9" s="8">
        <f>C9+0.001</f>
        <v>7.9510822245188705E-3</v>
      </c>
      <c r="E9" s="8">
        <f>C9-0.001</f>
        <v>5.9510822245188713E-3</v>
      </c>
      <c r="F9" s="8">
        <f>EXP(D9*-$A9)</f>
        <v>0.99603235088951847</v>
      </c>
      <c r="G9" s="8">
        <f>EXP(E9*-$A9)</f>
        <v>0.99702888142263035</v>
      </c>
      <c r="H9" s="17">
        <f>EXP(-$A9*($C9+'shock shape'!B5))</f>
        <v>0.99603235088951847</v>
      </c>
      <c r="I9" s="8">
        <f>EXP(-$A9*($C9+'shock shape'!C5))</f>
        <v>0.99653049158976037</v>
      </c>
      <c r="J9" s="8">
        <f>EXP(-$A9*($C9+'shock shape'!D5))</f>
        <v>0.99653049158976037</v>
      </c>
      <c r="K9" s="8">
        <f>EXP(-$A9*($C9+'shock shape'!E5))</f>
        <v>0.99653049158976037</v>
      </c>
      <c r="L9" s="8">
        <f>EXP(-$A9*($C9+'shock shape'!F5))</f>
        <v>0.99653049158976037</v>
      </c>
      <c r="M9" s="8">
        <f>EXP(-$A9*($C9+'shock shape'!G5))</f>
        <v>0.99653049158976037</v>
      </c>
      <c r="N9" s="18">
        <f>EXP(-$A9*($C9+'shock shape'!H5))</f>
        <v>0.99653049158976037</v>
      </c>
      <c r="O9" s="6">
        <v>0.99604180861101521</v>
      </c>
      <c r="P9" s="6">
        <v>0.99702039182214008</v>
      </c>
      <c r="Q9" s="27">
        <v>0.99636746219254591</v>
      </c>
      <c r="R9" s="6">
        <v>0.99620456791109191</v>
      </c>
      <c r="S9" s="5">
        <v>0.99653049158976037</v>
      </c>
      <c r="T9" s="5">
        <v>0.99653049158976037</v>
      </c>
      <c r="U9" s="5">
        <v>0.99653049158976037</v>
      </c>
      <c r="V9" s="5">
        <v>0.99653049158976037</v>
      </c>
      <c r="W9" s="26">
        <v>0.99653049158976037</v>
      </c>
      <c r="X9" s="11">
        <f>$B$5*($B$4/2+IF($A9=30,1,0))*B9</f>
        <v>1.7439283602820808</v>
      </c>
      <c r="Y9" s="11">
        <f>$B$5*($B$4/2+IF($A9=30,1,0))*F9</f>
        <v>1.7430566140566575</v>
      </c>
      <c r="Z9" s="11">
        <f>$B$5*($B$4/2+IF($A9=30,1,0))*G9</f>
        <v>1.7448005424896034</v>
      </c>
      <c r="AA9" s="11">
        <f>$B$5*($B$4/2+IF($A9=30,1,0))*O9</f>
        <v>1.7430731650692768</v>
      </c>
      <c r="AB9" s="11">
        <f>$B$5*($B$4/2+IF($A9=30,1,0))*P9</f>
        <v>1.7447856856887454</v>
      </c>
      <c r="AC9" s="40">
        <f>$B$5*($B$4/2+IF($A9=30,1,0))*H9</f>
        <v>1.7430566140566575</v>
      </c>
      <c r="AD9" s="41">
        <f>$B$5*($B$4/2+IF($A9=30,1,0))*I9</f>
        <v>1.7439283602820808</v>
      </c>
      <c r="AE9" s="41">
        <f>$B$5*($B$4/2+IF($A9=30,1,0))*J9</f>
        <v>1.7439283602820808</v>
      </c>
      <c r="AF9" s="41">
        <f>$B$5*($B$4/2+IF($A9=30,1,0))*K9</f>
        <v>1.7439283602820808</v>
      </c>
      <c r="AG9" s="41">
        <f>$B$5*($B$4/2+IF($A9=30,1,0))*L9</f>
        <v>1.7439283602820808</v>
      </c>
      <c r="AH9" s="41">
        <f>$B$5*($B$4/2+IF($A9=30,1,0))*M9</f>
        <v>1.7439283602820808</v>
      </c>
      <c r="AI9" s="42">
        <f>$B$5*($B$4/2+IF($A9=30,1,0))*N9</f>
        <v>1.7439283602820808</v>
      </c>
      <c r="AJ9" s="40">
        <f>$B$5*($B$4/2+IF($A9=30,1,0))*Q9</f>
        <v>1.7436430588369556</v>
      </c>
      <c r="AK9" s="41">
        <f t="shared" ref="AK9:AP9" si="5">$B$5*($B$4/2+IF($A9=30,1,0))*R9</f>
        <v>1.743357993844411</v>
      </c>
      <c r="AL9" s="41">
        <f t="shared" si="5"/>
        <v>1.7439283602820808</v>
      </c>
      <c r="AM9" s="41">
        <f t="shared" si="5"/>
        <v>1.7439283602820808</v>
      </c>
      <c r="AN9" s="41">
        <f t="shared" si="5"/>
        <v>1.7439283602820808</v>
      </c>
      <c r="AO9" s="41">
        <f t="shared" si="5"/>
        <v>1.7439283602820808</v>
      </c>
      <c r="AP9" s="42">
        <f t="shared" si="5"/>
        <v>1.7439283602820808</v>
      </c>
    </row>
    <row r="10" spans="1:42" x14ac:dyDescent="0.25">
      <c r="A10" s="2">
        <v>1</v>
      </c>
      <c r="B10" s="3">
        <v>0.99304191994649738</v>
      </c>
      <c r="C10" s="8">
        <f t="shared" ref="C10:C68" si="6">-LN(B10)/(A10)</f>
        <v>6.9824003733315529E-3</v>
      </c>
      <c r="D10" s="8">
        <f t="shared" ref="D10:D68" si="7">C10+0.001</f>
        <v>7.9824003733315538E-3</v>
      </c>
      <c r="E10" s="8">
        <f t="shared" ref="E10:E68" si="8">C10-0.001</f>
        <v>5.9824003733315529E-3</v>
      </c>
      <c r="F10" s="8">
        <f t="shared" ref="F10:F68" si="9">EXP(D10*-$A10)</f>
        <v>0.99204937438204521</v>
      </c>
      <c r="G10" s="8">
        <f t="shared" ref="G10:G68" si="10">EXP(E10*-$A10)</f>
        <v>0.99403545855295217</v>
      </c>
      <c r="H10" s="17">
        <f>EXP(-$A10*($C10+'shock shape'!B6))</f>
        <v>0.99221472972367131</v>
      </c>
      <c r="I10" s="8">
        <f>EXP(-$A10*($C10+'shock shape'!C6))</f>
        <v>0.99287642675132226</v>
      </c>
      <c r="J10" s="8">
        <f>EXP(-$A10*($C10+'shock shape'!D6))</f>
        <v>0.99304191994649738</v>
      </c>
      <c r="K10" s="8">
        <f>EXP(-$A10*($C10+'shock shape'!E6))</f>
        <v>0.99304191994649738</v>
      </c>
      <c r="L10" s="8">
        <f>EXP(-$A10*($C10+'shock shape'!F6))</f>
        <v>0.99304191994649738</v>
      </c>
      <c r="M10" s="8">
        <f>EXP(-$A10*($C10+'shock shape'!G6))</f>
        <v>0.99304191994649738</v>
      </c>
      <c r="N10" s="18">
        <f>EXP(-$A10*($C10+'shock shape'!H6))</f>
        <v>0.99304191994649738</v>
      </c>
      <c r="O10" s="6">
        <v>0.99206186891769543</v>
      </c>
      <c r="P10" s="6">
        <v>0.99402441217077553</v>
      </c>
      <c r="Q10" s="27">
        <v>0.99271496538614978</v>
      </c>
      <c r="R10" s="6">
        <v>0.99238828179971728</v>
      </c>
      <c r="S10" s="5">
        <v>0.99304191994649738</v>
      </c>
      <c r="T10" s="5">
        <v>0.99304191994649738</v>
      </c>
      <c r="U10" s="5">
        <v>0.99304191994649738</v>
      </c>
      <c r="V10" s="5">
        <v>0.99304191994649738</v>
      </c>
      <c r="W10" s="26">
        <v>0.99304191994649738</v>
      </c>
      <c r="X10" s="11">
        <f t="shared" ref="X10:X68" si="11">$B$5*($B$4/2+IF($A10=30,1,0))*B10</f>
        <v>1.7378233599063706</v>
      </c>
      <c r="Y10" s="11">
        <f t="shared" ref="Y10:Y68" si="12">$B$5*($B$4/2+IF($A10=30,1,0))*F10</f>
        <v>1.7360864051685794</v>
      </c>
      <c r="Z10" s="11">
        <f t="shared" ref="Z10:Z68" si="13">$B$5*($B$4/2+IF($A10=30,1,0))*G10</f>
        <v>1.7395620524676665</v>
      </c>
      <c r="AA10" s="11">
        <f t="shared" ref="AA10:AA68" si="14">$B$5*($B$4/2+IF($A10=30,1,0))*O10</f>
        <v>1.7361082706059672</v>
      </c>
      <c r="AB10" s="11">
        <f t="shared" ref="AB10:AB68" si="15">$B$5*($B$4/2+IF($A10=30,1,0))*P10</f>
        <v>1.7395427212988575</v>
      </c>
      <c r="AC10" s="40">
        <f t="shared" ref="AC10:AC68" si="16">$B$5*($B$4/2+IF($A10=30,1,0))*H10</f>
        <v>1.736375777016425</v>
      </c>
      <c r="AD10" s="41">
        <f t="shared" ref="AD10:AD68" si="17">$B$5*($B$4/2+IF($A10=30,1,0))*I10</f>
        <v>1.7375337468148142</v>
      </c>
      <c r="AE10" s="41">
        <f t="shared" ref="AE10:AE68" si="18">$B$5*($B$4/2+IF($A10=30,1,0))*J10</f>
        <v>1.7378233599063706</v>
      </c>
      <c r="AF10" s="41">
        <f t="shared" ref="AF10:AF68" si="19">$B$5*($B$4/2+IF($A10=30,1,0))*K10</f>
        <v>1.7378233599063706</v>
      </c>
      <c r="AG10" s="41">
        <f t="shared" ref="AG10:AG68" si="20">$B$5*($B$4/2+IF($A10=30,1,0))*L10</f>
        <v>1.7378233599063706</v>
      </c>
      <c r="AH10" s="41">
        <f t="shared" ref="AH10:AH68" si="21">$B$5*($B$4/2+IF($A10=30,1,0))*M10</f>
        <v>1.7378233599063706</v>
      </c>
      <c r="AI10" s="42">
        <f t="shared" ref="AI10:AI68" si="22">$B$5*($B$4/2+IF($A10=30,1,0))*N10</f>
        <v>1.7378233599063706</v>
      </c>
      <c r="AJ10" s="40">
        <f t="shared" ref="AJ10:AJ68" si="23">$B$5*($B$4/2+IF($A10=30,1,0))*Q10</f>
        <v>1.7372511894257623</v>
      </c>
      <c r="AK10" s="41">
        <f t="shared" ref="AK10:AK68" si="24">$B$5*($B$4/2+IF($A10=30,1,0))*R10</f>
        <v>1.7366794931495055</v>
      </c>
      <c r="AL10" s="41">
        <f t="shared" ref="AL10:AL68" si="25">$B$5*($B$4/2+IF($A10=30,1,0))*S10</f>
        <v>1.7378233599063706</v>
      </c>
      <c r="AM10" s="41">
        <f t="shared" ref="AM10:AM68" si="26">$B$5*($B$4/2+IF($A10=30,1,0))*T10</f>
        <v>1.7378233599063706</v>
      </c>
      <c r="AN10" s="41">
        <f t="shared" ref="AN10:AN68" si="27">$B$5*($B$4/2+IF($A10=30,1,0))*U10</f>
        <v>1.7378233599063706</v>
      </c>
      <c r="AO10" s="41">
        <f t="shared" ref="AO10:AO68" si="28">$B$5*($B$4/2+IF($A10=30,1,0))*V10</f>
        <v>1.7378233599063706</v>
      </c>
      <c r="AP10" s="42">
        <f t="shared" ref="AP10:AP68" si="29">$B$5*($B$4/2+IF($A10=30,1,0))*W10</f>
        <v>1.7378233599063706</v>
      </c>
    </row>
    <row r="11" spans="1:42" x14ac:dyDescent="0.25">
      <c r="A11" s="2">
        <v>1.5</v>
      </c>
      <c r="B11" s="3">
        <v>0.98957241153625775</v>
      </c>
      <c r="C11" s="8">
        <f t="shared" si="6"/>
        <v>6.9882244610410121E-3</v>
      </c>
      <c r="D11" s="8">
        <f t="shared" si="7"/>
        <v>7.988224461041013E-3</v>
      </c>
      <c r="E11" s="8">
        <f t="shared" si="8"/>
        <v>5.9882244610410121E-3</v>
      </c>
      <c r="F11" s="8">
        <f t="shared" si="9"/>
        <v>0.98808916563149052</v>
      </c>
      <c r="G11" s="8">
        <f t="shared" si="10"/>
        <v>0.99105788397936845</v>
      </c>
      <c r="H11" s="17">
        <f>EXP(-$A11*($C11+'shock shape'!B7))</f>
        <v>0.98858333374603979</v>
      </c>
      <c r="I11" s="8">
        <f>EXP(-$A11*($C11+'shock shape'!C7))</f>
        <v>0.98907774900642753</v>
      </c>
      <c r="J11" s="8">
        <f>EXP(-$A11*($C11+'shock shape'!D7))</f>
        <v>0.98957241153625775</v>
      </c>
      <c r="K11" s="8">
        <f>EXP(-$A11*($C11+'shock shape'!E7))</f>
        <v>0.98957241153625775</v>
      </c>
      <c r="L11" s="8">
        <f>EXP(-$A11*($C11+'shock shape'!F7))</f>
        <v>0.98957241153625775</v>
      </c>
      <c r="M11" s="8">
        <f>EXP(-$A11*($C11+'shock shape'!G7))</f>
        <v>0.98957241153625775</v>
      </c>
      <c r="N11" s="18">
        <f>EXP(-$A11*($C11+'shock shape'!H7))</f>
        <v>0.98957241153625775</v>
      </c>
      <c r="O11" s="6">
        <v>0.98810367752871064</v>
      </c>
      <c r="P11" s="6">
        <v>0.99104480399291561</v>
      </c>
      <c r="Q11" s="27">
        <v>0.98908242757869569</v>
      </c>
      <c r="R11" s="6">
        <v>0.98859284971080919</v>
      </c>
      <c r="S11" s="5">
        <v>0.98957241153625775</v>
      </c>
      <c r="T11" s="5">
        <v>0.98957241153625775</v>
      </c>
      <c r="U11" s="5">
        <v>0.98957241153625775</v>
      </c>
      <c r="V11" s="5">
        <v>0.98957241153625775</v>
      </c>
      <c r="W11" s="26">
        <v>0.98957241153625775</v>
      </c>
      <c r="X11" s="11">
        <f t="shared" si="11"/>
        <v>1.7317517201884514</v>
      </c>
      <c r="Y11" s="11">
        <f t="shared" si="12"/>
        <v>1.7291560398551087</v>
      </c>
      <c r="Z11" s="11">
        <f t="shared" si="13"/>
        <v>1.734351296963895</v>
      </c>
      <c r="AA11" s="11">
        <f t="shared" si="14"/>
        <v>1.7291814356752437</v>
      </c>
      <c r="AB11" s="11">
        <f t="shared" si="15"/>
        <v>1.7343284069876026</v>
      </c>
      <c r="AC11" s="40">
        <f t="shared" si="16"/>
        <v>1.7300208340555698</v>
      </c>
      <c r="AD11" s="41">
        <f t="shared" si="17"/>
        <v>1.7308860607612484</v>
      </c>
      <c r="AE11" s="41">
        <f t="shared" si="18"/>
        <v>1.7317517201884514</v>
      </c>
      <c r="AF11" s="41">
        <f t="shared" si="19"/>
        <v>1.7317517201884514</v>
      </c>
      <c r="AG11" s="41">
        <f t="shared" si="20"/>
        <v>1.7317517201884514</v>
      </c>
      <c r="AH11" s="41">
        <f t="shared" si="21"/>
        <v>1.7317517201884514</v>
      </c>
      <c r="AI11" s="42">
        <f t="shared" si="22"/>
        <v>1.7317517201884514</v>
      </c>
      <c r="AJ11" s="40">
        <f t="shared" si="23"/>
        <v>1.7308942482627176</v>
      </c>
      <c r="AK11" s="41">
        <f t="shared" si="24"/>
        <v>1.7300374869939164</v>
      </c>
      <c r="AL11" s="41">
        <f t="shared" si="25"/>
        <v>1.7317517201884514</v>
      </c>
      <c r="AM11" s="41">
        <f t="shared" si="26"/>
        <v>1.7317517201884514</v>
      </c>
      <c r="AN11" s="41">
        <f t="shared" si="27"/>
        <v>1.7317517201884514</v>
      </c>
      <c r="AO11" s="41">
        <f t="shared" si="28"/>
        <v>1.7317517201884514</v>
      </c>
      <c r="AP11" s="42">
        <f t="shared" si="29"/>
        <v>1.7317517201884514</v>
      </c>
    </row>
    <row r="12" spans="1:42" x14ac:dyDescent="0.25">
      <c r="A12" s="2">
        <v>2</v>
      </c>
      <c r="B12" s="3">
        <v>0.98608383989299475</v>
      </c>
      <c r="C12" s="8">
        <f t="shared" si="6"/>
        <v>7.0069488384676337E-3</v>
      </c>
      <c r="D12" s="8">
        <f t="shared" si="7"/>
        <v>8.0069488384676337E-3</v>
      </c>
      <c r="E12" s="8">
        <f t="shared" si="8"/>
        <v>6.0069488384676337E-3</v>
      </c>
      <c r="F12" s="8">
        <f t="shared" si="9"/>
        <v>0.98411364306676719</v>
      </c>
      <c r="G12" s="8">
        <f t="shared" si="10"/>
        <v>0.98805798105589659</v>
      </c>
      <c r="H12" s="17">
        <f>EXP(-$A12*($C12+'shock shape'!B8))</f>
        <v>0.98509824893071551</v>
      </c>
      <c r="I12" s="8">
        <f>EXP(-$A12*($C12+'shock shape'!C8))</f>
        <v>0.98509824893071551</v>
      </c>
      <c r="J12" s="8">
        <f>EXP(-$A12*($C12+'shock shape'!D8))</f>
        <v>0.98608383989299475</v>
      </c>
      <c r="K12" s="8">
        <f>EXP(-$A12*($C12+'shock shape'!E8))</f>
        <v>0.98608383989299475</v>
      </c>
      <c r="L12" s="8">
        <f>EXP(-$A12*($C12+'shock shape'!F8))</f>
        <v>0.98608383989299475</v>
      </c>
      <c r="M12" s="8">
        <f>EXP(-$A12*($C12+'shock shape'!G8))</f>
        <v>0.98608383989299475</v>
      </c>
      <c r="N12" s="18">
        <f>EXP(-$A12*($C12+'shock shape'!H8))</f>
        <v>0.98608383989299475</v>
      </c>
      <c r="O12" s="6">
        <v>0.98412373783539087</v>
      </c>
      <c r="P12" s="6">
        <v>0.98804882434155106</v>
      </c>
      <c r="Q12" s="27">
        <v>0.98542993077229957</v>
      </c>
      <c r="R12" s="6">
        <v>0.98477656359943455</v>
      </c>
      <c r="S12" s="5">
        <v>0.98608383989299475</v>
      </c>
      <c r="T12" s="5">
        <v>0.98608383989299475</v>
      </c>
      <c r="U12" s="5">
        <v>0.98608383989299475</v>
      </c>
      <c r="V12" s="5">
        <v>0.98608383989299475</v>
      </c>
      <c r="W12" s="26">
        <v>0.98608383989299475</v>
      </c>
      <c r="X12" s="11">
        <f t="shared" si="11"/>
        <v>1.725646719812741</v>
      </c>
      <c r="Y12" s="11">
        <f t="shared" si="12"/>
        <v>1.7221988753668427</v>
      </c>
      <c r="Z12" s="11">
        <f t="shared" si="13"/>
        <v>1.7291014668478193</v>
      </c>
      <c r="AA12" s="11">
        <f t="shared" si="14"/>
        <v>1.7222165412119341</v>
      </c>
      <c r="AB12" s="11">
        <f t="shared" si="15"/>
        <v>1.7290854425977145</v>
      </c>
      <c r="AC12" s="40">
        <f t="shared" si="16"/>
        <v>1.7239219356287523</v>
      </c>
      <c r="AD12" s="41">
        <f t="shared" si="17"/>
        <v>1.7239219356287523</v>
      </c>
      <c r="AE12" s="41">
        <f t="shared" si="18"/>
        <v>1.725646719812741</v>
      </c>
      <c r="AF12" s="41">
        <f t="shared" si="19"/>
        <v>1.725646719812741</v>
      </c>
      <c r="AG12" s="41">
        <f t="shared" si="20"/>
        <v>1.725646719812741</v>
      </c>
      <c r="AH12" s="41">
        <f t="shared" si="21"/>
        <v>1.725646719812741</v>
      </c>
      <c r="AI12" s="42">
        <f t="shared" si="22"/>
        <v>1.725646719812741</v>
      </c>
      <c r="AJ12" s="40">
        <f t="shared" si="23"/>
        <v>1.7245023788515244</v>
      </c>
      <c r="AK12" s="41">
        <f t="shared" si="24"/>
        <v>1.7233589862990106</v>
      </c>
      <c r="AL12" s="41">
        <f t="shared" si="25"/>
        <v>1.725646719812741</v>
      </c>
      <c r="AM12" s="41">
        <f t="shared" si="26"/>
        <v>1.725646719812741</v>
      </c>
      <c r="AN12" s="41">
        <f t="shared" si="27"/>
        <v>1.725646719812741</v>
      </c>
      <c r="AO12" s="41">
        <f t="shared" si="28"/>
        <v>1.725646719812741</v>
      </c>
      <c r="AP12" s="42">
        <f t="shared" si="29"/>
        <v>1.725646719812741</v>
      </c>
    </row>
    <row r="13" spans="1:42" x14ac:dyDescent="0.25">
      <c r="A13" s="2">
        <v>2.5</v>
      </c>
      <c r="B13" s="3">
        <v>0.97827639322500815</v>
      </c>
      <c r="C13" s="8">
        <f t="shared" si="6"/>
        <v>8.7852152858689178E-3</v>
      </c>
      <c r="D13" s="8">
        <f t="shared" si="7"/>
        <v>9.7852152858689187E-3</v>
      </c>
      <c r="E13" s="8">
        <f t="shared" si="8"/>
        <v>7.7852152858689178E-3</v>
      </c>
      <c r="F13" s="8">
        <f t="shared" si="9"/>
        <v>0.9758337568096711</v>
      </c>
      <c r="G13" s="8">
        <f t="shared" si="10"/>
        <v>0.9807251438709873</v>
      </c>
      <c r="H13" s="17">
        <f>EXP(-$A13*($C13+'shock shape'!B9))</f>
        <v>0.97746150248228814</v>
      </c>
      <c r="I13" s="8">
        <f>EXP(-$A13*($C13+'shock shape'!C9))</f>
        <v>0.97664729053231747</v>
      </c>
      <c r="J13" s="8">
        <f>EXP(-$A13*($C13+'shock shape'!D9))</f>
        <v>0.97827639322500815</v>
      </c>
      <c r="K13" s="8">
        <f>EXP(-$A13*($C13+'shock shape'!E9))</f>
        <v>0.97827639322500815</v>
      </c>
      <c r="L13" s="8">
        <f>EXP(-$A13*($C13+'shock shape'!F9))</f>
        <v>0.97827639322500815</v>
      </c>
      <c r="M13" s="8">
        <f>EXP(-$A13*($C13+'shock shape'!G9))</f>
        <v>0.97827639322500815</v>
      </c>
      <c r="N13" s="18">
        <f>EXP(-$A13*($C13+'shock shape'!H9))</f>
        <v>0.97827639322500815</v>
      </c>
      <c r="O13" s="6">
        <v>0.97584874891603501</v>
      </c>
      <c r="P13" s="6">
        <v>0.98071153158595969</v>
      </c>
      <c r="Q13" s="27">
        <v>0.97795340517997631</v>
      </c>
      <c r="R13" s="6">
        <v>0.97617072021579687</v>
      </c>
      <c r="S13" s="5">
        <v>0.97827639322500815</v>
      </c>
      <c r="T13" s="5">
        <v>0.97827639322500815</v>
      </c>
      <c r="U13" s="5">
        <v>0.97827639322500815</v>
      </c>
      <c r="V13" s="5">
        <v>0.97827639322500815</v>
      </c>
      <c r="W13" s="26">
        <v>0.97827639322500815</v>
      </c>
      <c r="X13" s="11">
        <f t="shared" si="11"/>
        <v>1.7119836881437644</v>
      </c>
      <c r="Y13" s="11">
        <f t="shared" si="12"/>
        <v>1.7077090744169245</v>
      </c>
      <c r="Z13" s="11">
        <f t="shared" si="13"/>
        <v>1.7162690017742279</v>
      </c>
      <c r="AA13" s="11">
        <f t="shared" si="14"/>
        <v>1.7077353106030615</v>
      </c>
      <c r="AB13" s="11">
        <f t="shared" si="15"/>
        <v>1.7162451802754297</v>
      </c>
      <c r="AC13" s="40">
        <f t="shared" si="16"/>
        <v>1.7105576293440043</v>
      </c>
      <c r="AD13" s="41">
        <f t="shared" si="17"/>
        <v>1.7091327584315559</v>
      </c>
      <c r="AE13" s="41">
        <f t="shared" si="18"/>
        <v>1.7119836881437644</v>
      </c>
      <c r="AF13" s="41">
        <f t="shared" si="19"/>
        <v>1.7119836881437644</v>
      </c>
      <c r="AG13" s="41">
        <f t="shared" si="20"/>
        <v>1.7119836881437644</v>
      </c>
      <c r="AH13" s="41">
        <f t="shared" si="21"/>
        <v>1.7119836881437644</v>
      </c>
      <c r="AI13" s="42">
        <f t="shared" si="22"/>
        <v>1.7119836881437644</v>
      </c>
      <c r="AJ13" s="40">
        <f t="shared" si="23"/>
        <v>1.7114184590649588</v>
      </c>
      <c r="AK13" s="41">
        <f t="shared" si="24"/>
        <v>1.7082987603776447</v>
      </c>
      <c r="AL13" s="41">
        <f t="shared" si="25"/>
        <v>1.7119836881437644</v>
      </c>
      <c r="AM13" s="41">
        <f t="shared" si="26"/>
        <v>1.7119836881437644</v>
      </c>
      <c r="AN13" s="41">
        <f t="shared" si="27"/>
        <v>1.7119836881437644</v>
      </c>
      <c r="AO13" s="41">
        <f t="shared" si="28"/>
        <v>1.7119836881437644</v>
      </c>
      <c r="AP13" s="42">
        <f t="shared" si="29"/>
        <v>1.7119836881437644</v>
      </c>
    </row>
    <row r="14" spans="1:42" x14ac:dyDescent="0.25">
      <c r="A14" s="2">
        <v>3</v>
      </c>
      <c r="B14" s="3">
        <v>0.9704260484984063</v>
      </c>
      <c r="C14" s="8">
        <f t="shared" si="6"/>
        <v>1.000669288659891E-2</v>
      </c>
      <c r="D14" s="8">
        <f t="shared" si="7"/>
        <v>1.1006692886598911E-2</v>
      </c>
      <c r="E14" s="8">
        <f t="shared" si="8"/>
        <v>9.006692886598909E-3</v>
      </c>
      <c r="F14" s="8">
        <f t="shared" si="9"/>
        <v>0.96751913290648528</v>
      </c>
      <c r="G14" s="8">
        <f t="shared" si="10"/>
        <v>0.97334169793131409</v>
      </c>
      <c r="H14" s="17">
        <f>EXP(-$A14*($C14+'shock shape'!B10))</f>
        <v>0.96994095675719849</v>
      </c>
      <c r="I14" s="8">
        <f>EXP(-$A14*($C14+'shock shape'!C10))</f>
        <v>0.96800301343298933</v>
      </c>
      <c r="J14" s="8">
        <f>EXP(-$A14*($C14+'shock shape'!D10))</f>
        <v>0.9704260484984063</v>
      </c>
      <c r="K14" s="8">
        <f>EXP(-$A14*($C14+'shock shape'!E10))</f>
        <v>0.9704260484984063</v>
      </c>
      <c r="L14" s="8">
        <f>EXP(-$A14*($C14+'shock shape'!F10))</f>
        <v>0.9704260484984063</v>
      </c>
      <c r="M14" s="8">
        <f>EXP(-$A14*($C14+'shock shape'!G10))</f>
        <v>0.9704260484984063</v>
      </c>
      <c r="N14" s="18">
        <f>EXP(-$A14*($C14+'shock shape'!H10))</f>
        <v>0.9704260484984063</v>
      </c>
      <c r="O14" s="6">
        <v>0.96752829302459487</v>
      </c>
      <c r="P14" s="6">
        <v>0.97333392403500785</v>
      </c>
      <c r="Q14" s="27">
        <v>0.97043579977670613</v>
      </c>
      <c r="R14" s="6">
        <v>0.96751759197840292</v>
      </c>
      <c r="S14" s="5">
        <v>0.9704260484984063</v>
      </c>
      <c r="T14" s="5">
        <v>0.9704260484984063</v>
      </c>
      <c r="U14" s="5">
        <v>0.9704260484984063</v>
      </c>
      <c r="V14" s="5">
        <v>0.9704260484984063</v>
      </c>
      <c r="W14" s="26">
        <v>0.9704260484984063</v>
      </c>
      <c r="X14" s="11">
        <f t="shared" si="11"/>
        <v>1.6982455848722113</v>
      </c>
      <c r="Y14" s="11">
        <f t="shared" si="12"/>
        <v>1.6931584825863495</v>
      </c>
      <c r="Z14" s="11">
        <f t="shared" si="13"/>
        <v>1.7033479713797999</v>
      </c>
      <c r="AA14" s="11">
        <f t="shared" si="14"/>
        <v>1.6931745127930413</v>
      </c>
      <c r="AB14" s="11">
        <f t="shared" si="15"/>
        <v>1.703334367061264</v>
      </c>
      <c r="AC14" s="40">
        <f t="shared" si="16"/>
        <v>1.6973966743250977</v>
      </c>
      <c r="AD14" s="41">
        <f t="shared" si="17"/>
        <v>1.6940052735077316</v>
      </c>
      <c r="AE14" s="41">
        <f t="shared" si="18"/>
        <v>1.6982455848722113</v>
      </c>
      <c r="AF14" s="41">
        <f t="shared" si="19"/>
        <v>1.6982455848722113</v>
      </c>
      <c r="AG14" s="41">
        <f t="shared" si="20"/>
        <v>1.6982455848722113</v>
      </c>
      <c r="AH14" s="41">
        <f t="shared" si="21"/>
        <v>1.6982455848722113</v>
      </c>
      <c r="AI14" s="42">
        <f t="shared" si="22"/>
        <v>1.6982455848722113</v>
      </c>
      <c r="AJ14" s="40">
        <f t="shared" si="23"/>
        <v>1.6982626496092359</v>
      </c>
      <c r="AK14" s="41">
        <f t="shared" si="24"/>
        <v>1.6931557859622053</v>
      </c>
      <c r="AL14" s="41">
        <f t="shared" si="25"/>
        <v>1.6982455848722113</v>
      </c>
      <c r="AM14" s="41">
        <f t="shared" si="26"/>
        <v>1.6982455848722113</v>
      </c>
      <c r="AN14" s="41">
        <f t="shared" si="27"/>
        <v>1.6982455848722113</v>
      </c>
      <c r="AO14" s="41">
        <f t="shared" si="28"/>
        <v>1.6982455848722113</v>
      </c>
      <c r="AP14" s="42">
        <f t="shared" si="29"/>
        <v>1.6982455848722113</v>
      </c>
    </row>
    <row r="15" spans="1:42" x14ac:dyDescent="0.25">
      <c r="A15" s="2">
        <v>3.5</v>
      </c>
      <c r="B15" s="3">
        <v>0.96009144488187026</v>
      </c>
      <c r="C15" s="8">
        <f t="shared" si="6"/>
        <v>1.1636212563271761E-2</v>
      </c>
      <c r="D15" s="8">
        <f t="shared" si="7"/>
        <v>1.263621256327176E-2</v>
      </c>
      <c r="E15" s="8">
        <f t="shared" si="8"/>
        <v>1.0636212563271762E-2</v>
      </c>
      <c r="F15" s="8">
        <f t="shared" si="9"/>
        <v>0.95673699853022909</v>
      </c>
      <c r="G15" s="8">
        <f t="shared" si="10"/>
        <v>0.96345765236571745</v>
      </c>
      <c r="H15" s="17">
        <f>EXP(-$A15*($C15+'shock shape'!B11))</f>
        <v>0.96009144488187026</v>
      </c>
      <c r="I15" s="8">
        <f>EXP(-$A15*($C15+'shock shape'!C11))</f>
        <v>0.95673699853022909</v>
      </c>
      <c r="J15" s="8">
        <f>EXP(-$A15*($C15+'shock shape'!D11))</f>
        <v>0.96009144488187026</v>
      </c>
      <c r="K15" s="8">
        <f>EXP(-$A15*($C15+'shock shape'!E11))</f>
        <v>0.96009144488187026</v>
      </c>
      <c r="L15" s="8">
        <f>EXP(-$A15*($C15+'shock shape'!F11))</f>
        <v>0.96009144488187026</v>
      </c>
      <c r="M15" s="8">
        <f>EXP(-$A15*($C15+'shock shape'!G11))</f>
        <v>0.96009144488187026</v>
      </c>
      <c r="N15" s="18">
        <f>EXP(-$A15*($C15+'shock shape'!H11))</f>
        <v>0.96009144488187026</v>
      </c>
      <c r="O15" s="6">
        <v>0.95676059558785342</v>
      </c>
      <c r="P15" s="6">
        <v>0.96343624709732056</v>
      </c>
      <c r="Q15" s="27">
        <v>0.9601022363296654</v>
      </c>
      <c r="R15" s="6">
        <v>0.95793069276660969</v>
      </c>
      <c r="S15" s="6">
        <v>0.95890813139767261</v>
      </c>
      <c r="T15" s="5">
        <v>0.96009144488187026</v>
      </c>
      <c r="U15" s="5">
        <v>0.96009144488187026</v>
      </c>
      <c r="V15" s="5">
        <v>0.96009144488187026</v>
      </c>
      <c r="W15" s="26">
        <v>0.96009144488187026</v>
      </c>
      <c r="X15" s="11">
        <f t="shared" si="11"/>
        <v>1.6801600285432732</v>
      </c>
      <c r="Y15" s="11">
        <f t="shared" si="12"/>
        <v>1.674289747427901</v>
      </c>
      <c r="Z15" s="11">
        <f t="shared" si="13"/>
        <v>1.6860508916400057</v>
      </c>
      <c r="AA15" s="11">
        <f t="shared" si="14"/>
        <v>1.6743310422787436</v>
      </c>
      <c r="AB15" s="11">
        <f t="shared" si="15"/>
        <v>1.6860134324203111</v>
      </c>
      <c r="AC15" s="40">
        <f t="shared" si="16"/>
        <v>1.6801600285432732</v>
      </c>
      <c r="AD15" s="41">
        <f t="shared" si="17"/>
        <v>1.674289747427901</v>
      </c>
      <c r="AE15" s="41">
        <f t="shared" si="18"/>
        <v>1.6801600285432732</v>
      </c>
      <c r="AF15" s="41">
        <f t="shared" si="19"/>
        <v>1.6801600285432732</v>
      </c>
      <c r="AG15" s="41">
        <f t="shared" si="20"/>
        <v>1.6801600285432732</v>
      </c>
      <c r="AH15" s="41">
        <f t="shared" si="21"/>
        <v>1.6801600285432732</v>
      </c>
      <c r="AI15" s="42">
        <f t="shared" si="22"/>
        <v>1.6801600285432732</v>
      </c>
      <c r="AJ15" s="40">
        <f t="shared" si="23"/>
        <v>1.6801789135769147</v>
      </c>
      <c r="AK15" s="41">
        <f t="shared" si="24"/>
        <v>1.6763787123415672</v>
      </c>
      <c r="AL15" s="41">
        <f t="shared" si="25"/>
        <v>1.6780892299459274</v>
      </c>
      <c r="AM15" s="41">
        <f t="shared" si="26"/>
        <v>1.6801600285432732</v>
      </c>
      <c r="AN15" s="41">
        <f t="shared" si="27"/>
        <v>1.6801600285432732</v>
      </c>
      <c r="AO15" s="41">
        <f t="shared" si="28"/>
        <v>1.6801600285432732</v>
      </c>
      <c r="AP15" s="42">
        <f t="shared" si="29"/>
        <v>1.6801600285432732</v>
      </c>
    </row>
    <row r="16" spans="1:42" x14ac:dyDescent="0.25">
      <c r="A16" s="2">
        <v>4</v>
      </c>
      <c r="B16" s="3">
        <v>0.94970005772897959</v>
      </c>
      <c r="C16" s="8">
        <f t="shared" si="6"/>
        <v>1.290226823667235E-2</v>
      </c>
      <c r="D16" s="8">
        <f t="shared" si="7"/>
        <v>1.3902268236672351E-2</v>
      </c>
      <c r="E16" s="8">
        <f t="shared" si="8"/>
        <v>1.1902268236672349E-2</v>
      </c>
      <c r="F16" s="8">
        <f t="shared" si="9"/>
        <v>0.94590884497851357</v>
      </c>
      <c r="G16" s="8">
        <f t="shared" si="10"/>
        <v>0.95350646570062958</v>
      </c>
      <c r="H16" s="17">
        <f>EXP(-$A16*($C16+'shock shape'!B12))</f>
        <v>0.94970005772897959</v>
      </c>
      <c r="I16" s="8">
        <f>EXP(-$A16*($C16+'shock shape'!C12))</f>
        <v>0.94685522693560553</v>
      </c>
      <c r="J16" s="8">
        <f>EXP(-$A16*($C16+'shock shape'!D12))</f>
        <v>0.9487508323630357</v>
      </c>
      <c r="K16" s="8">
        <f>EXP(-$A16*($C16+'shock shape'!E12))</f>
        <v>0.94970005772897959</v>
      </c>
      <c r="L16" s="8">
        <f>EXP(-$A16*($C16+'shock shape'!F12))</f>
        <v>0.94970005772897959</v>
      </c>
      <c r="M16" s="8">
        <f>EXP(-$A16*($C16+'shock shape'!G12))</f>
        <v>0.94970005772897959</v>
      </c>
      <c r="N16" s="18">
        <f>EXP(-$A16*($C16+'shock shape'!H12))</f>
        <v>0.94970005772897959</v>
      </c>
      <c r="O16" s="6">
        <v>0.94593373497838262</v>
      </c>
      <c r="P16" s="6">
        <v>0.95348418731931628</v>
      </c>
      <c r="Q16" s="27">
        <v>0.94971189506148701</v>
      </c>
      <c r="R16" s="6">
        <v>0.94829111828442203</v>
      </c>
      <c r="S16" s="6">
        <v>0.94732692903814364</v>
      </c>
      <c r="T16" s="5">
        <v>0.94970005772897959</v>
      </c>
      <c r="U16" s="5">
        <v>0.94970005772897959</v>
      </c>
      <c r="V16" s="5">
        <v>0.94970005772897959</v>
      </c>
      <c r="W16" s="26">
        <v>0.94970005772897959</v>
      </c>
      <c r="X16" s="11">
        <f t="shared" si="11"/>
        <v>1.6619751010257144</v>
      </c>
      <c r="Y16" s="11">
        <f t="shared" si="12"/>
        <v>1.6553404787123989</v>
      </c>
      <c r="Z16" s="11">
        <f t="shared" si="13"/>
        <v>1.6686363149761019</v>
      </c>
      <c r="AA16" s="11">
        <f t="shared" si="14"/>
        <v>1.6553840362121699</v>
      </c>
      <c r="AB16" s="11">
        <f t="shared" si="15"/>
        <v>1.6685973278088038</v>
      </c>
      <c r="AC16" s="40">
        <f t="shared" si="16"/>
        <v>1.6619751010257144</v>
      </c>
      <c r="AD16" s="41">
        <f t="shared" si="17"/>
        <v>1.6569966471373099</v>
      </c>
      <c r="AE16" s="41">
        <f t="shared" si="18"/>
        <v>1.6603139566353127</v>
      </c>
      <c r="AF16" s="41">
        <f t="shared" si="19"/>
        <v>1.6619751010257144</v>
      </c>
      <c r="AG16" s="41">
        <f t="shared" si="20"/>
        <v>1.6619751010257144</v>
      </c>
      <c r="AH16" s="41">
        <f t="shared" si="21"/>
        <v>1.6619751010257144</v>
      </c>
      <c r="AI16" s="42">
        <f t="shared" si="22"/>
        <v>1.6619751010257144</v>
      </c>
      <c r="AJ16" s="40">
        <f t="shared" si="23"/>
        <v>1.6619958163576025</v>
      </c>
      <c r="AK16" s="41">
        <f t="shared" si="24"/>
        <v>1.6595094569977387</v>
      </c>
      <c r="AL16" s="41">
        <f t="shared" si="25"/>
        <v>1.6578221258167516</v>
      </c>
      <c r="AM16" s="41">
        <f t="shared" si="26"/>
        <v>1.6619751010257144</v>
      </c>
      <c r="AN16" s="41">
        <f t="shared" si="27"/>
        <v>1.6619751010257144</v>
      </c>
      <c r="AO16" s="41">
        <f t="shared" si="28"/>
        <v>1.6619751010257144</v>
      </c>
      <c r="AP16" s="42">
        <f t="shared" si="29"/>
        <v>1.6619751010257144</v>
      </c>
    </row>
    <row r="17" spans="1:42" x14ac:dyDescent="0.25">
      <c r="A17" s="2">
        <v>4.5</v>
      </c>
      <c r="B17" s="3">
        <v>0.93936545411244365</v>
      </c>
      <c r="C17" s="8">
        <f t="shared" si="6"/>
        <v>1.39001512183731E-2</v>
      </c>
      <c r="D17" s="8">
        <f t="shared" si="7"/>
        <v>1.4900151218373101E-2</v>
      </c>
      <c r="E17" s="8">
        <f t="shared" si="8"/>
        <v>1.2900151218373099E-2</v>
      </c>
      <c r="F17" s="8">
        <f t="shared" si="9"/>
        <v>0.93514780639358319</v>
      </c>
      <c r="G17" s="8">
        <f t="shared" si="10"/>
        <v>0.9436021240138498</v>
      </c>
      <c r="H17" s="17">
        <f>EXP(-$A17*($C17+'shock shape'!B13))</f>
        <v>0.93936545411244365</v>
      </c>
      <c r="I17" s="8">
        <f>EXP(-$A17*($C17+'shock shape'!C13))</f>
        <v>0.93725425782717242</v>
      </c>
      <c r="J17" s="8">
        <f>EXP(-$A17*($C17+'shock shape'!D13))</f>
        <v>0.93725425782717242</v>
      </c>
      <c r="K17" s="8">
        <f>EXP(-$A17*($C17+'shock shape'!E13))</f>
        <v>0.93936545411244365</v>
      </c>
      <c r="L17" s="8">
        <f>EXP(-$A17*($C17+'shock shape'!F13))</f>
        <v>0.93936545411244365</v>
      </c>
      <c r="M17" s="8">
        <f>EXP(-$A17*($C17+'shock shape'!G13))</f>
        <v>0.93936545411244365</v>
      </c>
      <c r="N17" s="18">
        <f>EXP(-$A17*($C17+'shock shape'!H13))</f>
        <v>0.93936545411244365</v>
      </c>
      <c r="O17" s="6">
        <v>0.93516603754164118</v>
      </c>
      <c r="P17" s="6">
        <v>0.943586510381629</v>
      </c>
      <c r="Q17" s="27">
        <v>0.93937833161444628</v>
      </c>
      <c r="R17" s="6">
        <v>0.93870421907262891</v>
      </c>
      <c r="S17" s="6">
        <v>0.93580901193740984</v>
      </c>
      <c r="T17" s="5">
        <v>0.93936545411244365</v>
      </c>
      <c r="U17" s="5">
        <v>0.93936545411244365</v>
      </c>
      <c r="V17" s="5">
        <v>0.93936545411244365</v>
      </c>
      <c r="W17" s="26">
        <v>0.93936545411244365</v>
      </c>
      <c r="X17" s="11">
        <f t="shared" si="11"/>
        <v>1.6438895446967765</v>
      </c>
      <c r="Y17" s="11">
        <f t="shared" si="12"/>
        <v>1.6365086611887707</v>
      </c>
      <c r="Z17" s="11">
        <f t="shared" si="13"/>
        <v>1.6513037170242373</v>
      </c>
      <c r="AA17" s="11">
        <f t="shared" si="14"/>
        <v>1.6365405656978722</v>
      </c>
      <c r="AB17" s="11">
        <f t="shared" si="15"/>
        <v>1.6512763931678509</v>
      </c>
      <c r="AC17" s="40">
        <f t="shared" si="16"/>
        <v>1.6438895446967765</v>
      </c>
      <c r="AD17" s="41">
        <f t="shared" si="17"/>
        <v>1.640194951197552</v>
      </c>
      <c r="AE17" s="41">
        <f t="shared" si="18"/>
        <v>1.640194951197552</v>
      </c>
      <c r="AF17" s="41">
        <f t="shared" si="19"/>
        <v>1.6438895446967765</v>
      </c>
      <c r="AG17" s="41">
        <f t="shared" si="20"/>
        <v>1.6438895446967765</v>
      </c>
      <c r="AH17" s="41">
        <f t="shared" si="21"/>
        <v>1.6438895446967765</v>
      </c>
      <c r="AI17" s="42">
        <f t="shared" si="22"/>
        <v>1.6438895446967765</v>
      </c>
      <c r="AJ17" s="40">
        <f t="shared" si="23"/>
        <v>1.6439120803252811</v>
      </c>
      <c r="AK17" s="41">
        <f t="shared" si="24"/>
        <v>1.6427323833771008</v>
      </c>
      <c r="AL17" s="41">
        <f t="shared" si="25"/>
        <v>1.6376657708904674</v>
      </c>
      <c r="AM17" s="41">
        <f t="shared" si="26"/>
        <v>1.6438895446967765</v>
      </c>
      <c r="AN17" s="41">
        <f t="shared" si="27"/>
        <v>1.6438895446967765</v>
      </c>
      <c r="AO17" s="41">
        <f t="shared" si="28"/>
        <v>1.6438895446967765</v>
      </c>
      <c r="AP17" s="42">
        <f t="shared" si="29"/>
        <v>1.6438895446967765</v>
      </c>
    </row>
    <row r="18" spans="1:42" x14ac:dyDescent="0.25">
      <c r="A18" s="2">
        <v>5</v>
      </c>
      <c r="B18" s="3">
        <v>0.92897406695955298</v>
      </c>
      <c r="C18" s="8">
        <f t="shared" si="6"/>
        <v>1.4734891112758575E-2</v>
      </c>
      <c r="D18" s="8">
        <f t="shared" si="7"/>
        <v>1.5734891112758574E-2</v>
      </c>
      <c r="E18" s="8">
        <f t="shared" si="8"/>
        <v>1.3734891112758576E-2</v>
      </c>
      <c r="F18" s="8">
        <f t="shared" si="9"/>
        <v>0.92434078947113363</v>
      </c>
      <c r="G18" s="8">
        <f t="shared" si="10"/>
        <v>0.93363056884803042</v>
      </c>
      <c r="H18" s="17">
        <f>EXP(-$A18*($C18+'shock shape'!B14))</f>
        <v>0.92897406695955298</v>
      </c>
      <c r="I18" s="8">
        <f>EXP(-$A18*($C18+'shock shape'!C14))</f>
        <v>0.92781357483453741</v>
      </c>
      <c r="J18" s="8">
        <f>EXP(-$A18*($C18+'shock shape'!D14))</f>
        <v>0.9254969379002006</v>
      </c>
      <c r="K18" s="8">
        <f>EXP(-$A18*($C18+'shock shape'!E14))</f>
        <v>0.92897406695955298</v>
      </c>
      <c r="L18" s="8">
        <f>EXP(-$A18*($C18+'shock shape'!F14))</f>
        <v>0.92897406695955298</v>
      </c>
      <c r="M18" s="8">
        <f>EXP(-$A18*($C18+'shock shape'!G14))</f>
        <v>0.92897406695955298</v>
      </c>
      <c r="N18" s="18">
        <f>EXP(-$A18*($C18+'shock shape'!H14))</f>
        <v>0.92897406695955298</v>
      </c>
      <c r="O18" s="6">
        <v>0.92433917693217038</v>
      </c>
      <c r="P18" s="6">
        <v>0.93363445060362471</v>
      </c>
      <c r="Q18" s="27">
        <v>0.92898799034626789</v>
      </c>
      <c r="R18" s="6">
        <v>0.92906464459044125</v>
      </c>
      <c r="S18" s="6">
        <v>0.92422780957788087</v>
      </c>
      <c r="T18" s="5">
        <v>0.92897406695955298</v>
      </c>
      <c r="U18" s="5">
        <v>0.92897406695955298</v>
      </c>
      <c r="V18" s="5">
        <v>0.92897406695955298</v>
      </c>
      <c r="W18" s="26">
        <v>0.92897406695955298</v>
      </c>
      <c r="X18" s="11">
        <f t="shared" si="11"/>
        <v>1.625704617179218</v>
      </c>
      <c r="Y18" s="11">
        <f t="shared" si="12"/>
        <v>1.617596381574484</v>
      </c>
      <c r="Z18" s="11">
        <f t="shared" si="13"/>
        <v>1.6338534954840533</v>
      </c>
      <c r="AA18" s="11">
        <f t="shared" si="14"/>
        <v>1.6175935596312985</v>
      </c>
      <c r="AB18" s="11">
        <f t="shared" si="15"/>
        <v>1.6338602885563434</v>
      </c>
      <c r="AC18" s="40">
        <f t="shared" si="16"/>
        <v>1.625704617179218</v>
      </c>
      <c r="AD18" s="41">
        <f t="shared" si="17"/>
        <v>1.6236737559604406</v>
      </c>
      <c r="AE18" s="41">
        <f t="shared" si="18"/>
        <v>1.6196196413253512</v>
      </c>
      <c r="AF18" s="41">
        <f t="shared" si="19"/>
        <v>1.625704617179218</v>
      </c>
      <c r="AG18" s="41">
        <f t="shared" si="20"/>
        <v>1.625704617179218</v>
      </c>
      <c r="AH18" s="41">
        <f t="shared" si="21"/>
        <v>1.625704617179218</v>
      </c>
      <c r="AI18" s="42">
        <f t="shared" si="22"/>
        <v>1.625704617179218</v>
      </c>
      <c r="AJ18" s="40">
        <f t="shared" si="23"/>
        <v>1.6257289831059689</v>
      </c>
      <c r="AK18" s="41">
        <f t="shared" si="24"/>
        <v>1.6258631280332725</v>
      </c>
      <c r="AL18" s="41">
        <f t="shared" si="25"/>
        <v>1.6173986667612916</v>
      </c>
      <c r="AM18" s="41">
        <f t="shared" si="26"/>
        <v>1.625704617179218</v>
      </c>
      <c r="AN18" s="41">
        <f t="shared" si="27"/>
        <v>1.625704617179218</v>
      </c>
      <c r="AO18" s="41">
        <f t="shared" si="28"/>
        <v>1.625704617179218</v>
      </c>
      <c r="AP18" s="42">
        <f t="shared" si="29"/>
        <v>1.625704617179218</v>
      </c>
    </row>
    <row r="19" spans="1:42" x14ac:dyDescent="0.25">
      <c r="A19" s="2">
        <v>5.5</v>
      </c>
      <c r="B19" s="3">
        <v>0.91637862258749392</v>
      </c>
      <c r="C19" s="8">
        <f t="shared" si="6"/>
        <v>1.5877392049953299E-2</v>
      </c>
      <c r="D19" s="8">
        <f t="shared" si="7"/>
        <v>1.68773920499533E-2</v>
      </c>
      <c r="E19" s="8">
        <f t="shared" si="8"/>
        <v>1.4877392049953298E-2</v>
      </c>
      <c r="F19" s="8">
        <f t="shared" si="9"/>
        <v>0.91135237501441468</v>
      </c>
      <c r="G19" s="8">
        <f t="shared" si="10"/>
        <v>0.92143259068378514</v>
      </c>
      <c r="H19" s="17">
        <f>EXP(-$A19*($C19+'shock shape'!B15))</f>
        <v>0.91637862258749392</v>
      </c>
      <c r="I19" s="8">
        <f>EXP(-$A19*($C19+'shock shape'!C15))</f>
        <v>0.91637862258749392</v>
      </c>
      <c r="J19" s="8">
        <f>EXP(-$A19*($C19+'shock shape'!D15))</f>
        <v>0.91135237501441468</v>
      </c>
      <c r="K19" s="8">
        <f>EXP(-$A19*($C19+'shock shape'!E15))</f>
        <v>0.91637862258749392</v>
      </c>
      <c r="L19" s="8">
        <f>EXP(-$A19*($C19+'shock shape'!F15))</f>
        <v>0.91637862258749392</v>
      </c>
      <c r="M19" s="8">
        <f>EXP(-$A19*($C19+'shock shape'!G15))</f>
        <v>0.91637862258749392</v>
      </c>
      <c r="N19" s="18">
        <f>EXP(-$A19*($C19+'shock shape'!H15))</f>
        <v>0.91637862258749392</v>
      </c>
      <c r="O19" s="6">
        <v>0.91136228911256345</v>
      </c>
      <c r="P19" s="6">
        <v>0.92142566351752231</v>
      </c>
      <c r="Q19" s="27">
        <v>0.91639326457009085</v>
      </c>
      <c r="R19" s="6">
        <v>0.91647387499466171</v>
      </c>
      <c r="S19" s="6">
        <v>0.91285799114057065</v>
      </c>
      <c r="T19" s="6">
        <v>0.9147640941500883</v>
      </c>
      <c r="U19" s="5">
        <v>0.91637862258749392</v>
      </c>
      <c r="V19" s="5">
        <v>0.91637862258749392</v>
      </c>
      <c r="W19" s="26">
        <v>0.91637862258749392</v>
      </c>
      <c r="X19" s="11">
        <f t="shared" si="11"/>
        <v>1.6036625895281145</v>
      </c>
      <c r="Y19" s="11">
        <f t="shared" si="12"/>
        <v>1.5948666562752258</v>
      </c>
      <c r="Z19" s="11">
        <f t="shared" si="13"/>
        <v>1.6125070336966243</v>
      </c>
      <c r="AA19" s="11">
        <f t="shared" si="14"/>
        <v>1.5948840059469862</v>
      </c>
      <c r="AB19" s="11">
        <f t="shared" si="15"/>
        <v>1.6124949111556643</v>
      </c>
      <c r="AC19" s="40">
        <f t="shared" si="16"/>
        <v>1.6036625895281145</v>
      </c>
      <c r="AD19" s="41">
        <f t="shared" si="17"/>
        <v>1.6036625895281145</v>
      </c>
      <c r="AE19" s="41">
        <f t="shared" si="18"/>
        <v>1.5948666562752258</v>
      </c>
      <c r="AF19" s="41">
        <f t="shared" si="19"/>
        <v>1.6036625895281145</v>
      </c>
      <c r="AG19" s="41">
        <f t="shared" si="20"/>
        <v>1.6036625895281145</v>
      </c>
      <c r="AH19" s="41">
        <f t="shared" si="21"/>
        <v>1.6036625895281145</v>
      </c>
      <c r="AI19" s="42">
        <f t="shared" si="22"/>
        <v>1.6036625895281145</v>
      </c>
      <c r="AJ19" s="40">
        <f t="shared" si="23"/>
        <v>1.6036882129976593</v>
      </c>
      <c r="AK19" s="41">
        <f t="shared" si="24"/>
        <v>1.6038292812406583</v>
      </c>
      <c r="AL19" s="41">
        <f t="shared" si="25"/>
        <v>1.5975014844959989</v>
      </c>
      <c r="AM19" s="41">
        <f t="shared" si="26"/>
        <v>1.6008371647626547</v>
      </c>
      <c r="AN19" s="41">
        <f t="shared" si="27"/>
        <v>1.6036625895281145</v>
      </c>
      <c r="AO19" s="41">
        <f t="shared" si="28"/>
        <v>1.6036625895281145</v>
      </c>
      <c r="AP19" s="42">
        <f t="shared" si="29"/>
        <v>1.6036625895281145</v>
      </c>
    </row>
    <row r="20" spans="1:42" x14ac:dyDescent="0.25">
      <c r="A20" s="2">
        <v>6</v>
      </c>
      <c r="B20" s="3">
        <v>0.90371397247712693</v>
      </c>
      <c r="C20" s="8">
        <f t="shared" si="6"/>
        <v>1.6873728463791069E-2</v>
      </c>
      <c r="D20" s="8">
        <f t="shared" si="7"/>
        <v>1.787372846379107E-2</v>
      </c>
      <c r="E20" s="8">
        <f t="shared" si="8"/>
        <v>1.5873728463791068E-2</v>
      </c>
      <c r="F20" s="8">
        <f t="shared" si="9"/>
        <v>0.8983079230088078</v>
      </c>
      <c r="G20" s="8">
        <f t="shared" si="10"/>
        <v>0.90915255574605647</v>
      </c>
      <c r="H20" s="17">
        <f>EXP(-$A20*($C20+'shock shape'!B16))</f>
        <v>0.90371397247712693</v>
      </c>
      <c r="I20" s="8">
        <f>EXP(-$A20*($C20+'shock shape'!C16))</f>
        <v>0.90371397247712693</v>
      </c>
      <c r="J20" s="8">
        <f>EXP(-$A20*($C20+'shock shape'!D16))</f>
        <v>0.89965639599522218</v>
      </c>
      <c r="K20" s="8">
        <f>EXP(-$A20*($C20+'shock shape'!E16))</f>
        <v>0.90235941768848171</v>
      </c>
      <c r="L20" s="8">
        <f>EXP(-$A20*($C20+'shock shape'!F16))</f>
        <v>0.90371397247712693</v>
      </c>
      <c r="M20" s="8">
        <f>EXP(-$A20*($C20+'shock shape'!G16))</f>
        <v>0.90371397247712693</v>
      </c>
      <c r="N20" s="18">
        <f>EXP(-$A20*($C20+'shock shape'!H16))</f>
        <v>0.90371397247712693</v>
      </c>
      <c r="O20" s="6">
        <v>0.8983140997115302</v>
      </c>
      <c r="P20" s="6">
        <v>0.9091497951836941</v>
      </c>
      <c r="Q20" s="27">
        <v>0.90372933700393487</v>
      </c>
      <c r="R20" s="6">
        <v>0.90381392534615812</v>
      </c>
      <c r="S20" s="6">
        <v>0.90142570117338505</v>
      </c>
      <c r="T20" s="6">
        <v>0.90047604456694519</v>
      </c>
      <c r="U20" s="5">
        <v>0.90371397247712693</v>
      </c>
      <c r="V20" s="5">
        <v>0.90371397247712693</v>
      </c>
      <c r="W20" s="26">
        <v>0.90371397247712693</v>
      </c>
      <c r="X20" s="11">
        <f t="shared" si="11"/>
        <v>1.5814994518349723</v>
      </c>
      <c r="Y20" s="11">
        <f t="shared" si="12"/>
        <v>1.5720388652654138</v>
      </c>
      <c r="Z20" s="11">
        <f t="shared" si="13"/>
        <v>1.5910169725555989</v>
      </c>
      <c r="AA20" s="11">
        <f t="shared" si="14"/>
        <v>1.572049674495178</v>
      </c>
      <c r="AB20" s="11">
        <f t="shared" si="15"/>
        <v>1.5910121415714649</v>
      </c>
      <c r="AC20" s="40">
        <f t="shared" si="16"/>
        <v>1.5814994518349723</v>
      </c>
      <c r="AD20" s="41">
        <f t="shared" si="17"/>
        <v>1.5814994518349723</v>
      </c>
      <c r="AE20" s="41">
        <f t="shared" si="18"/>
        <v>1.5743986929916389</v>
      </c>
      <c r="AF20" s="41">
        <f t="shared" si="19"/>
        <v>1.5791289809548432</v>
      </c>
      <c r="AG20" s="41">
        <f t="shared" si="20"/>
        <v>1.5814994518349723</v>
      </c>
      <c r="AH20" s="41">
        <f t="shared" si="21"/>
        <v>1.5814994518349723</v>
      </c>
      <c r="AI20" s="42">
        <f t="shared" si="22"/>
        <v>1.5814994518349723</v>
      </c>
      <c r="AJ20" s="40">
        <f t="shared" si="23"/>
        <v>1.5815263397568862</v>
      </c>
      <c r="AK20" s="41">
        <f t="shared" si="24"/>
        <v>1.5816743693557769</v>
      </c>
      <c r="AL20" s="41">
        <f t="shared" si="25"/>
        <v>1.5774949770534241</v>
      </c>
      <c r="AM20" s="41">
        <f t="shared" si="26"/>
        <v>1.5758330779921543</v>
      </c>
      <c r="AN20" s="41">
        <f t="shared" si="27"/>
        <v>1.5814994518349723</v>
      </c>
      <c r="AO20" s="41">
        <f t="shared" si="28"/>
        <v>1.5814994518349723</v>
      </c>
      <c r="AP20" s="42">
        <f t="shared" si="29"/>
        <v>1.5814994518349723</v>
      </c>
    </row>
    <row r="21" spans="1:42" x14ac:dyDescent="0.25">
      <c r="A21" s="2">
        <v>6.5</v>
      </c>
      <c r="B21" s="3">
        <v>0.89111852810506786</v>
      </c>
      <c r="C21" s="8">
        <f t="shared" si="6"/>
        <v>1.7735051105001273E-2</v>
      </c>
      <c r="D21" s="8">
        <f t="shared" si="7"/>
        <v>1.8735051105001274E-2</v>
      </c>
      <c r="E21" s="8">
        <f t="shared" si="8"/>
        <v>1.6735051105001272E-2</v>
      </c>
      <c r="F21" s="8">
        <f t="shared" si="9"/>
        <v>0.88534504183024665</v>
      </c>
      <c r="G21" s="8">
        <f t="shared" si="10"/>
        <v>0.89692966427026022</v>
      </c>
      <c r="H21" s="17">
        <f>EXP(-$A21*($C21+'shock shape'!B17))</f>
        <v>0.89111852810506786</v>
      </c>
      <c r="I21" s="8">
        <f>EXP(-$A21*($C21+'shock shape'!C17))</f>
        <v>0.89111852810506786</v>
      </c>
      <c r="J21" s="8">
        <f>EXP(-$A21*($C21+'shock shape'!D17))</f>
        <v>0.88822709401418798</v>
      </c>
      <c r="K21" s="8">
        <f>EXP(-$A21*($C21+'shock shape'!E17))</f>
        <v>0.88822709401418798</v>
      </c>
      <c r="L21" s="8">
        <f>EXP(-$A21*($C21+'shock shape'!F17))</f>
        <v>0.89111852810506786</v>
      </c>
      <c r="M21" s="8">
        <f>EXP(-$A21*($C21+'shock shape'!G17))</f>
        <v>0.89111852810506786</v>
      </c>
      <c r="N21" s="18">
        <f>EXP(-$A21*($C21+'shock shape'!H17))</f>
        <v>0.89111852810506786</v>
      </c>
      <c r="O21" s="6">
        <v>0.88533721189192327</v>
      </c>
      <c r="P21" s="6">
        <v>0.8969410080975917</v>
      </c>
      <c r="Q21" s="27">
        <v>0.89113461122775783</v>
      </c>
      <c r="R21" s="6">
        <v>0.89122315575037858</v>
      </c>
      <c r="S21" s="6">
        <v>0.89005588273607483</v>
      </c>
      <c r="T21" s="6">
        <v>0.88626607175748051</v>
      </c>
      <c r="U21" s="5">
        <v>0.89111852810506786</v>
      </c>
      <c r="V21" s="5">
        <v>0.89111852810506786</v>
      </c>
      <c r="W21" s="26">
        <v>0.89111852810506786</v>
      </c>
      <c r="X21" s="11">
        <f t="shared" si="11"/>
        <v>1.559457424183869</v>
      </c>
      <c r="Y21" s="11">
        <f t="shared" si="12"/>
        <v>1.5493538232029318</v>
      </c>
      <c r="Z21" s="11">
        <f t="shared" si="13"/>
        <v>1.5696269124729556</v>
      </c>
      <c r="AA21" s="11">
        <f t="shared" si="14"/>
        <v>1.5493401208108659</v>
      </c>
      <c r="AB21" s="11">
        <f t="shared" si="15"/>
        <v>1.5696467641707856</v>
      </c>
      <c r="AC21" s="40">
        <f t="shared" si="16"/>
        <v>1.559457424183869</v>
      </c>
      <c r="AD21" s="41">
        <f t="shared" si="17"/>
        <v>1.559457424183869</v>
      </c>
      <c r="AE21" s="41">
        <f t="shared" si="18"/>
        <v>1.5543974145248292</v>
      </c>
      <c r="AF21" s="41">
        <f t="shared" si="19"/>
        <v>1.5543974145248292</v>
      </c>
      <c r="AG21" s="41">
        <f t="shared" si="20"/>
        <v>1.559457424183869</v>
      </c>
      <c r="AH21" s="41">
        <f t="shared" si="21"/>
        <v>1.559457424183869</v>
      </c>
      <c r="AI21" s="42">
        <f t="shared" si="22"/>
        <v>1.559457424183869</v>
      </c>
      <c r="AJ21" s="40">
        <f t="shared" si="23"/>
        <v>1.5594855696485763</v>
      </c>
      <c r="AK21" s="41">
        <f t="shared" si="24"/>
        <v>1.5596405225631627</v>
      </c>
      <c r="AL21" s="41">
        <f t="shared" si="25"/>
        <v>1.5575977947881312</v>
      </c>
      <c r="AM21" s="41">
        <f t="shared" si="26"/>
        <v>1.550965625575591</v>
      </c>
      <c r="AN21" s="41">
        <f t="shared" si="27"/>
        <v>1.559457424183869</v>
      </c>
      <c r="AO21" s="41">
        <f t="shared" si="28"/>
        <v>1.559457424183869</v>
      </c>
      <c r="AP21" s="42">
        <f t="shared" si="29"/>
        <v>1.559457424183869</v>
      </c>
    </row>
    <row r="22" spans="1:42" x14ac:dyDescent="0.25">
      <c r="A22" s="2">
        <v>7</v>
      </c>
      <c r="B22" s="3">
        <v>0.87845387799470087</v>
      </c>
      <c r="C22" s="8">
        <f t="shared" si="6"/>
        <v>1.8513124798994786E-2</v>
      </c>
      <c r="D22" s="8">
        <f t="shared" si="7"/>
        <v>1.9513124798994787E-2</v>
      </c>
      <c r="E22" s="8">
        <f t="shared" si="8"/>
        <v>1.7513124798994785E-2</v>
      </c>
      <c r="F22" s="8">
        <f t="shared" si="9"/>
        <v>0.87232617283822789</v>
      </c>
      <c r="G22" s="8">
        <f t="shared" si="10"/>
        <v>0.88462462756695981</v>
      </c>
      <c r="H22" s="17">
        <f>EXP(-$A22*($C22+'shock shape'!B18))</f>
        <v>0.87845387799470087</v>
      </c>
      <c r="I22" s="8">
        <f>EXP(-$A22*($C22+'shock shape'!C18))</f>
        <v>0.87845387799470087</v>
      </c>
      <c r="J22" s="8">
        <f>EXP(-$A22*($C22+'shock shape'!D18))</f>
        <v>0.87691792805639335</v>
      </c>
      <c r="K22" s="8">
        <f>EXP(-$A22*($C22+'shock shape'!E18))</f>
        <v>0.87385408016967514</v>
      </c>
      <c r="L22" s="8">
        <f>EXP(-$A22*($C22+'shock shape'!F18))</f>
        <v>0.87845387799470087</v>
      </c>
      <c r="M22" s="8">
        <f>EXP(-$A22*($C22+'shock shape'!G18))</f>
        <v>0.87845387799470087</v>
      </c>
      <c r="N22" s="18">
        <f>EXP(-$A22*($C22+'shock shape'!H18))</f>
        <v>0.87845387799470087</v>
      </c>
      <c r="O22" s="6">
        <v>0.87228902249089002</v>
      </c>
      <c r="P22" s="6">
        <v>0.88466513976376349</v>
      </c>
      <c r="Q22" s="27">
        <v>0.87847068366160186</v>
      </c>
      <c r="R22" s="6">
        <v>0.87856320610187499</v>
      </c>
      <c r="S22" s="6">
        <v>0.87862359276888924</v>
      </c>
      <c r="T22" s="6">
        <v>0.8719780221743374</v>
      </c>
      <c r="U22" s="5">
        <v>0.87845387799470087</v>
      </c>
      <c r="V22" s="5">
        <v>0.87845387799470087</v>
      </c>
      <c r="W22" s="26">
        <v>0.87845387799470087</v>
      </c>
      <c r="X22" s="11">
        <f t="shared" si="11"/>
        <v>1.5372942864907266</v>
      </c>
      <c r="Y22" s="11">
        <f t="shared" si="12"/>
        <v>1.5265708024668989</v>
      </c>
      <c r="Z22" s="11">
        <f t="shared" si="13"/>
        <v>1.5480930982421799</v>
      </c>
      <c r="AA22" s="11">
        <f t="shared" si="14"/>
        <v>1.5265057893590577</v>
      </c>
      <c r="AB22" s="11">
        <f t="shared" si="15"/>
        <v>1.5481639945865864</v>
      </c>
      <c r="AC22" s="40">
        <f t="shared" si="16"/>
        <v>1.5372942864907266</v>
      </c>
      <c r="AD22" s="41">
        <f t="shared" si="17"/>
        <v>1.5372942864907266</v>
      </c>
      <c r="AE22" s="41">
        <f t="shared" si="18"/>
        <v>1.5346063740986886</v>
      </c>
      <c r="AF22" s="41">
        <f t="shared" si="19"/>
        <v>1.5292446402969317</v>
      </c>
      <c r="AG22" s="41">
        <f t="shared" si="20"/>
        <v>1.5372942864907266</v>
      </c>
      <c r="AH22" s="41">
        <f t="shared" si="21"/>
        <v>1.5372942864907266</v>
      </c>
      <c r="AI22" s="42">
        <f t="shared" si="22"/>
        <v>1.5372942864907266</v>
      </c>
      <c r="AJ22" s="40">
        <f t="shared" si="23"/>
        <v>1.5373236964078034</v>
      </c>
      <c r="AK22" s="41">
        <f t="shared" si="24"/>
        <v>1.5374856106782815</v>
      </c>
      <c r="AL22" s="41">
        <f t="shared" si="25"/>
        <v>1.5375912873455564</v>
      </c>
      <c r="AM22" s="41">
        <f t="shared" si="26"/>
        <v>1.5259615388050907</v>
      </c>
      <c r="AN22" s="41">
        <f t="shared" si="27"/>
        <v>1.5372942864907266</v>
      </c>
      <c r="AO22" s="41">
        <f t="shared" si="28"/>
        <v>1.5372942864907266</v>
      </c>
      <c r="AP22" s="42">
        <f t="shared" si="29"/>
        <v>1.5372942864907266</v>
      </c>
    </row>
    <row r="23" spans="1:42" x14ac:dyDescent="0.25">
      <c r="A23" s="2">
        <v>7.5</v>
      </c>
      <c r="B23" s="3">
        <v>0.86673041183231558</v>
      </c>
      <c r="C23" s="8">
        <f t="shared" si="6"/>
        <v>1.9070305897504955E-2</v>
      </c>
      <c r="D23" s="8">
        <f t="shared" si="7"/>
        <v>2.0070305897504956E-2</v>
      </c>
      <c r="E23" s="8">
        <f t="shared" si="8"/>
        <v>1.8070305897504954E-2</v>
      </c>
      <c r="F23" s="8">
        <f t="shared" si="9"/>
        <v>0.86025424970851894</v>
      </c>
      <c r="G23" s="8">
        <f t="shared" si="10"/>
        <v>0.87325532777031067</v>
      </c>
      <c r="H23" s="17">
        <f>EXP(-$A23*($C23+'shock shape'!B19))</f>
        <v>0.86673041183231558</v>
      </c>
      <c r="I23" s="8">
        <f>EXP(-$A23*($C23+'shock shape'!C19))</f>
        <v>0.86673041183231558</v>
      </c>
      <c r="J23" s="8">
        <f>EXP(-$A23*($C23+'shock shape'!D19))</f>
        <v>0.86673041183231558</v>
      </c>
      <c r="K23" s="8">
        <f>EXP(-$A23*($C23+'shock shape'!E19))</f>
        <v>0.86025424970851894</v>
      </c>
      <c r="L23" s="8">
        <f>EXP(-$A23*($C23+'shock shape'!F19))</f>
        <v>0.86673041183231558</v>
      </c>
      <c r="M23" s="8">
        <f>EXP(-$A23*($C23+'shock shape'!G19))</f>
        <v>0.86673041183231558</v>
      </c>
      <c r="N23" s="18">
        <f>EXP(-$A23*($C23+'shock shape'!H19))</f>
        <v>0.86673041183231558</v>
      </c>
      <c r="O23" s="6">
        <v>0.86024000669985279</v>
      </c>
      <c r="P23" s="6">
        <v>0.87327379222768986</v>
      </c>
      <c r="Q23" s="27">
        <v>0.86674744148348337</v>
      </c>
      <c r="R23" s="6">
        <v>0.86684120395984798</v>
      </c>
      <c r="S23" s="6">
        <v>0.86690240394632256</v>
      </c>
      <c r="T23" s="6">
        <v>0.86138494317702496</v>
      </c>
      <c r="U23" s="6">
        <v>0.86526848922729571</v>
      </c>
      <c r="V23" s="5">
        <v>0.86673041183231558</v>
      </c>
      <c r="W23" s="26">
        <v>0.86673041183231558</v>
      </c>
      <c r="X23" s="11">
        <f t="shared" si="11"/>
        <v>1.5167782207065525</v>
      </c>
      <c r="Y23" s="11">
        <f t="shared" si="12"/>
        <v>1.5054449369899083</v>
      </c>
      <c r="Z23" s="11">
        <f t="shared" si="13"/>
        <v>1.5281968235980439</v>
      </c>
      <c r="AA23" s="11">
        <f t="shared" si="14"/>
        <v>1.5054200117247425</v>
      </c>
      <c r="AB23" s="11">
        <f t="shared" si="15"/>
        <v>1.5282291363984575</v>
      </c>
      <c r="AC23" s="40">
        <f t="shared" si="16"/>
        <v>1.5167782207065525</v>
      </c>
      <c r="AD23" s="41">
        <f t="shared" si="17"/>
        <v>1.5167782207065525</v>
      </c>
      <c r="AE23" s="41">
        <f t="shared" si="18"/>
        <v>1.5167782207065525</v>
      </c>
      <c r="AF23" s="41">
        <f t="shared" si="19"/>
        <v>1.5054449369899083</v>
      </c>
      <c r="AG23" s="41">
        <f t="shared" si="20"/>
        <v>1.5167782207065525</v>
      </c>
      <c r="AH23" s="41">
        <f t="shared" si="21"/>
        <v>1.5167782207065525</v>
      </c>
      <c r="AI23" s="42">
        <f t="shared" si="22"/>
        <v>1.5167782207065525</v>
      </c>
      <c r="AJ23" s="40">
        <f t="shared" si="23"/>
        <v>1.516808022596096</v>
      </c>
      <c r="AK23" s="41">
        <f t="shared" si="24"/>
        <v>1.5169721069297342</v>
      </c>
      <c r="AL23" s="41">
        <f t="shared" si="25"/>
        <v>1.5170792069060646</v>
      </c>
      <c r="AM23" s="41">
        <f t="shared" si="26"/>
        <v>1.5074236505597938</v>
      </c>
      <c r="AN23" s="41">
        <f t="shared" si="27"/>
        <v>1.5142198561477678</v>
      </c>
      <c r="AO23" s="41">
        <f t="shared" si="28"/>
        <v>1.5167782207065525</v>
      </c>
      <c r="AP23" s="42">
        <f t="shared" si="29"/>
        <v>1.5167782207065525</v>
      </c>
    </row>
    <row r="24" spans="1:42" x14ac:dyDescent="0.25">
      <c r="A24" s="2">
        <v>8</v>
      </c>
      <c r="B24" s="3">
        <v>0.8549425310206864</v>
      </c>
      <c r="C24" s="8">
        <f t="shared" si="6"/>
        <v>1.9590128435612756E-2</v>
      </c>
      <c r="D24" s="8">
        <f t="shared" si="7"/>
        <v>2.0590128435612757E-2</v>
      </c>
      <c r="E24" s="8">
        <f t="shared" si="8"/>
        <v>1.8590128435612755E-2</v>
      </c>
      <c r="F24" s="8">
        <f t="shared" si="9"/>
        <v>0.84813027612409464</v>
      </c>
      <c r="G24" s="8">
        <f t="shared" si="10"/>
        <v>0.86180950253108446</v>
      </c>
      <c r="H24" s="17">
        <f>EXP(-$A24*($C24+'shock shape'!B20))</f>
        <v>0.8549425310206864</v>
      </c>
      <c r="I24" s="8">
        <f>EXP(-$A24*($C24+'shock shape'!C20))</f>
        <v>0.8549425310206864</v>
      </c>
      <c r="J24" s="8">
        <f>EXP(-$A24*($C24+'shock shape'!D20))</f>
        <v>0.8549425310206864</v>
      </c>
      <c r="K24" s="8">
        <f>EXP(-$A24*($C24+'shock shape'!E20))</f>
        <v>0.84926187072101444</v>
      </c>
      <c r="L24" s="8">
        <f>EXP(-$A24*($C24+'shock shape'!F20))</f>
        <v>0.85380336725726613</v>
      </c>
      <c r="M24" s="8">
        <f>EXP(-$A24*($C24+'shock shape'!G20))</f>
        <v>0.8549425310206864</v>
      </c>
      <c r="N24" s="18">
        <f>EXP(-$A24*($C24+'shock shape'!H20))</f>
        <v>0.8549425310206864</v>
      </c>
      <c r="O24" s="6">
        <v>0.84812478752534826</v>
      </c>
      <c r="P24" s="6">
        <v>0.86181985486998958</v>
      </c>
      <c r="Q24" s="27">
        <v>0.85495978588680388</v>
      </c>
      <c r="R24" s="6">
        <v>0.85505479521264494</v>
      </c>
      <c r="S24" s="6">
        <v>0.85511681298736819</v>
      </c>
      <c r="T24" s="6">
        <v>0.85073366044895815</v>
      </c>
      <c r="U24" s="6">
        <v>0.85201065326886094</v>
      </c>
      <c r="V24" s="5">
        <v>0.8549425310206864</v>
      </c>
      <c r="W24" s="26">
        <v>0.8549425310206864</v>
      </c>
      <c r="X24" s="11">
        <f t="shared" si="11"/>
        <v>1.4961494292862014</v>
      </c>
      <c r="Y24" s="11">
        <f t="shared" si="12"/>
        <v>1.4842279832171659</v>
      </c>
      <c r="Z24" s="11">
        <f t="shared" si="13"/>
        <v>1.5081666294293981</v>
      </c>
      <c r="AA24" s="11">
        <f t="shared" si="14"/>
        <v>1.4842183781693596</v>
      </c>
      <c r="AB24" s="11">
        <f t="shared" si="15"/>
        <v>1.508184746022482</v>
      </c>
      <c r="AC24" s="40">
        <f t="shared" si="16"/>
        <v>1.4961494292862014</v>
      </c>
      <c r="AD24" s="41">
        <f t="shared" si="17"/>
        <v>1.4961494292862014</v>
      </c>
      <c r="AE24" s="41">
        <f t="shared" si="18"/>
        <v>1.4961494292862014</v>
      </c>
      <c r="AF24" s="41">
        <f t="shared" si="19"/>
        <v>1.4862082737617754</v>
      </c>
      <c r="AG24" s="41">
        <f t="shared" si="20"/>
        <v>1.4941558927002159</v>
      </c>
      <c r="AH24" s="41">
        <f t="shared" si="21"/>
        <v>1.4961494292862014</v>
      </c>
      <c r="AI24" s="42">
        <f t="shared" si="22"/>
        <v>1.4961494292862014</v>
      </c>
      <c r="AJ24" s="40">
        <f t="shared" si="23"/>
        <v>1.4961796253019071</v>
      </c>
      <c r="AK24" s="41">
        <f t="shared" si="24"/>
        <v>1.4963458916221288</v>
      </c>
      <c r="AL24" s="41">
        <f t="shared" si="25"/>
        <v>1.4964544227278944</v>
      </c>
      <c r="AM24" s="41">
        <f t="shared" si="26"/>
        <v>1.4887839057856769</v>
      </c>
      <c r="AN24" s="41">
        <f t="shared" si="27"/>
        <v>1.4910186432205068</v>
      </c>
      <c r="AO24" s="41">
        <f t="shared" si="28"/>
        <v>1.4961494292862014</v>
      </c>
      <c r="AP24" s="42">
        <f t="shared" si="29"/>
        <v>1.4961494292862014</v>
      </c>
    </row>
    <row r="25" spans="1:42" x14ac:dyDescent="0.25">
      <c r="A25" s="2">
        <v>8.5</v>
      </c>
      <c r="B25" s="3">
        <v>0.84321906485830111</v>
      </c>
      <c r="C25" s="8">
        <f t="shared" si="6"/>
        <v>2.0062175449950065E-2</v>
      </c>
      <c r="D25" s="8">
        <f t="shared" si="7"/>
        <v>2.1062175449950066E-2</v>
      </c>
      <c r="E25" s="8">
        <f t="shared" si="8"/>
        <v>1.9062175449950064E-2</v>
      </c>
      <c r="F25" s="8">
        <f t="shared" si="9"/>
        <v>0.83608207797182987</v>
      </c>
      <c r="G25" s="8">
        <f t="shared" si="10"/>
        <v>0.850416974689014</v>
      </c>
      <c r="H25" s="17">
        <f>EXP(-$A25*($C25+'shock shape'!B21))</f>
        <v>0.84321906485830111</v>
      </c>
      <c r="I25" s="8">
        <f>EXP(-$A25*($C25+'shock shape'!C21))</f>
        <v>0.84321906485830111</v>
      </c>
      <c r="J25" s="8">
        <f>EXP(-$A25*($C25+'shock shape'!D21))</f>
        <v>0.84321906485830111</v>
      </c>
      <c r="K25" s="8">
        <f>EXP(-$A25*($C25+'shock shape'!E21))</f>
        <v>0.83845433630505872</v>
      </c>
      <c r="L25" s="8">
        <f>EXP(-$A25*($C25+'shock shape'!F21))</f>
        <v>0.84083332556787915</v>
      </c>
      <c r="M25" s="8">
        <f>EXP(-$A25*($C25+'shock shape'!G21))</f>
        <v>0.84321906485830111</v>
      </c>
      <c r="N25" s="18">
        <f>EXP(-$A25*($C25+'shock shape'!H21))</f>
        <v>0.84321906485830111</v>
      </c>
      <c r="O25" s="6">
        <v>0.83607577173431102</v>
      </c>
      <c r="P25" s="6">
        <v>0.85042850733391595</v>
      </c>
      <c r="Q25" s="27">
        <v>0.84323654370868539</v>
      </c>
      <c r="R25" s="6">
        <v>0.84333279307061793</v>
      </c>
      <c r="S25" s="6">
        <v>0.84339562416480152</v>
      </c>
      <c r="T25" s="6">
        <v>0.84014058145164572</v>
      </c>
      <c r="U25" s="6">
        <v>0.83882526450145578</v>
      </c>
      <c r="V25" s="5">
        <v>0.84321906485830111</v>
      </c>
      <c r="W25" s="26">
        <v>0.84321906485830111</v>
      </c>
      <c r="X25" s="11">
        <f t="shared" si="11"/>
        <v>1.4756333635020271</v>
      </c>
      <c r="Y25" s="11">
        <f t="shared" si="12"/>
        <v>1.4631436364507024</v>
      </c>
      <c r="Z25" s="11">
        <f t="shared" si="13"/>
        <v>1.4882297057057747</v>
      </c>
      <c r="AA25" s="11">
        <f t="shared" si="14"/>
        <v>1.4631326005350445</v>
      </c>
      <c r="AB25" s="11">
        <f t="shared" si="15"/>
        <v>1.4882498878343531</v>
      </c>
      <c r="AC25" s="40">
        <f t="shared" si="16"/>
        <v>1.4756333635020271</v>
      </c>
      <c r="AD25" s="41">
        <f t="shared" si="17"/>
        <v>1.4756333635020271</v>
      </c>
      <c r="AE25" s="41">
        <f t="shared" si="18"/>
        <v>1.4756333635020271</v>
      </c>
      <c r="AF25" s="41">
        <f t="shared" si="19"/>
        <v>1.4672950885338529</v>
      </c>
      <c r="AG25" s="41">
        <f t="shared" si="20"/>
        <v>1.4714583197437887</v>
      </c>
      <c r="AH25" s="41">
        <f t="shared" si="21"/>
        <v>1.4756333635020271</v>
      </c>
      <c r="AI25" s="42">
        <f t="shared" si="22"/>
        <v>1.4756333635020271</v>
      </c>
      <c r="AJ25" s="40">
        <f t="shared" si="23"/>
        <v>1.4756639514901997</v>
      </c>
      <c r="AK25" s="41">
        <f t="shared" si="24"/>
        <v>1.4758323878735815</v>
      </c>
      <c r="AL25" s="41">
        <f t="shared" si="25"/>
        <v>1.4759423422884028</v>
      </c>
      <c r="AM25" s="41">
        <f t="shared" si="26"/>
        <v>1.4702460175403802</v>
      </c>
      <c r="AN25" s="41">
        <f t="shared" si="27"/>
        <v>1.4679442128775477</v>
      </c>
      <c r="AO25" s="41">
        <f t="shared" si="28"/>
        <v>1.4756333635020271</v>
      </c>
      <c r="AP25" s="42">
        <f t="shared" si="29"/>
        <v>1.4756333635020271</v>
      </c>
    </row>
    <row r="26" spans="1:42" x14ac:dyDescent="0.25">
      <c r="A26" s="2">
        <v>9</v>
      </c>
      <c r="B26" s="3">
        <v>0.83143118404667204</v>
      </c>
      <c r="C26" s="8">
        <f t="shared" si="6"/>
        <v>2.051186055474755E-2</v>
      </c>
      <c r="D26" s="8">
        <f t="shared" si="7"/>
        <v>2.1511860554747551E-2</v>
      </c>
      <c r="E26" s="8">
        <f t="shared" si="8"/>
        <v>1.9511860554747549E-2</v>
      </c>
      <c r="F26" s="8">
        <f t="shared" si="9"/>
        <v>0.82398187556120095</v>
      </c>
      <c r="G26" s="8">
        <f t="shared" si="10"/>
        <v>0.83894783891263713</v>
      </c>
      <c r="H26" s="17">
        <f>EXP(-$A26*($C26+'shock shape'!B22))</f>
        <v>0.83143118404667204</v>
      </c>
      <c r="I26" s="8">
        <f>EXP(-$A26*($C26+'shock shape'!C22))</f>
        <v>0.83143118404667204</v>
      </c>
      <c r="J26" s="8">
        <f>EXP(-$A26*($C26+'shock shape'!D22))</f>
        <v>0.83143118404667204</v>
      </c>
      <c r="K26" s="8">
        <f>EXP(-$A26*($C26+'shock shape'!E22))</f>
        <v>0.82769814934603236</v>
      </c>
      <c r="L26" s="8">
        <f>EXP(-$A26*($C26+'shock shape'!F22))</f>
        <v>0.82769814934603236</v>
      </c>
      <c r="M26" s="8">
        <f>EXP(-$A26*($C26+'shock shape'!G22))</f>
        <v>0.83143118404667204</v>
      </c>
      <c r="N26" s="18">
        <f>EXP(-$A26*($C26+'shock shape'!H22))</f>
        <v>0.83143118404667204</v>
      </c>
      <c r="O26" s="6">
        <v>0.8239605525598066</v>
      </c>
      <c r="P26" s="6">
        <v>0.83897456997621556</v>
      </c>
      <c r="Q26" s="27">
        <v>0.83144888811200579</v>
      </c>
      <c r="R26" s="6">
        <v>0.83154638432341499</v>
      </c>
      <c r="S26" s="6">
        <v>0.83161003320584703</v>
      </c>
      <c r="T26" s="6">
        <v>0.82948929872357891</v>
      </c>
      <c r="U26" s="6">
        <v>0.8255674285430209</v>
      </c>
      <c r="V26" s="5">
        <v>0.83143118404667204</v>
      </c>
      <c r="W26" s="26">
        <v>0.83143118404667204</v>
      </c>
      <c r="X26" s="11">
        <f t="shared" si="11"/>
        <v>1.4550045720816762</v>
      </c>
      <c r="Y26" s="11">
        <f t="shared" si="12"/>
        <v>1.4419682822321018</v>
      </c>
      <c r="Z26" s="11">
        <f t="shared" si="13"/>
        <v>1.4681587180971152</v>
      </c>
      <c r="AA26" s="11">
        <f t="shared" si="14"/>
        <v>1.4419309669796618</v>
      </c>
      <c r="AB26" s="11">
        <f t="shared" si="15"/>
        <v>1.4682054974583774</v>
      </c>
      <c r="AC26" s="40">
        <f t="shared" si="16"/>
        <v>1.4550045720816762</v>
      </c>
      <c r="AD26" s="41">
        <f t="shared" si="17"/>
        <v>1.4550045720816762</v>
      </c>
      <c r="AE26" s="41">
        <f t="shared" si="18"/>
        <v>1.4550045720816762</v>
      </c>
      <c r="AF26" s="41">
        <f t="shared" si="19"/>
        <v>1.4484717613555569</v>
      </c>
      <c r="AG26" s="41">
        <f t="shared" si="20"/>
        <v>1.4484717613555569</v>
      </c>
      <c r="AH26" s="41">
        <f t="shared" si="21"/>
        <v>1.4550045720816762</v>
      </c>
      <c r="AI26" s="42">
        <f t="shared" si="22"/>
        <v>1.4550045720816762</v>
      </c>
      <c r="AJ26" s="40">
        <f t="shared" si="23"/>
        <v>1.4550355541960103</v>
      </c>
      <c r="AK26" s="41">
        <f t="shared" si="24"/>
        <v>1.4552061725659764</v>
      </c>
      <c r="AL26" s="41">
        <f t="shared" si="25"/>
        <v>1.4553175581102324</v>
      </c>
      <c r="AM26" s="41">
        <f t="shared" si="26"/>
        <v>1.4516062727662633</v>
      </c>
      <c r="AN26" s="41">
        <f t="shared" si="27"/>
        <v>1.4447429999502868</v>
      </c>
      <c r="AO26" s="41">
        <f t="shared" si="28"/>
        <v>1.4550045720816762</v>
      </c>
      <c r="AP26" s="42">
        <f t="shared" si="29"/>
        <v>1.4550045720816762</v>
      </c>
    </row>
    <row r="27" spans="1:42" x14ac:dyDescent="0.25">
      <c r="A27" s="2">
        <v>9.5</v>
      </c>
      <c r="B27" s="3">
        <v>0.81970771788428676</v>
      </c>
      <c r="C27" s="8">
        <f t="shared" si="6"/>
        <v>2.0927099354607865E-2</v>
      </c>
      <c r="D27" s="8">
        <f t="shared" si="7"/>
        <v>2.1927099354607866E-2</v>
      </c>
      <c r="E27" s="8">
        <f t="shared" si="8"/>
        <v>1.9927099354607864E-2</v>
      </c>
      <c r="F27" s="8">
        <f t="shared" si="9"/>
        <v>0.81195736702000088</v>
      </c>
      <c r="G27" s="8">
        <f t="shared" si="10"/>
        <v>0.82753204792649426</v>
      </c>
      <c r="H27" s="17">
        <f>EXP(-$A27*($C27+'shock shape'!B23))</f>
        <v>0.81970771788428676</v>
      </c>
      <c r="I27" s="8">
        <f>EXP(-$A27*($C27+'shock shape'!C23))</f>
        <v>0.81970771788428676</v>
      </c>
      <c r="J27" s="8">
        <f>EXP(-$A27*($C27+'shock shape'!D23))</f>
        <v>0.81970771788428676</v>
      </c>
      <c r="K27" s="8">
        <f>EXP(-$A27*($C27+'shock shape'!E23))</f>
        <v>0.81711608236625177</v>
      </c>
      <c r="L27" s="8">
        <f>EXP(-$A27*($C27+'shock shape'!F23))</f>
        <v>0.81453264071355669</v>
      </c>
      <c r="M27" s="8">
        <f>EXP(-$A27*($C27+'shock shape'!G23))</f>
        <v>0.81970771788428676</v>
      </c>
      <c r="N27" s="18">
        <f>EXP(-$A27*($C27+'shock shape'!H23))</f>
        <v>0.81970771788428676</v>
      </c>
      <c r="O27" s="6">
        <v>0.81191153676876937</v>
      </c>
      <c r="P27" s="6">
        <v>0.82758322244014204</v>
      </c>
      <c r="Q27" s="27">
        <v>0.81972564593388741</v>
      </c>
      <c r="R27" s="6">
        <v>0.81982438218138798</v>
      </c>
      <c r="S27" s="6">
        <v>0.81988884438328036</v>
      </c>
      <c r="T27" s="6">
        <v>0.81889621972626647</v>
      </c>
      <c r="U27" s="6">
        <v>0.81238203977561585</v>
      </c>
      <c r="V27" s="5">
        <v>0.81970771788428676</v>
      </c>
      <c r="W27" s="26">
        <v>0.81970771788428676</v>
      </c>
      <c r="X27" s="11">
        <f t="shared" si="11"/>
        <v>1.4344885062975019</v>
      </c>
      <c r="Y27" s="11">
        <f t="shared" si="12"/>
        <v>1.4209253922850018</v>
      </c>
      <c r="Z27" s="11">
        <f t="shared" si="13"/>
        <v>1.4481810838713651</v>
      </c>
      <c r="AA27" s="11">
        <f t="shared" si="14"/>
        <v>1.4208451893453466</v>
      </c>
      <c r="AB27" s="11">
        <f t="shared" si="15"/>
        <v>1.4482706392702487</v>
      </c>
      <c r="AC27" s="40">
        <f t="shared" si="16"/>
        <v>1.4344885062975019</v>
      </c>
      <c r="AD27" s="41">
        <f t="shared" si="17"/>
        <v>1.4344885062975019</v>
      </c>
      <c r="AE27" s="41">
        <f t="shared" si="18"/>
        <v>1.4344885062975019</v>
      </c>
      <c r="AF27" s="41">
        <f t="shared" si="19"/>
        <v>1.4299531441409408</v>
      </c>
      <c r="AG27" s="41">
        <f t="shared" si="20"/>
        <v>1.4254321212487244</v>
      </c>
      <c r="AH27" s="41">
        <f t="shared" si="21"/>
        <v>1.4344885062975019</v>
      </c>
      <c r="AI27" s="42">
        <f t="shared" si="22"/>
        <v>1.4344885062975019</v>
      </c>
      <c r="AJ27" s="40">
        <f t="shared" si="23"/>
        <v>1.4345198803843031</v>
      </c>
      <c r="AK27" s="41">
        <f t="shared" si="24"/>
        <v>1.4346926688174291</v>
      </c>
      <c r="AL27" s="41">
        <f t="shared" si="25"/>
        <v>1.4348054776707408</v>
      </c>
      <c r="AM27" s="41">
        <f t="shared" si="26"/>
        <v>1.4330683845209664</v>
      </c>
      <c r="AN27" s="41">
        <f t="shared" si="27"/>
        <v>1.4216685696073279</v>
      </c>
      <c r="AO27" s="41">
        <f t="shared" si="28"/>
        <v>1.4344885062975019</v>
      </c>
      <c r="AP27" s="42">
        <f t="shared" si="29"/>
        <v>1.4344885062975019</v>
      </c>
    </row>
    <row r="28" spans="1:42" x14ac:dyDescent="0.25">
      <c r="A28" s="2">
        <v>10</v>
      </c>
      <c r="B28" s="3">
        <v>0.80791983707265758</v>
      </c>
      <c r="C28" s="8">
        <f t="shared" si="6"/>
        <v>2.1329243692657304E-2</v>
      </c>
      <c r="D28" s="8">
        <f t="shared" si="7"/>
        <v>2.2329243692657305E-2</v>
      </c>
      <c r="E28" s="8">
        <f t="shared" si="8"/>
        <v>2.0329243692657303E-2</v>
      </c>
      <c r="F28" s="8">
        <f t="shared" si="9"/>
        <v>0.79988090037643955</v>
      </c>
      <c r="G28" s="8">
        <f t="shared" si="10"/>
        <v>0.81603956642585163</v>
      </c>
      <c r="H28" s="17">
        <f>EXP(-$A28*($C28+'shock shape'!B24))</f>
        <v>0.80791983707265758</v>
      </c>
      <c r="I28" s="8">
        <f>EXP(-$A28*($C28+'shock shape'!C24))</f>
        <v>0.80791983707265758</v>
      </c>
      <c r="J28" s="8">
        <f>EXP(-$A28*($C28+'shock shape'!D24))</f>
        <v>0.80791983707265758</v>
      </c>
      <c r="K28" s="8">
        <f>EXP(-$A28*($C28+'shock shape'!E24))</f>
        <v>0.80657442549861935</v>
      </c>
      <c r="L28" s="8">
        <f>EXP(-$A28*($C28+'shock shape'!F24))</f>
        <v>0.80121514677354455</v>
      </c>
      <c r="M28" s="8">
        <f>EXP(-$A28*($C28+'shock shape'!G24))</f>
        <v>0.80791983707265758</v>
      </c>
      <c r="N28" s="18">
        <f>EXP(-$A28*($C28+'shock shape'!H24))</f>
        <v>0.80791983707265758</v>
      </c>
      <c r="O28" s="6">
        <v>0.79979631759426484</v>
      </c>
      <c r="P28" s="6">
        <v>0.81612928508244165</v>
      </c>
      <c r="Q28" s="27">
        <v>0.80793799033720781</v>
      </c>
      <c r="R28" s="6">
        <v>0.80803797343418493</v>
      </c>
      <c r="S28" s="6">
        <v>0.80810325342432598</v>
      </c>
      <c r="T28" s="6">
        <v>0.80824493699819966</v>
      </c>
      <c r="U28" s="6">
        <v>0.79912420381718097</v>
      </c>
      <c r="V28" s="5">
        <v>0.80791983707265758</v>
      </c>
      <c r="W28" s="26">
        <v>0.80791983707265758</v>
      </c>
      <c r="X28" s="11">
        <f t="shared" si="11"/>
        <v>1.413859714877151</v>
      </c>
      <c r="Y28" s="11">
        <f t="shared" si="12"/>
        <v>1.3997915756587693</v>
      </c>
      <c r="Z28" s="11">
        <f t="shared" si="13"/>
        <v>1.4280692412452405</v>
      </c>
      <c r="AA28" s="11">
        <f t="shared" si="14"/>
        <v>1.3996435557899636</v>
      </c>
      <c r="AB28" s="11">
        <f t="shared" si="15"/>
        <v>1.428226248894273</v>
      </c>
      <c r="AC28" s="40">
        <f t="shared" si="16"/>
        <v>1.413859714877151</v>
      </c>
      <c r="AD28" s="41">
        <f t="shared" si="17"/>
        <v>1.413859714877151</v>
      </c>
      <c r="AE28" s="41">
        <f t="shared" si="18"/>
        <v>1.413859714877151</v>
      </c>
      <c r="AF28" s="41">
        <f t="shared" si="19"/>
        <v>1.411505244622584</v>
      </c>
      <c r="AG28" s="41">
        <f t="shared" si="20"/>
        <v>1.4021265068537032</v>
      </c>
      <c r="AH28" s="41">
        <f t="shared" si="21"/>
        <v>1.413859714877151</v>
      </c>
      <c r="AI28" s="42">
        <f t="shared" si="22"/>
        <v>1.413859714877151</v>
      </c>
      <c r="AJ28" s="40">
        <f t="shared" si="23"/>
        <v>1.4138914830901139</v>
      </c>
      <c r="AK28" s="41">
        <f t="shared" si="24"/>
        <v>1.4140664535098237</v>
      </c>
      <c r="AL28" s="41">
        <f t="shared" si="25"/>
        <v>1.4141806934925707</v>
      </c>
      <c r="AM28" s="41">
        <f t="shared" si="26"/>
        <v>1.4144286397468495</v>
      </c>
      <c r="AN28" s="41">
        <f t="shared" si="27"/>
        <v>1.3984673566800669</v>
      </c>
      <c r="AO28" s="41">
        <f t="shared" si="28"/>
        <v>1.413859714877151</v>
      </c>
      <c r="AP28" s="42">
        <f t="shared" si="29"/>
        <v>1.413859714877151</v>
      </c>
    </row>
    <row r="29" spans="1:42" x14ac:dyDescent="0.25">
      <c r="A29" s="2">
        <v>10.5</v>
      </c>
      <c r="B29" s="3">
        <v>0.79785620512016731</v>
      </c>
      <c r="C29" s="8">
        <f t="shared" si="6"/>
        <v>2.1507323033736796E-2</v>
      </c>
      <c r="D29" s="8">
        <f t="shared" si="7"/>
        <v>2.2507323033736797E-2</v>
      </c>
      <c r="E29" s="8">
        <f t="shared" si="8"/>
        <v>2.0507323033736796E-2</v>
      </c>
      <c r="F29" s="8">
        <f t="shared" si="9"/>
        <v>0.78952254325656712</v>
      </c>
      <c r="G29" s="8">
        <f t="shared" si="10"/>
        <v>0.80627783143855092</v>
      </c>
      <c r="H29" s="17">
        <f>EXP(-$A29*($C29+'shock shape'!B25))</f>
        <v>0.79785620512016731</v>
      </c>
      <c r="I29" s="8">
        <f>EXP(-$A29*($C29+'shock shape'!C25))</f>
        <v>0.79785620512016731</v>
      </c>
      <c r="J29" s="8">
        <f>EXP(-$A29*($C29+'shock shape'!D25))</f>
        <v>0.79785620512016731</v>
      </c>
      <c r="K29" s="8">
        <f>EXP(-$A29*($C29+'shock shape'!E25))</f>
        <v>0.79785620512016731</v>
      </c>
      <c r="L29" s="8">
        <f>EXP(-$A29*($C29+'shock shape'!F25))</f>
        <v>0.78952254325656712</v>
      </c>
      <c r="M29" s="8">
        <f>EXP(-$A29*($C29+'shock shape'!G25))</f>
        <v>0.79785620512016731</v>
      </c>
      <c r="N29" s="18">
        <f>EXP(-$A29*($C29+'shock shape'!H25))</f>
        <v>0.79785620512016731</v>
      </c>
      <c r="O29" s="6">
        <v>0.78962226206308483</v>
      </c>
      <c r="P29" s="6">
        <v>0.80618388307787237</v>
      </c>
      <c r="Q29" s="27">
        <v>0.79787428201487332</v>
      </c>
      <c r="R29" s="6">
        <v>0.79797384967137608</v>
      </c>
      <c r="S29" s="6">
        <v>0.79803886140282176</v>
      </c>
      <c r="T29" s="6">
        <v>0.7981799581695237</v>
      </c>
      <c r="U29" s="6">
        <v>0.78932398008598248</v>
      </c>
      <c r="V29" s="5">
        <v>0.79785620512016731</v>
      </c>
      <c r="W29" s="28">
        <v>0.79748508615991665</v>
      </c>
      <c r="X29" s="11">
        <f t="shared" si="11"/>
        <v>1.396248358960293</v>
      </c>
      <c r="Y29" s="11">
        <f t="shared" si="12"/>
        <v>1.3816644506989926</v>
      </c>
      <c r="Z29" s="11">
        <f t="shared" si="13"/>
        <v>1.4109862050174642</v>
      </c>
      <c r="AA29" s="11">
        <f t="shared" si="14"/>
        <v>1.3818389586103987</v>
      </c>
      <c r="AB29" s="11">
        <f t="shared" si="15"/>
        <v>1.4108217953862767</v>
      </c>
      <c r="AC29" s="40">
        <f t="shared" si="16"/>
        <v>1.396248358960293</v>
      </c>
      <c r="AD29" s="41">
        <f t="shared" si="17"/>
        <v>1.396248358960293</v>
      </c>
      <c r="AE29" s="41">
        <f t="shared" si="18"/>
        <v>1.396248358960293</v>
      </c>
      <c r="AF29" s="41">
        <f t="shared" si="19"/>
        <v>1.396248358960293</v>
      </c>
      <c r="AG29" s="41">
        <f t="shared" si="20"/>
        <v>1.3816644506989926</v>
      </c>
      <c r="AH29" s="41">
        <f t="shared" si="21"/>
        <v>1.396248358960293</v>
      </c>
      <c r="AI29" s="42">
        <f t="shared" si="22"/>
        <v>1.396248358960293</v>
      </c>
      <c r="AJ29" s="40">
        <f t="shared" si="23"/>
        <v>1.3962799935260284</v>
      </c>
      <c r="AK29" s="41">
        <f t="shared" si="24"/>
        <v>1.3964542369249082</v>
      </c>
      <c r="AL29" s="41">
        <f t="shared" si="25"/>
        <v>1.3965680074549383</v>
      </c>
      <c r="AM29" s="41">
        <f t="shared" si="26"/>
        <v>1.3968149267966667</v>
      </c>
      <c r="AN29" s="41">
        <f t="shared" si="27"/>
        <v>1.3813169651504695</v>
      </c>
      <c r="AO29" s="41">
        <f t="shared" si="28"/>
        <v>1.396248358960293</v>
      </c>
      <c r="AP29" s="42">
        <f t="shared" si="29"/>
        <v>1.3955989007798544</v>
      </c>
    </row>
    <row r="30" spans="1:42" x14ac:dyDescent="0.25">
      <c r="A30" s="2">
        <v>11</v>
      </c>
      <c r="B30" s="3">
        <v>0.78773727848661945</v>
      </c>
      <c r="C30" s="8">
        <f t="shared" si="6"/>
        <v>2.1690058877375937E-2</v>
      </c>
      <c r="D30" s="8">
        <f t="shared" si="7"/>
        <v>2.2690058877375938E-2</v>
      </c>
      <c r="E30" s="8">
        <f t="shared" si="8"/>
        <v>2.0690058877375937E-2</v>
      </c>
      <c r="F30" s="8">
        <f t="shared" si="9"/>
        <v>0.77911965226172608</v>
      </c>
      <c r="G30" s="8">
        <f t="shared" si="10"/>
        <v>0.79645022188331871</v>
      </c>
      <c r="H30" s="17">
        <f>EXP(-$A30*($C30+'shock shape'!B26))</f>
        <v>0.78773727848661945</v>
      </c>
      <c r="I30" s="8">
        <f>EXP(-$A30*($C30+'shock shape'!C26))</f>
        <v>0.78773727848661945</v>
      </c>
      <c r="J30" s="8">
        <f>EXP(-$A30*($C30+'shock shape'!D26))</f>
        <v>0.78773727848661945</v>
      </c>
      <c r="K30" s="8">
        <f>EXP(-$A30*($C30+'shock shape'!E26))</f>
        <v>0.78773727848661945</v>
      </c>
      <c r="L30" s="8">
        <f>EXP(-$A30*($C30+'shock shape'!F26))</f>
        <v>0.77954828593392478</v>
      </c>
      <c r="M30" s="8">
        <f>EXP(-$A30*($C30+'shock shape'!G26))</f>
        <v>0.78730414210687494</v>
      </c>
      <c r="N30" s="18">
        <f>EXP(-$A30*($C30+'shock shape'!H26))</f>
        <v>0.78773727848661945</v>
      </c>
      <c r="O30" s="6">
        <v>0.77939230512788737</v>
      </c>
      <c r="P30" s="6">
        <v>0.79618383600734388</v>
      </c>
      <c r="Q30" s="27">
        <v>0.78775527859186667</v>
      </c>
      <c r="R30" s="6">
        <v>0.78785442852525511</v>
      </c>
      <c r="S30" s="6">
        <v>0.78791917052405669</v>
      </c>
      <c r="T30" s="6">
        <v>0.78805967725937154</v>
      </c>
      <c r="U30" s="6">
        <v>0.77946990897164548</v>
      </c>
      <c r="V30" s="5">
        <v>0.78773727848661945</v>
      </c>
      <c r="W30" s="28">
        <v>0.78699300145095186</v>
      </c>
      <c r="X30" s="11">
        <f t="shared" si="11"/>
        <v>1.3785402373515843</v>
      </c>
      <c r="Y30" s="11">
        <f t="shared" si="12"/>
        <v>1.3634593914580209</v>
      </c>
      <c r="Z30" s="11">
        <f t="shared" si="13"/>
        <v>1.3937878882958079</v>
      </c>
      <c r="AA30" s="11">
        <f t="shared" si="14"/>
        <v>1.363936533973803</v>
      </c>
      <c r="AB30" s="11">
        <f t="shared" si="15"/>
        <v>1.3933217130128519</v>
      </c>
      <c r="AC30" s="40">
        <f t="shared" si="16"/>
        <v>1.3785402373515843</v>
      </c>
      <c r="AD30" s="41">
        <f t="shared" si="17"/>
        <v>1.3785402373515843</v>
      </c>
      <c r="AE30" s="41">
        <f t="shared" si="18"/>
        <v>1.3785402373515843</v>
      </c>
      <c r="AF30" s="41">
        <f t="shared" si="19"/>
        <v>1.3785402373515843</v>
      </c>
      <c r="AG30" s="41">
        <f t="shared" si="20"/>
        <v>1.3642095003843686</v>
      </c>
      <c r="AH30" s="41">
        <f t="shared" si="21"/>
        <v>1.3777822486870313</v>
      </c>
      <c r="AI30" s="42">
        <f t="shared" si="22"/>
        <v>1.3785402373515843</v>
      </c>
      <c r="AJ30" s="40">
        <f t="shared" si="23"/>
        <v>1.3785717375357669</v>
      </c>
      <c r="AK30" s="41">
        <f t="shared" si="24"/>
        <v>1.3787452499191966</v>
      </c>
      <c r="AL30" s="41">
        <f t="shared" si="25"/>
        <v>1.3788585484170994</v>
      </c>
      <c r="AM30" s="41">
        <f t="shared" si="26"/>
        <v>1.3791044352039004</v>
      </c>
      <c r="AN30" s="41">
        <f t="shared" si="27"/>
        <v>1.3640723407003799</v>
      </c>
      <c r="AO30" s="41">
        <f t="shared" si="28"/>
        <v>1.3785402373515843</v>
      </c>
      <c r="AP30" s="42">
        <f t="shared" si="29"/>
        <v>1.3772377525391659</v>
      </c>
    </row>
    <row r="31" spans="1:42" x14ac:dyDescent="0.25">
      <c r="A31" s="2">
        <v>11.5</v>
      </c>
      <c r="B31" s="3">
        <v>0.77767364653412918</v>
      </c>
      <c r="C31" s="8">
        <f t="shared" si="6"/>
        <v>2.1865071327964069E-2</v>
      </c>
      <c r="D31" s="8">
        <f t="shared" si="7"/>
        <v>2.286507132796407E-2</v>
      </c>
      <c r="E31" s="8">
        <f t="shared" si="8"/>
        <v>2.0865071327964068E-2</v>
      </c>
      <c r="F31" s="8">
        <f t="shared" si="9"/>
        <v>0.76878162671022665</v>
      </c>
      <c r="G31" s="8">
        <f t="shared" si="10"/>
        <v>0.78666851483125433</v>
      </c>
      <c r="H31" s="17">
        <f>EXP(-$A31*($C31+'shock shape'!B27))</f>
        <v>0.77767364653412918</v>
      </c>
      <c r="I31" s="8">
        <f>EXP(-$A31*($C31+'shock shape'!C27))</f>
        <v>0.77767364653412918</v>
      </c>
      <c r="J31" s="8">
        <f>EXP(-$A31*($C31+'shock shape'!D27))</f>
        <v>0.77767364653412918</v>
      </c>
      <c r="K31" s="8">
        <f>EXP(-$A31*($C31+'shock shape'!E27))</f>
        <v>0.77767364653412918</v>
      </c>
      <c r="L31" s="8">
        <f>EXP(-$A31*($C31+'shock shape'!F27))</f>
        <v>0.76966623413272017</v>
      </c>
      <c r="M31" s="8">
        <f>EXP(-$A31*($C31+'shock shape'!G27))</f>
        <v>0.77677983588024635</v>
      </c>
      <c r="N31" s="18">
        <f>EXP(-$A31*($C31+'shock shape'!H27))</f>
        <v>0.77767364653412918</v>
      </c>
      <c r="O31" s="6">
        <v>0.76921824959670748</v>
      </c>
      <c r="P31" s="6">
        <v>0.7862384340027746</v>
      </c>
      <c r="Q31" s="27">
        <v>0.77769157026953217</v>
      </c>
      <c r="R31" s="6">
        <v>0.77779030476244615</v>
      </c>
      <c r="S31" s="6">
        <v>0.77785477850255247</v>
      </c>
      <c r="T31" s="6">
        <v>0.77799469843069557</v>
      </c>
      <c r="U31" s="6">
        <v>0.76966968524044699</v>
      </c>
      <c r="V31" s="5">
        <v>0.77767364653412918</v>
      </c>
      <c r="W31" s="28">
        <v>0.77655825053821081</v>
      </c>
      <c r="X31" s="11">
        <f t="shared" si="11"/>
        <v>1.3609288814347262</v>
      </c>
      <c r="Y31" s="11">
        <f t="shared" si="12"/>
        <v>1.3453678467428969</v>
      </c>
      <c r="Z31" s="11">
        <f t="shared" si="13"/>
        <v>1.3766699009546952</v>
      </c>
      <c r="AA31" s="11">
        <f t="shared" si="14"/>
        <v>1.3461319367942384</v>
      </c>
      <c r="AB31" s="11">
        <f t="shared" si="15"/>
        <v>1.3759172595048557</v>
      </c>
      <c r="AC31" s="40">
        <f t="shared" si="16"/>
        <v>1.3609288814347262</v>
      </c>
      <c r="AD31" s="41">
        <f t="shared" si="17"/>
        <v>1.3609288814347262</v>
      </c>
      <c r="AE31" s="41">
        <f t="shared" si="18"/>
        <v>1.3609288814347262</v>
      </c>
      <c r="AF31" s="41">
        <f t="shared" si="19"/>
        <v>1.3609288814347262</v>
      </c>
      <c r="AG31" s="41">
        <f t="shared" si="20"/>
        <v>1.3469159097322605</v>
      </c>
      <c r="AH31" s="41">
        <f t="shared" si="21"/>
        <v>1.3593647127904314</v>
      </c>
      <c r="AI31" s="42">
        <f t="shared" si="22"/>
        <v>1.3609288814347262</v>
      </c>
      <c r="AJ31" s="40">
        <f t="shared" si="23"/>
        <v>1.3609602479716816</v>
      </c>
      <c r="AK31" s="41">
        <f t="shared" si="24"/>
        <v>1.361133033334281</v>
      </c>
      <c r="AL31" s="41">
        <f t="shared" si="25"/>
        <v>1.361245862379467</v>
      </c>
      <c r="AM31" s="41">
        <f t="shared" si="26"/>
        <v>1.3614907222537174</v>
      </c>
      <c r="AN31" s="41">
        <f t="shared" si="27"/>
        <v>1.3469219491707825</v>
      </c>
      <c r="AO31" s="41">
        <f t="shared" si="28"/>
        <v>1.3609288814347262</v>
      </c>
      <c r="AP31" s="42">
        <f t="shared" si="29"/>
        <v>1.3589769384418691</v>
      </c>
    </row>
    <row r="32" spans="1:42" x14ac:dyDescent="0.25">
      <c r="A32" s="2">
        <v>12</v>
      </c>
      <c r="B32" s="3">
        <v>0.76755471990058133</v>
      </c>
      <c r="C32" s="8">
        <f t="shared" si="6"/>
        <v>2.2045458814570162E-2</v>
      </c>
      <c r="D32" s="8">
        <f t="shared" si="7"/>
        <v>2.3045458814570163E-2</v>
      </c>
      <c r="E32" s="8">
        <f t="shared" si="8"/>
        <v>2.1045458814570161E-2</v>
      </c>
      <c r="F32" s="8">
        <f t="shared" si="9"/>
        <v>0.75839910680742673</v>
      </c>
      <c r="G32" s="8">
        <f t="shared" si="10"/>
        <v>0.77682086219974256</v>
      </c>
      <c r="H32" s="17">
        <f>EXP(-$A32*($C32+'shock shape'!B28))</f>
        <v>0.76755471990058133</v>
      </c>
      <c r="I32" s="8">
        <f>EXP(-$A32*($C32+'shock shape'!C28))</f>
        <v>0.76755471990058133</v>
      </c>
      <c r="J32" s="8">
        <f>EXP(-$A32*($C32+'shock shape'!D28))</f>
        <v>0.76755471990058133</v>
      </c>
      <c r="K32" s="8">
        <f>EXP(-$A32*($C32+'shock shape'!E28))</f>
        <v>0.76755471990058133</v>
      </c>
      <c r="L32" s="8">
        <f>EXP(-$A32*($C32+'shock shape'!F28))</f>
        <v>0.7597654545437289</v>
      </c>
      <c r="M32" s="8">
        <f>EXP(-$A32*($C32+'shock shape'!G28))</f>
        <v>0.76617436409767892</v>
      </c>
      <c r="N32" s="18">
        <f>EXP(-$A32*($C32+'shock shape'!H28))</f>
        <v>0.76755471990058133</v>
      </c>
      <c r="O32" s="6">
        <v>0.75898829266151002</v>
      </c>
      <c r="P32" s="6">
        <v>0.77623838693224612</v>
      </c>
      <c r="Q32" s="27">
        <v>0.76757256684652553</v>
      </c>
      <c r="R32" s="6">
        <v>0.76767088361632518</v>
      </c>
      <c r="S32" s="6">
        <v>0.76773508762378728</v>
      </c>
      <c r="T32" s="6">
        <v>0.76787441752054331</v>
      </c>
      <c r="U32" s="6">
        <v>0.75981561412610998</v>
      </c>
      <c r="V32" s="5">
        <v>0.76755471990058133</v>
      </c>
      <c r="W32" s="28">
        <v>0.76606616582924603</v>
      </c>
      <c r="X32" s="11">
        <f t="shared" si="11"/>
        <v>1.3432207598260175</v>
      </c>
      <c r="Y32" s="11">
        <f t="shared" si="12"/>
        <v>1.327198436912997</v>
      </c>
      <c r="Z32" s="11">
        <f t="shared" si="13"/>
        <v>1.3594365088495497</v>
      </c>
      <c r="AA32" s="11">
        <f t="shared" si="14"/>
        <v>1.3282295121576426</v>
      </c>
      <c r="AB32" s="11">
        <f t="shared" si="15"/>
        <v>1.3584171771314308</v>
      </c>
      <c r="AC32" s="40">
        <f t="shared" si="16"/>
        <v>1.3432207598260175</v>
      </c>
      <c r="AD32" s="41">
        <f t="shared" si="17"/>
        <v>1.3432207598260175</v>
      </c>
      <c r="AE32" s="41">
        <f t="shared" si="18"/>
        <v>1.3432207598260175</v>
      </c>
      <c r="AF32" s="41">
        <f t="shared" si="19"/>
        <v>1.3432207598260175</v>
      </c>
      <c r="AG32" s="41">
        <f t="shared" si="20"/>
        <v>1.3295895454515259</v>
      </c>
      <c r="AH32" s="41">
        <f t="shared" si="21"/>
        <v>1.3408051371709382</v>
      </c>
      <c r="AI32" s="42">
        <f t="shared" si="22"/>
        <v>1.3432207598260175</v>
      </c>
      <c r="AJ32" s="40">
        <f t="shared" si="23"/>
        <v>1.3432519919814199</v>
      </c>
      <c r="AK32" s="41">
        <f t="shared" si="24"/>
        <v>1.3434240463285692</v>
      </c>
      <c r="AL32" s="41">
        <f t="shared" si="25"/>
        <v>1.3435364033416279</v>
      </c>
      <c r="AM32" s="41">
        <f t="shared" si="26"/>
        <v>1.343780230660951</v>
      </c>
      <c r="AN32" s="41">
        <f t="shared" si="27"/>
        <v>1.3296773247206926</v>
      </c>
      <c r="AO32" s="41">
        <f t="shared" si="28"/>
        <v>1.3432207598260175</v>
      </c>
      <c r="AP32" s="42">
        <f t="shared" si="29"/>
        <v>1.3406157902011808</v>
      </c>
    </row>
    <row r="33" spans="1:42" x14ac:dyDescent="0.25">
      <c r="A33" s="2">
        <v>12.5</v>
      </c>
      <c r="B33" s="3">
        <v>0.75749108794809106</v>
      </c>
      <c r="C33" s="8">
        <f t="shared" si="6"/>
        <v>2.2219480540228025E-2</v>
      </c>
      <c r="D33" s="8">
        <f t="shared" si="7"/>
        <v>2.3219480540228026E-2</v>
      </c>
      <c r="E33" s="8">
        <f t="shared" si="8"/>
        <v>2.1219480540228024E-2</v>
      </c>
      <c r="F33" s="8">
        <f t="shared" si="9"/>
        <v>0.74808138252949308</v>
      </c>
      <c r="G33" s="8">
        <f t="shared" si="10"/>
        <v>0.76701915289030853</v>
      </c>
      <c r="H33" s="17">
        <f>EXP(-$A33*($C33+'shock shape'!B29))</f>
        <v>0.75749108794809106</v>
      </c>
      <c r="I33" s="8">
        <f>EXP(-$A33*($C33+'shock shape'!C29))</f>
        <v>0.75749108794809106</v>
      </c>
      <c r="J33" s="8">
        <f>EXP(-$A33*($C33+'shock shape'!D29))</f>
        <v>0.75749108794809106</v>
      </c>
      <c r="K33" s="8">
        <f>EXP(-$A33*($C33+'shock shape'!E29))</f>
        <v>0.75749108794809106</v>
      </c>
      <c r="L33" s="8">
        <f>EXP(-$A33*($C33+'shock shape'!F29))</f>
        <v>0.74995392568948394</v>
      </c>
      <c r="M33" s="8">
        <f>EXP(-$A33*($C33+'shock shape'!G29))</f>
        <v>0.75559972541646991</v>
      </c>
      <c r="N33" s="18">
        <f>EXP(-$A33*($C33+'shock shape'!H29))</f>
        <v>0.75749108794809106</v>
      </c>
      <c r="O33" s="6">
        <v>0.74881423713033002</v>
      </c>
      <c r="P33" s="6">
        <v>0.76629298492767672</v>
      </c>
      <c r="Q33" s="27">
        <v>0.75750885852419103</v>
      </c>
      <c r="R33" s="6">
        <v>0.75760675985351633</v>
      </c>
      <c r="S33" s="6">
        <v>0.75767069560228306</v>
      </c>
      <c r="T33" s="6">
        <v>0.75780943869186734</v>
      </c>
      <c r="U33" s="6">
        <v>0.7500153903949115</v>
      </c>
      <c r="V33" s="5">
        <v>0.75749108794809106</v>
      </c>
      <c r="W33" s="28">
        <v>0.7556314149165051</v>
      </c>
      <c r="X33" s="11">
        <f t="shared" si="11"/>
        <v>1.3256094039091595</v>
      </c>
      <c r="Y33" s="11">
        <f t="shared" si="12"/>
        <v>1.309142419426613</v>
      </c>
      <c r="Z33" s="11">
        <f t="shared" si="13"/>
        <v>1.3422835175580401</v>
      </c>
      <c r="AA33" s="11">
        <f t="shared" si="14"/>
        <v>1.3104249149780778</v>
      </c>
      <c r="AB33" s="11">
        <f t="shared" si="15"/>
        <v>1.3410127236234344</v>
      </c>
      <c r="AC33" s="40">
        <f t="shared" si="16"/>
        <v>1.3256094039091595</v>
      </c>
      <c r="AD33" s="41">
        <f t="shared" si="17"/>
        <v>1.3256094039091595</v>
      </c>
      <c r="AE33" s="41">
        <f t="shared" si="18"/>
        <v>1.3256094039091595</v>
      </c>
      <c r="AF33" s="41">
        <f t="shared" si="19"/>
        <v>1.3256094039091595</v>
      </c>
      <c r="AG33" s="41">
        <f t="shared" si="20"/>
        <v>1.3124193699565971</v>
      </c>
      <c r="AH33" s="41">
        <f t="shared" si="21"/>
        <v>1.3222995194788225</v>
      </c>
      <c r="AI33" s="42">
        <f t="shared" si="22"/>
        <v>1.3256094039091595</v>
      </c>
      <c r="AJ33" s="40">
        <f t="shared" si="23"/>
        <v>1.3256405024173346</v>
      </c>
      <c r="AK33" s="41">
        <f t="shared" si="24"/>
        <v>1.3258118297436539</v>
      </c>
      <c r="AL33" s="41">
        <f t="shared" si="25"/>
        <v>1.3259237173039955</v>
      </c>
      <c r="AM33" s="41">
        <f t="shared" si="26"/>
        <v>1.326166517710768</v>
      </c>
      <c r="AN33" s="41">
        <f t="shared" si="27"/>
        <v>1.3125269331910954</v>
      </c>
      <c r="AO33" s="41">
        <f t="shared" si="28"/>
        <v>1.3256094039091595</v>
      </c>
      <c r="AP33" s="42">
        <f t="shared" si="29"/>
        <v>1.3223549761038842</v>
      </c>
    </row>
    <row r="34" spans="1:42" x14ac:dyDescent="0.25">
      <c r="A34" s="2">
        <v>13</v>
      </c>
      <c r="B34" s="3">
        <v>0.74737216131454309</v>
      </c>
      <c r="C34" s="8">
        <f t="shared" si="6"/>
        <v>2.2399385384303937E-2</v>
      </c>
      <c r="D34" s="8">
        <f t="shared" si="7"/>
        <v>2.3399385384303938E-2</v>
      </c>
      <c r="E34" s="8">
        <f t="shared" si="8"/>
        <v>2.1399385384303936E-2</v>
      </c>
      <c r="F34" s="8">
        <f t="shared" si="9"/>
        <v>0.73771920338940855</v>
      </c>
      <c r="G34" s="8">
        <f t="shared" si="10"/>
        <v>0.75715142691375781</v>
      </c>
      <c r="H34" s="17">
        <f>EXP(-$A34*($C34+'shock shape'!B30))</f>
        <v>0.74737216131454309</v>
      </c>
      <c r="I34" s="8">
        <f>EXP(-$A34*($C34+'shock shape'!C30))</f>
        <v>0.74737216131454309</v>
      </c>
      <c r="J34" s="8">
        <f>EXP(-$A34*($C34+'shock shape'!D30))</f>
        <v>0.74737216131454309</v>
      </c>
      <c r="K34" s="8">
        <f>EXP(-$A34*($C34+'shock shape'!E30))</f>
        <v>0.74737216131454309</v>
      </c>
      <c r="L34" s="8">
        <f>EXP(-$A34*($C34+'shock shape'!F30))</f>
        <v>0.74012069110415146</v>
      </c>
      <c r="M34" s="8">
        <f>EXP(-$A34*($C34+'shock shape'!G30))</f>
        <v>0.74494714457698896</v>
      </c>
      <c r="N34" s="18">
        <f>EXP(-$A34*($C34+'shock shape'!H30))</f>
        <v>0.74737216131454309</v>
      </c>
      <c r="O34" s="6">
        <v>0.73858428019513256</v>
      </c>
      <c r="P34" s="6">
        <v>0.75629293785714835</v>
      </c>
      <c r="Q34" s="27">
        <v>0.74738985510118439</v>
      </c>
      <c r="R34" s="6">
        <v>0.74748733870739537</v>
      </c>
      <c r="S34" s="6">
        <v>0.74755100472351788</v>
      </c>
      <c r="T34" s="6">
        <v>0.74768915778171519</v>
      </c>
      <c r="U34" s="6">
        <v>0.74016131928057449</v>
      </c>
      <c r="V34" s="5">
        <v>0.74737216131454309</v>
      </c>
      <c r="W34" s="28">
        <v>0.7451393302075402</v>
      </c>
      <c r="X34" s="11">
        <f t="shared" si="11"/>
        <v>1.3079012823004506</v>
      </c>
      <c r="Y34" s="11">
        <f t="shared" si="12"/>
        <v>1.2910086059314652</v>
      </c>
      <c r="Z34" s="11">
        <f t="shared" si="13"/>
        <v>1.3250149970990763</v>
      </c>
      <c r="AA34" s="11">
        <f t="shared" si="14"/>
        <v>1.292522490341482</v>
      </c>
      <c r="AB34" s="11">
        <f t="shared" si="15"/>
        <v>1.3235126412500098</v>
      </c>
      <c r="AC34" s="40">
        <f t="shared" si="16"/>
        <v>1.3079012823004506</v>
      </c>
      <c r="AD34" s="41">
        <f t="shared" si="17"/>
        <v>1.3079012823004506</v>
      </c>
      <c r="AE34" s="41">
        <f t="shared" si="18"/>
        <v>1.3079012823004506</v>
      </c>
      <c r="AF34" s="41">
        <f t="shared" si="19"/>
        <v>1.3079012823004506</v>
      </c>
      <c r="AG34" s="41">
        <f t="shared" si="20"/>
        <v>1.2952112094322652</v>
      </c>
      <c r="AH34" s="41">
        <f t="shared" si="21"/>
        <v>1.3036575030097308</v>
      </c>
      <c r="AI34" s="42">
        <f t="shared" si="22"/>
        <v>1.3079012823004506</v>
      </c>
      <c r="AJ34" s="40">
        <f t="shared" si="23"/>
        <v>1.3079322464270728</v>
      </c>
      <c r="AK34" s="41">
        <f t="shared" si="24"/>
        <v>1.308102842737942</v>
      </c>
      <c r="AL34" s="41">
        <f t="shared" si="25"/>
        <v>1.3082142582661564</v>
      </c>
      <c r="AM34" s="41">
        <f t="shared" si="26"/>
        <v>1.3084560261180018</v>
      </c>
      <c r="AN34" s="41">
        <f t="shared" si="27"/>
        <v>1.2952823087410055</v>
      </c>
      <c r="AO34" s="41">
        <f t="shared" si="28"/>
        <v>1.3079012823004506</v>
      </c>
      <c r="AP34" s="42">
        <f t="shared" si="29"/>
        <v>1.3039938278631955</v>
      </c>
    </row>
    <row r="35" spans="1:42" x14ac:dyDescent="0.25">
      <c r="A35" s="2">
        <v>13.5</v>
      </c>
      <c r="B35" s="3">
        <v>0.73730852936205293</v>
      </c>
      <c r="C35" s="8">
        <f t="shared" si="6"/>
        <v>2.2573988568857572E-2</v>
      </c>
      <c r="D35" s="8">
        <f t="shared" si="7"/>
        <v>2.3573988568857573E-2</v>
      </c>
      <c r="E35" s="8">
        <f t="shared" si="8"/>
        <v>2.1573988568857571E-2</v>
      </c>
      <c r="F35" s="8">
        <f t="shared" si="9"/>
        <v>0.72742175013048183</v>
      </c>
      <c r="G35" s="8">
        <f t="shared" si="10"/>
        <v>0.74732968511392506</v>
      </c>
      <c r="H35" s="17">
        <f>EXP(-$A35*($C35+'shock shape'!B31))</f>
        <v>0.73730852936205293</v>
      </c>
      <c r="I35" s="8">
        <f>EXP(-$A35*($C35+'shock shape'!C31))</f>
        <v>0.73730852936205293</v>
      </c>
      <c r="J35" s="8">
        <f>EXP(-$A35*($C35+'shock shape'!D31))</f>
        <v>0.73730852936205293</v>
      </c>
      <c r="K35" s="8">
        <f>EXP(-$A35*($C35+'shock shape'!E31))</f>
        <v>0.73730852936205293</v>
      </c>
      <c r="L35" s="8">
        <f>EXP(-$A35*($C35+'shock shape'!F31))</f>
        <v>0.7303737820480859</v>
      </c>
      <c r="M35" s="8">
        <f>EXP(-$A35*($C35+'shock shape'!G31))</f>
        <v>0.734328468514722</v>
      </c>
      <c r="N35" s="18">
        <f>EXP(-$A35*($C35+'shock shape'!H31))</f>
        <v>0.73730852936205293</v>
      </c>
      <c r="O35" s="6">
        <v>0.72841022466395255</v>
      </c>
      <c r="P35" s="6">
        <v>0.74634753585257896</v>
      </c>
      <c r="Q35" s="27">
        <v>0.73732614677884989</v>
      </c>
      <c r="R35" s="6">
        <v>0.73742321494458651</v>
      </c>
      <c r="S35" s="6">
        <v>0.73748661270201377</v>
      </c>
      <c r="T35" s="6">
        <v>0.73762417895303922</v>
      </c>
      <c r="U35" s="6">
        <v>0.730361095549376</v>
      </c>
      <c r="V35" s="5">
        <v>0.73730852936205293</v>
      </c>
      <c r="W35" s="28">
        <v>0.73470457929479926</v>
      </c>
      <c r="X35" s="11">
        <f t="shared" si="11"/>
        <v>1.2902899263835927</v>
      </c>
      <c r="Y35" s="11">
        <f t="shared" si="12"/>
        <v>1.2729880627283434</v>
      </c>
      <c r="Z35" s="11">
        <f t="shared" si="13"/>
        <v>1.307826948949369</v>
      </c>
      <c r="AA35" s="11">
        <f t="shared" si="14"/>
        <v>1.2747178931619172</v>
      </c>
      <c r="AB35" s="11">
        <f t="shared" si="15"/>
        <v>1.3061081877420133</v>
      </c>
      <c r="AC35" s="40">
        <f t="shared" si="16"/>
        <v>1.2902899263835927</v>
      </c>
      <c r="AD35" s="41">
        <f t="shared" si="17"/>
        <v>1.2902899263835927</v>
      </c>
      <c r="AE35" s="41">
        <f t="shared" si="18"/>
        <v>1.2902899263835927</v>
      </c>
      <c r="AF35" s="41">
        <f t="shared" si="19"/>
        <v>1.2902899263835927</v>
      </c>
      <c r="AG35" s="41">
        <f t="shared" si="20"/>
        <v>1.2781541185841505</v>
      </c>
      <c r="AH35" s="41">
        <f t="shared" si="21"/>
        <v>1.2850748199007636</v>
      </c>
      <c r="AI35" s="42">
        <f t="shared" si="22"/>
        <v>1.2902899263835927</v>
      </c>
      <c r="AJ35" s="40">
        <f t="shared" si="23"/>
        <v>1.2903207568629875</v>
      </c>
      <c r="AK35" s="41">
        <f t="shared" si="24"/>
        <v>1.2904906261530265</v>
      </c>
      <c r="AL35" s="41">
        <f t="shared" si="25"/>
        <v>1.2906015722285242</v>
      </c>
      <c r="AM35" s="41">
        <f t="shared" si="26"/>
        <v>1.2908423131678188</v>
      </c>
      <c r="AN35" s="41">
        <f t="shared" si="27"/>
        <v>1.2781319172114081</v>
      </c>
      <c r="AO35" s="41">
        <f t="shared" si="28"/>
        <v>1.2902899263835927</v>
      </c>
      <c r="AP35" s="42">
        <f t="shared" si="29"/>
        <v>1.2857330137658989</v>
      </c>
    </row>
    <row r="36" spans="1:42" x14ac:dyDescent="0.25">
      <c r="A36" s="2">
        <v>14</v>
      </c>
      <c r="B36" s="3">
        <v>0.72718960272850497</v>
      </c>
      <c r="C36" s="8">
        <f t="shared" si="6"/>
        <v>2.2754859564225301E-2</v>
      </c>
      <c r="D36" s="8">
        <f t="shared" si="7"/>
        <v>2.3754859564225302E-2</v>
      </c>
      <c r="E36" s="8">
        <f t="shared" si="8"/>
        <v>2.17548595642253E-2</v>
      </c>
      <c r="F36" s="8">
        <f t="shared" si="9"/>
        <v>0.71707988146406487</v>
      </c>
      <c r="G36" s="8">
        <f t="shared" si="10"/>
        <v>0.7374418554830714</v>
      </c>
      <c r="H36" s="17">
        <f>EXP(-$A36*($C36+'shock shape'!B32))</f>
        <v>0.72718960272850497</v>
      </c>
      <c r="I36" s="8">
        <f>EXP(-$A36*($C36+'shock shape'!C32))</f>
        <v>0.72718960272850497</v>
      </c>
      <c r="J36" s="8">
        <f>EXP(-$A36*($C36+'shock shape'!D32))</f>
        <v>0.72718960272850497</v>
      </c>
      <c r="K36" s="8">
        <f>EXP(-$A36*($C36+'shock shape'!E32))</f>
        <v>0.72718960272850497</v>
      </c>
      <c r="L36" s="8">
        <f>EXP(-$A36*($C36+'shock shape'!F32))</f>
        <v>0.72060219550507876</v>
      </c>
      <c r="M36" s="8">
        <f>EXP(-$A36*($C36+'shock shape'!G32))</f>
        <v>0.72363508934491116</v>
      </c>
      <c r="N36" s="18">
        <f>EXP(-$A36*($C36+'shock shape'!H32))</f>
        <v>0.72718960272850497</v>
      </c>
      <c r="O36" s="6">
        <v>0.7181802677287551</v>
      </c>
      <c r="P36" s="6">
        <v>0.73634748878205047</v>
      </c>
      <c r="Q36" s="27">
        <v>0.72720714335584324</v>
      </c>
      <c r="R36" s="6">
        <v>0.72730379379846544</v>
      </c>
      <c r="S36" s="6">
        <v>0.72736692182324858</v>
      </c>
      <c r="T36" s="6">
        <v>0.72750389804288695</v>
      </c>
      <c r="U36" s="6">
        <v>0.720507024435039</v>
      </c>
      <c r="V36" s="5">
        <v>0.72718960272850497</v>
      </c>
      <c r="W36" s="28">
        <v>0.72421249458583448</v>
      </c>
      <c r="X36" s="11">
        <f t="shared" si="11"/>
        <v>1.2725818047748838</v>
      </c>
      <c r="Y36" s="11">
        <f t="shared" si="12"/>
        <v>1.2548897925621136</v>
      </c>
      <c r="Z36" s="11">
        <f t="shared" si="13"/>
        <v>1.2905232470953751</v>
      </c>
      <c r="AA36" s="11">
        <f t="shared" si="14"/>
        <v>1.2568154685253217</v>
      </c>
      <c r="AB36" s="11">
        <f t="shared" si="15"/>
        <v>1.2886081053685885</v>
      </c>
      <c r="AC36" s="40">
        <f t="shared" si="16"/>
        <v>1.2725818047748838</v>
      </c>
      <c r="AD36" s="41">
        <f t="shared" si="17"/>
        <v>1.2725818047748838</v>
      </c>
      <c r="AE36" s="41">
        <f t="shared" si="18"/>
        <v>1.2725818047748838</v>
      </c>
      <c r="AF36" s="41">
        <f t="shared" si="19"/>
        <v>1.2725818047748838</v>
      </c>
      <c r="AG36" s="41">
        <f t="shared" si="20"/>
        <v>1.2610538421338879</v>
      </c>
      <c r="AH36" s="41">
        <f t="shared" si="21"/>
        <v>1.2663614063535946</v>
      </c>
      <c r="AI36" s="42">
        <f t="shared" si="22"/>
        <v>1.2725818047748838</v>
      </c>
      <c r="AJ36" s="40">
        <f t="shared" si="23"/>
        <v>1.2726125008727258</v>
      </c>
      <c r="AK36" s="41">
        <f t="shared" si="24"/>
        <v>1.2727816391473146</v>
      </c>
      <c r="AL36" s="41">
        <f t="shared" si="25"/>
        <v>1.2728921131906852</v>
      </c>
      <c r="AM36" s="41">
        <f t="shared" si="26"/>
        <v>1.2731318215750522</v>
      </c>
      <c r="AN36" s="41">
        <f t="shared" si="27"/>
        <v>1.2608872927613184</v>
      </c>
      <c r="AO36" s="41">
        <f t="shared" si="28"/>
        <v>1.2725818047748838</v>
      </c>
      <c r="AP36" s="42">
        <f t="shared" si="29"/>
        <v>1.2673718655252104</v>
      </c>
    </row>
    <row r="37" spans="1:42" x14ac:dyDescent="0.25">
      <c r="A37" s="2">
        <v>14.5</v>
      </c>
      <c r="B37" s="3">
        <v>0.7171259707760147</v>
      </c>
      <c r="C37" s="8">
        <f t="shared" si="6"/>
        <v>2.2931293955557014E-2</v>
      </c>
      <c r="D37" s="8">
        <f t="shared" si="7"/>
        <v>2.3931293955557015E-2</v>
      </c>
      <c r="E37" s="8">
        <f t="shared" si="8"/>
        <v>2.1931293955557013E-2</v>
      </c>
      <c r="F37" s="8">
        <f t="shared" si="9"/>
        <v>0.7068026690097835</v>
      </c>
      <c r="G37" s="8">
        <f t="shared" si="10"/>
        <v>0.72760005091933655</v>
      </c>
      <c r="H37" s="17">
        <f>EXP(-$A37*($C37+'shock shape'!B33))</f>
        <v>0.7171259707760147</v>
      </c>
      <c r="I37" s="8">
        <f>EXP(-$A37*($C37+'shock shape'!C33))</f>
        <v>0.7171259707760147</v>
      </c>
      <c r="J37" s="8">
        <f>EXP(-$A37*($C37+'shock shape'!D33))</f>
        <v>0.7171259707760147</v>
      </c>
      <c r="K37" s="8">
        <f>EXP(-$A37*($C37+'shock shape'!E33))</f>
        <v>0.7171259707760147</v>
      </c>
      <c r="L37" s="8">
        <f>EXP(-$A37*($C37+'shock shape'!F33))</f>
        <v>0.71091403592857938</v>
      </c>
      <c r="M37" s="8">
        <f>EXP(-$A37*($C37+'shock shape'!G33))</f>
        <v>0.7129786789181366</v>
      </c>
      <c r="N37" s="18">
        <f>EXP(-$A37*($C37+'shock shape'!H33))</f>
        <v>0.7171259707760147</v>
      </c>
      <c r="O37" s="6">
        <v>0.70800621219757509</v>
      </c>
      <c r="P37" s="6">
        <v>0.72640208677748119</v>
      </c>
      <c r="Q37" s="27">
        <v>0.71714343503350875</v>
      </c>
      <c r="R37" s="6">
        <v>0.71723967003565658</v>
      </c>
      <c r="S37" s="6">
        <v>0.71730252980174436</v>
      </c>
      <c r="T37" s="6">
        <v>0.71743891921421099</v>
      </c>
      <c r="U37" s="6">
        <v>0.71070680070384051</v>
      </c>
      <c r="V37" s="5">
        <v>0.7171259707760147</v>
      </c>
      <c r="W37" s="28">
        <v>0.71377774367309355</v>
      </c>
      <c r="X37" s="11">
        <f t="shared" si="11"/>
        <v>1.2549704488580258</v>
      </c>
      <c r="Y37" s="11">
        <f t="shared" si="12"/>
        <v>1.2369046707671212</v>
      </c>
      <c r="Z37" s="11">
        <f t="shared" si="13"/>
        <v>1.2733000891088391</v>
      </c>
      <c r="AA37" s="11">
        <f t="shared" si="14"/>
        <v>1.2390108713457566</v>
      </c>
      <c r="AB37" s="11">
        <f t="shared" si="15"/>
        <v>1.2712036518605923</v>
      </c>
      <c r="AC37" s="40">
        <f t="shared" si="16"/>
        <v>1.2549704488580258</v>
      </c>
      <c r="AD37" s="41">
        <f t="shared" si="17"/>
        <v>1.2549704488580258</v>
      </c>
      <c r="AE37" s="41">
        <f t="shared" si="18"/>
        <v>1.2549704488580258</v>
      </c>
      <c r="AF37" s="41">
        <f t="shared" si="19"/>
        <v>1.2549704488580258</v>
      </c>
      <c r="AG37" s="41">
        <f t="shared" si="20"/>
        <v>1.244099562875014</v>
      </c>
      <c r="AH37" s="41">
        <f t="shared" si="21"/>
        <v>1.2477126881067393</v>
      </c>
      <c r="AI37" s="42">
        <f t="shared" si="22"/>
        <v>1.2549704488580258</v>
      </c>
      <c r="AJ37" s="40">
        <f t="shared" si="23"/>
        <v>1.2550010113086405</v>
      </c>
      <c r="AK37" s="41">
        <f t="shared" si="24"/>
        <v>1.2551694225623993</v>
      </c>
      <c r="AL37" s="41">
        <f t="shared" si="25"/>
        <v>1.2552794271530527</v>
      </c>
      <c r="AM37" s="41">
        <f t="shared" si="26"/>
        <v>1.2555181086248695</v>
      </c>
      <c r="AN37" s="41">
        <f t="shared" si="27"/>
        <v>1.243736901231721</v>
      </c>
      <c r="AO37" s="41">
        <f t="shared" si="28"/>
        <v>1.2549704488580258</v>
      </c>
      <c r="AP37" s="42">
        <f t="shared" si="29"/>
        <v>1.2491110514279138</v>
      </c>
    </row>
    <row r="38" spans="1:42" x14ac:dyDescent="0.25">
      <c r="A38" s="2">
        <v>15</v>
      </c>
      <c r="B38" s="3">
        <v>0.70700704414246685</v>
      </c>
      <c r="C38" s="8">
        <f t="shared" si="6"/>
        <v>2.31143099805864E-2</v>
      </c>
      <c r="D38" s="8">
        <f t="shared" si="7"/>
        <v>2.4114309980586401E-2</v>
      </c>
      <c r="E38" s="8">
        <f t="shared" si="8"/>
        <v>2.2114309980586399E-2</v>
      </c>
      <c r="F38" s="8">
        <f t="shared" si="9"/>
        <v>0.69648108056821367</v>
      </c>
      <c r="G38" s="8">
        <f t="shared" si="10"/>
        <v>0.7176920872843604</v>
      </c>
      <c r="H38" s="17">
        <f>EXP(-$A38*($C38+'shock shape'!B34))</f>
        <v>0.70700704414246685</v>
      </c>
      <c r="I38" s="8">
        <f>EXP(-$A38*($C38+'shock shape'!C34))</f>
        <v>0.70700704414246685</v>
      </c>
      <c r="J38" s="8">
        <f>EXP(-$A38*($C38+'shock shape'!D34))</f>
        <v>0.70700704414246685</v>
      </c>
      <c r="K38" s="8">
        <f>EXP(-$A38*($C38+'shock shape'!E34))</f>
        <v>0.70700704414246685</v>
      </c>
      <c r="L38" s="8">
        <f>EXP(-$A38*($C38+'shock shape'!F34))</f>
        <v>0.70119823033208772</v>
      </c>
      <c r="M38" s="8">
        <f>EXP(-$A38*($C38+'shock shape'!G34))</f>
        <v>0.702250816920167</v>
      </c>
      <c r="N38" s="18">
        <f>EXP(-$A38*($C38+'shock shape'!H34))</f>
        <v>0.70700704414246685</v>
      </c>
      <c r="O38" s="6">
        <v>0.69777625526237763</v>
      </c>
      <c r="P38" s="6">
        <v>0.71640203970695271</v>
      </c>
      <c r="Q38" s="27">
        <v>0.7070244316105021</v>
      </c>
      <c r="R38" s="6">
        <v>0.70712024888953562</v>
      </c>
      <c r="S38" s="6">
        <v>0.70718283892297928</v>
      </c>
      <c r="T38" s="6">
        <v>0.70731863830405883</v>
      </c>
      <c r="U38" s="6">
        <v>0.70085272958950351</v>
      </c>
      <c r="V38" s="5">
        <v>0.70700704414246685</v>
      </c>
      <c r="W38" s="28">
        <v>0.70328565896412876</v>
      </c>
      <c r="X38" s="11">
        <f t="shared" si="11"/>
        <v>1.2372623272493171</v>
      </c>
      <c r="Y38" s="11">
        <f t="shared" si="12"/>
        <v>1.2188418909943741</v>
      </c>
      <c r="Z38" s="11">
        <f t="shared" si="13"/>
        <v>1.2559611527476309</v>
      </c>
      <c r="AA38" s="11">
        <f t="shared" si="14"/>
        <v>1.2211084467091611</v>
      </c>
      <c r="AB38" s="11">
        <f t="shared" si="15"/>
        <v>1.2537035694871674</v>
      </c>
      <c r="AC38" s="40">
        <f t="shared" si="16"/>
        <v>1.2372623272493171</v>
      </c>
      <c r="AD38" s="41">
        <f t="shared" si="17"/>
        <v>1.2372623272493171</v>
      </c>
      <c r="AE38" s="41">
        <f t="shared" si="18"/>
        <v>1.2372623272493171</v>
      </c>
      <c r="AF38" s="41">
        <f t="shared" si="19"/>
        <v>1.2372623272493171</v>
      </c>
      <c r="AG38" s="41">
        <f t="shared" si="20"/>
        <v>1.2270969030811536</v>
      </c>
      <c r="AH38" s="41">
        <f t="shared" si="21"/>
        <v>1.2289389296102924</v>
      </c>
      <c r="AI38" s="42">
        <f t="shared" si="22"/>
        <v>1.2372623272493171</v>
      </c>
      <c r="AJ38" s="40">
        <f t="shared" si="23"/>
        <v>1.2372927553183788</v>
      </c>
      <c r="AK38" s="41">
        <f t="shared" si="24"/>
        <v>1.2374604355566874</v>
      </c>
      <c r="AL38" s="41">
        <f t="shared" si="25"/>
        <v>1.2375699681152139</v>
      </c>
      <c r="AM38" s="41">
        <f t="shared" si="26"/>
        <v>1.2378076170321031</v>
      </c>
      <c r="AN38" s="41">
        <f t="shared" si="27"/>
        <v>1.2264922767816313</v>
      </c>
      <c r="AO38" s="41">
        <f t="shared" si="28"/>
        <v>1.2372623272493171</v>
      </c>
      <c r="AP38" s="42">
        <f t="shared" si="29"/>
        <v>1.2307499031872255</v>
      </c>
    </row>
    <row r="39" spans="1:42" x14ac:dyDescent="0.25">
      <c r="A39" s="2">
        <v>15.5</v>
      </c>
      <c r="B39" s="3">
        <v>0.69694341218997657</v>
      </c>
      <c r="C39" s="8">
        <f t="shared" si="6"/>
        <v>2.3293616722148244E-2</v>
      </c>
      <c r="D39" s="8">
        <f t="shared" si="7"/>
        <v>2.4293616722148244E-2</v>
      </c>
      <c r="E39" s="8">
        <f t="shared" si="8"/>
        <v>2.2293616722148243E-2</v>
      </c>
      <c r="F39" s="8">
        <f t="shared" si="9"/>
        <v>0.68622407874436442</v>
      </c>
      <c r="G39" s="8">
        <f t="shared" si="10"/>
        <v>0.70783018964269562</v>
      </c>
      <c r="H39" s="17">
        <f>EXP(-$A39*($C39+'shock shape'!B35))</f>
        <v>0.69694341218997657</v>
      </c>
      <c r="I39" s="8">
        <f>EXP(-$A39*($C39+'shock shape'!C35))</f>
        <v>0.69694341218997657</v>
      </c>
      <c r="J39" s="8">
        <f>EXP(-$A39*($C39+'shock shape'!D35))</f>
        <v>0.69694341218997657</v>
      </c>
      <c r="K39" s="8">
        <f>EXP(-$A39*($C39+'shock shape'!E35))</f>
        <v>0.69694341218997657</v>
      </c>
      <c r="L39" s="8">
        <f>EXP(-$A39*($C39+'shock shape'!F35))</f>
        <v>0.69156297686257073</v>
      </c>
      <c r="M39" s="8">
        <f>EXP(-$A39*($C39+'shock shape'!G35))</f>
        <v>0.69156297686257073</v>
      </c>
      <c r="N39" s="18">
        <f>EXP(-$A39*($C39+'shock shape'!H35))</f>
        <v>0.69694341218997657</v>
      </c>
      <c r="O39" s="6">
        <v>0.68760219973119774</v>
      </c>
      <c r="P39" s="6">
        <v>0.70645663770238343</v>
      </c>
      <c r="Q39" s="27">
        <v>0.69696072328816761</v>
      </c>
      <c r="R39" s="6">
        <v>0.69705612512672677</v>
      </c>
      <c r="S39" s="6">
        <v>0.69711844690147506</v>
      </c>
      <c r="T39" s="6">
        <v>0.69725365947538287</v>
      </c>
      <c r="U39" s="6">
        <v>0.69105250585830502</v>
      </c>
      <c r="V39" s="5">
        <v>0.69694341218997657</v>
      </c>
      <c r="W39" s="28">
        <v>0.69285090805138771</v>
      </c>
      <c r="X39" s="11">
        <f t="shared" si="11"/>
        <v>1.2196509713324593</v>
      </c>
      <c r="Y39" s="11">
        <f t="shared" si="12"/>
        <v>1.2008921378026378</v>
      </c>
      <c r="Z39" s="11">
        <f t="shared" si="13"/>
        <v>1.2387028318747175</v>
      </c>
      <c r="AA39" s="11">
        <f t="shared" si="14"/>
        <v>1.2033038495295962</v>
      </c>
      <c r="AB39" s="11">
        <f t="shared" si="15"/>
        <v>1.2362991159791712</v>
      </c>
      <c r="AC39" s="40">
        <f t="shared" si="16"/>
        <v>1.2196509713324593</v>
      </c>
      <c r="AD39" s="41">
        <f t="shared" si="17"/>
        <v>1.2196509713324593</v>
      </c>
      <c r="AE39" s="41">
        <f t="shared" si="18"/>
        <v>1.2196509713324593</v>
      </c>
      <c r="AF39" s="41">
        <f t="shared" si="19"/>
        <v>1.2196509713324593</v>
      </c>
      <c r="AG39" s="41">
        <f t="shared" si="20"/>
        <v>1.210235209509499</v>
      </c>
      <c r="AH39" s="41">
        <f t="shared" si="21"/>
        <v>1.210235209509499</v>
      </c>
      <c r="AI39" s="42">
        <f t="shared" si="22"/>
        <v>1.2196509713324593</v>
      </c>
      <c r="AJ39" s="40">
        <f t="shared" si="23"/>
        <v>1.2196812657542935</v>
      </c>
      <c r="AK39" s="41">
        <f t="shared" si="24"/>
        <v>1.2198482189717721</v>
      </c>
      <c r="AL39" s="41">
        <f t="shared" si="25"/>
        <v>1.2199572820775815</v>
      </c>
      <c r="AM39" s="41">
        <f t="shared" si="26"/>
        <v>1.2201939040819201</v>
      </c>
      <c r="AN39" s="41">
        <f t="shared" si="27"/>
        <v>1.2093418852520339</v>
      </c>
      <c r="AO39" s="41">
        <f t="shared" si="28"/>
        <v>1.2196509713324593</v>
      </c>
      <c r="AP39" s="42">
        <f t="shared" si="29"/>
        <v>1.2124890890899287</v>
      </c>
    </row>
    <row r="40" spans="1:42" x14ac:dyDescent="0.25">
      <c r="A40" s="2">
        <v>16</v>
      </c>
      <c r="B40" s="3">
        <v>0.68682448555642872</v>
      </c>
      <c r="C40" s="8">
        <f t="shared" si="6"/>
        <v>2.3479781183728107E-2</v>
      </c>
      <c r="D40" s="8">
        <f t="shared" si="7"/>
        <v>2.4479781183728108E-2</v>
      </c>
      <c r="E40" s="8">
        <f t="shared" si="8"/>
        <v>2.2479781183728106E-2</v>
      </c>
      <c r="F40" s="8">
        <f t="shared" si="9"/>
        <v>0.67592274031899813</v>
      </c>
      <c r="G40" s="8">
        <f t="shared" si="10"/>
        <v>0.69790206161317125</v>
      </c>
      <c r="H40" s="17">
        <f>EXP(-$A40*($C40+'shock shape'!B36))</f>
        <v>0.68682448555642872</v>
      </c>
      <c r="I40" s="8">
        <f>EXP(-$A40*($C40+'shock shape'!C36))</f>
        <v>0.68682448555642872</v>
      </c>
      <c r="J40" s="8">
        <f>EXP(-$A40*($C40+'shock shape'!D36))</f>
        <v>0.68682448555642872</v>
      </c>
      <c r="K40" s="8">
        <f>EXP(-$A40*($C40+'shock shape'!E36))</f>
        <v>0.68682448555642872</v>
      </c>
      <c r="L40" s="8">
        <f>EXP(-$A40*($C40+'shock shape'!F36))</f>
        <v>0.6818971091019066</v>
      </c>
      <c r="M40" s="8">
        <f>EXP(-$A40*($C40+'shock shape'!G36))</f>
        <v>0.680806946090321</v>
      </c>
      <c r="N40" s="18">
        <f>EXP(-$A40*($C40+'shock shape'!H36))</f>
        <v>0.68682448555642872</v>
      </c>
      <c r="O40" s="6">
        <v>0.67737224279600028</v>
      </c>
      <c r="P40" s="6">
        <v>0.69645659063185494</v>
      </c>
      <c r="Q40" s="27">
        <v>0.68684171986516096</v>
      </c>
      <c r="R40" s="6">
        <v>0.6869367039806058</v>
      </c>
      <c r="S40" s="6">
        <v>0.68699875602270988</v>
      </c>
      <c r="T40" s="6">
        <v>0.6871333785652306</v>
      </c>
      <c r="U40" s="6">
        <v>0.68119843474396802</v>
      </c>
      <c r="V40" s="5">
        <v>0.68682448555642872</v>
      </c>
      <c r="W40" s="28">
        <v>0.68235882334242293</v>
      </c>
      <c r="X40" s="11">
        <f t="shared" si="11"/>
        <v>1.2019428497237503</v>
      </c>
      <c r="Y40" s="11">
        <f t="shared" si="12"/>
        <v>1.182864795558247</v>
      </c>
      <c r="Z40" s="11">
        <f t="shared" si="13"/>
        <v>1.2213286078230499</v>
      </c>
      <c r="AA40" s="11">
        <f t="shared" si="14"/>
        <v>1.1854014248930007</v>
      </c>
      <c r="AB40" s="11">
        <f t="shared" si="15"/>
        <v>1.2187990336057464</v>
      </c>
      <c r="AC40" s="40">
        <f t="shared" si="16"/>
        <v>1.2019428497237503</v>
      </c>
      <c r="AD40" s="41">
        <f t="shared" si="17"/>
        <v>1.2019428497237503</v>
      </c>
      <c r="AE40" s="41">
        <f t="shared" si="18"/>
        <v>1.2019428497237503</v>
      </c>
      <c r="AF40" s="41">
        <f t="shared" si="19"/>
        <v>1.2019428497237503</v>
      </c>
      <c r="AG40" s="41">
        <f t="shared" si="20"/>
        <v>1.1933199409283366</v>
      </c>
      <c r="AH40" s="41">
        <f t="shared" si="21"/>
        <v>1.1914121556580619</v>
      </c>
      <c r="AI40" s="42">
        <f t="shared" si="22"/>
        <v>1.2019428497237503</v>
      </c>
      <c r="AJ40" s="40">
        <f t="shared" si="23"/>
        <v>1.2019730097640318</v>
      </c>
      <c r="AK40" s="41">
        <f t="shared" si="24"/>
        <v>1.2021392319660602</v>
      </c>
      <c r="AL40" s="41">
        <f t="shared" si="25"/>
        <v>1.2022478230397424</v>
      </c>
      <c r="AM40" s="41">
        <f t="shared" si="26"/>
        <v>1.2024834124891537</v>
      </c>
      <c r="AN40" s="41">
        <f t="shared" si="27"/>
        <v>1.1920972608019442</v>
      </c>
      <c r="AO40" s="41">
        <f t="shared" si="28"/>
        <v>1.2019428497237503</v>
      </c>
      <c r="AP40" s="42">
        <f t="shared" si="29"/>
        <v>1.1941279408492402</v>
      </c>
    </row>
    <row r="41" spans="1:42" x14ac:dyDescent="0.25">
      <c r="A41" s="2">
        <v>16.5</v>
      </c>
      <c r="B41" s="3">
        <v>0.67676085360393845</v>
      </c>
      <c r="C41" s="8">
        <f t="shared" si="6"/>
        <v>2.3662867441373199E-2</v>
      </c>
      <c r="D41" s="8">
        <f t="shared" si="7"/>
        <v>2.46628674413732E-2</v>
      </c>
      <c r="E41" s="8">
        <f t="shared" si="8"/>
        <v>2.2662867441373198E-2</v>
      </c>
      <c r="F41" s="8">
        <f t="shared" si="9"/>
        <v>0.66568591899146523</v>
      </c>
      <c r="G41" s="8">
        <f t="shared" si="10"/>
        <v>0.68802004053897292</v>
      </c>
      <c r="H41" s="17">
        <f>EXP(-$A41*($C41+'shock shape'!B37))</f>
        <v>0.67676085360393845</v>
      </c>
      <c r="I41" s="8">
        <f>EXP(-$A41*($C41+'shock shape'!C37))</f>
        <v>0.67676085360393845</v>
      </c>
      <c r="J41" s="8">
        <f>EXP(-$A41*($C41+'shock shape'!D37))</f>
        <v>0.67676085360393845</v>
      </c>
      <c r="K41" s="8">
        <f>EXP(-$A41*($C41+'shock shape'!E37))</f>
        <v>0.67676085360393845</v>
      </c>
      <c r="L41" s="8">
        <f>EXP(-$A41*($C41+'shock shape'!F37))</f>
        <v>0.67230893944730596</v>
      </c>
      <c r="M41" s="8">
        <f>EXP(-$A41*($C41+'shock shape'!G37))</f>
        <v>0.6700939766458307</v>
      </c>
      <c r="N41" s="18">
        <f>EXP(-$A41*($C41+'shock shape'!H37))</f>
        <v>0.67676085360393845</v>
      </c>
      <c r="O41" s="6">
        <v>0.66719818726482027</v>
      </c>
      <c r="P41" s="6">
        <v>0.68651118862728566</v>
      </c>
      <c r="Q41" s="27">
        <v>0.67677801154282646</v>
      </c>
      <c r="R41" s="6">
        <v>0.67687258021779684</v>
      </c>
      <c r="S41" s="6">
        <v>0.67693436400120577</v>
      </c>
      <c r="T41" s="6">
        <v>0.67706839973655464</v>
      </c>
      <c r="U41" s="6">
        <v>0.67139821101276953</v>
      </c>
      <c r="V41" s="5">
        <v>0.67676085360393845</v>
      </c>
      <c r="W41" s="28">
        <v>0.671924072429682</v>
      </c>
      <c r="X41" s="11">
        <f t="shared" si="11"/>
        <v>1.1843314938068925</v>
      </c>
      <c r="Y41" s="11">
        <f t="shared" si="12"/>
        <v>1.1649503582350642</v>
      </c>
      <c r="Z41" s="11">
        <f t="shared" si="13"/>
        <v>1.2040350709432028</v>
      </c>
      <c r="AA41" s="11">
        <f t="shared" si="14"/>
        <v>1.1675968277134356</v>
      </c>
      <c r="AB41" s="11">
        <f t="shared" si="15"/>
        <v>1.2013945800977501</v>
      </c>
      <c r="AC41" s="40">
        <f t="shared" si="16"/>
        <v>1.1843314938068925</v>
      </c>
      <c r="AD41" s="41">
        <f t="shared" si="17"/>
        <v>1.1843314938068925</v>
      </c>
      <c r="AE41" s="41">
        <f t="shared" si="18"/>
        <v>1.1843314938068925</v>
      </c>
      <c r="AF41" s="41">
        <f t="shared" si="19"/>
        <v>1.1843314938068925</v>
      </c>
      <c r="AG41" s="41">
        <f t="shared" si="20"/>
        <v>1.1765406440327857</v>
      </c>
      <c r="AH41" s="41">
        <f t="shared" si="21"/>
        <v>1.1726644591302038</v>
      </c>
      <c r="AI41" s="42">
        <f t="shared" si="22"/>
        <v>1.1843314938068925</v>
      </c>
      <c r="AJ41" s="40">
        <f t="shared" si="23"/>
        <v>1.1843615201999464</v>
      </c>
      <c r="AK41" s="41">
        <f t="shared" si="24"/>
        <v>1.1845270153811447</v>
      </c>
      <c r="AL41" s="41">
        <f t="shared" si="25"/>
        <v>1.1846351370021102</v>
      </c>
      <c r="AM41" s="41">
        <f t="shared" si="26"/>
        <v>1.1848696995389707</v>
      </c>
      <c r="AN41" s="41">
        <f t="shared" si="27"/>
        <v>1.1749468692723468</v>
      </c>
      <c r="AO41" s="41">
        <f t="shared" si="28"/>
        <v>1.1843314938068925</v>
      </c>
      <c r="AP41" s="42">
        <f t="shared" si="29"/>
        <v>1.1758671267519436</v>
      </c>
    </row>
    <row r="42" spans="1:42" x14ac:dyDescent="0.25">
      <c r="A42" s="2">
        <v>17</v>
      </c>
      <c r="B42" s="3">
        <v>0.6666419269703906</v>
      </c>
      <c r="C42" s="8">
        <f t="shared" si="6"/>
        <v>2.3853071667126746E-2</v>
      </c>
      <c r="D42" s="8">
        <f t="shared" si="7"/>
        <v>2.4853071667126747E-2</v>
      </c>
      <c r="E42" s="8">
        <f t="shared" si="8"/>
        <v>2.2853071667126745E-2</v>
      </c>
      <c r="F42" s="8">
        <f t="shared" si="9"/>
        <v>0.65540480041378613</v>
      </c>
      <c r="G42" s="8">
        <f t="shared" si="10"/>
        <v>0.67807171768381758</v>
      </c>
      <c r="H42" s="17">
        <f>EXP(-$A42*($C42+'shock shape'!B38))</f>
        <v>0.6666419269703906</v>
      </c>
      <c r="I42" s="8">
        <f>EXP(-$A42*($C42+'shock shape'!C38))</f>
        <v>0.6666419269703906</v>
      </c>
      <c r="J42" s="8">
        <f>EXP(-$A42*($C42+'shock shape'!D38))</f>
        <v>0.6666419269703906</v>
      </c>
      <c r="K42" s="8">
        <f>EXP(-$A42*($C42+'shock shape'!E38))</f>
        <v>0.6666419269703906</v>
      </c>
      <c r="L42" s="8">
        <f>EXP(-$A42*($C42+'shock shape'!F38))</f>
        <v>0.66268718453098119</v>
      </c>
      <c r="M42" s="8">
        <f>EXP(-$A42*($C42+'shock shape'!G38))</f>
        <v>0.65931608350434945</v>
      </c>
      <c r="N42" s="18">
        <f>EXP(-$A42*($C42+'shock shape'!H38))</f>
        <v>0.6666419269703906</v>
      </c>
      <c r="O42" s="6">
        <v>0.65696823032962282</v>
      </c>
      <c r="P42" s="6">
        <v>0.67651114155675718</v>
      </c>
      <c r="Q42" s="27">
        <v>0.66665900811981982</v>
      </c>
      <c r="R42" s="6">
        <v>0.66675315907167587</v>
      </c>
      <c r="S42" s="6">
        <v>0.66681467312244047</v>
      </c>
      <c r="T42" s="6">
        <v>0.66694811882640248</v>
      </c>
      <c r="U42" s="6">
        <v>0.66154413989843253</v>
      </c>
      <c r="V42" s="5">
        <v>0.6666419269703906</v>
      </c>
      <c r="W42" s="28">
        <v>0.6614319877207171</v>
      </c>
      <c r="X42" s="11">
        <f t="shared" si="11"/>
        <v>1.1666233721981838</v>
      </c>
      <c r="Y42" s="11">
        <f t="shared" si="12"/>
        <v>1.1469584007241258</v>
      </c>
      <c r="Z42" s="11">
        <f t="shared" si="13"/>
        <v>1.1866255059466808</v>
      </c>
      <c r="AA42" s="11">
        <f t="shared" si="14"/>
        <v>1.1496944030768401</v>
      </c>
      <c r="AB42" s="11">
        <f t="shared" si="15"/>
        <v>1.1838944977243253</v>
      </c>
      <c r="AC42" s="40">
        <f t="shared" si="16"/>
        <v>1.1666233721981838</v>
      </c>
      <c r="AD42" s="41">
        <f t="shared" si="17"/>
        <v>1.1666233721981838</v>
      </c>
      <c r="AE42" s="41">
        <f t="shared" si="18"/>
        <v>1.1666233721981838</v>
      </c>
      <c r="AF42" s="41">
        <f t="shared" si="19"/>
        <v>1.1666233721981838</v>
      </c>
      <c r="AG42" s="41">
        <f t="shared" si="20"/>
        <v>1.1597025729292172</v>
      </c>
      <c r="AH42" s="41">
        <f t="shared" si="21"/>
        <v>1.1538031461326117</v>
      </c>
      <c r="AI42" s="42">
        <f t="shared" si="22"/>
        <v>1.1666233721981838</v>
      </c>
      <c r="AJ42" s="40">
        <f t="shared" si="23"/>
        <v>1.1666532642096847</v>
      </c>
      <c r="AK42" s="41">
        <f t="shared" si="24"/>
        <v>1.166818028375433</v>
      </c>
      <c r="AL42" s="41">
        <f t="shared" si="25"/>
        <v>1.1669256779642709</v>
      </c>
      <c r="AM42" s="41">
        <f t="shared" si="26"/>
        <v>1.1671592079462045</v>
      </c>
      <c r="AN42" s="41">
        <f t="shared" si="27"/>
        <v>1.1577022448222571</v>
      </c>
      <c r="AO42" s="41">
        <f t="shared" si="28"/>
        <v>1.1666233721981838</v>
      </c>
      <c r="AP42" s="42">
        <f t="shared" si="29"/>
        <v>1.1575059785112551</v>
      </c>
    </row>
    <row r="43" spans="1:42" x14ac:dyDescent="0.25">
      <c r="A43" s="2">
        <v>17.5</v>
      </c>
      <c r="B43" s="3">
        <v>0.65657829501790033</v>
      </c>
      <c r="C43" s="8">
        <f t="shared" si="6"/>
        <v>2.4040761776529314E-2</v>
      </c>
      <c r="D43" s="8">
        <f t="shared" si="7"/>
        <v>2.5040761776529315E-2</v>
      </c>
      <c r="E43" s="8">
        <f t="shared" si="8"/>
        <v>2.3040761776529313E-2</v>
      </c>
      <c r="F43" s="8">
        <f t="shared" si="9"/>
        <v>0.64518812948850168</v>
      </c>
      <c r="G43" s="8">
        <f t="shared" si="10"/>
        <v>0.66816954278185581</v>
      </c>
      <c r="H43" s="17">
        <f>EXP(-$A43*($C43+'shock shape'!B39))</f>
        <v>0.65657829501790033</v>
      </c>
      <c r="I43" s="8">
        <f>EXP(-$A43*($C43+'shock shape'!C39))</f>
        <v>0.65657829501790033</v>
      </c>
      <c r="J43" s="8">
        <f>EXP(-$A43*($C43+'shock shape'!D39))</f>
        <v>0.65657829501790033</v>
      </c>
      <c r="K43" s="8">
        <f>EXP(-$A43*($C43+'shock shape'!E39))</f>
        <v>0.65657829501790033</v>
      </c>
      <c r="L43" s="8">
        <f>EXP(-$A43*($C43+'shock shape'!F39))</f>
        <v>0.65314029162462406</v>
      </c>
      <c r="M43" s="8">
        <f>EXP(-$A43*($C43+'shock shape'!G39))</f>
        <v>0.64858427424779308</v>
      </c>
      <c r="N43" s="18">
        <f>EXP(-$A43*($C43+'shock shape'!H39))</f>
        <v>0.65657829501790033</v>
      </c>
      <c r="O43" s="6">
        <v>0.64679417479844281</v>
      </c>
      <c r="P43" s="6">
        <v>0.66656573955218779</v>
      </c>
      <c r="Q43" s="27">
        <v>0.65659529979748532</v>
      </c>
      <c r="R43" s="6">
        <v>0.65668903530886702</v>
      </c>
      <c r="S43" s="6">
        <v>0.65675028110093636</v>
      </c>
      <c r="T43" s="6">
        <v>0.65688313999772652</v>
      </c>
      <c r="U43" s="6">
        <v>0.65174391616723404</v>
      </c>
      <c r="V43" s="5">
        <v>0.65657829501790033</v>
      </c>
      <c r="W43" s="28">
        <v>0.65099723680797617</v>
      </c>
      <c r="X43" s="11">
        <f t="shared" si="11"/>
        <v>1.1490120162813258</v>
      </c>
      <c r="Y43" s="11">
        <f t="shared" si="12"/>
        <v>1.1290792266048781</v>
      </c>
      <c r="Z43" s="11">
        <f t="shared" si="13"/>
        <v>1.1692966998682479</v>
      </c>
      <c r="AA43" s="11">
        <f t="shared" si="14"/>
        <v>1.1318898058972751</v>
      </c>
      <c r="AB43" s="11">
        <f t="shared" si="15"/>
        <v>1.1664900442163288</v>
      </c>
      <c r="AC43" s="40">
        <f t="shared" si="16"/>
        <v>1.1490120162813258</v>
      </c>
      <c r="AD43" s="41">
        <f t="shared" si="17"/>
        <v>1.1490120162813258</v>
      </c>
      <c r="AE43" s="41">
        <f t="shared" si="18"/>
        <v>1.1490120162813258</v>
      </c>
      <c r="AF43" s="41">
        <f t="shared" si="19"/>
        <v>1.1490120162813258</v>
      </c>
      <c r="AG43" s="41">
        <f t="shared" si="20"/>
        <v>1.1429955103430922</v>
      </c>
      <c r="AH43" s="41">
        <f t="shared" si="21"/>
        <v>1.1350224799336381</v>
      </c>
      <c r="AI43" s="42">
        <f t="shared" si="22"/>
        <v>1.1490120162813258</v>
      </c>
      <c r="AJ43" s="40">
        <f t="shared" si="23"/>
        <v>1.1490417746455994</v>
      </c>
      <c r="AK43" s="41">
        <f t="shared" si="24"/>
        <v>1.1492058117905175</v>
      </c>
      <c r="AL43" s="41">
        <f t="shared" si="25"/>
        <v>1.1493129919266387</v>
      </c>
      <c r="AM43" s="41">
        <f t="shared" si="26"/>
        <v>1.1495454949960215</v>
      </c>
      <c r="AN43" s="41">
        <f t="shared" si="27"/>
        <v>1.1405518532926597</v>
      </c>
      <c r="AO43" s="41">
        <f t="shared" si="28"/>
        <v>1.1490120162813258</v>
      </c>
      <c r="AP43" s="42">
        <f t="shared" si="29"/>
        <v>1.1392451644139585</v>
      </c>
    </row>
    <row r="44" spans="1:42" x14ac:dyDescent="0.25">
      <c r="A44" s="2">
        <v>18</v>
      </c>
      <c r="B44" s="3">
        <v>0.64645936838435247</v>
      </c>
      <c r="C44" s="8">
        <f t="shared" si="6"/>
        <v>2.4235829518816823E-2</v>
      </c>
      <c r="D44" s="8">
        <f t="shared" si="7"/>
        <v>2.5235829518816824E-2</v>
      </c>
      <c r="E44" s="8">
        <f t="shared" si="8"/>
        <v>2.3235829518816822E-2</v>
      </c>
      <c r="F44" s="8">
        <f t="shared" si="9"/>
        <v>0.63492720063007069</v>
      </c>
      <c r="G44" s="8">
        <f t="shared" si="10"/>
        <v>0.6582009946292785</v>
      </c>
      <c r="H44" s="17">
        <f>EXP(-$A44*($C44+'shock shape'!B40))</f>
        <v>0.64645936838435247</v>
      </c>
      <c r="I44" s="8">
        <f>EXP(-$A44*($C44+'shock shape'!C40))</f>
        <v>0.64645936838435247</v>
      </c>
      <c r="J44" s="8">
        <f>EXP(-$A44*($C44+'shock shape'!D40))</f>
        <v>0.64645936838435247</v>
      </c>
      <c r="K44" s="8">
        <f>EXP(-$A44*($C44+'shock shape'!E40))</f>
        <v>0.64645936838435247</v>
      </c>
      <c r="L44" s="8">
        <f>EXP(-$A44*($C44+'shock shape'!F40))</f>
        <v>0.64355683682066156</v>
      </c>
      <c r="M44" s="8">
        <f>EXP(-$A44*($C44+'shock shape'!G40))</f>
        <v>0.63779081132462723</v>
      </c>
      <c r="N44" s="18">
        <f>EXP(-$A44*($C44+'shock shape'!H40))</f>
        <v>0.64645936838435247</v>
      </c>
      <c r="O44" s="6">
        <v>0.63656421786324535</v>
      </c>
      <c r="P44" s="6">
        <v>0.65656569248165941</v>
      </c>
      <c r="Q44" s="27">
        <v>0.64647629637447868</v>
      </c>
      <c r="R44" s="6">
        <v>0.64656961416274605</v>
      </c>
      <c r="S44" s="6">
        <v>0.64663059022217118</v>
      </c>
      <c r="T44" s="6">
        <v>0.64676285908757425</v>
      </c>
      <c r="U44" s="6">
        <v>0.64188984505289703</v>
      </c>
      <c r="V44" s="5">
        <v>0.64645936838435247</v>
      </c>
      <c r="W44" s="28">
        <v>0.64050515209901138</v>
      </c>
      <c r="X44" s="11">
        <f t="shared" si="11"/>
        <v>1.131303894672617</v>
      </c>
      <c r="Y44" s="11">
        <f t="shared" si="12"/>
        <v>1.1111226011026238</v>
      </c>
      <c r="Z44" s="11">
        <f t="shared" si="13"/>
        <v>1.1518517406012376</v>
      </c>
      <c r="AA44" s="11">
        <f t="shared" si="14"/>
        <v>1.1139873812606795</v>
      </c>
      <c r="AB44" s="11">
        <f t="shared" si="15"/>
        <v>1.148989961842904</v>
      </c>
      <c r="AC44" s="40">
        <f t="shared" si="16"/>
        <v>1.131303894672617</v>
      </c>
      <c r="AD44" s="41">
        <f t="shared" si="17"/>
        <v>1.131303894672617</v>
      </c>
      <c r="AE44" s="41">
        <f t="shared" si="18"/>
        <v>1.131303894672617</v>
      </c>
      <c r="AF44" s="41">
        <f t="shared" si="19"/>
        <v>1.131303894672617</v>
      </c>
      <c r="AG44" s="41">
        <f t="shared" si="20"/>
        <v>1.1262244644361579</v>
      </c>
      <c r="AH44" s="41">
        <f t="shared" si="21"/>
        <v>1.1161339198180977</v>
      </c>
      <c r="AI44" s="42">
        <f t="shared" si="22"/>
        <v>1.131303894672617</v>
      </c>
      <c r="AJ44" s="40">
        <f t="shared" si="23"/>
        <v>1.1313335186553379</v>
      </c>
      <c r="AK44" s="41">
        <f t="shared" si="24"/>
        <v>1.1314968247848058</v>
      </c>
      <c r="AL44" s="41">
        <f t="shared" si="25"/>
        <v>1.1316035328887997</v>
      </c>
      <c r="AM44" s="41">
        <f t="shared" si="26"/>
        <v>1.1318350034032552</v>
      </c>
      <c r="AN44" s="41">
        <f t="shared" si="27"/>
        <v>1.1233072288425701</v>
      </c>
      <c r="AO44" s="41">
        <f t="shared" si="28"/>
        <v>1.131303894672617</v>
      </c>
      <c r="AP44" s="42">
        <f t="shared" si="29"/>
        <v>1.12088401617327</v>
      </c>
    </row>
    <row r="45" spans="1:42" x14ac:dyDescent="0.25">
      <c r="A45" s="2">
        <v>18.5</v>
      </c>
      <c r="B45" s="3">
        <v>0.6363957364318622</v>
      </c>
      <c r="C45" s="8">
        <f t="shared" si="6"/>
        <v>2.4428901732481398E-2</v>
      </c>
      <c r="D45" s="8">
        <f t="shared" si="7"/>
        <v>2.5428901732481399E-2</v>
      </c>
      <c r="E45" s="8">
        <f t="shared" si="8"/>
        <v>2.3428901732481397E-2</v>
      </c>
      <c r="F45" s="8">
        <f t="shared" si="9"/>
        <v>0.62473065005296424</v>
      </c>
      <c r="G45" s="8">
        <f t="shared" si="10"/>
        <v>0.64827863546364606</v>
      </c>
      <c r="H45" s="17">
        <f>EXP(-$A45*($C45+'shock shape'!B41))</f>
        <v>0.6363957364318622</v>
      </c>
      <c r="I45" s="8">
        <f>EXP(-$A45*($C45+'shock shape'!C41))</f>
        <v>0.6363957364318622</v>
      </c>
      <c r="J45" s="8">
        <f>EXP(-$A45*($C45+'shock shape'!D41))</f>
        <v>0.6363957364318622</v>
      </c>
      <c r="K45" s="8">
        <f>EXP(-$A45*($C45+'shock shape'!E41))</f>
        <v>0.6363957364318622</v>
      </c>
      <c r="L45" s="8">
        <f>EXP(-$A45*($C45+'shock shape'!F41))</f>
        <v>0.63404542296828725</v>
      </c>
      <c r="M45" s="8">
        <f>EXP(-$A45*($C45+'shock shape'!G41))</f>
        <v>0.62704643501842228</v>
      </c>
      <c r="N45" s="18">
        <f>EXP(-$A45*($C45+'shock shape'!H41))</f>
        <v>0.6363957364318622</v>
      </c>
      <c r="O45" s="6">
        <v>0.62639016233206535</v>
      </c>
      <c r="P45" s="6">
        <v>0.64662029047709002</v>
      </c>
      <c r="Q45" s="27">
        <v>0.63641258805214418</v>
      </c>
      <c r="R45" s="6">
        <v>0.6365054903999372</v>
      </c>
      <c r="S45" s="6">
        <v>0.63656619820066696</v>
      </c>
      <c r="T45" s="6">
        <v>0.63669788025889829</v>
      </c>
      <c r="U45" s="6">
        <v>0.63208962132169855</v>
      </c>
      <c r="V45" s="5">
        <v>0.6363957364318622</v>
      </c>
      <c r="W45" s="28">
        <v>0.63007040118627045</v>
      </c>
      <c r="X45" s="11">
        <f t="shared" si="11"/>
        <v>1.113692538755759</v>
      </c>
      <c r="Y45" s="11">
        <f t="shared" si="12"/>
        <v>1.0932786375926875</v>
      </c>
      <c r="Z45" s="11">
        <f t="shared" si="13"/>
        <v>1.1344876120613807</v>
      </c>
      <c r="AA45" s="11">
        <f t="shared" si="14"/>
        <v>1.0961827840811145</v>
      </c>
      <c r="AB45" s="11">
        <f t="shared" si="15"/>
        <v>1.1315855083349078</v>
      </c>
      <c r="AC45" s="40">
        <f t="shared" si="16"/>
        <v>1.113692538755759</v>
      </c>
      <c r="AD45" s="41">
        <f t="shared" si="17"/>
        <v>1.113692538755759</v>
      </c>
      <c r="AE45" s="41">
        <f t="shared" si="18"/>
        <v>1.113692538755759</v>
      </c>
      <c r="AF45" s="41">
        <f t="shared" si="19"/>
        <v>1.113692538755759</v>
      </c>
      <c r="AG45" s="41">
        <f t="shared" si="20"/>
        <v>1.1095794901945029</v>
      </c>
      <c r="AH45" s="41">
        <f t="shared" si="21"/>
        <v>1.0973312612822392</v>
      </c>
      <c r="AI45" s="42">
        <f t="shared" si="22"/>
        <v>1.113692538755759</v>
      </c>
      <c r="AJ45" s="40">
        <f t="shared" si="23"/>
        <v>1.1137220290912524</v>
      </c>
      <c r="AK45" s="41">
        <f t="shared" si="24"/>
        <v>1.1138846081998903</v>
      </c>
      <c r="AL45" s="41">
        <f t="shared" si="25"/>
        <v>1.1139908468511672</v>
      </c>
      <c r="AM45" s="41">
        <f t="shared" si="26"/>
        <v>1.1142212904530722</v>
      </c>
      <c r="AN45" s="41">
        <f t="shared" si="27"/>
        <v>1.1061568373129727</v>
      </c>
      <c r="AO45" s="41">
        <f t="shared" si="28"/>
        <v>1.113692538755759</v>
      </c>
      <c r="AP45" s="42">
        <f t="shared" si="29"/>
        <v>1.1026232020759734</v>
      </c>
    </row>
    <row r="46" spans="1:42" x14ac:dyDescent="0.25">
      <c r="A46" s="2">
        <v>19</v>
      </c>
      <c r="B46" s="3">
        <v>0.62627680979831424</v>
      </c>
      <c r="C46" s="8">
        <f t="shared" si="6"/>
        <v>2.4629621970642022E-2</v>
      </c>
      <c r="D46" s="8">
        <f t="shared" si="7"/>
        <v>2.5629621970642023E-2</v>
      </c>
      <c r="E46" s="8">
        <f t="shared" si="8"/>
        <v>2.3629621970642022E-2</v>
      </c>
      <c r="F46" s="8">
        <f t="shared" si="9"/>
        <v>0.61448988082536904</v>
      </c>
      <c r="G46" s="8">
        <f t="shared" si="10"/>
        <v>0.63828983150109675</v>
      </c>
      <c r="H46" s="17">
        <f>EXP(-$A46*($C46+'shock shape'!B42))</f>
        <v>0.62627680979831424</v>
      </c>
      <c r="I46" s="8">
        <f>EXP(-$A46*($C46+'shock shape'!C42))</f>
        <v>0.62627680979831424</v>
      </c>
      <c r="J46" s="8">
        <f>EXP(-$A46*($C46+'shock shape'!D42))</f>
        <v>0.62627680979831424</v>
      </c>
      <c r="K46" s="8">
        <f>EXP(-$A46*($C46+'shock shape'!E42))</f>
        <v>0.62627680979831424</v>
      </c>
      <c r="L46" s="8">
        <f>EXP(-$A46*($C46+'shock shape'!F42))</f>
        <v>0.62449446194251013</v>
      </c>
      <c r="M46" s="8">
        <f>EXP(-$A46*($C46+'shock shape'!G42))</f>
        <v>0.61624367495525723</v>
      </c>
      <c r="N46" s="18">
        <f>EXP(-$A46*($C46+'shock shape'!H42))</f>
        <v>0.62627680979831424</v>
      </c>
      <c r="O46" s="6">
        <v>0.616160205396868</v>
      </c>
      <c r="P46" s="6">
        <v>0.63662024340656154</v>
      </c>
      <c r="Q46" s="27">
        <v>0.62629358462913753</v>
      </c>
      <c r="R46" s="6">
        <v>0.62638606925381612</v>
      </c>
      <c r="S46" s="6">
        <v>0.62644650732190188</v>
      </c>
      <c r="T46" s="6">
        <v>0.62657759934874613</v>
      </c>
      <c r="U46" s="6">
        <v>0.62223555020736154</v>
      </c>
      <c r="V46" s="5">
        <v>0.62627680979831424</v>
      </c>
      <c r="W46" s="28">
        <v>0.61957831647730566</v>
      </c>
      <c r="X46" s="11">
        <f t="shared" si="11"/>
        <v>1.0959844171470501</v>
      </c>
      <c r="Y46" s="11">
        <f t="shared" si="12"/>
        <v>1.0753572914443958</v>
      </c>
      <c r="Z46" s="11">
        <f t="shared" si="13"/>
        <v>1.1170072051269195</v>
      </c>
      <c r="AA46" s="11">
        <f t="shared" si="14"/>
        <v>1.0782803594445192</v>
      </c>
      <c r="AB46" s="11">
        <f t="shared" si="15"/>
        <v>1.1140854259614827</v>
      </c>
      <c r="AC46" s="40">
        <f t="shared" si="16"/>
        <v>1.0959844171470501</v>
      </c>
      <c r="AD46" s="41">
        <f t="shared" si="17"/>
        <v>1.0959844171470501</v>
      </c>
      <c r="AE46" s="41">
        <f t="shared" si="18"/>
        <v>1.0959844171470501</v>
      </c>
      <c r="AF46" s="41">
        <f t="shared" si="19"/>
        <v>1.0959844171470501</v>
      </c>
      <c r="AG46" s="41">
        <f t="shared" si="20"/>
        <v>1.0928653083993929</v>
      </c>
      <c r="AH46" s="41">
        <f t="shared" si="21"/>
        <v>1.0784264311717002</v>
      </c>
      <c r="AI46" s="42">
        <f t="shared" si="22"/>
        <v>1.0959844171470501</v>
      </c>
      <c r="AJ46" s="40">
        <f t="shared" si="23"/>
        <v>1.0960137731009909</v>
      </c>
      <c r="AK46" s="41">
        <f t="shared" si="24"/>
        <v>1.0961756211941784</v>
      </c>
      <c r="AL46" s="41">
        <f t="shared" si="25"/>
        <v>1.0962813878133284</v>
      </c>
      <c r="AM46" s="41">
        <f t="shared" si="26"/>
        <v>1.0965107988603058</v>
      </c>
      <c r="AN46" s="41">
        <f t="shared" si="27"/>
        <v>1.0889122128628828</v>
      </c>
      <c r="AO46" s="41">
        <f t="shared" si="28"/>
        <v>1.0959844171470501</v>
      </c>
      <c r="AP46" s="42">
        <f t="shared" si="29"/>
        <v>1.084262053835285</v>
      </c>
    </row>
    <row r="47" spans="1:42" x14ac:dyDescent="0.25">
      <c r="A47" s="2">
        <v>19.5</v>
      </c>
      <c r="B47" s="3">
        <v>0.61621317784582397</v>
      </c>
      <c r="C47" s="8">
        <f t="shared" si="6"/>
        <v>2.4828836276142546E-2</v>
      </c>
      <c r="D47" s="8">
        <f t="shared" si="7"/>
        <v>2.5828836276142547E-2</v>
      </c>
      <c r="E47" s="8">
        <f t="shared" si="8"/>
        <v>2.3828836276142545E-2</v>
      </c>
      <c r="F47" s="8">
        <f t="shared" si="9"/>
        <v>0.60431342058231818</v>
      </c>
      <c r="G47" s="8">
        <f t="shared" si="10"/>
        <v>0.62834725759515819</v>
      </c>
      <c r="H47" s="17">
        <f>EXP(-$A47*($C47+'shock shape'!B43))</f>
        <v>0.61621317784582397</v>
      </c>
      <c r="I47" s="8">
        <f>EXP(-$A47*($C47+'shock shape'!C43))</f>
        <v>0.61621317784582397</v>
      </c>
      <c r="J47" s="8">
        <f>EXP(-$A47*($C47+'shock shape'!D43))</f>
        <v>0.61621317784582397</v>
      </c>
      <c r="K47" s="8">
        <f>EXP(-$A47*($C47+'shock shape'!E43))</f>
        <v>0.61621317784582397</v>
      </c>
      <c r="L47" s="8">
        <f>EXP(-$A47*($C47+'shock shape'!F43))</f>
        <v>0.61501273296317616</v>
      </c>
      <c r="M47" s="8">
        <f>EXP(-$A47*($C47+'shock shape'!G43))</f>
        <v>0.60549298145052688</v>
      </c>
      <c r="N47" s="18">
        <f>EXP(-$A47*($C47+'shock shape'!H43))</f>
        <v>0.61621317784582397</v>
      </c>
      <c r="O47" s="6">
        <v>0.605986149865688</v>
      </c>
      <c r="P47" s="6">
        <v>0.62667484140199226</v>
      </c>
      <c r="Q47" s="27">
        <v>0.61622987630680304</v>
      </c>
      <c r="R47" s="6">
        <v>0.61632194549100727</v>
      </c>
      <c r="S47" s="6">
        <v>0.61638211530039766</v>
      </c>
      <c r="T47" s="6">
        <v>0.61651262052007016</v>
      </c>
      <c r="U47" s="6">
        <v>0.61243532647616306</v>
      </c>
      <c r="V47" s="5">
        <v>0.61621317784582397</v>
      </c>
      <c r="W47" s="28">
        <v>0.60914356556456462</v>
      </c>
      <c r="X47" s="11">
        <f t="shared" si="11"/>
        <v>1.0783730612301921</v>
      </c>
      <c r="Y47" s="11">
        <f t="shared" si="12"/>
        <v>1.0575484860190569</v>
      </c>
      <c r="Z47" s="11">
        <f t="shared" si="13"/>
        <v>1.099607700791527</v>
      </c>
      <c r="AA47" s="11">
        <f t="shared" si="14"/>
        <v>1.0604757622649541</v>
      </c>
      <c r="AB47" s="11">
        <f t="shared" si="15"/>
        <v>1.0966809724534865</v>
      </c>
      <c r="AC47" s="40">
        <f t="shared" si="16"/>
        <v>1.0783730612301921</v>
      </c>
      <c r="AD47" s="41">
        <f t="shared" si="17"/>
        <v>1.0783730612301921</v>
      </c>
      <c r="AE47" s="41">
        <f t="shared" si="18"/>
        <v>1.0783730612301921</v>
      </c>
      <c r="AF47" s="41">
        <f t="shared" si="19"/>
        <v>1.0783730612301921</v>
      </c>
      <c r="AG47" s="41">
        <f t="shared" si="20"/>
        <v>1.0762722826855584</v>
      </c>
      <c r="AH47" s="41">
        <f t="shared" si="21"/>
        <v>1.0596127175384222</v>
      </c>
      <c r="AI47" s="42">
        <f t="shared" si="22"/>
        <v>1.0783730612301921</v>
      </c>
      <c r="AJ47" s="40">
        <f t="shared" si="23"/>
        <v>1.0784022835369054</v>
      </c>
      <c r="AK47" s="41">
        <f t="shared" si="24"/>
        <v>1.0785634046092629</v>
      </c>
      <c r="AL47" s="41">
        <f t="shared" si="25"/>
        <v>1.078668701775696</v>
      </c>
      <c r="AM47" s="41">
        <f t="shared" si="26"/>
        <v>1.078897085910123</v>
      </c>
      <c r="AN47" s="41">
        <f t="shared" si="27"/>
        <v>1.0717618213332856</v>
      </c>
      <c r="AO47" s="41">
        <f t="shared" si="28"/>
        <v>1.0783730612301921</v>
      </c>
      <c r="AP47" s="42">
        <f t="shared" si="29"/>
        <v>1.0660012397379881</v>
      </c>
    </row>
    <row r="48" spans="1:42" x14ac:dyDescent="0.25">
      <c r="A48" s="2">
        <v>20</v>
      </c>
      <c r="B48" s="3">
        <v>0.60609425121227611</v>
      </c>
      <c r="C48" s="8">
        <f t="shared" si="6"/>
        <v>2.5035988747655325E-2</v>
      </c>
      <c r="D48" s="8">
        <f t="shared" si="7"/>
        <v>2.6035988747655326E-2</v>
      </c>
      <c r="E48" s="8">
        <f t="shared" si="8"/>
        <v>2.4035988747655324E-2</v>
      </c>
      <c r="F48" s="8">
        <f t="shared" si="9"/>
        <v>0.59409278093712425</v>
      </c>
      <c r="G48" s="8">
        <f t="shared" si="10"/>
        <v>0.61833816726927726</v>
      </c>
      <c r="H48" s="17">
        <f>EXP(-$A48*($C48+'shock shape'!B44))</f>
        <v>0.60609425121227611</v>
      </c>
      <c r="I48" s="8">
        <f>EXP(-$A48*($C48+'shock shape'!C44))</f>
        <v>0.60609425121227611</v>
      </c>
      <c r="J48" s="8">
        <f>EXP(-$A48*($C48+'shock shape'!D44))</f>
        <v>0.60609425121227611</v>
      </c>
      <c r="K48" s="8">
        <f>EXP(-$A48*($C48+'shock shape'!E44))</f>
        <v>0.60609425121227611</v>
      </c>
      <c r="L48" s="8">
        <f>EXP(-$A48*($C48+'shock shape'!F44))</f>
        <v>0.60548845990719902</v>
      </c>
      <c r="M48" s="8">
        <f>EXP(-$A48*($C48+'shock shape'!G44))</f>
        <v>0.5946871708634921</v>
      </c>
      <c r="N48" s="18">
        <f>EXP(-$A48*($C48+'shock shape'!H44))</f>
        <v>0.60609425121227611</v>
      </c>
      <c r="O48" s="6">
        <v>0.59575619293049054</v>
      </c>
      <c r="P48" s="6">
        <v>0.61667479433146377</v>
      </c>
      <c r="Q48" s="27">
        <v>0.60611087288379639</v>
      </c>
      <c r="R48" s="6">
        <v>0.60620252434488631</v>
      </c>
      <c r="S48" s="6">
        <v>0.60626242442163247</v>
      </c>
      <c r="T48" s="6">
        <v>0.6063923396099179</v>
      </c>
      <c r="U48" s="6">
        <v>0.60258125536182605</v>
      </c>
      <c r="V48" s="5">
        <v>0.60609425121227611</v>
      </c>
      <c r="W48" s="28">
        <v>0.59865148085559983</v>
      </c>
      <c r="X48" s="11">
        <f t="shared" si="11"/>
        <v>1.0606649396214833</v>
      </c>
      <c r="Y48" s="11">
        <f t="shared" si="12"/>
        <v>1.0396623666399676</v>
      </c>
      <c r="Z48" s="11">
        <f t="shared" si="13"/>
        <v>1.0820917927212352</v>
      </c>
      <c r="AA48" s="11">
        <f t="shared" si="14"/>
        <v>1.0425733376283586</v>
      </c>
      <c r="AB48" s="11">
        <f t="shared" si="15"/>
        <v>1.0791808900800617</v>
      </c>
      <c r="AC48" s="40">
        <f t="shared" si="16"/>
        <v>1.0606649396214833</v>
      </c>
      <c r="AD48" s="41">
        <f t="shared" si="17"/>
        <v>1.0606649396214833</v>
      </c>
      <c r="AE48" s="41">
        <f t="shared" si="18"/>
        <v>1.0606649396214833</v>
      </c>
      <c r="AF48" s="41">
        <f t="shared" si="19"/>
        <v>1.0606649396214833</v>
      </c>
      <c r="AG48" s="41">
        <f t="shared" si="20"/>
        <v>1.0596048048375983</v>
      </c>
      <c r="AH48" s="41">
        <f t="shared" si="21"/>
        <v>1.0407025490111113</v>
      </c>
      <c r="AI48" s="42">
        <f t="shared" si="22"/>
        <v>1.0606649396214833</v>
      </c>
      <c r="AJ48" s="40">
        <f t="shared" si="23"/>
        <v>1.0606940275466439</v>
      </c>
      <c r="AK48" s="41">
        <f t="shared" si="24"/>
        <v>1.0608544176035513</v>
      </c>
      <c r="AL48" s="41">
        <f t="shared" si="25"/>
        <v>1.0609592427378569</v>
      </c>
      <c r="AM48" s="41">
        <f t="shared" si="26"/>
        <v>1.0611865943173564</v>
      </c>
      <c r="AN48" s="41">
        <f t="shared" si="27"/>
        <v>1.0545171968831957</v>
      </c>
      <c r="AO48" s="41">
        <f t="shared" si="28"/>
        <v>1.0606649396214833</v>
      </c>
      <c r="AP48" s="42">
        <f t="shared" si="29"/>
        <v>1.0476400914972999</v>
      </c>
    </row>
    <row r="49" spans="1:42" x14ac:dyDescent="0.25">
      <c r="A49" s="2">
        <v>20.5</v>
      </c>
      <c r="B49" s="3">
        <v>0.59603061925978584</v>
      </c>
      <c r="C49" s="8">
        <f t="shared" si="6"/>
        <v>2.524210920192491E-2</v>
      </c>
      <c r="D49" s="8">
        <f t="shared" si="7"/>
        <v>2.624210920192491E-2</v>
      </c>
      <c r="E49" s="8">
        <f t="shared" si="8"/>
        <v>2.4242109201924909E-2</v>
      </c>
      <c r="F49" s="8">
        <f t="shared" si="9"/>
        <v>0.58393638105390433</v>
      </c>
      <c r="G49" s="8">
        <f t="shared" si="10"/>
        <v>0.60837534810561777</v>
      </c>
      <c r="H49" s="17">
        <f>EXP(-$A49*($C49+'shock shape'!B45))</f>
        <v>0.59603061925978584</v>
      </c>
      <c r="I49" s="8">
        <f>EXP(-$A49*($C49+'shock shape'!C45))</f>
        <v>0.59603061925978584</v>
      </c>
      <c r="J49" s="8">
        <f>EXP(-$A49*($C49+'shock shape'!D45))</f>
        <v>0.59603061925978584</v>
      </c>
      <c r="K49" s="8">
        <f>EXP(-$A49*($C49+'shock shape'!E45))</f>
        <v>0.59603061925978584</v>
      </c>
      <c r="L49" s="8">
        <f>EXP(-$A49*($C49+'shock shape'!F45))</f>
        <v>0.59603061925978584</v>
      </c>
      <c r="M49" s="8">
        <f>EXP(-$A49*($C49+'shock shape'!G45))</f>
        <v>0.58393638105390433</v>
      </c>
      <c r="N49" s="18">
        <f>EXP(-$A49*($C49+'shock shape'!H45))</f>
        <v>0.59603061925978584</v>
      </c>
      <c r="O49" s="6">
        <v>0.58558213739931053</v>
      </c>
      <c r="P49" s="6">
        <v>0.60672939232689449</v>
      </c>
      <c r="Q49" s="27">
        <v>0.5960471645614619</v>
      </c>
      <c r="R49" s="6">
        <v>0.59613840058207745</v>
      </c>
      <c r="S49" s="6">
        <v>0.59619803240012836</v>
      </c>
      <c r="T49" s="6">
        <v>0.59632736078124193</v>
      </c>
      <c r="U49" s="6">
        <v>0.59278103163062756</v>
      </c>
      <c r="V49" s="5">
        <v>0.59603061925978584</v>
      </c>
      <c r="W49" s="28">
        <v>0.5882167299428589</v>
      </c>
      <c r="X49" s="11">
        <f t="shared" si="11"/>
        <v>1.0430535837046253</v>
      </c>
      <c r="Y49" s="11">
        <f t="shared" si="12"/>
        <v>1.0218886668443328</v>
      </c>
      <c r="Z49" s="11">
        <f t="shared" si="13"/>
        <v>1.0646568591848313</v>
      </c>
      <c r="AA49" s="11">
        <f t="shared" si="14"/>
        <v>1.0247687404487935</v>
      </c>
      <c r="AB49" s="11">
        <f t="shared" si="15"/>
        <v>1.0617764365720654</v>
      </c>
      <c r="AC49" s="40">
        <f t="shared" si="16"/>
        <v>1.0430535837046253</v>
      </c>
      <c r="AD49" s="41">
        <f t="shared" si="17"/>
        <v>1.0430535837046253</v>
      </c>
      <c r="AE49" s="41">
        <f t="shared" si="18"/>
        <v>1.0430535837046253</v>
      </c>
      <c r="AF49" s="41">
        <f t="shared" si="19"/>
        <v>1.0430535837046253</v>
      </c>
      <c r="AG49" s="41">
        <f t="shared" si="20"/>
        <v>1.0430535837046253</v>
      </c>
      <c r="AH49" s="41">
        <f t="shared" si="21"/>
        <v>1.0218886668443328</v>
      </c>
      <c r="AI49" s="42">
        <f t="shared" si="22"/>
        <v>1.0430535837046253</v>
      </c>
      <c r="AJ49" s="40">
        <f t="shared" si="23"/>
        <v>1.0430825379825583</v>
      </c>
      <c r="AK49" s="41">
        <f t="shared" si="24"/>
        <v>1.0432422010186357</v>
      </c>
      <c r="AL49" s="41">
        <f t="shared" si="25"/>
        <v>1.0433465567002247</v>
      </c>
      <c r="AM49" s="41">
        <f t="shared" si="26"/>
        <v>1.0435728813671734</v>
      </c>
      <c r="AN49" s="41">
        <f t="shared" si="27"/>
        <v>1.0373668053535983</v>
      </c>
      <c r="AO49" s="41">
        <f t="shared" si="28"/>
        <v>1.0430535837046253</v>
      </c>
      <c r="AP49" s="42">
        <f t="shared" si="29"/>
        <v>1.0293792774000032</v>
      </c>
    </row>
    <row r="50" spans="1:42" x14ac:dyDescent="0.25">
      <c r="A50" s="2">
        <v>21</v>
      </c>
      <c r="B50" s="3">
        <v>0.58591169262623799</v>
      </c>
      <c r="C50" s="8">
        <f t="shared" si="6"/>
        <v>2.5456485520850083E-2</v>
      </c>
      <c r="D50" s="8">
        <f t="shared" si="7"/>
        <v>2.6456485520850084E-2</v>
      </c>
      <c r="E50" s="8">
        <f t="shared" si="8"/>
        <v>2.4456485520850082E-2</v>
      </c>
      <c r="F50" s="8">
        <f t="shared" si="9"/>
        <v>0.57373584098260422</v>
      </c>
      <c r="G50" s="8">
        <f t="shared" si="10"/>
        <v>0.59834594082218384</v>
      </c>
      <c r="H50" s="17">
        <f>EXP(-$A50*($C50+'shock shape'!B46))</f>
        <v>0.58591169262623799</v>
      </c>
      <c r="I50" s="8">
        <f>EXP(-$A50*($C50+'shock shape'!C46))</f>
        <v>0.58591169262623799</v>
      </c>
      <c r="J50" s="8">
        <f>EXP(-$A50*($C50+'shock shape'!D46))</f>
        <v>0.58591169262623799</v>
      </c>
      <c r="K50" s="8">
        <f>EXP(-$A50*($C50+'shock shape'!E46))</f>
        <v>0.58591169262623799</v>
      </c>
      <c r="L50" s="8">
        <f>EXP(-$A50*($C50+'shock shape'!F46))</f>
        <v>0.58591169262623799</v>
      </c>
      <c r="M50" s="8">
        <f>EXP(-$A50*($C50+'shock shape'!G46))</f>
        <v>0.57433857999824256</v>
      </c>
      <c r="N50" s="18">
        <f>EXP(-$A50*($C50+'shock shape'!H46))</f>
        <v>0.58529680821978636</v>
      </c>
      <c r="O50" s="6">
        <v>0.57535218046411307</v>
      </c>
      <c r="P50" s="6">
        <v>0.59672934525636601</v>
      </c>
      <c r="Q50" s="27">
        <v>0.58592816113845525</v>
      </c>
      <c r="R50" s="6">
        <v>0.58601897943595649</v>
      </c>
      <c r="S50" s="6">
        <v>0.58607834152136307</v>
      </c>
      <c r="T50" s="6">
        <v>0.58620707987108978</v>
      </c>
      <c r="U50" s="6">
        <v>0.58292696051629056</v>
      </c>
      <c r="V50" s="5">
        <v>0.58591169262623799</v>
      </c>
      <c r="W50" s="28">
        <v>0.577724645233894</v>
      </c>
      <c r="X50" s="11">
        <f t="shared" si="11"/>
        <v>1.0253454620959166</v>
      </c>
      <c r="Y50" s="11">
        <f t="shared" si="12"/>
        <v>1.0040377217195575</v>
      </c>
      <c r="Z50" s="11">
        <f t="shared" si="13"/>
        <v>1.0471053964388219</v>
      </c>
      <c r="AA50" s="11">
        <f t="shared" si="14"/>
        <v>1.006866315812198</v>
      </c>
      <c r="AB50" s="11">
        <f t="shared" si="15"/>
        <v>1.0442763541986406</v>
      </c>
      <c r="AC50" s="40">
        <f t="shared" si="16"/>
        <v>1.0253454620959166</v>
      </c>
      <c r="AD50" s="41">
        <f t="shared" si="17"/>
        <v>1.0253454620959166</v>
      </c>
      <c r="AE50" s="41">
        <f t="shared" si="18"/>
        <v>1.0253454620959166</v>
      </c>
      <c r="AF50" s="41">
        <f t="shared" si="19"/>
        <v>1.0253454620959166</v>
      </c>
      <c r="AG50" s="41">
        <f t="shared" si="20"/>
        <v>1.0253454620959166</v>
      </c>
      <c r="AH50" s="41">
        <f t="shared" si="21"/>
        <v>1.0050925149969245</v>
      </c>
      <c r="AI50" s="42">
        <f t="shared" si="22"/>
        <v>1.0242694143846263</v>
      </c>
      <c r="AJ50" s="40">
        <f t="shared" si="23"/>
        <v>1.0253742819922969</v>
      </c>
      <c r="AK50" s="41">
        <f t="shared" si="24"/>
        <v>1.0255332140129241</v>
      </c>
      <c r="AL50" s="41">
        <f t="shared" si="25"/>
        <v>1.0256370976623854</v>
      </c>
      <c r="AM50" s="41">
        <f t="shared" si="26"/>
        <v>1.0258623897744072</v>
      </c>
      <c r="AN50" s="41">
        <f t="shared" si="27"/>
        <v>1.0201221809035086</v>
      </c>
      <c r="AO50" s="41">
        <f t="shared" si="28"/>
        <v>1.0253454620959166</v>
      </c>
      <c r="AP50" s="42">
        <f t="shared" si="29"/>
        <v>1.0110181291593145</v>
      </c>
    </row>
    <row r="51" spans="1:42" x14ac:dyDescent="0.25">
      <c r="A51" s="2">
        <v>21.5</v>
      </c>
      <c r="B51" s="3">
        <v>0.57584806067374772</v>
      </c>
      <c r="C51" s="8">
        <f t="shared" si="6"/>
        <v>2.5670299378407806E-2</v>
      </c>
      <c r="D51" s="8">
        <f t="shared" si="7"/>
        <v>2.6670299378407807E-2</v>
      </c>
      <c r="E51" s="8">
        <f t="shared" si="8"/>
        <v>2.4670299378407805E-2</v>
      </c>
      <c r="F51" s="8">
        <f t="shared" si="9"/>
        <v>0.56359947152483902</v>
      </c>
      <c r="G51" s="8">
        <f t="shared" si="10"/>
        <v>0.58836284584255827</v>
      </c>
      <c r="H51" s="17">
        <f>EXP(-$A51*($C51+'shock shape'!B47))</f>
        <v>0.57584806067374772</v>
      </c>
      <c r="I51" s="8">
        <f>EXP(-$A51*($C51+'shock shape'!C47))</f>
        <v>0.57584806067374772</v>
      </c>
      <c r="J51" s="8">
        <f>EXP(-$A51*($C51+'shock shape'!D47))</f>
        <v>0.57584806067374772</v>
      </c>
      <c r="K51" s="8">
        <f>EXP(-$A51*($C51+'shock shape'!E47))</f>
        <v>0.57584806067374772</v>
      </c>
      <c r="L51" s="8">
        <f>EXP(-$A51*($C51+'shock shape'!F47))</f>
        <v>0.57584806067374772</v>
      </c>
      <c r="M51" s="8">
        <f>EXP(-$A51*($C51+'shock shape'!G47))</f>
        <v>0.56481251394194187</v>
      </c>
      <c r="N51" s="18">
        <f>EXP(-$A51*($C51+'shock shape'!H47))</f>
        <v>0.57461131731880954</v>
      </c>
      <c r="O51" s="6">
        <v>0.56517812493293307</v>
      </c>
      <c r="P51" s="6">
        <v>0.58678394325179672</v>
      </c>
      <c r="Q51" s="27">
        <v>0.57586445281612075</v>
      </c>
      <c r="R51" s="6">
        <v>0.57595485567314753</v>
      </c>
      <c r="S51" s="6">
        <v>0.57601394949985896</v>
      </c>
      <c r="T51" s="6">
        <v>0.57614210104241381</v>
      </c>
      <c r="U51" s="6">
        <v>0.57312673678509207</v>
      </c>
      <c r="V51" s="5">
        <v>0.57584806067374772</v>
      </c>
      <c r="W51" s="28">
        <v>0.56728989432115307</v>
      </c>
      <c r="X51" s="11">
        <f t="shared" si="11"/>
        <v>1.0077341061790586</v>
      </c>
      <c r="Y51" s="11">
        <f t="shared" si="12"/>
        <v>0.98629907516846838</v>
      </c>
      <c r="Z51" s="11">
        <f t="shared" si="13"/>
        <v>1.0296349802244771</v>
      </c>
      <c r="AA51" s="11">
        <f t="shared" si="14"/>
        <v>0.98906171863263304</v>
      </c>
      <c r="AB51" s="11">
        <f t="shared" si="15"/>
        <v>1.0268719006906444</v>
      </c>
      <c r="AC51" s="40">
        <f t="shared" si="16"/>
        <v>1.0077341061790586</v>
      </c>
      <c r="AD51" s="41">
        <f t="shared" si="17"/>
        <v>1.0077341061790586</v>
      </c>
      <c r="AE51" s="41">
        <f t="shared" si="18"/>
        <v>1.0077341061790586</v>
      </c>
      <c r="AF51" s="41">
        <f t="shared" si="19"/>
        <v>1.0077341061790586</v>
      </c>
      <c r="AG51" s="41">
        <f t="shared" si="20"/>
        <v>1.0077341061790586</v>
      </c>
      <c r="AH51" s="41">
        <f t="shared" si="21"/>
        <v>0.98842189939839842</v>
      </c>
      <c r="AI51" s="42">
        <f t="shared" si="22"/>
        <v>1.0055698053079167</v>
      </c>
      <c r="AJ51" s="40">
        <f t="shared" si="23"/>
        <v>1.0077627924282115</v>
      </c>
      <c r="AK51" s="41">
        <f t="shared" si="24"/>
        <v>1.0079209974280083</v>
      </c>
      <c r="AL51" s="41">
        <f t="shared" si="25"/>
        <v>1.0080244116247532</v>
      </c>
      <c r="AM51" s="41">
        <f t="shared" si="26"/>
        <v>1.0082486768242243</v>
      </c>
      <c r="AN51" s="41">
        <f t="shared" si="27"/>
        <v>1.0029717893739112</v>
      </c>
      <c r="AO51" s="41">
        <f t="shared" si="28"/>
        <v>1.0077341061790586</v>
      </c>
      <c r="AP51" s="42">
        <f t="shared" si="29"/>
        <v>0.99275731506201803</v>
      </c>
    </row>
    <row r="52" spans="1:42" x14ac:dyDescent="0.25">
      <c r="A52" s="2">
        <v>22</v>
      </c>
      <c r="B52" s="3">
        <v>0.56572913404019987</v>
      </c>
      <c r="C52" s="8">
        <f t="shared" si="6"/>
        <v>2.5892721686027922E-2</v>
      </c>
      <c r="D52" s="8">
        <f t="shared" si="7"/>
        <v>2.6892721686027923E-2</v>
      </c>
      <c r="E52" s="8">
        <f t="shared" si="8"/>
        <v>2.4892721686027922E-2</v>
      </c>
      <c r="F52" s="8">
        <f t="shared" si="9"/>
        <v>0.5534190010588026</v>
      </c>
      <c r="G52" s="8">
        <f t="shared" si="10"/>
        <v>0.57831309096643779</v>
      </c>
      <c r="H52" s="17">
        <f>EXP(-$A52*($C52+'shock shape'!B48))</f>
        <v>0.56572913404019987</v>
      </c>
      <c r="I52" s="8">
        <f>EXP(-$A52*($C52+'shock shape'!C48))</f>
        <v>0.56572913404019987</v>
      </c>
      <c r="J52" s="8">
        <f>EXP(-$A52*($C52+'shock shape'!D48))</f>
        <v>0.56572913404019987</v>
      </c>
      <c r="K52" s="8">
        <f>EXP(-$A52*($C52+'shock shape'!E48))</f>
        <v>0.56572913404019987</v>
      </c>
      <c r="L52" s="8">
        <f>EXP(-$A52*($C52+'shock shape'!F48))</f>
        <v>0.56572913404019987</v>
      </c>
      <c r="M52" s="8">
        <f>EXP(-$A52*($C52+'shock shape'!G48))</f>
        <v>0.555248300446197</v>
      </c>
      <c r="N52" s="18">
        <f>EXP(-$A52*($C52+'shock shape'!H48))</f>
        <v>0.56386530490736109</v>
      </c>
      <c r="O52" s="6">
        <v>0.55494816799773561</v>
      </c>
      <c r="P52" s="6">
        <v>0.57678389618126824</v>
      </c>
      <c r="Q52" s="27">
        <v>0.56574544939311411</v>
      </c>
      <c r="R52" s="6">
        <v>0.56583543452702656</v>
      </c>
      <c r="S52" s="6">
        <v>0.56589425862109377</v>
      </c>
      <c r="T52" s="6">
        <v>0.56602182013226154</v>
      </c>
      <c r="U52" s="6">
        <v>0.56327266567075518</v>
      </c>
      <c r="V52" s="5">
        <v>0.56572913404019987</v>
      </c>
      <c r="W52" s="28">
        <v>0.55679780961218828</v>
      </c>
      <c r="X52" s="11">
        <f t="shared" si="11"/>
        <v>0.99002598457034985</v>
      </c>
      <c r="Y52" s="11">
        <f t="shared" si="12"/>
        <v>0.96848325185290463</v>
      </c>
      <c r="Z52" s="11">
        <f t="shared" si="13"/>
        <v>1.0120479091912662</v>
      </c>
      <c r="AA52" s="11">
        <f t="shared" si="14"/>
        <v>0.9711592939960374</v>
      </c>
      <c r="AB52" s="11">
        <f t="shared" si="15"/>
        <v>1.0093718183172196</v>
      </c>
      <c r="AC52" s="40">
        <f t="shared" si="16"/>
        <v>0.99002598457034985</v>
      </c>
      <c r="AD52" s="41">
        <f t="shared" si="17"/>
        <v>0.99002598457034985</v>
      </c>
      <c r="AE52" s="41">
        <f t="shared" si="18"/>
        <v>0.99002598457034985</v>
      </c>
      <c r="AF52" s="41">
        <f t="shared" si="19"/>
        <v>0.99002598457034985</v>
      </c>
      <c r="AG52" s="41">
        <f t="shared" si="20"/>
        <v>0.99002598457034985</v>
      </c>
      <c r="AH52" s="41">
        <f t="shared" si="21"/>
        <v>0.97168452578084485</v>
      </c>
      <c r="AI52" s="42">
        <f t="shared" si="22"/>
        <v>0.98676428358788204</v>
      </c>
      <c r="AJ52" s="40">
        <f t="shared" si="23"/>
        <v>0.99005453643794983</v>
      </c>
      <c r="AK52" s="41">
        <f t="shared" si="24"/>
        <v>0.99021201042229656</v>
      </c>
      <c r="AL52" s="41">
        <f t="shared" si="25"/>
        <v>0.99031495258691427</v>
      </c>
      <c r="AM52" s="41">
        <f t="shared" si="26"/>
        <v>0.99053818523145787</v>
      </c>
      <c r="AN52" s="41">
        <f t="shared" si="27"/>
        <v>0.98572716492382173</v>
      </c>
      <c r="AO52" s="41">
        <f t="shared" si="28"/>
        <v>0.99002598457034985</v>
      </c>
      <c r="AP52" s="42">
        <f t="shared" si="29"/>
        <v>0.97439616682132957</v>
      </c>
    </row>
    <row r="53" spans="1:42" x14ac:dyDescent="0.25">
      <c r="A53" s="2">
        <v>22.5</v>
      </c>
      <c r="B53" s="3">
        <v>0.5556655020877096</v>
      </c>
      <c r="C53" s="8">
        <f t="shared" si="6"/>
        <v>2.6115056921093647E-2</v>
      </c>
      <c r="D53" s="8">
        <f t="shared" si="7"/>
        <v>2.7115056921093648E-2</v>
      </c>
      <c r="E53" s="8">
        <f t="shared" si="8"/>
        <v>2.5115056921093646E-2</v>
      </c>
      <c r="F53" s="8">
        <f t="shared" si="9"/>
        <v>0.54330263213191454</v>
      </c>
      <c r="G53" s="8">
        <f t="shared" si="10"/>
        <v>0.56830968957171946</v>
      </c>
      <c r="H53" s="17">
        <f>EXP(-$A53*($C53+'shock shape'!B49))</f>
        <v>0.5556655020877096</v>
      </c>
      <c r="I53" s="8">
        <f>EXP(-$A53*($C53+'shock shape'!C49))</f>
        <v>0.5556655020877096</v>
      </c>
      <c r="J53" s="8">
        <f>EXP(-$A53*($C53+'shock shape'!D49))</f>
        <v>0.5556655020877096</v>
      </c>
      <c r="K53" s="8">
        <f>EXP(-$A53*($C53+'shock shape'!E49))</f>
        <v>0.5556655020877096</v>
      </c>
      <c r="L53" s="8">
        <f>EXP(-$A53*($C53+'shock shape'!F49))</f>
        <v>0.5556655020877096</v>
      </c>
      <c r="M53" s="8">
        <f>EXP(-$A53*($C53+'shock shape'!G49))</f>
        <v>0.54575300317635844</v>
      </c>
      <c r="N53" s="18">
        <f>EXP(-$A53*($C53+'shock shape'!H49))</f>
        <v>0.55317062501183933</v>
      </c>
      <c r="O53" s="6">
        <v>0.54477411246655572</v>
      </c>
      <c r="P53" s="6">
        <v>0.56683849417669896</v>
      </c>
      <c r="Q53" s="27">
        <v>0.55568174107077972</v>
      </c>
      <c r="R53" s="6">
        <v>0.55577131076421771</v>
      </c>
      <c r="S53" s="6">
        <v>0.55582986659958955</v>
      </c>
      <c r="T53" s="6">
        <v>0.55595684130358558</v>
      </c>
      <c r="U53" s="6">
        <v>0.55347244193955658</v>
      </c>
      <c r="V53" s="5">
        <v>0.5556655020877096</v>
      </c>
      <c r="W53" s="28">
        <v>0.54636305869944735</v>
      </c>
      <c r="X53" s="11">
        <f t="shared" si="11"/>
        <v>0.97241462865349193</v>
      </c>
      <c r="Y53" s="11">
        <f t="shared" si="12"/>
        <v>0.95077960623085056</v>
      </c>
      <c r="Z53" s="11">
        <f t="shared" si="13"/>
        <v>0.99454195675050916</v>
      </c>
      <c r="AA53" s="11">
        <f t="shared" si="14"/>
        <v>0.95335469681647267</v>
      </c>
      <c r="AB53" s="11">
        <f t="shared" si="15"/>
        <v>0.99196736480922332</v>
      </c>
      <c r="AC53" s="40">
        <f t="shared" si="16"/>
        <v>0.97241462865349193</v>
      </c>
      <c r="AD53" s="41">
        <f t="shared" si="17"/>
        <v>0.97241462865349193</v>
      </c>
      <c r="AE53" s="41">
        <f t="shared" si="18"/>
        <v>0.97241462865349193</v>
      </c>
      <c r="AF53" s="41">
        <f t="shared" si="19"/>
        <v>0.97241462865349193</v>
      </c>
      <c r="AG53" s="41">
        <f t="shared" si="20"/>
        <v>0.97241462865349193</v>
      </c>
      <c r="AH53" s="41">
        <f t="shared" si="21"/>
        <v>0.95506775555862744</v>
      </c>
      <c r="AI53" s="42">
        <f t="shared" si="22"/>
        <v>0.96804859377071895</v>
      </c>
      <c r="AJ53" s="40">
        <f t="shared" si="23"/>
        <v>0.97244304687386462</v>
      </c>
      <c r="AK53" s="41">
        <f t="shared" si="24"/>
        <v>0.97259979383738115</v>
      </c>
      <c r="AL53" s="41">
        <f t="shared" si="25"/>
        <v>0.97270226654928182</v>
      </c>
      <c r="AM53" s="41">
        <f t="shared" si="26"/>
        <v>0.97292447228127488</v>
      </c>
      <c r="AN53" s="41">
        <f t="shared" si="27"/>
        <v>0.9685767733942241</v>
      </c>
      <c r="AO53" s="41">
        <f t="shared" si="28"/>
        <v>0.97241462865349193</v>
      </c>
      <c r="AP53" s="42">
        <f t="shared" si="29"/>
        <v>0.95613535272403294</v>
      </c>
    </row>
    <row r="54" spans="1:42" x14ac:dyDescent="0.25">
      <c r="A54" s="2">
        <v>23</v>
      </c>
      <c r="B54" s="3">
        <v>0.54554657545416174</v>
      </c>
      <c r="C54" s="8">
        <f t="shared" si="6"/>
        <v>2.6346395484184864E-2</v>
      </c>
      <c r="D54" s="8">
        <f t="shared" si="7"/>
        <v>2.7346395484184865E-2</v>
      </c>
      <c r="E54" s="8">
        <f t="shared" si="8"/>
        <v>2.5346395484184863E-2</v>
      </c>
      <c r="F54" s="8">
        <f t="shared" si="9"/>
        <v>0.53314220134233958</v>
      </c>
      <c r="G54" s="8">
        <f t="shared" si="10"/>
        <v>0.558239556426815</v>
      </c>
      <c r="H54" s="17">
        <f>EXP(-$A54*($C54+'shock shape'!B50))</f>
        <v>0.54554657545416174</v>
      </c>
      <c r="I54" s="8">
        <f>EXP(-$A54*($C54+'shock shape'!C50))</f>
        <v>0.54554657545416174</v>
      </c>
      <c r="J54" s="8">
        <f>EXP(-$A54*($C54+'shock shape'!D50))</f>
        <v>0.54554657545416174</v>
      </c>
      <c r="K54" s="8">
        <f>EXP(-$A54*($C54+'shock shape'!E50))</f>
        <v>0.54554657545416174</v>
      </c>
      <c r="L54" s="8">
        <f>EXP(-$A54*($C54+'shock shape'!F50))</f>
        <v>0.54554657545416174</v>
      </c>
      <c r="M54" s="8">
        <f>EXP(-$A54*($C54+'shock shape'!G50))</f>
        <v>0.53621659942394007</v>
      </c>
      <c r="N54" s="18">
        <f>EXP(-$A54*($C54+'shock shape'!H50))</f>
        <v>0.54241868395135884</v>
      </c>
      <c r="O54" s="6">
        <v>0.53454415553135814</v>
      </c>
      <c r="P54" s="6">
        <v>0.55683844710617048</v>
      </c>
      <c r="Q54" s="27">
        <v>0.54556273764777297</v>
      </c>
      <c r="R54" s="6">
        <v>0.54565188961809674</v>
      </c>
      <c r="S54" s="6">
        <v>0.54571017572082448</v>
      </c>
      <c r="T54" s="6">
        <v>0.54583656039343342</v>
      </c>
      <c r="U54" s="6">
        <v>0.54361837082521958</v>
      </c>
      <c r="V54" s="5">
        <v>0.54554657545416174</v>
      </c>
      <c r="W54" s="28">
        <v>0.53587097399048256</v>
      </c>
      <c r="X54" s="11">
        <f t="shared" si="11"/>
        <v>0.95470650704478321</v>
      </c>
      <c r="Y54" s="11">
        <f t="shared" si="12"/>
        <v>0.93299885234909441</v>
      </c>
      <c r="Z54" s="11">
        <f t="shared" si="13"/>
        <v>0.97691922374692641</v>
      </c>
      <c r="AA54" s="11">
        <f t="shared" si="14"/>
        <v>0.93545227217987692</v>
      </c>
      <c r="AB54" s="11">
        <f t="shared" si="15"/>
        <v>0.9744672824357985</v>
      </c>
      <c r="AC54" s="40">
        <f t="shared" si="16"/>
        <v>0.95470650704478321</v>
      </c>
      <c r="AD54" s="41">
        <f t="shared" si="17"/>
        <v>0.95470650704478321</v>
      </c>
      <c r="AE54" s="41">
        <f t="shared" si="18"/>
        <v>0.95470650704478321</v>
      </c>
      <c r="AF54" s="41">
        <f t="shared" si="19"/>
        <v>0.95470650704478321</v>
      </c>
      <c r="AG54" s="41">
        <f t="shared" si="20"/>
        <v>0.95470650704478321</v>
      </c>
      <c r="AH54" s="41">
        <f t="shared" si="21"/>
        <v>0.93837904899189528</v>
      </c>
      <c r="AI54" s="42">
        <f t="shared" si="22"/>
        <v>0.9492326969148781</v>
      </c>
      <c r="AJ54" s="40">
        <f t="shared" si="23"/>
        <v>0.9547347908836028</v>
      </c>
      <c r="AK54" s="41">
        <f t="shared" si="24"/>
        <v>0.95489080683166938</v>
      </c>
      <c r="AL54" s="41">
        <f t="shared" si="25"/>
        <v>0.954992807511443</v>
      </c>
      <c r="AM54" s="41">
        <f t="shared" si="26"/>
        <v>0.9552139806885086</v>
      </c>
      <c r="AN54" s="41">
        <f t="shared" si="27"/>
        <v>0.95133214894413443</v>
      </c>
      <c r="AO54" s="41">
        <f t="shared" si="28"/>
        <v>0.95470650704478321</v>
      </c>
      <c r="AP54" s="42">
        <f t="shared" si="29"/>
        <v>0.93777420448334459</v>
      </c>
    </row>
    <row r="55" spans="1:42" x14ac:dyDescent="0.25">
      <c r="A55" s="2">
        <v>23.5</v>
      </c>
      <c r="B55" s="3">
        <v>0.53548294350167147</v>
      </c>
      <c r="C55" s="8">
        <f t="shared" si="6"/>
        <v>2.6578137920812747E-2</v>
      </c>
      <c r="D55" s="8">
        <f t="shared" si="7"/>
        <v>2.7578137920812748E-2</v>
      </c>
      <c r="E55" s="8">
        <f t="shared" si="8"/>
        <v>2.5578137920812746E-2</v>
      </c>
      <c r="F55" s="8">
        <f t="shared" si="9"/>
        <v>0.52304580309149951</v>
      </c>
      <c r="G55" s="8">
        <f t="shared" si="10"/>
        <v>0.54821581797694441</v>
      </c>
      <c r="H55" s="17">
        <f>EXP(-$A55*($C55+'shock shape'!B51))</f>
        <v>0.53548294350167147</v>
      </c>
      <c r="I55" s="8">
        <f>EXP(-$A55*($C55+'shock shape'!C51))</f>
        <v>0.53548294350167147</v>
      </c>
      <c r="J55" s="8">
        <f>EXP(-$A55*($C55+'shock shape'!D51))</f>
        <v>0.53548294350167147</v>
      </c>
      <c r="K55" s="8">
        <f>EXP(-$A55*($C55+'shock shape'!E51))</f>
        <v>0.53548294350167147</v>
      </c>
      <c r="L55" s="8">
        <f>EXP(-$A55*($C55+'shock shape'!F51))</f>
        <v>0.53548294350167147</v>
      </c>
      <c r="M55" s="8">
        <f>EXP(-$A55*($C55+'shock shape'!G51))</f>
        <v>0.52674630494532593</v>
      </c>
      <c r="N55" s="18">
        <f>EXP(-$A55*($C55+'shock shape'!H51))</f>
        <v>0.53172106495308624</v>
      </c>
      <c r="O55" s="6">
        <v>0.52437010000017825</v>
      </c>
      <c r="P55" s="6">
        <v>0.54689304510160119</v>
      </c>
      <c r="Q55" s="27">
        <v>0.53549902932543847</v>
      </c>
      <c r="R55" s="6">
        <v>0.53558776585528789</v>
      </c>
      <c r="S55" s="6">
        <v>0.53564578369932025</v>
      </c>
      <c r="T55" s="6">
        <v>0.53577158156475746</v>
      </c>
      <c r="U55" s="6">
        <v>0.53381814709402109</v>
      </c>
      <c r="V55" s="5">
        <v>0.53548294350167147</v>
      </c>
      <c r="W55" s="28">
        <v>0.52543622307774163</v>
      </c>
      <c r="X55" s="11">
        <f t="shared" si="11"/>
        <v>0.93709515112792519</v>
      </c>
      <c r="Y55" s="11">
        <f t="shared" si="12"/>
        <v>0.9153301554101243</v>
      </c>
      <c r="Z55" s="11">
        <f t="shared" si="13"/>
        <v>0.95937768145965285</v>
      </c>
      <c r="AA55" s="11">
        <f t="shared" si="14"/>
        <v>0.91764767500031208</v>
      </c>
      <c r="AB55" s="11">
        <f t="shared" si="15"/>
        <v>0.95706282892780226</v>
      </c>
      <c r="AC55" s="40">
        <f t="shared" si="16"/>
        <v>0.93709515112792519</v>
      </c>
      <c r="AD55" s="41">
        <f t="shared" si="17"/>
        <v>0.93709515112792519</v>
      </c>
      <c r="AE55" s="41">
        <f t="shared" si="18"/>
        <v>0.93709515112792519</v>
      </c>
      <c r="AF55" s="41">
        <f t="shared" si="19"/>
        <v>0.93709515112792519</v>
      </c>
      <c r="AG55" s="41">
        <f t="shared" si="20"/>
        <v>0.93709515112792519</v>
      </c>
      <c r="AH55" s="41">
        <f t="shared" si="21"/>
        <v>0.92180603365432046</v>
      </c>
      <c r="AI55" s="42">
        <f t="shared" si="22"/>
        <v>0.93051186366790106</v>
      </c>
      <c r="AJ55" s="40">
        <f t="shared" si="23"/>
        <v>0.93712330131951749</v>
      </c>
      <c r="AK55" s="41">
        <f t="shared" si="24"/>
        <v>0.93727859024675397</v>
      </c>
      <c r="AL55" s="41">
        <f t="shared" si="25"/>
        <v>0.93738012147381056</v>
      </c>
      <c r="AM55" s="41">
        <f t="shared" si="26"/>
        <v>0.93760026773832572</v>
      </c>
      <c r="AN55" s="41">
        <f t="shared" si="27"/>
        <v>0.93418175741453702</v>
      </c>
      <c r="AO55" s="41">
        <f t="shared" si="28"/>
        <v>0.93709515112792519</v>
      </c>
      <c r="AP55" s="42">
        <f t="shared" si="29"/>
        <v>0.91951339038604796</v>
      </c>
    </row>
    <row r="56" spans="1:42" x14ac:dyDescent="0.25">
      <c r="A56" s="2">
        <v>24</v>
      </c>
      <c r="B56" s="3">
        <v>0.52536401686812351</v>
      </c>
      <c r="C56" s="8">
        <f t="shared" si="6"/>
        <v>2.681932879975826E-2</v>
      </c>
      <c r="D56" s="8">
        <f t="shared" si="7"/>
        <v>2.781932879975826E-2</v>
      </c>
      <c r="E56" s="8">
        <f t="shared" si="8"/>
        <v>2.5819328799758259E-2</v>
      </c>
      <c r="F56" s="8">
        <f t="shared" si="9"/>
        <v>0.51290538208936221</v>
      </c>
      <c r="G56" s="8">
        <f t="shared" si="10"/>
        <v>0.53812527584614411</v>
      </c>
      <c r="H56" s="17">
        <f>EXP(-$A56*($C56+'shock shape'!B52))</f>
        <v>0.52536401686812351</v>
      </c>
      <c r="I56" s="8">
        <f>EXP(-$A56*($C56+'shock shape'!C52))</f>
        <v>0.52536401686812351</v>
      </c>
      <c r="J56" s="8">
        <f>EXP(-$A56*($C56+'shock shape'!D52))</f>
        <v>0.52536401686812351</v>
      </c>
      <c r="K56" s="8">
        <f>EXP(-$A56*($C56+'shock shape'!E52))</f>
        <v>0.52536401686812351</v>
      </c>
      <c r="L56" s="8">
        <f>EXP(-$A56*($C56+'shock shape'!F52))</f>
        <v>0.52536401686812351</v>
      </c>
      <c r="M56" s="8">
        <f>EXP(-$A56*($C56+'shock shape'!G52))</f>
        <v>0.51723193337421758</v>
      </c>
      <c r="N56" s="18">
        <f>EXP(-$A56*($C56+'shock shape'!H52))</f>
        <v>0.52096944218018937</v>
      </c>
      <c r="O56" s="6">
        <v>0.51414014306498079</v>
      </c>
      <c r="P56" s="6">
        <v>0.5368929980310726</v>
      </c>
      <c r="Q56" s="27">
        <v>0.52538002590243194</v>
      </c>
      <c r="R56" s="6">
        <v>0.52546834470916681</v>
      </c>
      <c r="S56" s="6">
        <v>0.52552609282055507</v>
      </c>
      <c r="T56" s="6">
        <v>0.5256513006546053</v>
      </c>
      <c r="U56" s="6">
        <v>0.5239640759796842</v>
      </c>
      <c r="V56" s="5">
        <v>0.52536401686812351</v>
      </c>
      <c r="W56" s="28">
        <v>0.51494413836877673</v>
      </c>
      <c r="X56" s="11">
        <f t="shared" si="11"/>
        <v>0.91938702951921625</v>
      </c>
      <c r="Y56" s="11">
        <f t="shared" si="12"/>
        <v>0.89758441865638394</v>
      </c>
      <c r="Z56" s="11">
        <f t="shared" si="13"/>
        <v>0.94171923273075231</v>
      </c>
      <c r="AA56" s="11">
        <f t="shared" si="14"/>
        <v>0.89974525036371655</v>
      </c>
      <c r="AB56" s="11">
        <f t="shared" si="15"/>
        <v>0.93956274655437721</v>
      </c>
      <c r="AC56" s="40">
        <f t="shared" si="16"/>
        <v>0.91938702951921625</v>
      </c>
      <c r="AD56" s="41">
        <f t="shared" si="17"/>
        <v>0.91938702951921625</v>
      </c>
      <c r="AE56" s="41">
        <f t="shared" si="18"/>
        <v>0.91938702951921625</v>
      </c>
      <c r="AF56" s="41">
        <f t="shared" si="19"/>
        <v>0.91938702951921625</v>
      </c>
      <c r="AG56" s="41">
        <f t="shared" si="20"/>
        <v>0.91938702951921625</v>
      </c>
      <c r="AH56" s="41">
        <f t="shared" si="21"/>
        <v>0.90515588340488085</v>
      </c>
      <c r="AI56" s="42">
        <f t="shared" si="22"/>
        <v>0.91169652381533151</v>
      </c>
      <c r="AJ56" s="40">
        <f t="shared" si="23"/>
        <v>0.919415045329256</v>
      </c>
      <c r="AK56" s="41">
        <f t="shared" si="24"/>
        <v>0.91956960324104209</v>
      </c>
      <c r="AL56" s="41">
        <f t="shared" si="25"/>
        <v>0.91967066243597151</v>
      </c>
      <c r="AM56" s="41">
        <f t="shared" si="26"/>
        <v>0.91988977614555945</v>
      </c>
      <c r="AN56" s="41">
        <f t="shared" si="27"/>
        <v>0.91693713296444745</v>
      </c>
      <c r="AO56" s="41">
        <f t="shared" si="28"/>
        <v>0.91938702951921625</v>
      </c>
      <c r="AP56" s="42">
        <f t="shared" si="29"/>
        <v>0.90115224214535938</v>
      </c>
    </row>
    <row r="57" spans="1:42" x14ac:dyDescent="0.25">
      <c r="A57" s="2">
        <v>24.5</v>
      </c>
      <c r="B57" s="3">
        <v>0.51530038491563324</v>
      </c>
      <c r="C57" s="8">
        <f t="shared" si="6"/>
        <v>2.7061439864260052E-2</v>
      </c>
      <c r="D57" s="8">
        <f t="shared" si="7"/>
        <v>2.8061439864260053E-2</v>
      </c>
      <c r="E57" s="8">
        <f t="shared" si="8"/>
        <v>2.6061439864260051E-2</v>
      </c>
      <c r="F57" s="8">
        <f t="shared" si="9"/>
        <v>0.50282892469944063</v>
      </c>
      <c r="G57" s="8">
        <f t="shared" si="10"/>
        <v>0.52808116966007779</v>
      </c>
      <c r="H57" s="17">
        <f>EXP(-$A57*($C57+'shock shape'!B53))</f>
        <v>0.51530038491563324</v>
      </c>
      <c r="I57" s="8">
        <f>EXP(-$A57*($C57+'shock shape'!C53))</f>
        <v>0.51530038491563324</v>
      </c>
      <c r="J57" s="8">
        <f>EXP(-$A57*($C57+'shock shape'!D53))</f>
        <v>0.51530038491563324</v>
      </c>
      <c r="K57" s="8">
        <f>EXP(-$A57*($C57+'shock shape'!E53))</f>
        <v>0.51530038491563324</v>
      </c>
      <c r="L57" s="8">
        <f>EXP(-$A57*($C57+'shock shape'!F53))</f>
        <v>0.51530038491563324</v>
      </c>
      <c r="M57" s="8">
        <f>EXP(-$A57*($C57+'shock shape'!G53))</f>
        <v>0.50778087307651276</v>
      </c>
      <c r="N57" s="18">
        <f>EXP(-$A57*($C57+'shock shape'!H53))</f>
        <v>0.51027510523282982</v>
      </c>
      <c r="O57" s="6">
        <v>0.50396608753380079</v>
      </c>
      <c r="P57" s="6">
        <v>0.52694759602650332</v>
      </c>
      <c r="Q57" s="27">
        <v>0.51531631758009744</v>
      </c>
      <c r="R57" s="6">
        <v>0.51540422094635807</v>
      </c>
      <c r="S57" s="6">
        <v>0.51546170079905096</v>
      </c>
      <c r="T57" s="6">
        <v>0.51558632182592934</v>
      </c>
      <c r="U57" s="6">
        <v>0.5141638522484856</v>
      </c>
      <c r="V57" s="5">
        <v>0.51530038491563324</v>
      </c>
      <c r="W57" s="28">
        <v>0.5045093874560358</v>
      </c>
      <c r="X57" s="11">
        <f t="shared" si="11"/>
        <v>0.90177567360235833</v>
      </c>
      <c r="Y57" s="11">
        <f t="shared" si="12"/>
        <v>0.87995061822402121</v>
      </c>
      <c r="Z57" s="11">
        <f t="shared" si="13"/>
        <v>0.92414204690513624</v>
      </c>
      <c r="AA57" s="11">
        <f t="shared" si="14"/>
        <v>0.88194065318415149</v>
      </c>
      <c r="AB57" s="11">
        <f t="shared" si="15"/>
        <v>0.92215829304638097</v>
      </c>
      <c r="AC57" s="40">
        <f t="shared" si="16"/>
        <v>0.90177567360235833</v>
      </c>
      <c r="AD57" s="41">
        <f t="shared" si="17"/>
        <v>0.90177567360235833</v>
      </c>
      <c r="AE57" s="41">
        <f t="shared" si="18"/>
        <v>0.90177567360235833</v>
      </c>
      <c r="AF57" s="41">
        <f t="shared" si="19"/>
        <v>0.90177567360235833</v>
      </c>
      <c r="AG57" s="41">
        <f t="shared" si="20"/>
        <v>0.90177567360235833</v>
      </c>
      <c r="AH57" s="41">
        <f t="shared" si="21"/>
        <v>0.88861652788389744</v>
      </c>
      <c r="AI57" s="42">
        <f t="shared" si="22"/>
        <v>0.89298143415745235</v>
      </c>
      <c r="AJ57" s="40">
        <f t="shared" si="23"/>
        <v>0.90180355576517068</v>
      </c>
      <c r="AK57" s="41">
        <f t="shared" si="24"/>
        <v>0.90195738665612679</v>
      </c>
      <c r="AL57" s="41">
        <f t="shared" si="25"/>
        <v>0.90205797639833929</v>
      </c>
      <c r="AM57" s="41">
        <f t="shared" si="26"/>
        <v>0.90227606319537645</v>
      </c>
      <c r="AN57" s="41">
        <f t="shared" si="27"/>
        <v>0.89978674143484993</v>
      </c>
      <c r="AO57" s="41">
        <f t="shared" si="28"/>
        <v>0.90177567360235833</v>
      </c>
      <c r="AP57" s="42">
        <f t="shared" si="29"/>
        <v>0.88289142804806275</v>
      </c>
    </row>
    <row r="58" spans="1:42" x14ac:dyDescent="0.25">
      <c r="A58" s="2">
        <v>25</v>
      </c>
      <c r="B58" s="3">
        <v>0.50518145828208549</v>
      </c>
      <c r="C58" s="8">
        <f t="shared" si="6"/>
        <v>2.7313503636683306E-2</v>
      </c>
      <c r="D58" s="8">
        <f t="shared" si="7"/>
        <v>2.8313503636683307E-2</v>
      </c>
      <c r="E58" s="8">
        <f t="shared" si="8"/>
        <v>2.6313503636683305E-2</v>
      </c>
      <c r="F58" s="8">
        <f t="shared" si="9"/>
        <v>0.49270848363544562</v>
      </c>
      <c r="G58" s="8">
        <f t="shared" si="10"/>
        <v>0.51797018778520321</v>
      </c>
      <c r="H58" s="17">
        <f>EXP(-$A58*($C58+'shock shape'!B54))</f>
        <v>0.50518145828208549</v>
      </c>
      <c r="I58" s="8">
        <f>EXP(-$A58*($C58+'shock shape'!C54))</f>
        <v>0.50518145828208549</v>
      </c>
      <c r="J58" s="8">
        <f>EXP(-$A58*($C58+'shock shape'!D54))</f>
        <v>0.50518145828208549</v>
      </c>
      <c r="K58" s="8">
        <f>EXP(-$A58*($C58+'shock shape'!E54))</f>
        <v>0.50518145828208549</v>
      </c>
      <c r="L58" s="8">
        <f>EXP(-$A58*($C58+'shock shape'!F54))</f>
        <v>0.50518145828208549</v>
      </c>
      <c r="M58" s="8">
        <f>EXP(-$A58*($C58+'shock shape'!G54))</f>
        <v>0.49828275053669163</v>
      </c>
      <c r="N58" s="18">
        <f>EXP(-$A58*($C58+'shock shape'!H54))</f>
        <v>0.49953001584505158</v>
      </c>
      <c r="O58" s="6">
        <v>0.49373613059860333</v>
      </c>
      <c r="P58" s="6">
        <v>0.51694754895597494</v>
      </c>
      <c r="Q58" s="27">
        <v>0.50519731415709068</v>
      </c>
      <c r="R58" s="6">
        <v>0.50528479980023699</v>
      </c>
      <c r="S58" s="6">
        <v>0.50534200992028566</v>
      </c>
      <c r="T58" s="6">
        <v>0.50546604091577707</v>
      </c>
      <c r="U58" s="6">
        <v>0.50430978113414859</v>
      </c>
      <c r="V58" s="5">
        <v>0.50518145828208549</v>
      </c>
      <c r="W58" s="28">
        <v>0.49401730274707095</v>
      </c>
      <c r="X58" s="11">
        <f t="shared" si="11"/>
        <v>0.88406755199364973</v>
      </c>
      <c r="Y58" s="11">
        <f t="shared" si="12"/>
        <v>0.86223984636202988</v>
      </c>
      <c r="Z58" s="11">
        <f t="shared" si="13"/>
        <v>0.90644782862410578</v>
      </c>
      <c r="AA58" s="11">
        <f t="shared" si="14"/>
        <v>0.86403822854755596</v>
      </c>
      <c r="AB58" s="11">
        <f t="shared" si="15"/>
        <v>0.90465821067295626</v>
      </c>
      <c r="AC58" s="40">
        <f t="shared" si="16"/>
        <v>0.88406755199364973</v>
      </c>
      <c r="AD58" s="41">
        <f t="shared" si="17"/>
        <v>0.88406755199364973</v>
      </c>
      <c r="AE58" s="41">
        <f t="shared" si="18"/>
        <v>0.88406755199364973</v>
      </c>
      <c r="AF58" s="41">
        <f t="shared" si="19"/>
        <v>0.88406755199364973</v>
      </c>
      <c r="AG58" s="41">
        <f t="shared" si="20"/>
        <v>0.88406755199364973</v>
      </c>
      <c r="AH58" s="41">
        <f t="shared" si="21"/>
        <v>0.87199481343921048</v>
      </c>
      <c r="AI58" s="42">
        <f t="shared" si="22"/>
        <v>0.87417752772884039</v>
      </c>
      <c r="AJ58" s="40">
        <f t="shared" si="23"/>
        <v>0.88409529977490886</v>
      </c>
      <c r="AK58" s="41">
        <f t="shared" si="24"/>
        <v>0.88424839965041491</v>
      </c>
      <c r="AL58" s="41">
        <f t="shared" si="25"/>
        <v>0.88434851736050002</v>
      </c>
      <c r="AM58" s="41">
        <f t="shared" si="26"/>
        <v>0.88456557160260996</v>
      </c>
      <c r="AN58" s="41">
        <f t="shared" si="27"/>
        <v>0.88254211698476015</v>
      </c>
      <c r="AO58" s="41">
        <f t="shared" si="28"/>
        <v>0.88406755199364973</v>
      </c>
      <c r="AP58" s="42">
        <f t="shared" si="29"/>
        <v>0.86453027980737429</v>
      </c>
    </row>
    <row r="59" spans="1:42" x14ac:dyDescent="0.25">
      <c r="A59" s="2">
        <v>25.5</v>
      </c>
      <c r="B59" s="3">
        <v>0.49511782632959517</v>
      </c>
      <c r="C59" s="8">
        <f t="shared" si="6"/>
        <v>2.7567039676459713E-2</v>
      </c>
      <c r="D59" s="8">
        <f t="shared" si="7"/>
        <v>2.8567039676459714E-2</v>
      </c>
      <c r="E59" s="8">
        <f t="shared" si="8"/>
        <v>2.6567039676459712E-2</v>
      </c>
      <c r="F59" s="8">
        <f t="shared" si="9"/>
        <v>0.48265193733096262</v>
      </c>
      <c r="G59" s="8">
        <f t="shared" si="10"/>
        <v>0.50790568314086226</v>
      </c>
      <c r="H59" s="17">
        <f>EXP(-$A59*($C59+'shock shape'!B55))</f>
        <v>0.49511782632959517</v>
      </c>
      <c r="I59" s="8">
        <f>EXP(-$A59*($C59+'shock shape'!C55))</f>
        <v>0.49511782632959517</v>
      </c>
      <c r="J59" s="8">
        <f>EXP(-$A59*($C59+'shock shape'!D55))</f>
        <v>0.49511782632959517</v>
      </c>
      <c r="K59" s="8">
        <f>EXP(-$A59*($C59+'shock shape'!E55))</f>
        <v>0.49511782632959517</v>
      </c>
      <c r="L59" s="8">
        <f>EXP(-$A59*($C59+'shock shape'!F55))</f>
        <v>0.49511782632959517</v>
      </c>
      <c r="M59" s="8">
        <f>EXP(-$A59*($C59+'shock shape'!G55))</f>
        <v>0.48884514734737239</v>
      </c>
      <c r="N59" s="18">
        <f>EXP(-$A59*($C59+'shock shape'!H55))</f>
        <v>0.48884514734737239</v>
      </c>
      <c r="O59" s="6">
        <v>0.48356207506742338</v>
      </c>
      <c r="P59" s="6">
        <v>0.50700214695140555</v>
      </c>
      <c r="Q59" s="27">
        <v>0.49513360583475624</v>
      </c>
      <c r="R59" s="6">
        <v>0.49522067603742814</v>
      </c>
      <c r="S59" s="6">
        <v>0.49527761789878155</v>
      </c>
      <c r="T59" s="6">
        <v>0.49540106208710111</v>
      </c>
      <c r="U59" s="6">
        <v>0.49450955740295011</v>
      </c>
      <c r="V59" s="5">
        <v>0.49511782632959517</v>
      </c>
      <c r="W59" s="28">
        <v>0.48358255183433002</v>
      </c>
      <c r="X59" s="11">
        <f t="shared" si="11"/>
        <v>0.8664561960767917</v>
      </c>
      <c r="Y59" s="11">
        <f t="shared" si="12"/>
        <v>0.84464089032918466</v>
      </c>
      <c r="Z59" s="11">
        <f t="shared" si="13"/>
        <v>0.8888349454965091</v>
      </c>
      <c r="AA59" s="11">
        <f t="shared" si="14"/>
        <v>0.84623363136799101</v>
      </c>
      <c r="AB59" s="11">
        <f t="shared" si="15"/>
        <v>0.8872537571649598</v>
      </c>
      <c r="AC59" s="40">
        <f t="shared" si="16"/>
        <v>0.8664561960767917</v>
      </c>
      <c r="AD59" s="41">
        <f t="shared" si="17"/>
        <v>0.8664561960767917</v>
      </c>
      <c r="AE59" s="41">
        <f t="shared" si="18"/>
        <v>0.8664561960767917</v>
      </c>
      <c r="AF59" s="41">
        <f t="shared" si="19"/>
        <v>0.8664561960767917</v>
      </c>
      <c r="AG59" s="41">
        <f t="shared" si="20"/>
        <v>0.8664561960767917</v>
      </c>
      <c r="AH59" s="41">
        <f t="shared" si="21"/>
        <v>0.85547900785790176</v>
      </c>
      <c r="AI59" s="42">
        <f t="shared" si="22"/>
        <v>0.85547900785790176</v>
      </c>
      <c r="AJ59" s="40">
        <f t="shared" si="23"/>
        <v>0.86648381021082355</v>
      </c>
      <c r="AK59" s="41">
        <f t="shared" si="24"/>
        <v>0.86663618306549939</v>
      </c>
      <c r="AL59" s="41">
        <f t="shared" si="25"/>
        <v>0.8667358313228678</v>
      </c>
      <c r="AM59" s="41">
        <f t="shared" si="26"/>
        <v>0.86695185865242708</v>
      </c>
      <c r="AN59" s="41">
        <f t="shared" si="27"/>
        <v>0.86539172545516274</v>
      </c>
      <c r="AO59" s="41">
        <f t="shared" si="28"/>
        <v>0.8664561960767917</v>
      </c>
      <c r="AP59" s="42">
        <f t="shared" si="29"/>
        <v>0.84626946571007766</v>
      </c>
    </row>
    <row r="60" spans="1:42" x14ac:dyDescent="0.25">
      <c r="A60" s="2">
        <v>26</v>
      </c>
      <c r="B60" s="3">
        <v>0.48499889969604726</v>
      </c>
      <c r="C60" s="8">
        <f t="shared" si="6"/>
        <v>2.7831102181352731E-2</v>
      </c>
      <c r="D60" s="8">
        <f t="shared" si="7"/>
        <v>2.8831102181352732E-2</v>
      </c>
      <c r="E60" s="8">
        <f t="shared" si="8"/>
        <v>2.683110218135273E-2</v>
      </c>
      <c r="F60" s="8">
        <f t="shared" si="9"/>
        <v>0.47255144639549301</v>
      </c>
      <c r="G60" s="8">
        <f t="shared" si="10"/>
        <v>0.49777423072261701</v>
      </c>
      <c r="H60" s="17">
        <f>EXP(-$A60*($C60+'shock shape'!B56))</f>
        <v>0.48499889969604726</v>
      </c>
      <c r="I60" s="8">
        <f>EXP(-$A60*($C60+'shock shape'!C56))</f>
        <v>0.48499889969604726</v>
      </c>
      <c r="J60" s="8">
        <f>EXP(-$A60*($C60+'shock shape'!D56))</f>
        <v>0.48499889969604726</v>
      </c>
      <c r="K60" s="8">
        <f>EXP(-$A60*($C60+'shock shape'!E56))</f>
        <v>0.48499889969604726</v>
      </c>
      <c r="L60" s="8">
        <f>EXP(-$A60*($C60+'shock shape'!F56))</f>
        <v>0.48499889969604726</v>
      </c>
      <c r="M60" s="8">
        <f>EXP(-$A60*($C60+'shock shape'!G56))</f>
        <v>0.47935747923366556</v>
      </c>
      <c r="N60" s="18">
        <f>EXP(-$A60*($C60+'shock shape'!H56))</f>
        <v>0.47811276861265228</v>
      </c>
      <c r="O60" s="6">
        <v>0.47333211813222592</v>
      </c>
      <c r="P60" s="6">
        <v>0.49700209988087707</v>
      </c>
      <c r="Q60" s="27">
        <v>0.4850146024117496</v>
      </c>
      <c r="R60" s="6">
        <v>0.48510125489130712</v>
      </c>
      <c r="S60" s="6">
        <v>0.48515792702001637</v>
      </c>
      <c r="T60" s="6">
        <v>0.48528078117694889</v>
      </c>
      <c r="U60" s="6">
        <v>0.48465548628861316</v>
      </c>
      <c r="V60" s="5">
        <v>0.48499889969604726</v>
      </c>
      <c r="W60" s="28">
        <v>0.47309046712536518</v>
      </c>
      <c r="X60" s="11">
        <f t="shared" si="11"/>
        <v>0.84874807446808276</v>
      </c>
      <c r="Y60" s="11">
        <f t="shared" si="12"/>
        <v>0.82696503119211284</v>
      </c>
      <c r="Z60" s="11">
        <f t="shared" si="13"/>
        <v>0.87110490376457983</v>
      </c>
      <c r="AA60" s="11">
        <f t="shared" si="14"/>
        <v>0.82833120673139549</v>
      </c>
      <c r="AB60" s="11">
        <f t="shared" si="15"/>
        <v>0.86975367479153498</v>
      </c>
      <c r="AC60" s="40">
        <f t="shared" si="16"/>
        <v>0.84874807446808276</v>
      </c>
      <c r="AD60" s="41">
        <f t="shared" si="17"/>
        <v>0.84874807446808276</v>
      </c>
      <c r="AE60" s="41">
        <f t="shared" si="18"/>
        <v>0.84874807446808276</v>
      </c>
      <c r="AF60" s="41">
        <f t="shared" si="19"/>
        <v>0.84874807446808276</v>
      </c>
      <c r="AG60" s="41">
        <f t="shared" si="20"/>
        <v>0.84874807446808276</v>
      </c>
      <c r="AH60" s="41">
        <f t="shared" si="21"/>
        <v>0.83887558865891487</v>
      </c>
      <c r="AI60" s="42">
        <f t="shared" si="22"/>
        <v>0.83669734507214155</v>
      </c>
      <c r="AJ60" s="40">
        <f t="shared" si="23"/>
        <v>0.84877555422056195</v>
      </c>
      <c r="AK60" s="41">
        <f t="shared" si="24"/>
        <v>0.84892719605978761</v>
      </c>
      <c r="AL60" s="41">
        <f t="shared" si="25"/>
        <v>0.84902637228502875</v>
      </c>
      <c r="AM60" s="41">
        <f t="shared" si="26"/>
        <v>0.84924136705966069</v>
      </c>
      <c r="AN60" s="41">
        <f t="shared" si="27"/>
        <v>0.84814710100507318</v>
      </c>
      <c r="AO60" s="41">
        <f t="shared" si="28"/>
        <v>0.84874807446808276</v>
      </c>
      <c r="AP60" s="42">
        <f t="shared" si="29"/>
        <v>0.8279083174693892</v>
      </c>
    </row>
    <row r="61" spans="1:42" x14ac:dyDescent="0.25">
      <c r="A61" s="2">
        <v>26.5</v>
      </c>
      <c r="B61" s="3">
        <v>0.47493526774355704</v>
      </c>
      <c r="C61" s="8">
        <f t="shared" si="6"/>
        <v>2.8097236327126875E-2</v>
      </c>
      <c r="D61" s="8">
        <f t="shared" si="7"/>
        <v>2.9097236327126876E-2</v>
      </c>
      <c r="E61" s="8">
        <f t="shared" si="8"/>
        <v>2.7097236327126874E-2</v>
      </c>
      <c r="F61" s="8">
        <f t="shared" si="9"/>
        <v>0.46251478144056907</v>
      </c>
      <c r="G61" s="8">
        <f t="shared" si="10"/>
        <v>0.48768929685683576</v>
      </c>
      <c r="H61" s="17">
        <f>EXP(-$A61*($C61+'shock shape'!B57))</f>
        <v>0.47493526774355704</v>
      </c>
      <c r="I61" s="8">
        <f>EXP(-$A61*($C61+'shock shape'!C57))</f>
        <v>0.47493526774355704</v>
      </c>
      <c r="J61" s="8">
        <f>EXP(-$A61*($C61+'shock shape'!D57))</f>
        <v>0.47493526774355704</v>
      </c>
      <c r="K61" s="8">
        <f>EXP(-$A61*($C61+'shock shape'!E57))</f>
        <v>0.47493526774355704</v>
      </c>
      <c r="L61" s="8">
        <f>EXP(-$A61*($C61+'shock shape'!F57))</f>
        <v>0.47493526774355704</v>
      </c>
      <c r="M61" s="8">
        <f>EXP(-$A61*($C61+'shock shape'!G57))</f>
        <v>0.46992754174220247</v>
      </c>
      <c r="N61" s="18">
        <f>EXP(-$A61*($C61+'shock shape'!H57))</f>
        <v>0.46744351425849229</v>
      </c>
      <c r="O61" s="6">
        <v>0.46315806260104592</v>
      </c>
      <c r="P61" s="6">
        <v>0.48705669787630779</v>
      </c>
      <c r="Q61" s="27">
        <v>0.4749508940894151</v>
      </c>
      <c r="R61" s="6">
        <v>0.47503713112849827</v>
      </c>
      <c r="S61" s="6">
        <v>0.4750935349985122</v>
      </c>
      <c r="T61" s="6">
        <v>0.47521580234827293</v>
      </c>
      <c r="U61" s="6">
        <v>0.47485526255741467</v>
      </c>
      <c r="V61" s="5">
        <v>0.47493526774355704</v>
      </c>
      <c r="W61" s="28">
        <v>0.46265571621262425</v>
      </c>
      <c r="X61" s="11">
        <f t="shared" si="11"/>
        <v>0.83113671855122495</v>
      </c>
      <c r="Y61" s="11">
        <f t="shared" si="12"/>
        <v>0.80940086752099594</v>
      </c>
      <c r="Z61" s="11">
        <f t="shared" si="13"/>
        <v>0.85345626949946274</v>
      </c>
      <c r="AA61" s="11">
        <f t="shared" si="14"/>
        <v>0.81052660955183042</v>
      </c>
      <c r="AB61" s="11">
        <f t="shared" si="15"/>
        <v>0.85234922128353874</v>
      </c>
      <c r="AC61" s="40">
        <f t="shared" si="16"/>
        <v>0.83113671855122495</v>
      </c>
      <c r="AD61" s="41">
        <f t="shared" si="17"/>
        <v>0.83113671855122495</v>
      </c>
      <c r="AE61" s="41">
        <f t="shared" si="18"/>
        <v>0.83113671855122495</v>
      </c>
      <c r="AF61" s="41">
        <f t="shared" si="19"/>
        <v>0.83113671855122495</v>
      </c>
      <c r="AG61" s="41">
        <f t="shared" si="20"/>
        <v>0.83113671855122495</v>
      </c>
      <c r="AH61" s="41">
        <f t="shared" si="21"/>
        <v>0.82237319804885445</v>
      </c>
      <c r="AI61" s="42">
        <f t="shared" si="22"/>
        <v>0.81802614995236156</v>
      </c>
      <c r="AJ61" s="40">
        <f t="shared" si="23"/>
        <v>0.83116406465647652</v>
      </c>
      <c r="AK61" s="41">
        <f t="shared" si="24"/>
        <v>0.8313149794748721</v>
      </c>
      <c r="AL61" s="41">
        <f t="shared" si="25"/>
        <v>0.83141368624739642</v>
      </c>
      <c r="AM61" s="41">
        <f t="shared" si="26"/>
        <v>0.8316276541094777</v>
      </c>
      <c r="AN61" s="41">
        <f t="shared" si="27"/>
        <v>0.83099670947547577</v>
      </c>
      <c r="AO61" s="41">
        <f t="shared" si="28"/>
        <v>0.83113671855122495</v>
      </c>
      <c r="AP61" s="42">
        <f t="shared" si="29"/>
        <v>0.80964750337209257</v>
      </c>
    </row>
    <row r="62" spans="1:42" x14ac:dyDescent="0.25">
      <c r="A62" s="2">
        <v>27</v>
      </c>
      <c r="B62" s="3">
        <v>0.46481634111000913</v>
      </c>
      <c r="C62" s="8">
        <f t="shared" si="6"/>
        <v>2.8374552472924426E-2</v>
      </c>
      <c r="D62" s="8">
        <f t="shared" si="7"/>
        <v>2.9374552472924427E-2</v>
      </c>
      <c r="E62" s="8">
        <f t="shared" si="8"/>
        <v>2.7374552472924425E-2</v>
      </c>
      <c r="F62" s="8">
        <f t="shared" si="9"/>
        <v>0.45243421086363811</v>
      </c>
      <c r="G62" s="8">
        <f t="shared" si="10"/>
        <v>0.4775373430547547</v>
      </c>
      <c r="H62" s="17">
        <f>EXP(-$A62*($C62+'shock shape'!B58))</f>
        <v>0.46481634111000913</v>
      </c>
      <c r="I62" s="8">
        <f>EXP(-$A62*($C62+'shock shape'!C58))</f>
        <v>0.46481634111000913</v>
      </c>
      <c r="J62" s="8">
        <f>EXP(-$A62*($C62+'shock shape'!D58))</f>
        <v>0.46481634111000913</v>
      </c>
      <c r="K62" s="8">
        <f>EXP(-$A62*($C62+'shock shape'!E58))</f>
        <v>0.46481634111000913</v>
      </c>
      <c r="L62" s="8">
        <f>EXP(-$A62*($C62+'shock shape'!F58))</f>
        <v>0.46481634111000913</v>
      </c>
      <c r="M62" s="8">
        <f>EXP(-$A62*($C62+'shock shape'!G58))</f>
        <v>0.46044451609424591</v>
      </c>
      <c r="N62" s="18">
        <f>EXP(-$A62*($C62+'shock shape'!H58))</f>
        <v>0.456729979695503</v>
      </c>
      <c r="O62" s="6">
        <v>0.45292810566584846</v>
      </c>
      <c r="P62" s="6">
        <v>0.4770566508057793</v>
      </c>
      <c r="Q62" s="27">
        <v>0.46483189066640845</v>
      </c>
      <c r="R62" s="6">
        <v>0.4649177099823773</v>
      </c>
      <c r="S62" s="6">
        <v>0.46497384411974702</v>
      </c>
      <c r="T62" s="6">
        <v>0.46509552143812072</v>
      </c>
      <c r="U62" s="6">
        <v>0.46500119144307767</v>
      </c>
      <c r="V62" s="5">
        <v>0.46481634111000913</v>
      </c>
      <c r="W62" s="28">
        <v>0.4521636315036594</v>
      </c>
      <c r="X62" s="11">
        <f t="shared" si="11"/>
        <v>0.81342859694251612</v>
      </c>
      <c r="Y62" s="11">
        <f t="shared" si="12"/>
        <v>0.79175986901136675</v>
      </c>
      <c r="Z62" s="11">
        <f t="shared" si="13"/>
        <v>0.83569035034582084</v>
      </c>
      <c r="AA62" s="11">
        <f t="shared" si="14"/>
        <v>0.7926241849152349</v>
      </c>
      <c r="AB62" s="11">
        <f t="shared" si="15"/>
        <v>0.83484913891011392</v>
      </c>
      <c r="AC62" s="40">
        <f t="shared" si="16"/>
        <v>0.81342859694251612</v>
      </c>
      <c r="AD62" s="41">
        <f t="shared" si="17"/>
        <v>0.81342859694251612</v>
      </c>
      <c r="AE62" s="41">
        <f t="shared" si="18"/>
        <v>0.81342859694251612</v>
      </c>
      <c r="AF62" s="41">
        <f t="shared" si="19"/>
        <v>0.81342859694251612</v>
      </c>
      <c r="AG62" s="41">
        <f t="shared" si="20"/>
        <v>0.81342859694251612</v>
      </c>
      <c r="AH62" s="41">
        <f t="shared" si="21"/>
        <v>0.80577790316493048</v>
      </c>
      <c r="AI62" s="42">
        <f t="shared" si="22"/>
        <v>0.79927746446713033</v>
      </c>
      <c r="AJ62" s="40">
        <f t="shared" si="23"/>
        <v>0.81345580866621492</v>
      </c>
      <c r="AK62" s="41">
        <f t="shared" si="24"/>
        <v>0.81360599246916043</v>
      </c>
      <c r="AL62" s="41">
        <f t="shared" si="25"/>
        <v>0.81370422720955737</v>
      </c>
      <c r="AM62" s="41">
        <f t="shared" si="26"/>
        <v>0.81391716251671131</v>
      </c>
      <c r="AN62" s="41">
        <f t="shared" si="27"/>
        <v>0.81375208502538598</v>
      </c>
      <c r="AO62" s="41">
        <f t="shared" si="28"/>
        <v>0.81342859694251612</v>
      </c>
      <c r="AP62" s="42">
        <f t="shared" si="29"/>
        <v>0.79128635513140411</v>
      </c>
    </row>
    <row r="63" spans="1:42" x14ac:dyDescent="0.25">
      <c r="A63" s="2">
        <v>27.5</v>
      </c>
      <c r="B63" s="3">
        <v>0.45475270915751886</v>
      </c>
      <c r="C63" s="8">
        <f t="shared" si="6"/>
        <v>2.865460015039888E-2</v>
      </c>
      <c r="D63" s="8">
        <f t="shared" si="7"/>
        <v>2.9654600150398881E-2</v>
      </c>
      <c r="E63" s="8">
        <f t="shared" si="8"/>
        <v>2.7654600150398879E-2</v>
      </c>
      <c r="F63" s="8">
        <f t="shared" si="9"/>
        <v>0.44241739756194431</v>
      </c>
      <c r="G63" s="8">
        <f t="shared" si="10"/>
        <v>0.46743194916322917</v>
      </c>
      <c r="H63" s="17">
        <f>EXP(-$A63*($C63+'shock shape'!B59))</f>
        <v>0.45475270915751886</v>
      </c>
      <c r="I63" s="8">
        <f>EXP(-$A63*($C63+'shock shape'!C59))</f>
        <v>0.45475270915751886</v>
      </c>
      <c r="J63" s="8">
        <f>EXP(-$A63*($C63+'shock shape'!D59))</f>
        <v>0.45475270915751886</v>
      </c>
      <c r="K63" s="8">
        <f>EXP(-$A63*($C63+'shock shape'!E59))</f>
        <v>0.45475270915751886</v>
      </c>
      <c r="L63" s="8">
        <f>EXP(-$A63*($C63+'shock shape'!F59))</f>
        <v>0.45475270915751886</v>
      </c>
      <c r="M63" s="8">
        <f>EXP(-$A63*($C63+'shock shape'!G59))</f>
        <v>0.45101643263927638</v>
      </c>
      <c r="N63" s="18">
        <f>EXP(-$A63*($C63+'shock shape'!H59))</f>
        <v>0.44608243859847502</v>
      </c>
      <c r="O63" s="6">
        <v>0.44275405013466851</v>
      </c>
      <c r="P63" s="6">
        <v>0.46711124880121002</v>
      </c>
      <c r="Q63" s="27">
        <v>0.45476818234407396</v>
      </c>
      <c r="R63" s="6">
        <v>0.4548535862195684</v>
      </c>
      <c r="S63" s="6">
        <v>0.45490945209824285</v>
      </c>
      <c r="T63" s="6">
        <v>0.45503054260944475</v>
      </c>
      <c r="U63" s="6">
        <v>0.45520096771187918</v>
      </c>
      <c r="V63" s="5">
        <v>0.45475270915751886</v>
      </c>
      <c r="W63" s="28">
        <v>0.44172888059091847</v>
      </c>
      <c r="X63" s="11">
        <f t="shared" si="11"/>
        <v>0.7958172410256581</v>
      </c>
      <c r="Y63" s="11">
        <f t="shared" si="12"/>
        <v>0.77423044573340261</v>
      </c>
      <c r="Z63" s="11">
        <f t="shared" si="13"/>
        <v>0.81800591103565112</v>
      </c>
      <c r="AA63" s="11">
        <f t="shared" si="14"/>
        <v>0.77481958773566995</v>
      </c>
      <c r="AB63" s="11">
        <f t="shared" si="15"/>
        <v>0.81744468540211768</v>
      </c>
      <c r="AC63" s="40">
        <f t="shared" si="16"/>
        <v>0.7958172410256581</v>
      </c>
      <c r="AD63" s="41">
        <f t="shared" si="17"/>
        <v>0.7958172410256581</v>
      </c>
      <c r="AE63" s="41">
        <f t="shared" si="18"/>
        <v>0.7958172410256581</v>
      </c>
      <c r="AF63" s="41">
        <f t="shared" si="19"/>
        <v>0.7958172410256581</v>
      </c>
      <c r="AG63" s="41">
        <f t="shared" si="20"/>
        <v>0.7958172410256581</v>
      </c>
      <c r="AH63" s="41">
        <f t="shared" si="21"/>
        <v>0.78927875711873374</v>
      </c>
      <c r="AI63" s="42">
        <f t="shared" si="22"/>
        <v>0.78064426754733141</v>
      </c>
      <c r="AJ63" s="40">
        <f t="shared" si="23"/>
        <v>0.79584431910212949</v>
      </c>
      <c r="AK63" s="41">
        <f t="shared" si="24"/>
        <v>0.7959937758842448</v>
      </c>
      <c r="AL63" s="41">
        <f t="shared" si="25"/>
        <v>0.79609154117192504</v>
      </c>
      <c r="AM63" s="41">
        <f t="shared" si="26"/>
        <v>0.79630344956652843</v>
      </c>
      <c r="AN63" s="41">
        <f t="shared" si="27"/>
        <v>0.79660169349578869</v>
      </c>
      <c r="AO63" s="41">
        <f t="shared" si="28"/>
        <v>0.7958172410256581</v>
      </c>
      <c r="AP63" s="42">
        <f t="shared" si="29"/>
        <v>0.77302554103410748</v>
      </c>
    </row>
    <row r="64" spans="1:42" x14ac:dyDescent="0.25">
      <c r="A64" s="2">
        <v>28</v>
      </c>
      <c r="B64" s="3">
        <v>0.44463378252397101</v>
      </c>
      <c r="C64" s="8">
        <f t="shared" si="6"/>
        <v>2.8946582009077855E-2</v>
      </c>
      <c r="D64" s="8">
        <f t="shared" si="7"/>
        <v>2.9946582009077856E-2</v>
      </c>
      <c r="E64" s="8">
        <f t="shared" si="8"/>
        <v>2.7946582009077854E-2</v>
      </c>
      <c r="F64" s="8">
        <f t="shared" si="9"/>
        <v>0.43235671761314498</v>
      </c>
      <c r="G64" s="8">
        <f t="shared" si="10"/>
        <v>0.45725946309562626</v>
      </c>
      <c r="H64" s="17">
        <f>EXP(-$A64*($C64+'shock shape'!B60))</f>
        <v>0.44463378252397101</v>
      </c>
      <c r="I64" s="8">
        <f>EXP(-$A64*($C64+'shock shape'!C60))</f>
        <v>0.44463378252397101</v>
      </c>
      <c r="J64" s="8">
        <f>EXP(-$A64*($C64+'shock shape'!D60))</f>
        <v>0.44463378252397101</v>
      </c>
      <c r="K64" s="8">
        <f>EXP(-$A64*($C64+'shock shape'!E60))</f>
        <v>0.44463378252397101</v>
      </c>
      <c r="L64" s="8">
        <f>EXP(-$A64*($C64+'shock shape'!F60))</f>
        <v>0.44463378252397101</v>
      </c>
      <c r="M64" s="8">
        <f>EXP(-$A64*($C64+'shock shape'!G60))</f>
        <v>0.44153221420016353</v>
      </c>
      <c r="N64" s="18">
        <f>EXP(-$A64*($C64+'shock shape'!H60))</f>
        <v>0.43539383213572519</v>
      </c>
      <c r="O64" s="6">
        <v>0.43252409319947105</v>
      </c>
      <c r="P64" s="6">
        <v>0.45711120173068154</v>
      </c>
      <c r="Q64" s="27">
        <v>0.44464917892106731</v>
      </c>
      <c r="R64" s="6">
        <v>0.44473416507344743</v>
      </c>
      <c r="S64" s="6">
        <v>0.44478976121947766</v>
      </c>
      <c r="T64" s="6">
        <v>0.44491026169929254</v>
      </c>
      <c r="U64" s="6">
        <v>0.44534689659754217</v>
      </c>
      <c r="V64" s="5">
        <v>0.44463378252397101</v>
      </c>
      <c r="W64" s="28">
        <v>0.43123679588195363</v>
      </c>
      <c r="X64" s="11">
        <f t="shared" si="11"/>
        <v>0.77810911941694938</v>
      </c>
      <c r="Y64" s="11">
        <f t="shared" si="12"/>
        <v>0.75662425582300386</v>
      </c>
      <c r="Z64" s="11">
        <f t="shared" si="13"/>
        <v>0.80020406041734604</v>
      </c>
      <c r="AA64" s="11">
        <f t="shared" si="14"/>
        <v>0.75691716309907442</v>
      </c>
      <c r="AB64" s="11">
        <f t="shared" si="15"/>
        <v>0.79994460302869275</v>
      </c>
      <c r="AC64" s="40">
        <f t="shared" si="16"/>
        <v>0.77810911941694938</v>
      </c>
      <c r="AD64" s="41">
        <f t="shared" si="17"/>
        <v>0.77810911941694938</v>
      </c>
      <c r="AE64" s="41">
        <f t="shared" si="18"/>
        <v>0.77810911941694938</v>
      </c>
      <c r="AF64" s="41">
        <f t="shared" si="19"/>
        <v>0.77810911941694938</v>
      </c>
      <c r="AG64" s="41">
        <f t="shared" si="20"/>
        <v>0.77810911941694938</v>
      </c>
      <c r="AH64" s="41">
        <f t="shared" si="21"/>
        <v>0.77268137485028632</v>
      </c>
      <c r="AI64" s="42">
        <f t="shared" si="22"/>
        <v>0.76193920623751921</v>
      </c>
      <c r="AJ64" s="40">
        <f t="shared" si="23"/>
        <v>0.77813606311186789</v>
      </c>
      <c r="AK64" s="41">
        <f t="shared" si="24"/>
        <v>0.77828478887853314</v>
      </c>
      <c r="AL64" s="41">
        <f t="shared" si="25"/>
        <v>0.778382082134086</v>
      </c>
      <c r="AM64" s="41">
        <f t="shared" si="26"/>
        <v>0.77859295797376205</v>
      </c>
      <c r="AN64" s="41">
        <f t="shared" si="27"/>
        <v>0.7793570690456989</v>
      </c>
      <c r="AO64" s="41">
        <f t="shared" si="28"/>
        <v>0.77810911941694938</v>
      </c>
      <c r="AP64" s="42">
        <f t="shared" si="29"/>
        <v>0.7546643927934189</v>
      </c>
    </row>
    <row r="65" spans="1:42" x14ac:dyDescent="0.25">
      <c r="A65" s="2">
        <v>28.5</v>
      </c>
      <c r="B65" s="3">
        <v>0.43457015057148074</v>
      </c>
      <c r="C65" s="8">
        <f t="shared" si="6"/>
        <v>2.9242031440379603E-2</v>
      </c>
      <c r="D65" s="8">
        <f t="shared" si="7"/>
        <v>3.0242031440379603E-2</v>
      </c>
      <c r="E65" s="8">
        <f t="shared" si="8"/>
        <v>2.8242031440379602E-2</v>
      </c>
      <c r="F65" s="8">
        <f t="shared" si="9"/>
        <v>0.42235972630785418</v>
      </c>
      <c r="G65" s="8">
        <f t="shared" si="10"/>
        <v>0.44713357833286299</v>
      </c>
      <c r="H65" s="17">
        <f>EXP(-$A65*($C65+'shock shape'!B61))</f>
        <v>0.43457015057148074</v>
      </c>
      <c r="I65" s="8">
        <f>EXP(-$A65*($C65+'shock shape'!C61))</f>
        <v>0.43457015057148074</v>
      </c>
      <c r="J65" s="8">
        <f>EXP(-$A65*($C65+'shock shape'!D61))</f>
        <v>0.43457015057148074</v>
      </c>
      <c r="K65" s="8">
        <f>EXP(-$A65*($C65+'shock shape'!E61))</f>
        <v>0.43457015057148074</v>
      </c>
      <c r="L65" s="8">
        <f>EXP(-$A65*($C65+'shock shape'!F61))</f>
        <v>0.43457015057148074</v>
      </c>
      <c r="M65" s="8">
        <f>EXP(-$A65*($C65+'shock shape'!G61))</f>
        <v>0.43210014691118648</v>
      </c>
      <c r="N65" s="18">
        <f>EXP(-$A65*($C65+'shock shape'!H61))</f>
        <v>0.42477405103650495</v>
      </c>
      <c r="O65" s="6">
        <v>0.42235003766829105</v>
      </c>
      <c r="P65" s="6">
        <v>0.4471657997261122</v>
      </c>
      <c r="Q65" s="27">
        <v>0.43458547059873281</v>
      </c>
      <c r="R65" s="6">
        <v>0.43467004131063858</v>
      </c>
      <c r="S65" s="6">
        <v>0.4347253691979735</v>
      </c>
      <c r="T65" s="6">
        <v>0.43484528287061658</v>
      </c>
      <c r="U65" s="6">
        <v>0.43554667286634369</v>
      </c>
      <c r="V65" s="5">
        <v>0.43457015057148074</v>
      </c>
      <c r="W65" s="28">
        <v>0.4208020449692127</v>
      </c>
      <c r="X65" s="11">
        <f t="shared" si="11"/>
        <v>0.76049776350009135</v>
      </c>
      <c r="Y65" s="11">
        <f t="shared" si="12"/>
        <v>0.73912952103874485</v>
      </c>
      <c r="Z65" s="11">
        <f t="shared" si="13"/>
        <v>0.78248376208251036</v>
      </c>
      <c r="AA65" s="11">
        <f t="shared" si="14"/>
        <v>0.73911256591950947</v>
      </c>
      <c r="AB65" s="11">
        <f t="shared" si="15"/>
        <v>0.7825401495206965</v>
      </c>
      <c r="AC65" s="40">
        <f t="shared" si="16"/>
        <v>0.76049776350009135</v>
      </c>
      <c r="AD65" s="41">
        <f t="shared" si="17"/>
        <v>0.76049776350009135</v>
      </c>
      <c r="AE65" s="41">
        <f t="shared" si="18"/>
        <v>0.76049776350009135</v>
      </c>
      <c r="AF65" s="41">
        <f t="shared" si="19"/>
        <v>0.76049776350009135</v>
      </c>
      <c r="AG65" s="41">
        <f t="shared" si="20"/>
        <v>0.76049776350009135</v>
      </c>
      <c r="AH65" s="41">
        <f t="shared" si="21"/>
        <v>0.75617525709457645</v>
      </c>
      <c r="AI65" s="42">
        <f t="shared" si="22"/>
        <v>0.74335458931388376</v>
      </c>
      <c r="AJ65" s="40">
        <f t="shared" si="23"/>
        <v>0.76052457354778247</v>
      </c>
      <c r="AK65" s="41">
        <f t="shared" si="24"/>
        <v>0.76067257229361762</v>
      </c>
      <c r="AL65" s="41">
        <f t="shared" si="25"/>
        <v>0.76076939609645367</v>
      </c>
      <c r="AM65" s="41">
        <f t="shared" si="26"/>
        <v>0.76097924502357905</v>
      </c>
      <c r="AN65" s="41">
        <f t="shared" si="27"/>
        <v>0.76220667751610149</v>
      </c>
      <c r="AO65" s="41">
        <f t="shared" si="28"/>
        <v>0.76049776350009135</v>
      </c>
      <c r="AP65" s="42">
        <f t="shared" si="29"/>
        <v>0.73640357869612227</v>
      </c>
    </row>
    <row r="66" spans="1:42" x14ac:dyDescent="0.25">
      <c r="A66" s="2">
        <v>29</v>
      </c>
      <c r="B66" s="3">
        <v>0.42445122393793283</v>
      </c>
      <c r="C66" s="8">
        <f t="shared" si="6"/>
        <v>2.9550282145402038E-2</v>
      </c>
      <c r="D66" s="8">
        <f t="shared" si="7"/>
        <v>3.0550282145402039E-2</v>
      </c>
      <c r="E66" s="8">
        <f t="shared" si="8"/>
        <v>2.8550282145402037E-2</v>
      </c>
      <c r="F66" s="8">
        <f t="shared" si="9"/>
        <v>0.41231890729630982</v>
      </c>
      <c r="G66" s="8">
        <f t="shared" si="10"/>
        <v>0.43694052907677944</v>
      </c>
      <c r="H66" s="17">
        <f>EXP(-$A66*($C66+'shock shape'!B62))</f>
        <v>0.42445122393793283</v>
      </c>
      <c r="I66" s="8">
        <f>EXP(-$A66*($C66+'shock shape'!C62))</f>
        <v>0.42445122393793283</v>
      </c>
      <c r="J66" s="8">
        <f>EXP(-$A66*($C66+'shock shape'!D62))</f>
        <v>0.42445122393793283</v>
      </c>
      <c r="K66" s="8">
        <f>EXP(-$A66*($C66+'shock shape'!E62))</f>
        <v>0.42445122393793283</v>
      </c>
      <c r="L66" s="8">
        <f>EXP(-$A66*($C66+'shock shape'!F62))</f>
        <v>0.42445122393793283</v>
      </c>
      <c r="M66" s="8">
        <f>EXP(-$A66*($C66+'shock shape'!G62))</f>
        <v>0.42260887113630546</v>
      </c>
      <c r="N66" s="18">
        <f>EXP(-$A66*($C66+'shock shape'!H62))</f>
        <v>0.41411640125799304</v>
      </c>
      <c r="O66" s="6">
        <v>0.41212008073309364</v>
      </c>
      <c r="P66" s="6">
        <v>0.43716575265558372</v>
      </c>
      <c r="Q66" s="27">
        <v>0.42446646717572617</v>
      </c>
      <c r="R66" s="6">
        <v>0.42455062016451756</v>
      </c>
      <c r="S66" s="6">
        <v>0.42460567831920831</v>
      </c>
      <c r="T66" s="6">
        <v>0.42472500196046437</v>
      </c>
      <c r="U66" s="6">
        <v>0.42569260175200668</v>
      </c>
      <c r="V66" s="5">
        <v>0.42445122393793283</v>
      </c>
      <c r="W66" s="28">
        <v>0.41030996026024785</v>
      </c>
      <c r="X66" s="11">
        <f t="shared" si="11"/>
        <v>0.74278964189138252</v>
      </c>
      <c r="Y66" s="11">
        <f t="shared" si="12"/>
        <v>0.72155808776854224</v>
      </c>
      <c r="Z66" s="11">
        <f t="shared" si="13"/>
        <v>0.76464592588436409</v>
      </c>
      <c r="AA66" s="11">
        <f t="shared" si="14"/>
        <v>0.72121014128291394</v>
      </c>
      <c r="AB66" s="11">
        <f t="shared" si="15"/>
        <v>0.76504006714727157</v>
      </c>
      <c r="AC66" s="40">
        <f t="shared" si="16"/>
        <v>0.74278964189138252</v>
      </c>
      <c r="AD66" s="41">
        <f t="shared" si="17"/>
        <v>0.74278964189138252</v>
      </c>
      <c r="AE66" s="41">
        <f t="shared" si="18"/>
        <v>0.74278964189138252</v>
      </c>
      <c r="AF66" s="41">
        <f t="shared" si="19"/>
        <v>0.74278964189138252</v>
      </c>
      <c r="AG66" s="41">
        <f t="shared" si="20"/>
        <v>0.74278964189138252</v>
      </c>
      <c r="AH66" s="41">
        <f t="shared" si="21"/>
        <v>0.73956552448853463</v>
      </c>
      <c r="AI66" s="42">
        <f t="shared" si="22"/>
        <v>0.72470370220148794</v>
      </c>
      <c r="AJ66" s="40">
        <f t="shared" si="23"/>
        <v>0.74281631755752087</v>
      </c>
      <c r="AK66" s="41">
        <f t="shared" si="24"/>
        <v>0.74296358528790585</v>
      </c>
      <c r="AL66" s="41">
        <f t="shared" si="25"/>
        <v>0.74305993705861462</v>
      </c>
      <c r="AM66" s="41">
        <f t="shared" si="26"/>
        <v>0.74326875343081278</v>
      </c>
      <c r="AN66" s="41">
        <f t="shared" si="27"/>
        <v>0.74496205306601182</v>
      </c>
      <c r="AO66" s="41">
        <f t="shared" si="28"/>
        <v>0.74278964189138252</v>
      </c>
      <c r="AP66" s="42">
        <f t="shared" si="29"/>
        <v>0.71804243045543381</v>
      </c>
    </row>
    <row r="67" spans="1:42" x14ac:dyDescent="0.25">
      <c r="A67" s="2">
        <v>29.5</v>
      </c>
      <c r="B67" s="3">
        <v>0.41438759198544262</v>
      </c>
      <c r="C67" s="8">
        <f t="shared" si="6"/>
        <v>2.9862831545939283E-2</v>
      </c>
      <c r="D67" s="8">
        <f t="shared" si="7"/>
        <v>3.0862831545939284E-2</v>
      </c>
      <c r="E67" s="8">
        <f t="shared" si="8"/>
        <v>2.8862831545939282E-2</v>
      </c>
      <c r="F67" s="8">
        <f t="shared" si="9"/>
        <v>0.40234170837004696</v>
      </c>
      <c r="G67" s="8">
        <f t="shared" si="10"/>
        <v>0.42679412255604343</v>
      </c>
      <c r="H67" s="17">
        <f>EXP(-$A67*($C67+'shock shape'!B63))</f>
        <v>0.41438759198544262</v>
      </c>
      <c r="I67" s="8">
        <f>EXP(-$A67*($C67+'shock shape'!C63))</f>
        <v>0.41438759198544262</v>
      </c>
      <c r="J67" s="8">
        <f>EXP(-$A67*($C67+'shock shape'!D63))</f>
        <v>0.41438759198544262</v>
      </c>
      <c r="K67" s="8">
        <f>EXP(-$A67*($C67+'shock shape'!E63))</f>
        <v>0.41438759198544262</v>
      </c>
      <c r="L67" s="8">
        <f>EXP(-$A67*($C67+'shock shape'!F63))</f>
        <v>0.41438759198544262</v>
      </c>
      <c r="M67" s="8">
        <f>EXP(-$A67*($C67+'shock shape'!G63))</f>
        <v>0.41316694992134978</v>
      </c>
      <c r="N67" s="18">
        <f>EXP(-$A67*($C67+'shock shape'!H63))</f>
        <v>0.4035303688218787</v>
      </c>
      <c r="O67" s="6">
        <v>0.40194602520191364</v>
      </c>
      <c r="P67" s="6">
        <v>0.42722035065101444</v>
      </c>
      <c r="Q67" s="27">
        <v>0.41440275885339167</v>
      </c>
      <c r="R67" s="6">
        <v>0.4144864964017087</v>
      </c>
      <c r="S67" s="6">
        <v>0.41454128629770415</v>
      </c>
      <c r="T67" s="6">
        <v>0.4146600231317884</v>
      </c>
      <c r="U67" s="6">
        <v>0.4158923780208082</v>
      </c>
      <c r="V67" s="5">
        <v>0.41438759198544262</v>
      </c>
      <c r="W67" s="28">
        <v>0.39987520934750692</v>
      </c>
      <c r="X67" s="11">
        <f t="shared" si="11"/>
        <v>0.72517828597452472</v>
      </c>
      <c r="Y67" s="11">
        <f t="shared" si="12"/>
        <v>0.7040979896475823</v>
      </c>
      <c r="Z67" s="11">
        <f t="shared" si="13"/>
        <v>0.74688971447307606</v>
      </c>
      <c r="AA67" s="11">
        <f t="shared" si="14"/>
        <v>0.70340554410334899</v>
      </c>
      <c r="AB67" s="11">
        <f t="shared" si="15"/>
        <v>0.74763561363927533</v>
      </c>
      <c r="AC67" s="40">
        <f t="shared" si="16"/>
        <v>0.72517828597452472</v>
      </c>
      <c r="AD67" s="41">
        <f t="shared" si="17"/>
        <v>0.72517828597452472</v>
      </c>
      <c r="AE67" s="41">
        <f t="shared" si="18"/>
        <v>0.72517828597452472</v>
      </c>
      <c r="AF67" s="41">
        <f t="shared" si="19"/>
        <v>0.72517828597452472</v>
      </c>
      <c r="AG67" s="41">
        <f t="shared" si="20"/>
        <v>0.72517828597452472</v>
      </c>
      <c r="AH67" s="41">
        <f t="shared" si="21"/>
        <v>0.72304216236236218</v>
      </c>
      <c r="AI67" s="42">
        <f t="shared" si="22"/>
        <v>0.70617814543828783</v>
      </c>
      <c r="AJ67" s="40">
        <f t="shared" si="23"/>
        <v>0.72520482799343555</v>
      </c>
      <c r="AK67" s="41">
        <f t="shared" si="24"/>
        <v>0.72535136870299033</v>
      </c>
      <c r="AL67" s="41">
        <f t="shared" si="25"/>
        <v>0.7254472510209824</v>
      </c>
      <c r="AM67" s="41">
        <f t="shared" si="26"/>
        <v>0.72565504048062979</v>
      </c>
      <c r="AN67" s="41">
        <f t="shared" si="27"/>
        <v>0.72781166153641441</v>
      </c>
      <c r="AO67" s="41">
        <f t="shared" si="28"/>
        <v>0.72517828597452472</v>
      </c>
      <c r="AP67" s="42">
        <f t="shared" si="29"/>
        <v>0.69978161635813718</v>
      </c>
    </row>
    <row r="68" spans="1:42" ht="15.75" thickBot="1" x14ac:dyDescent="0.3">
      <c r="A68" s="2">
        <v>30</v>
      </c>
      <c r="B68" s="3">
        <v>0.40426866535189471</v>
      </c>
      <c r="C68" s="8">
        <f t="shared" si="6"/>
        <v>3.018918695990163E-2</v>
      </c>
      <c r="D68" s="8">
        <f t="shared" si="7"/>
        <v>3.1189186959901631E-2</v>
      </c>
      <c r="E68" s="8">
        <f t="shared" si="8"/>
        <v>2.9189186959901629E-2</v>
      </c>
      <c r="F68" s="8">
        <f t="shared" si="9"/>
        <v>0.39232072064436274</v>
      </c>
      <c r="G68" s="8">
        <f t="shared" si="10"/>
        <v>0.41658047914719692</v>
      </c>
      <c r="H68" s="19">
        <f>EXP(-$A68*($C68+'shock shape'!B64))</f>
        <v>0.40426866535189471</v>
      </c>
      <c r="I68" s="20">
        <f>EXP(-$A68*($C68+'shock shape'!C64))</f>
        <v>0.40426866535189471</v>
      </c>
      <c r="J68" s="20">
        <f>EXP(-$A68*($C68+'shock shape'!D64))</f>
        <v>0.40426866535189471</v>
      </c>
      <c r="K68" s="20">
        <f>EXP(-$A68*($C68+'shock shape'!E64))</f>
        <v>0.40426866535189471</v>
      </c>
      <c r="L68" s="20">
        <f>EXP(-$A68*($C68+'shock shape'!F64))</f>
        <v>0.40426866535189471</v>
      </c>
      <c r="M68" s="20">
        <f>EXP(-$A68*($C68+'shock shape'!G64))</f>
        <v>0.40366271692879946</v>
      </c>
      <c r="N68" s="21">
        <f>EXP(-$A68*($C68+'shock shape'!H64))</f>
        <v>0.3929096433069032</v>
      </c>
      <c r="O68" s="6">
        <v>0.39171606826671618</v>
      </c>
      <c r="P68" s="6">
        <v>0.41722030358048595</v>
      </c>
      <c r="Q68" s="29">
        <v>0.40428375543038503</v>
      </c>
      <c r="R68" s="30">
        <v>0.40436707525558768</v>
      </c>
      <c r="S68" s="30">
        <v>0.40442159541893896</v>
      </c>
      <c r="T68" s="30">
        <v>0.40453974222163619</v>
      </c>
      <c r="U68" s="30">
        <v>0.40603830690647119</v>
      </c>
      <c r="V68" s="31">
        <v>0.40426866535189471</v>
      </c>
      <c r="W68" s="32">
        <v>0.38938312463854208</v>
      </c>
      <c r="X68" s="11">
        <f t="shared" si="11"/>
        <v>41.134336699555284</v>
      </c>
      <c r="Y68" s="11">
        <f t="shared" si="12"/>
        <v>39.91863332556391</v>
      </c>
      <c r="Z68" s="11">
        <f t="shared" si="13"/>
        <v>42.387063753227288</v>
      </c>
      <c r="AA68" s="11">
        <f t="shared" si="14"/>
        <v>39.857109946138372</v>
      </c>
      <c r="AB68" s="11">
        <f t="shared" si="15"/>
        <v>42.452165889314443</v>
      </c>
      <c r="AC68" s="40">
        <f t="shared" si="16"/>
        <v>41.134336699555284</v>
      </c>
      <c r="AD68" s="41">
        <f t="shared" si="17"/>
        <v>41.134336699555284</v>
      </c>
      <c r="AE68" s="41">
        <f t="shared" si="18"/>
        <v>41.134336699555284</v>
      </c>
      <c r="AF68" s="41">
        <f t="shared" si="19"/>
        <v>41.134336699555284</v>
      </c>
      <c r="AG68" s="41">
        <f t="shared" si="20"/>
        <v>41.134336699555284</v>
      </c>
      <c r="AH68" s="41">
        <f t="shared" si="21"/>
        <v>41.072681447505346</v>
      </c>
      <c r="AI68" s="42">
        <f t="shared" si="22"/>
        <v>39.9785562064774</v>
      </c>
      <c r="AJ68" s="40">
        <f t="shared" si="23"/>
        <v>41.135872115041678</v>
      </c>
      <c r="AK68" s="41">
        <f t="shared" si="24"/>
        <v>41.14434990725605</v>
      </c>
      <c r="AL68" s="41">
        <f t="shared" si="25"/>
        <v>41.149897333877043</v>
      </c>
      <c r="AM68" s="41">
        <f t="shared" si="26"/>
        <v>41.161918771051482</v>
      </c>
      <c r="AN68" s="41">
        <f t="shared" si="27"/>
        <v>41.314397727733443</v>
      </c>
      <c r="AO68" s="41">
        <f t="shared" si="28"/>
        <v>41.134336699555284</v>
      </c>
      <c r="AP68" s="42">
        <f t="shared" si="29"/>
        <v>39.619732931971654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topLeftCell="A28" workbookViewId="0">
      <selection activeCell="D44" sqref="D44"/>
    </sheetView>
  </sheetViews>
  <sheetFormatPr defaultRowHeight="15" x14ac:dyDescent="0.25"/>
  <cols>
    <col min="2" max="2" width="15.28515625" customWidth="1"/>
    <col min="3" max="8" width="17.140625" customWidth="1"/>
  </cols>
  <sheetData>
    <row r="1" spans="1:8" x14ac:dyDescent="0.25">
      <c r="B1" s="12" t="s">
        <v>22</v>
      </c>
      <c r="C1" s="12" t="s">
        <v>23</v>
      </c>
      <c r="D1" s="13" t="s">
        <v>24</v>
      </c>
      <c r="E1" s="13" t="s">
        <v>25</v>
      </c>
      <c r="F1" s="13" t="s">
        <v>28</v>
      </c>
      <c r="G1" s="13" t="s">
        <v>26</v>
      </c>
      <c r="H1" s="12" t="s">
        <v>27</v>
      </c>
    </row>
    <row r="2" spans="1:8" x14ac:dyDescent="0.25">
      <c r="A2" t="s">
        <v>29</v>
      </c>
      <c r="B2">
        <v>0</v>
      </c>
      <c r="C2">
        <v>0</v>
      </c>
      <c r="D2">
        <v>3</v>
      </c>
      <c r="E2">
        <v>5</v>
      </c>
      <c r="F2">
        <v>7</v>
      </c>
      <c r="G2">
        <v>10</v>
      </c>
      <c r="H2">
        <v>20</v>
      </c>
    </row>
    <row r="3" spans="1:8" x14ac:dyDescent="0.25">
      <c r="A3" t="s">
        <v>30</v>
      </c>
      <c r="B3">
        <v>0</v>
      </c>
      <c r="C3">
        <v>3</v>
      </c>
      <c r="D3">
        <v>5</v>
      </c>
      <c r="E3">
        <v>7</v>
      </c>
      <c r="F3">
        <v>10</v>
      </c>
      <c r="G3">
        <v>20</v>
      </c>
      <c r="H3">
        <v>30</v>
      </c>
    </row>
    <row r="4" spans="1:8" x14ac:dyDescent="0.25">
      <c r="A4" t="s">
        <v>31</v>
      </c>
      <c r="B4">
        <v>3</v>
      </c>
      <c r="C4">
        <v>5</v>
      </c>
      <c r="D4">
        <v>7</v>
      </c>
      <c r="E4">
        <v>10</v>
      </c>
      <c r="F4">
        <v>20</v>
      </c>
      <c r="G4">
        <v>30</v>
      </c>
      <c r="H4">
        <v>30</v>
      </c>
    </row>
    <row r="5" spans="1:8" x14ac:dyDescent="0.25">
      <c r="A5" s="2">
        <v>0</v>
      </c>
      <c r="B5" s="14">
        <f>IF(A5&lt;=B$4,0.001/(B$4-B$3)*(B$4-$A5),0)</f>
        <v>1E-3</v>
      </c>
      <c r="C5" s="14">
        <f>IF(AND($A5&lt;=C$3,$A5&gt;C$2),0.001/(C$3-C$2)*($A5-C$2),IF(AND($A5&gt;C$3,$A5&lt;=C$4),0.001/(C$4-C$3)*(C$4-$A5),0))</f>
        <v>0</v>
      </c>
      <c r="D5" s="14">
        <f t="shared" ref="D5:H20" si="0">IF(AND($A5&lt;=D$3,$A5&gt;D$2),0.001/(D$3-D$2)*($A5-D$2),IF(AND($A5&gt;D$3,$A5&lt;=D$4),0.001/(D$4-D$3)*(D$4-$A5),0))</f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</row>
    <row r="6" spans="1:8" x14ac:dyDescent="0.25">
      <c r="A6" s="2">
        <v>0.5</v>
      </c>
      <c r="B6" s="14">
        <f t="shared" ref="B6:B65" si="1">IF(A6&lt;=B$4,0.001/(B$4-B$3)*(B$4-$A6),0)</f>
        <v>8.3333333333333328E-4</v>
      </c>
      <c r="C6" s="14">
        <f t="shared" ref="C6:H37" si="2">IF(AND($A6&lt;=C$3,$A6&gt;C$2),0.001/(C$3-C$2)*($A6-C$2),IF(AND($A6&gt;C$3,$A6&lt;=C$4),0.001/(C$4-C$3)*(C$4-$A6),0))</f>
        <v>1.6666666666666666E-4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</row>
    <row r="7" spans="1:8" x14ac:dyDescent="0.25">
      <c r="A7" s="2">
        <v>1</v>
      </c>
      <c r="B7" s="14">
        <f t="shared" si="1"/>
        <v>6.6666666666666664E-4</v>
      </c>
      <c r="C7" s="14">
        <f t="shared" si="2"/>
        <v>3.3333333333333332E-4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</row>
    <row r="8" spans="1:8" x14ac:dyDescent="0.25">
      <c r="A8" s="2">
        <v>1.5</v>
      </c>
      <c r="B8" s="14">
        <f t="shared" si="1"/>
        <v>5.0000000000000001E-4</v>
      </c>
      <c r="C8" s="14">
        <f t="shared" si="2"/>
        <v>5.0000000000000001E-4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</row>
    <row r="9" spans="1:8" x14ac:dyDescent="0.25">
      <c r="A9" s="2">
        <v>2</v>
      </c>
      <c r="B9" s="14">
        <f t="shared" si="1"/>
        <v>3.3333333333333332E-4</v>
      </c>
      <c r="C9" s="14">
        <f t="shared" si="2"/>
        <v>6.6666666666666664E-4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</row>
    <row r="10" spans="1:8" x14ac:dyDescent="0.25">
      <c r="A10" s="2">
        <v>2.5</v>
      </c>
      <c r="B10" s="14">
        <f t="shared" si="1"/>
        <v>1.6666666666666666E-4</v>
      </c>
      <c r="C10" s="14">
        <f t="shared" si="2"/>
        <v>8.3333333333333328E-4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</row>
    <row r="11" spans="1:8" x14ac:dyDescent="0.25">
      <c r="A11" s="2">
        <v>3</v>
      </c>
      <c r="B11" s="14">
        <f t="shared" si="1"/>
        <v>0</v>
      </c>
      <c r="C11" s="14">
        <f t="shared" si="2"/>
        <v>1E-3</v>
      </c>
      <c r="D11" s="14">
        <f t="shared" si="0"/>
        <v>0</v>
      </c>
      <c r="E11" s="14">
        <f t="shared" si="0"/>
        <v>0</v>
      </c>
      <c r="F11" s="14">
        <f t="shared" si="0"/>
        <v>0</v>
      </c>
      <c r="G11" s="14">
        <f t="shared" si="0"/>
        <v>0</v>
      </c>
      <c r="H11" s="14">
        <f t="shared" si="0"/>
        <v>0</v>
      </c>
    </row>
    <row r="12" spans="1:8" x14ac:dyDescent="0.25">
      <c r="A12" s="2">
        <v>3.5</v>
      </c>
      <c r="B12" s="14">
        <f t="shared" si="1"/>
        <v>0</v>
      </c>
      <c r="C12" s="14">
        <f t="shared" si="2"/>
        <v>7.5000000000000002E-4</v>
      </c>
      <c r="D12" s="14">
        <f t="shared" si="0"/>
        <v>2.5000000000000001E-4</v>
      </c>
      <c r="E12" s="14">
        <f t="shared" si="0"/>
        <v>0</v>
      </c>
      <c r="F12" s="14">
        <f t="shared" si="0"/>
        <v>0</v>
      </c>
      <c r="G12" s="14">
        <f t="shared" si="0"/>
        <v>0</v>
      </c>
      <c r="H12" s="14">
        <f t="shared" si="0"/>
        <v>0</v>
      </c>
    </row>
    <row r="13" spans="1:8" x14ac:dyDescent="0.25">
      <c r="A13" s="2">
        <v>4</v>
      </c>
      <c r="B13" s="14">
        <f t="shared" si="1"/>
        <v>0</v>
      </c>
      <c r="C13" s="14">
        <f t="shared" si="2"/>
        <v>5.0000000000000001E-4</v>
      </c>
      <c r="D13" s="14">
        <f t="shared" si="0"/>
        <v>5.0000000000000001E-4</v>
      </c>
      <c r="E13" s="14">
        <f t="shared" si="0"/>
        <v>0</v>
      </c>
      <c r="F13" s="14">
        <f t="shared" si="0"/>
        <v>0</v>
      </c>
      <c r="G13" s="14">
        <f t="shared" si="0"/>
        <v>0</v>
      </c>
      <c r="H13" s="14">
        <f t="shared" si="0"/>
        <v>0</v>
      </c>
    </row>
    <row r="14" spans="1:8" x14ac:dyDescent="0.25">
      <c r="A14" s="2">
        <v>4.5</v>
      </c>
      <c r="B14" s="14">
        <f t="shared" si="1"/>
        <v>0</v>
      </c>
      <c r="C14" s="14">
        <f t="shared" si="2"/>
        <v>2.5000000000000001E-4</v>
      </c>
      <c r="D14" s="14">
        <f t="shared" si="0"/>
        <v>7.5000000000000002E-4</v>
      </c>
      <c r="E14" s="14">
        <f t="shared" si="0"/>
        <v>0</v>
      </c>
      <c r="F14" s="14">
        <f t="shared" si="0"/>
        <v>0</v>
      </c>
      <c r="G14" s="14">
        <f t="shared" si="0"/>
        <v>0</v>
      </c>
      <c r="H14" s="14">
        <f t="shared" si="0"/>
        <v>0</v>
      </c>
    </row>
    <row r="15" spans="1:8" x14ac:dyDescent="0.25">
      <c r="A15" s="2">
        <v>5</v>
      </c>
      <c r="B15" s="14">
        <f t="shared" si="1"/>
        <v>0</v>
      </c>
      <c r="C15" s="14">
        <f t="shared" si="2"/>
        <v>0</v>
      </c>
      <c r="D15" s="14">
        <f t="shared" si="0"/>
        <v>1E-3</v>
      </c>
      <c r="E15" s="14">
        <f t="shared" si="0"/>
        <v>0</v>
      </c>
      <c r="F15" s="14">
        <f t="shared" si="0"/>
        <v>0</v>
      </c>
      <c r="G15" s="14">
        <f t="shared" si="0"/>
        <v>0</v>
      </c>
      <c r="H15" s="14">
        <f t="shared" si="0"/>
        <v>0</v>
      </c>
    </row>
    <row r="16" spans="1:8" x14ac:dyDescent="0.25">
      <c r="A16" s="2">
        <v>5.5</v>
      </c>
      <c r="B16" s="14">
        <f t="shared" si="1"/>
        <v>0</v>
      </c>
      <c r="C16" s="14">
        <f t="shared" si="2"/>
        <v>0</v>
      </c>
      <c r="D16" s="14">
        <f t="shared" si="0"/>
        <v>7.5000000000000002E-4</v>
      </c>
      <c r="E16" s="14">
        <f t="shared" si="0"/>
        <v>2.5000000000000001E-4</v>
      </c>
      <c r="F16" s="14">
        <f t="shared" si="0"/>
        <v>0</v>
      </c>
      <c r="G16" s="14">
        <f t="shared" si="0"/>
        <v>0</v>
      </c>
      <c r="H16" s="14">
        <f t="shared" si="0"/>
        <v>0</v>
      </c>
    </row>
    <row r="17" spans="1:8" x14ac:dyDescent="0.25">
      <c r="A17" s="2">
        <v>6</v>
      </c>
      <c r="B17" s="14">
        <f t="shared" si="1"/>
        <v>0</v>
      </c>
      <c r="C17" s="14">
        <f t="shared" si="2"/>
        <v>0</v>
      </c>
      <c r="D17" s="14">
        <f t="shared" si="0"/>
        <v>5.0000000000000001E-4</v>
      </c>
      <c r="E17" s="14">
        <f t="shared" si="0"/>
        <v>5.0000000000000001E-4</v>
      </c>
      <c r="F17" s="14">
        <f t="shared" si="0"/>
        <v>0</v>
      </c>
      <c r="G17" s="14">
        <f t="shared" si="0"/>
        <v>0</v>
      </c>
      <c r="H17" s="14">
        <f t="shared" si="0"/>
        <v>0</v>
      </c>
    </row>
    <row r="18" spans="1:8" x14ac:dyDescent="0.25">
      <c r="A18" s="2">
        <v>6.5</v>
      </c>
      <c r="B18" s="14">
        <f t="shared" si="1"/>
        <v>0</v>
      </c>
      <c r="C18" s="14">
        <f t="shared" si="2"/>
        <v>0</v>
      </c>
      <c r="D18" s="14">
        <f t="shared" si="0"/>
        <v>2.5000000000000001E-4</v>
      </c>
      <c r="E18" s="14">
        <f t="shared" si="0"/>
        <v>7.5000000000000002E-4</v>
      </c>
      <c r="F18" s="14">
        <f t="shared" si="0"/>
        <v>0</v>
      </c>
      <c r="G18" s="14">
        <f t="shared" si="0"/>
        <v>0</v>
      </c>
      <c r="H18" s="14">
        <f t="shared" si="0"/>
        <v>0</v>
      </c>
    </row>
    <row r="19" spans="1:8" x14ac:dyDescent="0.25">
      <c r="A19" s="2">
        <v>7</v>
      </c>
      <c r="B19" s="14">
        <f t="shared" si="1"/>
        <v>0</v>
      </c>
      <c r="C19" s="14">
        <f t="shared" si="2"/>
        <v>0</v>
      </c>
      <c r="D19" s="14">
        <f t="shared" si="0"/>
        <v>0</v>
      </c>
      <c r="E19" s="14">
        <f t="shared" si="0"/>
        <v>1E-3</v>
      </c>
      <c r="F19" s="14">
        <f t="shared" si="0"/>
        <v>0</v>
      </c>
      <c r="G19" s="14">
        <f t="shared" si="0"/>
        <v>0</v>
      </c>
      <c r="H19" s="14">
        <f t="shared" si="0"/>
        <v>0</v>
      </c>
    </row>
    <row r="20" spans="1:8" x14ac:dyDescent="0.25">
      <c r="A20" s="2">
        <v>7.5</v>
      </c>
      <c r="B20" s="14">
        <f t="shared" si="1"/>
        <v>0</v>
      </c>
      <c r="C20" s="14">
        <f t="shared" si="2"/>
        <v>0</v>
      </c>
      <c r="D20" s="14">
        <f t="shared" si="0"/>
        <v>0</v>
      </c>
      <c r="E20" s="14">
        <f t="shared" si="0"/>
        <v>8.3333333333333328E-4</v>
      </c>
      <c r="F20" s="14">
        <f t="shared" si="0"/>
        <v>1.6666666666666666E-4</v>
      </c>
      <c r="G20" s="14">
        <f t="shared" si="0"/>
        <v>0</v>
      </c>
      <c r="H20" s="14">
        <f t="shared" si="0"/>
        <v>0</v>
      </c>
    </row>
    <row r="21" spans="1:8" x14ac:dyDescent="0.25">
      <c r="A21" s="2">
        <v>8</v>
      </c>
      <c r="B21" s="14">
        <f t="shared" si="1"/>
        <v>0</v>
      </c>
      <c r="C21" s="14">
        <f t="shared" si="2"/>
        <v>0</v>
      </c>
      <c r="D21" s="14">
        <f t="shared" si="2"/>
        <v>0</v>
      </c>
      <c r="E21" s="14">
        <f t="shared" si="2"/>
        <v>6.6666666666666664E-4</v>
      </c>
      <c r="F21" s="14">
        <f t="shared" si="2"/>
        <v>3.3333333333333332E-4</v>
      </c>
      <c r="G21" s="14">
        <f t="shared" si="2"/>
        <v>0</v>
      </c>
      <c r="H21" s="14">
        <f t="shared" si="2"/>
        <v>0</v>
      </c>
    </row>
    <row r="22" spans="1:8" x14ac:dyDescent="0.25">
      <c r="A22" s="2">
        <v>8.5</v>
      </c>
      <c r="B22" s="14">
        <f t="shared" si="1"/>
        <v>0</v>
      </c>
      <c r="C22" s="14">
        <f t="shared" si="2"/>
        <v>0</v>
      </c>
      <c r="D22" s="14">
        <f t="shared" si="2"/>
        <v>0</v>
      </c>
      <c r="E22" s="14">
        <f t="shared" si="2"/>
        <v>5.0000000000000001E-4</v>
      </c>
      <c r="F22" s="14">
        <f t="shared" si="2"/>
        <v>5.0000000000000001E-4</v>
      </c>
      <c r="G22" s="14">
        <f t="shared" si="2"/>
        <v>0</v>
      </c>
      <c r="H22" s="14">
        <f t="shared" si="2"/>
        <v>0</v>
      </c>
    </row>
    <row r="23" spans="1:8" x14ac:dyDescent="0.25">
      <c r="A23" s="2">
        <v>9</v>
      </c>
      <c r="B23" s="14">
        <f t="shared" si="1"/>
        <v>0</v>
      </c>
      <c r="C23" s="14">
        <f t="shared" si="2"/>
        <v>0</v>
      </c>
      <c r="D23" s="14">
        <f t="shared" si="2"/>
        <v>0</v>
      </c>
      <c r="E23" s="14">
        <f t="shared" si="2"/>
        <v>3.3333333333333332E-4</v>
      </c>
      <c r="F23" s="14">
        <f t="shared" si="2"/>
        <v>6.6666666666666664E-4</v>
      </c>
      <c r="G23" s="14">
        <f t="shared" si="2"/>
        <v>0</v>
      </c>
      <c r="H23" s="14">
        <f t="shared" si="2"/>
        <v>0</v>
      </c>
    </row>
    <row r="24" spans="1:8" x14ac:dyDescent="0.25">
      <c r="A24" s="2">
        <v>9.5</v>
      </c>
      <c r="B24" s="14">
        <f t="shared" si="1"/>
        <v>0</v>
      </c>
      <c r="C24" s="14">
        <f t="shared" si="2"/>
        <v>0</v>
      </c>
      <c r="D24" s="14">
        <f t="shared" si="2"/>
        <v>0</v>
      </c>
      <c r="E24" s="14">
        <f t="shared" si="2"/>
        <v>1.6666666666666666E-4</v>
      </c>
      <c r="F24" s="14">
        <f t="shared" si="2"/>
        <v>8.3333333333333328E-4</v>
      </c>
      <c r="G24" s="14">
        <f t="shared" si="2"/>
        <v>0</v>
      </c>
      <c r="H24" s="14">
        <f t="shared" si="2"/>
        <v>0</v>
      </c>
    </row>
    <row r="25" spans="1:8" x14ac:dyDescent="0.25">
      <c r="A25" s="2">
        <v>10</v>
      </c>
      <c r="B25" s="14">
        <f t="shared" si="1"/>
        <v>0</v>
      </c>
      <c r="C25" s="14">
        <f t="shared" si="2"/>
        <v>0</v>
      </c>
      <c r="D25" s="14">
        <f t="shared" si="2"/>
        <v>0</v>
      </c>
      <c r="E25" s="14">
        <f t="shared" si="2"/>
        <v>0</v>
      </c>
      <c r="F25" s="14">
        <f t="shared" si="2"/>
        <v>1E-3</v>
      </c>
      <c r="G25" s="14">
        <f t="shared" si="2"/>
        <v>0</v>
      </c>
      <c r="H25" s="14">
        <f t="shared" si="2"/>
        <v>0</v>
      </c>
    </row>
    <row r="26" spans="1:8" x14ac:dyDescent="0.25">
      <c r="A26" s="2">
        <v>10.5</v>
      </c>
      <c r="B26" s="14">
        <f t="shared" si="1"/>
        <v>0</v>
      </c>
      <c r="C26" s="14">
        <f t="shared" si="2"/>
        <v>0</v>
      </c>
      <c r="D26" s="14">
        <f t="shared" si="2"/>
        <v>0</v>
      </c>
      <c r="E26" s="14">
        <f t="shared" si="2"/>
        <v>0</v>
      </c>
      <c r="F26" s="14">
        <f t="shared" si="2"/>
        <v>9.5E-4</v>
      </c>
      <c r="G26" s="14">
        <f t="shared" si="2"/>
        <v>5.0000000000000002E-5</v>
      </c>
      <c r="H26" s="14">
        <f t="shared" si="2"/>
        <v>0</v>
      </c>
    </row>
    <row r="27" spans="1:8" x14ac:dyDescent="0.25">
      <c r="A27" s="2">
        <v>11</v>
      </c>
      <c r="B27" s="14">
        <f t="shared" si="1"/>
        <v>0</v>
      </c>
      <c r="C27" s="14">
        <f t="shared" si="2"/>
        <v>0</v>
      </c>
      <c r="D27" s="14">
        <f t="shared" si="2"/>
        <v>0</v>
      </c>
      <c r="E27" s="14">
        <f t="shared" si="2"/>
        <v>0</v>
      </c>
      <c r="F27" s="14">
        <f t="shared" si="2"/>
        <v>9.0000000000000008E-4</v>
      </c>
      <c r="G27" s="14">
        <f t="shared" si="2"/>
        <v>1E-4</v>
      </c>
      <c r="H27" s="14">
        <f t="shared" si="2"/>
        <v>0</v>
      </c>
    </row>
    <row r="28" spans="1:8" x14ac:dyDescent="0.25">
      <c r="A28" s="2">
        <v>11.5</v>
      </c>
      <c r="B28" s="14">
        <f t="shared" si="1"/>
        <v>0</v>
      </c>
      <c r="C28" s="14">
        <f t="shared" si="2"/>
        <v>0</v>
      </c>
      <c r="D28" s="14">
        <f t="shared" si="2"/>
        <v>0</v>
      </c>
      <c r="E28" s="14">
        <f t="shared" si="2"/>
        <v>0</v>
      </c>
      <c r="F28" s="14">
        <f t="shared" si="2"/>
        <v>8.5000000000000006E-4</v>
      </c>
      <c r="G28" s="14">
        <f t="shared" si="2"/>
        <v>1.5000000000000001E-4</v>
      </c>
      <c r="H28" s="14">
        <f t="shared" si="2"/>
        <v>0</v>
      </c>
    </row>
    <row r="29" spans="1:8" x14ac:dyDescent="0.25">
      <c r="A29" s="2">
        <v>12</v>
      </c>
      <c r="B29" s="14">
        <f t="shared" si="1"/>
        <v>0</v>
      </c>
      <c r="C29" s="14">
        <f t="shared" si="2"/>
        <v>0</v>
      </c>
      <c r="D29" s="14">
        <f t="shared" si="2"/>
        <v>0</v>
      </c>
      <c r="E29" s="14">
        <f t="shared" si="2"/>
        <v>0</v>
      </c>
      <c r="F29" s="14">
        <f t="shared" si="2"/>
        <v>8.0000000000000004E-4</v>
      </c>
      <c r="G29" s="14">
        <f t="shared" si="2"/>
        <v>2.0000000000000001E-4</v>
      </c>
      <c r="H29" s="14">
        <f t="shared" si="2"/>
        <v>0</v>
      </c>
    </row>
    <row r="30" spans="1:8" x14ac:dyDescent="0.25">
      <c r="A30" s="2">
        <v>12.5</v>
      </c>
      <c r="B30" s="14">
        <f t="shared" si="1"/>
        <v>0</v>
      </c>
      <c r="C30" s="14">
        <f t="shared" si="2"/>
        <v>0</v>
      </c>
      <c r="D30" s="14">
        <f t="shared" si="2"/>
        <v>0</v>
      </c>
      <c r="E30" s="14">
        <f t="shared" si="2"/>
        <v>0</v>
      </c>
      <c r="F30" s="14">
        <f t="shared" si="2"/>
        <v>7.5000000000000002E-4</v>
      </c>
      <c r="G30" s="14">
        <f t="shared" si="2"/>
        <v>2.5000000000000001E-4</v>
      </c>
      <c r="H30" s="14">
        <f t="shared" si="2"/>
        <v>0</v>
      </c>
    </row>
    <row r="31" spans="1:8" x14ac:dyDescent="0.25">
      <c r="A31" s="2">
        <v>13</v>
      </c>
      <c r="B31" s="14">
        <f t="shared" si="1"/>
        <v>0</v>
      </c>
      <c r="C31" s="14">
        <f t="shared" si="2"/>
        <v>0</v>
      </c>
      <c r="D31" s="14">
        <f t="shared" si="2"/>
        <v>0</v>
      </c>
      <c r="E31" s="14">
        <f t="shared" si="2"/>
        <v>0</v>
      </c>
      <c r="F31" s="14">
        <f t="shared" si="2"/>
        <v>6.9999999999999999E-4</v>
      </c>
      <c r="G31" s="14">
        <f t="shared" si="2"/>
        <v>3.0000000000000003E-4</v>
      </c>
      <c r="H31" s="14">
        <f t="shared" si="2"/>
        <v>0</v>
      </c>
    </row>
    <row r="32" spans="1:8" x14ac:dyDescent="0.25">
      <c r="A32" s="2">
        <v>13.5</v>
      </c>
      <c r="B32" s="14">
        <f t="shared" si="1"/>
        <v>0</v>
      </c>
      <c r="C32" s="14">
        <f t="shared" si="2"/>
        <v>0</v>
      </c>
      <c r="D32" s="14">
        <f t="shared" si="2"/>
        <v>0</v>
      </c>
      <c r="E32" s="14">
        <f t="shared" si="2"/>
        <v>0</v>
      </c>
      <c r="F32" s="14">
        <f t="shared" si="2"/>
        <v>6.5000000000000008E-4</v>
      </c>
      <c r="G32" s="14">
        <f t="shared" si="2"/>
        <v>3.5E-4</v>
      </c>
      <c r="H32" s="14">
        <f t="shared" si="2"/>
        <v>0</v>
      </c>
    </row>
    <row r="33" spans="1:8" x14ac:dyDescent="0.25">
      <c r="A33" s="2">
        <v>14</v>
      </c>
      <c r="B33" s="14">
        <f t="shared" si="1"/>
        <v>0</v>
      </c>
      <c r="C33" s="14">
        <f t="shared" si="2"/>
        <v>0</v>
      </c>
      <c r="D33" s="14">
        <f t="shared" si="2"/>
        <v>0</v>
      </c>
      <c r="E33" s="14">
        <f t="shared" si="2"/>
        <v>0</v>
      </c>
      <c r="F33" s="14">
        <f t="shared" si="2"/>
        <v>6.0000000000000006E-4</v>
      </c>
      <c r="G33" s="14">
        <f t="shared" si="2"/>
        <v>4.0000000000000002E-4</v>
      </c>
      <c r="H33" s="14">
        <f t="shared" si="2"/>
        <v>0</v>
      </c>
    </row>
    <row r="34" spans="1:8" x14ac:dyDescent="0.25">
      <c r="A34" s="2">
        <v>14.5</v>
      </c>
      <c r="B34" s="14">
        <f t="shared" si="1"/>
        <v>0</v>
      </c>
      <c r="C34" s="14">
        <f t="shared" si="2"/>
        <v>0</v>
      </c>
      <c r="D34" s="14">
        <f t="shared" si="2"/>
        <v>0</v>
      </c>
      <c r="E34" s="14">
        <f t="shared" si="2"/>
        <v>0</v>
      </c>
      <c r="F34" s="14">
        <f t="shared" si="2"/>
        <v>5.5000000000000003E-4</v>
      </c>
      <c r="G34" s="14">
        <f t="shared" si="2"/>
        <v>4.5000000000000004E-4</v>
      </c>
      <c r="H34" s="14">
        <f t="shared" si="2"/>
        <v>0</v>
      </c>
    </row>
    <row r="35" spans="1:8" x14ac:dyDescent="0.25">
      <c r="A35" s="2">
        <v>15</v>
      </c>
      <c r="B35" s="14">
        <f t="shared" si="1"/>
        <v>0</v>
      </c>
      <c r="C35" s="14">
        <f t="shared" si="2"/>
        <v>0</v>
      </c>
      <c r="D35" s="14">
        <f t="shared" si="2"/>
        <v>0</v>
      </c>
      <c r="E35" s="14">
        <f t="shared" si="2"/>
        <v>0</v>
      </c>
      <c r="F35" s="14">
        <f t="shared" si="2"/>
        <v>5.0000000000000001E-4</v>
      </c>
      <c r="G35" s="14">
        <f t="shared" si="2"/>
        <v>5.0000000000000001E-4</v>
      </c>
      <c r="H35" s="14">
        <f t="shared" si="2"/>
        <v>0</v>
      </c>
    </row>
    <row r="36" spans="1:8" x14ac:dyDescent="0.25">
      <c r="A36" s="2">
        <v>15.5</v>
      </c>
      <c r="B36" s="14">
        <f t="shared" si="1"/>
        <v>0</v>
      </c>
      <c r="C36" s="14">
        <f t="shared" si="2"/>
        <v>0</v>
      </c>
      <c r="D36" s="14">
        <f t="shared" si="2"/>
        <v>0</v>
      </c>
      <c r="E36" s="14">
        <f t="shared" si="2"/>
        <v>0</v>
      </c>
      <c r="F36" s="14">
        <f t="shared" si="2"/>
        <v>4.5000000000000004E-4</v>
      </c>
      <c r="G36" s="14">
        <f t="shared" si="2"/>
        <v>5.5000000000000003E-4</v>
      </c>
      <c r="H36" s="14">
        <f t="shared" si="2"/>
        <v>0</v>
      </c>
    </row>
    <row r="37" spans="1:8" x14ac:dyDescent="0.25">
      <c r="A37" s="2">
        <v>16</v>
      </c>
      <c r="B37" s="14">
        <f t="shared" si="1"/>
        <v>0</v>
      </c>
      <c r="C37" s="14">
        <f t="shared" si="2"/>
        <v>0</v>
      </c>
      <c r="D37" s="14">
        <f t="shared" si="2"/>
        <v>0</v>
      </c>
      <c r="E37" s="14">
        <f t="shared" si="2"/>
        <v>0</v>
      </c>
      <c r="F37" s="14">
        <f t="shared" si="2"/>
        <v>4.0000000000000002E-4</v>
      </c>
      <c r="G37" s="14">
        <f t="shared" si="2"/>
        <v>6.0000000000000006E-4</v>
      </c>
      <c r="H37" s="14">
        <f t="shared" si="2"/>
        <v>0</v>
      </c>
    </row>
    <row r="38" spans="1:8" x14ac:dyDescent="0.25">
      <c r="A38" s="2">
        <v>16.5</v>
      </c>
      <c r="B38" s="14">
        <f t="shared" si="1"/>
        <v>0</v>
      </c>
      <c r="C38" s="14">
        <f t="shared" ref="C38:H65" si="3">IF(AND($A38&lt;=C$3,$A38&gt;C$2),0.001/(C$3-C$2)*($A38-C$2),IF(AND($A38&gt;C$3,$A38&lt;=C$4),0.001/(C$4-C$3)*(C$4-$A38),0))</f>
        <v>0</v>
      </c>
      <c r="D38" s="14">
        <f t="shared" si="3"/>
        <v>0</v>
      </c>
      <c r="E38" s="14">
        <f t="shared" si="3"/>
        <v>0</v>
      </c>
      <c r="F38" s="14">
        <f t="shared" si="3"/>
        <v>3.5E-4</v>
      </c>
      <c r="G38" s="14">
        <f t="shared" si="3"/>
        <v>6.5000000000000008E-4</v>
      </c>
      <c r="H38" s="14">
        <f t="shared" si="3"/>
        <v>0</v>
      </c>
    </row>
    <row r="39" spans="1:8" x14ac:dyDescent="0.25">
      <c r="A39" s="2">
        <v>17</v>
      </c>
      <c r="B39" s="14">
        <f t="shared" si="1"/>
        <v>0</v>
      </c>
      <c r="C39" s="14">
        <f t="shared" si="3"/>
        <v>0</v>
      </c>
      <c r="D39" s="14">
        <f t="shared" si="3"/>
        <v>0</v>
      </c>
      <c r="E39" s="14">
        <f t="shared" si="3"/>
        <v>0</v>
      </c>
      <c r="F39" s="14">
        <f t="shared" si="3"/>
        <v>3.0000000000000003E-4</v>
      </c>
      <c r="G39" s="14">
        <f t="shared" si="3"/>
        <v>6.9999999999999999E-4</v>
      </c>
      <c r="H39" s="14">
        <f t="shared" si="3"/>
        <v>0</v>
      </c>
    </row>
    <row r="40" spans="1:8" x14ac:dyDescent="0.25">
      <c r="A40" s="2">
        <v>17.5</v>
      </c>
      <c r="B40" s="14">
        <f t="shared" si="1"/>
        <v>0</v>
      </c>
      <c r="C40" s="14">
        <f t="shared" si="3"/>
        <v>0</v>
      </c>
      <c r="D40" s="14">
        <f t="shared" si="3"/>
        <v>0</v>
      </c>
      <c r="E40" s="14">
        <f t="shared" si="3"/>
        <v>0</v>
      </c>
      <c r="F40" s="14">
        <f t="shared" si="3"/>
        <v>2.5000000000000001E-4</v>
      </c>
      <c r="G40" s="14">
        <f t="shared" si="3"/>
        <v>7.5000000000000002E-4</v>
      </c>
      <c r="H40" s="14">
        <f t="shared" si="3"/>
        <v>0</v>
      </c>
    </row>
    <row r="41" spans="1:8" x14ac:dyDescent="0.25">
      <c r="A41" s="2">
        <v>18</v>
      </c>
      <c r="B41" s="14">
        <f t="shared" si="1"/>
        <v>0</v>
      </c>
      <c r="C41" s="14">
        <f t="shared" si="3"/>
        <v>0</v>
      </c>
      <c r="D41" s="14">
        <f t="shared" si="3"/>
        <v>0</v>
      </c>
      <c r="E41" s="14">
        <f t="shared" si="3"/>
        <v>0</v>
      </c>
      <c r="F41" s="14">
        <f t="shared" si="3"/>
        <v>2.0000000000000001E-4</v>
      </c>
      <c r="G41" s="14">
        <f t="shared" si="3"/>
        <v>8.0000000000000004E-4</v>
      </c>
      <c r="H41" s="14">
        <f t="shared" si="3"/>
        <v>0</v>
      </c>
    </row>
    <row r="42" spans="1:8" x14ac:dyDescent="0.25">
      <c r="A42" s="2">
        <v>18.5</v>
      </c>
      <c r="B42" s="14">
        <f t="shared" si="1"/>
        <v>0</v>
      </c>
      <c r="C42" s="14">
        <f t="shared" si="3"/>
        <v>0</v>
      </c>
      <c r="D42" s="14">
        <f t="shared" si="3"/>
        <v>0</v>
      </c>
      <c r="E42" s="14">
        <f t="shared" si="3"/>
        <v>0</v>
      </c>
      <c r="F42" s="14">
        <f t="shared" si="3"/>
        <v>1.5000000000000001E-4</v>
      </c>
      <c r="G42" s="14">
        <f t="shared" si="3"/>
        <v>8.5000000000000006E-4</v>
      </c>
      <c r="H42" s="14">
        <f t="shared" si="3"/>
        <v>0</v>
      </c>
    </row>
    <row r="43" spans="1:8" x14ac:dyDescent="0.25">
      <c r="A43" s="2">
        <v>19</v>
      </c>
      <c r="B43" s="14">
        <f t="shared" si="1"/>
        <v>0</v>
      </c>
      <c r="C43" s="14">
        <f t="shared" si="3"/>
        <v>0</v>
      </c>
      <c r="D43" s="14">
        <f t="shared" si="3"/>
        <v>0</v>
      </c>
      <c r="E43" s="14">
        <f t="shared" si="3"/>
        <v>0</v>
      </c>
      <c r="F43" s="14">
        <f t="shared" si="3"/>
        <v>1E-4</v>
      </c>
      <c r="G43" s="14">
        <f t="shared" si="3"/>
        <v>9.0000000000000008E-4</v>
      </c>
      <c r="H43" s="14">
        <f t="shared" si="3"/>
        <v>0</v>
      </c>
    </row>
    <row r="44" spans="1:8" x14ac:dyDescent="0.25">
      <c r="A44" s="2">
        <v>19.5</v>
      </c>
      <c r="B44" s="14">
        <f t="shared" si="1"/>
        <v>0</v>
      </c>
      <c r="C44" s="14">
        <f t="shared" si="3"/>
        <v>0</v>
      </c>
      <c r="D44" s="14">
        <f t="shared" si="3"/>
        <v>0</v>
      </c>
      <c r="E44" s="14">
        <f t="shared" si="3"/>
        <v>0</v>
      </c>
      <c r="F44" s="14">
        <f t="shared" si="3"/>
        <v>5.0000000000000002E-5</v>
      </c>
      <c r="G44" s="14">
        <f t="shared" si="3"/>
        <v>9.5E-4</v>
      </c>
      <c r="H44" s="14">
        <f t="shared" si="3"/>
        <v>0</v>
      </c>
    </row>
    <row r="45" spans="1:8" x14ac:dyDescent="0.25">
      <c r="A45" s="2">
        <v>20</v>
      </c>
      <c r="B45" s="14">
        <f t="shared" si="1"/>
        <v>0</v>
      </c>
      <c r="C45" s="14">
        <f t="shared" si="3"/>
        <v>0</v>
      </c>
      <c r="D45" s="14">
        <f t="shared" si="3"/>
        <v>0</v>
      </c>
      <c r="E45" s="14">
        <f t="shared" si="3"/>
        <v>0</v>
      </c>
      <c r="F45" s="14">
        <f t="shared" si="3"/>
        <v>0</v>
      </c>
      <c r="G45" s="14">
        <f t="shared" si="3"/>
        <v>1E-3</v>
      </c>
      <c r="H45" s="14">
        <f t="shared" si="3"/>
        <v>0</v>
      </c>
    </row>
    <row r="46" spans="1:8" x14ac:dyDescent="0.25">
      <c r="A46" s="2">
        <v>20.5</v>
      </c>
      <c r="B46" s="14">
        <f t="shared" si="1"/>
        <v>0</v>
      </c>
      <c r="C46" s="14">
        <f t="shared" si="3"/>
        <v>0</v>
      </c>
      <c r="D46" s="14">
        <f t="shared" si="3"/>
        <v>0</v>
      </c>
      <c r="E46" s="14">
        <f t="shared" si="3"/>
        <v>0</v>
      </c>
      <c r="F46" s="14">
        <f t="shared" si="3"/>
        <v>0</v>
      </c>
      <c r="G46" s="14">
        <f t="shared" si="3"/>
        <v>9.5E-4</v>
      </c>
      <c r="H46" s="14">
        <f t="shared" si="3"/>
        <v>5.0000000000000002E-5</v>
      </c>
    </row>
    <row r="47" spans="1:8" x14ac:dyDescent="0.25">
      <c r="A47" s="2">
        <v>21</v>
      </c>
      <c r="B47" s="14">
        <f t="shared" si="1"/>
        <v>0</v>
      </c>
      <c r="C47" s="14">
        <f t="shared" si="3"/>
        <v>0</v>
      </c>
      <c r="D47" s="14">
        <f t="shared" si="3"/>
        <v>0</v>
      </c>
      <c r="E47" s="14">
        <f t="shared" si="3"/>
        <v>0</v>
      </c>
      <c r="F47" s="14">
        <f t="shared" si="3"/>
        <v>0</v>
      </c>
      <c r="G47" s="14">
        <f t="shared" si="3"/>
        <v>9.0000000000000008E-4</v>
      </c>
      <c r="H47" s="14">
        <f t="shared" si="3"/>
        <v>1E-4</v>
      </c>
    </row>
    <row r="48" spans="1:8" x14ac:dyDescent="0.25">
      <c r="A48" s="2">
        <v>21.5</v>
      </c>
      <c r="B48" s="14">
        <f t="shared" si="1"/>
        <v>0</v>
      </c>
      <c r="C48" s="14">
        <f t="shared" si="3"/>
        <v>0</v>
      </c>
      <c r="D48" s="14">
        <f t="shared" si="3"/>
        <v>0</v>
      </c>
      <c r="E48" s="14">
        <f t="shared" si="3"/>
        <v>0</v>
      </c>
      <c r="F48" s="14">
        <f t="shared" si="3"/>
        <v>0</v>
      </c>
      <c r="G48" s="14">
        <f t="shared" si="3"/>
        <v>8.5000000000000006E-4</v>
      </c>
      <c r="H48" s="14">
        <f t="shared" si="3"/>
        <v>1.5000000000000001E-4</v>
      </c>
    </row>
    <row r="49" spans="1:8" x14ac:dyDescent="0.25">
      <c r="A49" s="2">
        <v>22</v>
      </c>
      <c r="B49" s="14">
        <f t="shared" si="1"/>
        <v>0</v>
      </c>
      <c r="C49" s="14">
        <f t="shared" si="3"/>
        <v>0</v>
      </c>
      <c r="D49" s="14">
        <f t="shared" si="3"/>
        <v>0</v>
      </c>
      <c r="E49" s="14">
        <f t="shared" si="3"/>
        <v>0</v>
      </c>
      <c r="F49" s="14">
        <f t="shared" si="3"/>
        <v>0</v>
      </c>
      <c r="G49" s="14">
        <f t="shared" si="3"/>
        <v>8.0000000000000004E-4</v>
      </c>
      <c r="H49" s="14">
        <f t="shared" si="3"/>
        <v>2.0000000000000001E-4</v>
      </c>
    </row>
    <row r="50" spans="1:8" x14ac:dyDescent="0.25">
      <c r="A50" s="2">
        <v>22.5</v>
      </c>
      <c r="B50" s="14">
        <f t="shared" si="1"/>
        <v>0</v>
      </c>
      <c r="C50" s="14">
        <f t="shared" si="3"/>
        <v>0</v>
      </c>
      <c r="D50" s="14">
        <f t="shared" si="3"/>
        <v>0</v>
      </c>
      <c r="E50" s="14">
        <f t="shared" si="3"/>
        <v>0</v>
      </c>
      <c r="F50" s="14">
        <f t="shared" si="3"/>
        <v>0</v>
      </c>
      <c r="G50" s="14">
        <f t="shared" si="3"/>
        <v>7.5000000000000002E-4</v>
      </c>
      <c r="H50" s="14">
        <f t="shared" si="3"/>
        <v>2.5000000000000001E-4</v>
      </c>
    </row>
    <row r="51" spans="1:8" x14ac:dyDescent="0.25">
      <c r="A51" s="2">
        <v>23</v>
      </c>
      <c r="B51" s="14">
        <f t="shared" si="1"/>
        <v>0</v>
      </c>
      <c r="C51" s="14">
        <f t="shared" si="3"/>
        <v>0</v>
      </c>
      <c r="D51" s="14">
        <f t="shared" si="3"/>
        <v>0</v>
      </c>
      <c r="E51" s="14">
        <f t="shared" si="3"/>
        <v>0</v>
      </c>
      <c r="F51" s="14">
        <f t="shared" si="3"/>
        <v>0</v>
      </c>
      <c r="G51" s="14">
        <f t="shared" si="3"/>
        <v>6.9999999999999999E-4</v>
      </c>
      <c r="H51" s="14">
        <f t="shared" si="3"/>
        <v>3.0000000000000003E-4</v>
      </c>
    </row>
    <row r="52" spans="1:8" x14ac:dyDescent="0.25">
      <c r="A52" s="2">
        <v>23.5</v>
      </c>
      <c r="B52" s="14">
        <f t="shared" si="1"/>
        <v>0</v>
      </c>
      <c r="C52" s="14">
        <f t="shared" si="3"/>
        <v>0</v>
      </c>
      <c r="D52" s="14">
        <f t="shared" si="3"/>
        <v>0</v>
      </c>
      <c r="E52" s="14">
        <f t="shared" si="3"/>
        <v>0</v>
      </c>
      <c r="F52" s="14">
        <f t="shared" si="3"/>
        <v>0</v>
      </c>
      <c r="G52" s="14">
        <f t="shared" si="3"/>
        <v>6.5000000000000008E-4</v>
      </c>
      <c r="H52" s="14">
        <f t="shared" si="3"/>
        <v>3.5E-4</v>
      </c>
    </row>
    <row r="53" spans="1:8" x14ac:dyDescent="0.25">
      <c r="A53" s="2">
        <v>24</v>
      </c>
      <c r="B53" s="14">
        <f t="shared" si="1"/>
        <v>0</v>
      </c>
      <c r="C53" s="14">
        <f t="shared" si="3"/>
        <v>0</v>
      </c>
      <c r="D53" s="14">
        <f t="shared" si="3"/>
        <v>0</v>
      </c>
      <c r="E53" s="14">
        <f t="shared" si="3"/>
        <v>0</v>
      </c>
      <c r="F53" s="14">
        <f t="shared" si="3"/>
        <v>0</v>
      </c>
      <c r="G53" s="14">
        <f t="shared" si="3"/>
        <v>6.0000000000000006E-4</v>
      </c>
      <c r="H53" s="14">
        <f t="shared" si="3"/>
        <v>4.0000000000000002E-4</v>
      </c>
    </row>
    <row r="54" spans="1:8" x14ac:dyDescent="0.25">
      <c r="A54" s="2">
        <v>24.5</v>
      </c>
      <c r="B54" s="14">
        <f t="shared" si="1"/>
        <v>0</v>
      </c>
      <c r="C54" s="14">
        <f t="shared" si="3"/>
        <v>0</v>
      </c>
      <c r="D54" s="14">
        <f t="shared" si="3"/>
        <v>0</v>
      </c>
      <c r="E54" s="14">
        <f t="shared" si="3"/>
        <v>0</v>
      </c>
      <c r="F54" s="14">
        <f t="shared" si="3"/>
        <v>0</v>
      </c>
      <c r="G54" s="14">
        <f t="shared" si="3"/>
        <v>5.5000000000000003E-4</v>
      </c>
      <c r="H54" s="14">
        <f t="shared" si="3"/>
        <v>4.5000000000000004E-4</v>
      </c>
    </row>
    <row r="55" spans="1:8" x14ac:dyDescent="0.25">
      <c r="A55" s="2">
        <v>25</v>
      </c>
      <c r="B55" s="14">
        <f t="shared" si="1"/>
        <v>0</v>
      </c>
      <c r="C55" s="14">
        <f t="shared" si="3"/>
        <v>0</v>
      </c>
      <c r="D55" s="14">
        <f t="shared" si="3"/>
        <v>0</v>
      </c>
      <c r="E55" s="14">
        <f t="shared" si="3"/>
        <v>0</v>
      </c>
      <c r="F55" s="14">
        <f t="shared" si="3"/>
        <v>0</v>
      </c>
      <c r="G55" s="14">
        <f t="shared" si="3"/>
        <v>5.0000000000000001E-4</v>
      </c>
      <c r="H55" s="14">
        <f t="shared" si="3"/>
        <v>5.0000000000000001E-4</v>
      </c>
    </row>
    <row r="56" spans="1:8" x14ac:dyDescent="0.25">
      <c r="A56" s="2">
        <v>25.5</v>
      </c>
      <c r="B56" s="14">
        <f t="shared" si="1"/>
        <v>0</v>
      </c>
      <c r="C56" s="14">
        <f t="shared" si="3"/>
        <v>0</v>
      </c>
      <c r="D56" s="14">
        <f t="shared" si="3"/>
        <v>0</v>
      </c>
      <c r="E56" s="14">
        <f t="shared" si="3"/>
        <v>0</v>
      </c>
      <c r="F56" s="14">
        <f t="shared" si="3"/>
        <v>0</v>
      </c>
      <c r="G56" s="14">
        <f t="shared" si="3"/>
        <v>4.5000000000000004E-4</v>
      </c>
      <c r="H56" s="14">
        <f t="shared" si="3"/>
        <v>5.5000000000000003E-4</v>
      </c>
    </row>
    <row r="57" spans="1:8" x14ac:dyDescent="0.25">
      <c r="A57" s="2">
        <v>26</v>
      </c>
      <c r="B57" s="14">
        <f t="shared" si="1"/>
        <v>0</v>
      </c>
      <c r="C57" s="14">
        <f t="shared" si="3"/>
        <v>0</v>
      </c>
      <c r="D57" s="14">
        <f t="shared" si="3"/>
        <v>0</v>
      </c>
      <c r="E57" s="14">
        <f t="shared" si="3"/>
        <v>0</v>
      </c>
      <c r="F57" s="14">
        <f t="shared" si="3"/>
        <v>0</v>
      </c>
      <c r="G57" s="14">
        <f t="shared" si="3"/>
        <v>4.0000000000000002E-4</v>
      </c>
      <c r="H57" s="14">
        <f t="shared" si="3"/>
        <v>6.0000000000000006E-4</v>
      </c>
    </row>
    <row r="58" spans="1:8" x14ac:dyDescent="0.25">
      <c r="A58" s="2">
        <v>26.5</v>
      </c>
      <c r="B58" s="14">
        <f t="shared" si="1"/>
        <v>0</v>
      </c>
      <c r="C58" s="14">
        <f t="shared" si="3"/>
        <v>0</v>
      </c>
      <c r="D58" s="14">
        <f t="shared" si="3"/>
        <v>0</v>
      </c>
      <c r="E58" s="14">
        <f t="shared" si="3"/>
        <v>0</v>
      </c>
      <c r="F58" s="14">
        <f t="shared" si="3"/>
        <v>0</v>
      </c>
      <c r="G58" s="14">
        <f t="shared" si="3"/>
        <v>3.5E-4</v>
      </c>
      <c r="H58" s="14">
        <f t="shared" si="3"/>
        <v>6.5000000000000008E-4</v>
      </c>
    </row>
    <row r="59" spans="1:8" x14ac:dyDescent="0.25">
      <c r="A59" s="2">
        <v>27</v>
      </c>
      <c r="B59" s="14">
        <f t="shared" si="1"/>
        <v>0</v>
      </c>
      <c r="C59" s="14">
        <f t="shared" si="3"/>
        <v>0</v>
      </c>
      <c r="D59" s="14">
        <f t="shared" si="3"/>
        <v>0</v>
      </c>
      <c r="E59" s="14">
        <f t="shared" si="3"/>
        <v>0</v>
      </c>
      <c r="F59" s="14">
        <f t="shared" si="3"/>
        <v>0</v>
      </c>
      <c r="G59" s="14">
        <f t="shared" si="3"/>
        <v>3.0000000000000003E-4</v>
      </c>
      <c r="H59" s="14">
        <f t="shared" si="3"/>
        <v>6.9999999999999999E-4</v>
      </c>
    </row>
    <row r="60" spans="1:8" x14ac:dyDescent="0.25">
      <c r="A60" s="2">
        <v>27.5</v>
      </c>
      <c r="B60" s="14">
        <f t="shared" si="1"/>
        <v>0</v>
      </c>
      <c r="C60" s="14">
        <f t="shared" si="3"/>
        <v>0</v>
      </c>
      <c r="D60" s="14">
        <f t="shared" si="3"/>
        <v>0</v>
      </c>
      <c r="E60" s="14">
        <f t="shared" si="3"/>
        <v>0</v>
      </c>
      <c r="F60" s="14">
        <f t="shared" si="3"/>
        <v>0</v>
      </c>
      <c r="G60" s="14">
        <f t="shared" si="3"/>
        <v>2.5000000000000001E-4</v>
      </c>
      <c r="H60" s="14">
        <f t="shared" si="3"/>
        <v>7.5000000000000002E-4</v>
      </c>
    </row>
    <row r="61" spans="1:8" x14ac:dyDescent="0.25">
      <c r="A61" s="2">
        <v>28</v>
      </c>
      <c r="B61" s="14">
        <f t="shared" si="1"/>
        <v>0</v>
      </c>
      <c r="C61" s="14">
        <f t="shared" si="3"/>
        <v>0</v>
      </c>
      <c r="D61" s="14">
        <f t="shared" si="3"/>
        <v>0</v>
      </c>
      <c r="E61" s="14">
        <f t="shared" si="3"/>
        <v>0</v>
      </c>
      <c r="F61" s="14">
        <f t="shared" si="3"/>
        <v>0</v>
      </c>
      <c r="G61" s="14">
        <f t="shared" si="3"/>
        <v>2.0000000000000001E-4</v>
      </c>
      <c r="H61" s="14">
        <f t="shared" si="3"/>
        <v>8.0000000000000004E-4</v>
      </c>
    </row>
    <row r="62" spans="1:8" x14ac:dyDescent="0.25">
      <c r="A62" s="2">
        <v>28.5</v>
      </c>
      <c r="B62" s="14">
        <f t="shared" si="1"/>
        <v>0</v>
      </c>
      <c r="C62" s="14">
        <f t="shared" si="3"/>
        <v>0</v>
      </c>
      <c r="D62" s="14">
        <f t="shared" si="3"/>
        <v>0</v>
      </c>
      <c r="E62" s="14">
        <f t="shared" si="3"/>
        <v>0</v>
      </c>
      <c r="F62" s="14">
        <f t="shared" si="3"/>
        <v>0</v>
      </c>
      <c r="G62" s="14">
        <f t="shared" si="3"/>
        <v>1.5000000000000001E-4</v>
      </c>
      <c r="H62" s="14">
        <f t="shared" si="3"/>
        <v>8.5000000000000006E-4</v>
      </c>
    </row>
    <row r="63" spans="1:8" x14ac:dyDescent="0.25">
      <c r="A63" s="2">
        <v>29</v>
      </c>
      <c r="B63" s="14">
        <f t="shared" si="1"/>
        <v>0</v>
      </c>
      <c r="C63" s="14">
        <f t="shared" si="3"/>
        <v>0</v>
      </c>
      <c r="D63" s="14">
        <f t="shared" si="3"/>
        <v>0</v>
      </c>
      <c r="E63" s="14">
        <f t="shared" si="3"/>
        <v>0</v>
      </c>
      <c r="F63" s="14">
        <f t="shared" si="3"/>
        <v>0</v>
      </c>
      <c r="G63" s="14">
        <f t="shared" si="3"/>
        <v>1E-4</v>
      </c>
      <c r="H63" s="14">
        <f t="shared" si="3"/>
        <v>9.0000000000000008E-4</v>
      </c>
    </row>
    <row r="64" spans="1:8" x14ac:dyDescent="0.25">
      <c r="A64" s="2">
        <v>29.5</v>
      </c>
      <c r="B64" s="14">
        <f t="shared" si="1"/>
        <v>0</v>
      </c>
      <c r="C64" s="14">
        <f t="shared" si="3"/>
        <v>0</v>
      </c>
      <c r="D64" s="14">
        <f t="shared" si="3"/>
        <v>0</v>
      </c>
      <c r="E64" s="14">
        <f t="shared" si="3"/>
        <v>0</v>
      </c>
      <c r="F64" s="14">
        <f t="shared" si="3"/>
        <v>0</v>
      </c>
      <c r="G64" s="14">
        <f t="shared" si="3"/>
        <v>5.0000000000000002E-5</v>
      </c>
      <c r="H64" s="14">
        <f t="shared" si="3"/>
        <v>9.5E-4</v>
      </c>
    </row>
    <row r="65" spans="1:8" x14ac:dyDescent="0.25">
      <c r="A65" s="2">
        <v>30</v>
      </c>
      <c r="B65" s="14">
        <f t="shared" si="1"/>
        <v>0</v>
      </c>
      <c r="C65" s="14">
        <f t="shared" si="3"/>
        <v>0</v>
      </c>
      <c r="D65" s="14">
        <f t="shared" si="3"/>
        <v>0</v>
      </c>
      <c r="E65" s="14">
        <f t="shared" si="3"/>
        <v>0</v>
      </c>
      <c r="F65" s="14">
        <f t="shared" si="3"/>
        <v>0</v>
      </c>
      <c r="G65" s="14">
        <f t="shared" si="3"/>
        <v>0</v>
      </c>
      <c r="H65" s="14">
        <f t="shared" si="3"/>
        <v>1E-3</v>
      </c>
    </row>
  </sheetData>
  <conditionalFormatting sqref="B5:H65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4"/>
  <sheetViews>
    <sheetView workbookViewId="0">
      <selection activeCell="E17" sqref="E17"/>
    </sheetView>
  </sheetViews>
  <sheetFormatPr defaultRowHeight="15" x14ac:dyDescent="0.25"/>
  <cols>
    <col min="2" max="3" width="13.42578125" style="55" customWidth="1"/>
    <col min="4" max="4" width="14.5703125" customWidth="1"/>
    <col min="5" max="6" width="17.140625" customWidth="1"/>
    <col min="7" max="7" width="16.42578125" customWidth="1"/>
  </cols>
  <sheetData>
    <row r="1" spans="1:7" x14ac:dyDescent="0.25">
      <c r="B1" s="57">
        <v>42305</v>
      </c>
      <c r="E1" s="58"/>
    </row>
    <row r="2" spans="1:7" x14ac:dyDescent="0.25">
      <c r="B2" s="55" t="s">
        <v>44</v>
      </c>
      <c r="E2" s="57" t="s">
        <v>43</v>
      </c>
    </row>
    <row r="3" spans="1:7" x14ac:dyDescent="0.25">
      <c r="B3" s="55" t="s">
        <v>40</v>
      </c>
      <c r="C3" s="55" t="s">
        <v>41</v>
      </c>
      <c r="D3" s="54" t="s">
        <v>42</v>
      </c>
      <c r="E3" s="55" t="s">
        <v>40</v>
      </c>
      <c r="F3" s="55" t="s">
        <v>41</v>
      </c>
      <c r="G3" s="60" t="s">
        <v>42</v>
      </c>
    </row>
    <row r="4" spans="1:7" x14ac:dyDescent="0.25">
      <c r="A4">
        <v>0</v>
      </c>
      <c r="B4" s="56">
        <v>1</v>
      </c>
      <c r="C4" s="56">
        <f>VLOOKUP($A4,calculation!$A$8:$B$68,2,FALSE)</f>
        <v>1</v>
      </c>
      <c r="D4" s="59">
        <f>C4-B4</f>
        <v>0</v>
      </c>
      <c r="E4" s="56"/>
      <c r="F4" s="56"/>
    </row>
    <row r="5" spans="1:7" x14ac:dyDescent="0.25">
      <c r="A5">
        <f>A4+1</f>
        <v>1</v>
      </c>
      <c r="B5" s="56">
        <v>0.99676583391330664</v>
      </c>
      <c r="C5" s="56">
        <f>VLOOKUP($A5,calculation!$A$8:$B$68,2,FALSE)</f>
        <v>0.99304191994649738</v>
      </c>
      <c r="D5" s="59">
        <f t="shared" ref="D5:D34" si="0">C5-B5</f>
        <v>-3.7239139668092669E-3</v>
      </c>
      <c r="E5" s="56">
        <f>-LN(B5)/A5</f>
        <v>3.2394073055306062E-3</v>
      </c>
      <c r="F5" s="56">
        <f>VLOOKUP($A5,calculation!$A$8:$C$68,3,FALSE)</f>
        <v>6.9824003733315529E-3</v>
      </c>
      <c r="G5" s="59">
        <f t="shared" ref="G5:G34" si="1">F5-E5</f>
        <v>3.7429930678009467E-3</v>
      </c>
    </row>
    <row r="6" spans="1:7" x14ac:dyDescent="0.25">
      <c r="A6">
        <f t="shared" ref="A6:A34" si="2">A5+1</f>
        <v>2</v>
      </c>
      <c r="B6" s="56">
        <v>0.98535749372947246</v>
      </c>
      <c r="C6" s="56">
        <f>VLOOKUP($A6,calculation!$A$8:$B$68,2,FALSE)</f>
        <v>0.98608383989299475</v>
      </c>
      <c r="D6" s="59">
        <f t="shared" si="0"/>
        <v>7.2634616352229564E-4</v>
      </c>
      <c r="E6" s="56">
        <f t="shared" ref="E6:E34" si="3">-LN(B6)/A6</f>
        <v>7.3753829298099753E-3</v>
      </c>
      <c r="F6" s="56">
        <f>VLOOKUP($A6,calculation!$A$8:$C$68,3,FALSE)</f>
        <v>7.0069488384676337E-3</v>
      </c>
      <c r="G6" s="59">
        <f t="shared" si="1"/>
        <v>-3.6843409134234163E-4</v>
      </c>
    </row>
    <row r="7" spans="1:7" x14ac:dyDescent="0.25">
      <c r="A7">
        <f t="shared" si="2"/>
        <v>3</v>
      </c>
      <c r="B7" s="56">
        <v>0.97015898903706532</v>
      </c>
      <c r="C7" s="56">
        <f>VLOOKUP($A7,calculation!$A$8:$B$68,2,FALSE)</f>
        <v>0.9704260484984063</v>
      </c>
      <c r="D7" s="59">
        <f t="shared" si="0"/>
        <v>2.6705946134097935E-4</v>
      </c>
      <c r="E7" s="56">
        <f t="shared" si="3"/>
        <v>1.0098438230695781E-2</v>
      </c>
      <c r="F7" s="56">
        <f>VLOOKUP($A7,calculation!$A$8:$C$68,3,FALSE)</f>
        <v>1.000669288659891E-2</v>
      </c>
      <c r="G7" s="59">
        <f t="shared" si="1"/>
        <v>-9.1745344096871503E-5</v>
      </c>
    </row>
    <row r="8" spans="1:7" x14ac:dyDescent="0.25">
      <c r="A8">
        <f t="shared" si="2"/>
        <v>4</v>
      </c>
      <c r="B8" s="56">
        <v>0.951348134239696</v>
      </c>
      <c r="C8" s="56">
        <f>VLOOKUP($A8,calculation!$A$8:$B$68,2,FALSE)</f>
        <v>0.94970005772897959</v>
      </c>
      <c r="D8" s="59">
        <f t="shared" si="0"/>
        <v>-1.6480765107164119E-3</v>
      </c>
      <c r="E8" s="56">
        <f t="shared" si="3"/>
        <v>1.246880291723439E-2</v>
      </c>
      <c r="F8" s="56">
        <f>VLOOKUP($A8,calculation!$A$8:$C$68,3,FALSE)</f>
        <v>1.290226823667235E-2</v>
      </c>
      <c r="G8" s="59">
        <f t="shared" si="1"/>
        <v>4.3346531943795966E-4</v>
      </c>
    </row>
    <row r="9" spans="1:7" x14ac:dyDescent="0.25">
      <c r="A9">
        <f t="shared" si="2"/>
        <v>5</v>
      </c>
      <c r="B9" s="56">
        <v>0.92850036647080691</v>
      </c>
      <c r="C9" s="56">
        <f>VLOOKUP($A9,calculation!$A$8:$B$68,2,FALSE)</f>
        <v>0.92897406695955298</v>
      </c>
      <c r="D9" s="59">
        <f t="shared" si="0"/>
        <v>4.7370048874606496E-4</v>
      </c>
      <c r="E9" s="56">
        <f t="shared" si="3"/>
        <v>1.4836900699644922E-2</v>
      </c>
      <c r="F9" s="56">
        <f>VLOOKUP($A9,calculation!$A$8:$C$68,3,FALSE)</f>
        <v>1.4734891112758575E-2</v>
      </c>
      <c r="G9" s="59">
        <f t="shared" si="1"/>
        <v>-1.0200958688634694E-4</v>
      </c>
    </row>
    <row r="10" spans="1:7" x14ac:dyDescent="0.25">
      <c r="A10">
        <f t="shared" si="2"/>
        <v>6</v>
      </c>
      <c r="B10" s="56">
        <v>0.90356123448815451</v>
      </c>
      <c r="C10" s="56">
        <f>VLOOKUP($A10,calculation!$A$8:$B$68,2,FALSE)</f>
        <v>0.90371397247712693</v>
      </c>
      <c r="D10" s="59">
        <f t="shared" si="0"/>
        <v>1.5273798897241786E-4</v>
      </c>
      <c r="E10" s="56">
        <f t="shared" si="3"/>
        <v>1.6901899415794286E-2</v>
      </c>
      <c r="F10" s="56">
        <f>VLOOKUP($A10,calculation!$A$8:$C$68,3,FALSE)</f>
        <v>1.6873728463791069E-2</v>
      </c>
      <c r="G10" s="59">
        <f t="shared" si="1"/>
        <v>-2.8170952003216815E-5</v>
      </c>
    </row>
    <row r="11" spans="1:7" x14ac:dyDescent="0.25">
      <c r="A11">
        <f t="shared" si="2"/>
        <v>7</v>
      </c>
      <c r="B11" s="56">
        <v>0.87825401632296962</v>
      </c>
      <c r="C11" s="56">
        <f>VLOOKUP($A11,calculation!$A$8:$B$68,2,FALSE)</f>
        <v>0.87845387799470087</v>
      </c>
      <c r="D11" s="59">
        <f t="shared" si="0"/>
        <v>1.9986167173124958E-4</v>
      </c>
      <c r="E11" s="56">
        <f t="shared" si="3"/>
        <v>1.8545630678436349E-2</v>
      </c>
      <c r="F11" s="56">
        <f>VLOOKUP($A11,calculation!$A$8:$C$68,3,FALSE)</f>
        <v>1.8513124798994786E-2</v>
      </c>
      <c r="G11" s="59">
        <f t="shared" si="1"/>
        <v>-3.2505879441563357E-5</v>
      </c>
    </row>
    <row r="12" spans="1:7" x14ac:dyDescent="0.25">
      <c r="A12">
        <f t="shared" si="2"/>
        <v>8</v>
      </c>
      <c r="B12" s="56">
        <v>0.85390980361952551</v>
      </c>
      <c r="C12" s="56">
        <f>VLOOKUP($A12,calculation!$A$8:$B$68,2,FALSE)</f>
        <v>0.8549425310206864</v>
      </c>
      <c r="D12" s="59">
        <f t="shared" si="0"/>
        <v>1.0327274011608933E-3</v>
      </c>
      <c r="E12" s="56">
        <f t="shared" si="3"/>
        <v>1.9741213392743477E-2</v>
      </c>
      <c r="F12" s="56">
        <f>VLOOKUP($A12,calculation!$A$8:$C$68,3,FALSE)</f>
        <v>1.9590128435612756E-2</v>
      </c>
      <c r="G12" s="59">
        <f t="shared" si="1"/>
        <v>-1.5108495713072115E-4</v>
      </c>
    </row>
    <row r="13" spans="1:7" x14ac:dyDescent="0.25">
      <c r="A13">
        <f t="shared" si="2"/>
        <v>9</v>
      </c>
      <c r="B13" s="56">
        <v>0.83039353753823908</v>
      </c>
      <c r="C13" s="56">
        <f>VLOOKUP($A13,calculation!$A$8:$B$68,2,FALSE)</f>
        <v>0.83143118404667204</v>
      </c>
      <c r="D13" s="59">
        <f t="shared" si="0"/>
        <v>1.0376465084329656E-3</v>
      </c>
      <c r="E13" s="56">
        <f t="shared" si="3"/>
        <v>2.0650616549863721E-2</v>
      </c>
      <c r="F13" s="56">
        <f>VLOOKUP($A13,calculation!$A$8:$C$68,3,FALSE)</f>
        <v>2.051186055474755E-2</v>
      </c>
      <c r="G13" s="59">
        <f t="shared" si="1"/>
        <v>-1.3875599511617084E-4</v>
      </c>
    </row>
    <row r="14" spans="1:7" x14ac:dyDescent="0.25">
      <c r="A14">
        <f t="shared" si="2"/>
        <v>10</v>
      </c>
      <c r="B14" s="56">
        <v>0.80705190371511148</v>
      </c>
      <c r="C14" s="56">
        <f>VLOOKUP($A14,calculation!$A$8:$B$68,2,FALSE)</f>
        <v>0.80791983707265758</v>
      </c>
      <c r="D14" s="59">
        <f t="shared" si="0"/>
        <v>8.6793335754609124E-4</v>
      </c>
      <c r="E14" s="56">
        <f t="shared" si="3"/>
        <v>2.1436729590916376E-2</v>
      </c>
      <c r="F14" s="56">
        <f>VLOOKUP($A14,calculation!$A$8:$C$68,3,FALSE)</f>
        <v>2.1329243692657304E-2</v>
      </c>
      <c r="G14" s="59">
        <f t="shared" si="1"/>
        <v>-1.074858982590722E-4</v>
      </c>
    </row>
    <row r="15" spans="1:7" x14ac:dyDescent="0.25">
      <c r="A15">
        <f t="shared" si="2"/>
        <v>11</v>
      </c>
      <c r="B15" s="56">
        <v>0.78321424653214944</v>
      </c>
      <c r="C15" s="56">
        <f>VLOOKUP($A15,calculation!$A$8:$B$68,2,FALSE)</f>
        <v>0.78773727848661945</v>
      </c>
      <c r="D15" s="59">
        <f t="shared" si="0"/>
        <v>4.5230319544700137E-3</v>
      </c>
      <c r="E15" s="56">
        <f t="shared" si="3"/>
        <v>2.2213545252069065E-2</v>
      </c>
      <c r="F15" s="56">
        <f>VLOOKUP($A15,calculation!$A$8:$C$68,3,FALSE)</f>
        <v>2.1690058877375937E-2</v>
      </c>
      <c r="G15" s="59">
        <f t="shared" si="1"/>
        <v>-5.2348637469312731E-4</v>
      </c>
    </row>
    <row r="16" spans="1:7" x14ac:dyDescent="0.25">
      <c r="A16">
        <f t="shared" si="2"/>
        <v>12</v>
      </c>
      <c r="B16" s="56">
        <v>0.75897251047120762</v>
      </c>
      <c r="C16" s="56">
        <f>VLOOKUP($A16,calculation!$A$8:$B$68,2,FALSE)</f>
        <v>0.76755471990058133</v>
      </c>
      <c r="D16" s="59">
        <f t="shared" si="0"/>
        <v>8.5822094293737106E-3</v>
      </c>
      <c r="E16" s="56">
        <f t="shared" si="3"/>
        <v>2.2982476694199866E-2</v>
      </c>
      <c r="F16" s="56">
        <f>VLOOKUP($A16,calculation!$A$8:$C$68,3,FALSE)</f>
        <v>2.2045458814570162E-2</v>
      </c>
      <c r="G16" s="59">
        <f t="shared" si="1"/>
        <v>-9.370178796297042E-4</v>
      </c>
    </row>
    <row r="17" spans="1:7" x14ac:dyDescent="0.25">
      <c r="A17">
        <f t="shared" si="2"/>
        <v>13</v>
      </c>
      <c r="B17" s="56">
        <v>0.73448062650267665</v>
      </c>
      <c r="C17" s="56">
        <f>VLOOKUP($A17,calculation!$A$8:$B$68,2,FALSE)</f>
        <v>0.74737216131454309</v>
      </c>
      <c r="D17" s="59">
        <f t="shared" si="0"/>
        <v>1.2891534811866445E-2</v>
      </c>
      <c r="E17" s="56">
        <f t="shared" si="3"/>
        <v>2.3737820012229818E-2</v>
      </c>
      <c r="F17" s="56">
        <f>VLOOKUP($A17,calculation!$A$8:$C$68,3,FALSE)</f>
        <v>2.2399385384303937E-2</v>
      </c>
      <c r="G17" s="59">
        <f t="shared" si="1"/>
        <v>-1.3384346279258809E-3</v>
      </c>
    </row>
    <row r="18" spans="1:7" x14ac:dyDescent="0.25">
      <c r="A18">
        <f t="shared" si="2"/>
        <v>14</v>
      </c>
      <c r="B18" s="56">
        <v>0.7100089408361524</v>
      </c>
      <c r="C18" s="56">
        <f>VLOOKUP($A18,calculation!$A$8:$B$68,2,FALSE)</f>
        <v>0.72718960272850497</v>
      </c>
      <c r="D18" s="59">
        <f t="shared" si="0"/>
        <v>1.7180661892352567E-2</v>
      </c>
      <c r="E18" s="56">
        <f t="shared" si="3"/>
        <v>2.4462694021363463E-2</v>
      </c>
      <c r="F18" s="56">
        <f>VLOOKUP($A18,calculation!$A$8:$C$68,3,FALSE)</f>
        <v>2.2754859564225301E-2</v>
      </c>
      <c r="G18" s="59">
        <f t="shared" si="1"/>
        <v>-1.7078344571381625E-3</v>
      </c>
    </row>
    <row r="19" spans="1:7" x14ac:dyDescent="0.25">
      <c r="A19">
        <f t="shared" si="2"/>
        <v>15</v>
      </c>
      <c r="B19" s="56">
        <v>0.68569219166483031</v>
      </c>
      <c r="C19" s="56">
        <f>VLOOKUP($A19,calculation!$A$8:$B$68,2,FALSE)</f>
        <v>0.70700704414246685</v>
      </c>
      <c r="D19" s="59">
        <f t="shared" si="0"/>
        <v>2.1314852477636537E-2</v>
      </c>
      <c r="E19" s="56">
        <f t="shared" si="3"/>
        <v>2.5155096809956552E-2</v>
      </c>
      <c r="F19" s="56">
        <f>VLOOKUP($A19,calculation!$A$8:$C$68,3,FALSE)</f>
        <v>2.31143099805864E-2</v>
      </c>
      <c r="G19" s="59">
        <f t="shared" si="1"/>
        <v>-2.0407868293701517E-3</v>
      </c>
    </row>
    <row r="20" spans="1:7" x14ac:dyDescent="0.25">
      <c r="A20">
        <f t="shared" si="2"/>
        <v>16</v>
      </c>
      <c r="B20" s="56">
        <v>0.66168442360325797</v>
      </c>
      <c r="C20" s="56">
        <f>VLOOKUP($A20,calculation!$A$8:$B$68,2,FALSE)</f>
        <v>0.68682448555642872</v>
      </c>
      <c r="D20" s="59">
        <f t="shared" si="0"/>
        <v>2.5140061953170756E-2</v>
      </c>
      <c r="E20" s="56">
        <f t="shared" si="3"/>
        <v>2.5810408638066648E-2</v>
      </c>
      <c r="F20" s="56">
        <f>VLOOKUP($A20,calculation!$A$8:$C$68,3,FALSE)</f>
        <v>2.3479781183728107E-2</v>
      </c>
      <c r="G20" s="59">
        <f t="shared" si="1"/>
        <v>-2.3306274543385408E-3</v>
      </c>
    </row>
    <row r="21" spans="1:7" x14ac:dyDescent="0.25">
      <c r="A21">
        <f t="shared" si="2"/>
        <v>17</v>
      </c>
      <c r="B21" s="56">
        <v>0.63808768820585071</v>
      </c>
      <c r="C21" s="56">
        <f>VLOOKUP($A21,calculation!$A$8:$B$68,2,FALSE)</f>
        <v>0.6666419269703906</v>
      </c>
      <c r="D21" s="59">
        <f t="shared" si="0"/>
        <v>2.8554238764539885E-2</v>
      </c>
      <c r="E21" s="56">
        <f t="shared" si="3"/>
        <v>2.6428209573691713E-2</v>
      </c>
      <c r="F21" s="56">
        <f>VLOOKUP($A21,calculation!$A$8:$C$68,3,FALSE)</f>
        <v>2.3853071667126746E-2</v>
      </c>
      <c r="G21" s="59">
        <f t="shared" si="1"/>
        <v>-2.5751379065649671E-3</v>
      </c>
    </row>
    <row r="22" spans="1:7" x14ac:dyDescent="0.25">
      <c r="A22">
        <f t="shared" si="2"/>
        <v>18</v>
      </c>
      <c r="B22" s="56">
        <v>0.61509213270179441</v>
      </c>
      <c r="C22" s="56">
        <f>VLOOKUP($A22,calculation!$A$8:$B$68,2,FALSE)</f>
        <v>0.64645936838435247</v>
      </c>
      <c r="D22" s="59">
        <f t="shared" si="0"/>
        <v>3.1367235682558059E-2</v>
      </c>
      <c r="E22" s="56">
        <f t="shared" si="3"/>
        <v>2.6999067395816503E-2</v>
      </c>
      <c r="F22" s="56">
        <f>VLOOKUP($A22,calculation!$A$8:$C$68,3,FALSE)</f>
        <v>2.4235829518816823E-2</v>
      </c>
      <c r="G22" s="59">
        <f t="shared" si="1"/>
        <v>-2.7632378769996795E-3</v>
      </c>
    </row>
    <row r="23" spans="1:7" x14ac:dyDescent="0.25">
      <c r="A23">
        <f t="shared" si="2"/>
        <v>19</v>
      </c>
      <c r="B23" s="56">
        <v>0.59276299327276383</v>
      </c>
      <c r="C23" s="56">
        <f>VLOOKUP($A23,calculation!$A$8:$B$68,2,FALSE)</f>
        <v>0.62627680979831424</v>
      </c>
      <c r="D23" s="59">
        <f t="shared" si="0"/>
        <v>3.3513816525550411E-2</v>
      </c>
      <c r="E23" s="56">
        <f t="shared" si="3"/>
        <v>2.7524243892192973E-2</v>
      </c>
      <c r="F23" s="56">
        <f>VLOOKUP($A23,calculation!$A$8:$C$68,3,FALSE)</f>
        <v>2.4629621970642022E-2</v>
      </c>
      <c r="G23" s="59">
        <f t="shared" si="1"/>
        <v>-2.8946219215509501E-3</v>
      </c>
    </row>
    <row r="24" spans="1:7" x14ac:dyDescent="0.25">
      <c r="A24">
        <f t="shared" si="2"/>
        <v>20</v>
      </c>
      <c r="B24" s="56">
        <v>0.57117975979884184</v>
      </c>
      <c r="C24" s="56">
        <f>VLOOKUP($A24,calculation!$A$8:$B$68,2,FALSE)</f>
        <v>0.60609425121227611</v>
      </c>
      <c r="D24" s="59">
        <f t="shared" si="0"/>
        <v>3.4914491413434279E-2</v>
      </c>
      <c r="E24" s="56">
        <f t="shared" si="3"/>
        <v>2.800256515552086E-2</v>
      </c>
      <c r="F24" s="56">
        <f>VLOOKUP($A24,calculation!$A$8:$C$68,3,FALSE)</f>
        <v>2.5035988747655325E-2</v>
      </c>
      <c r="G24" s="59">
        <f t="shared" si="1"/>
        <v>-2.966576407865535E-3</v>
      </c>
    </row>
    <row r="25" spans="1:7" x14ac:dyDescent="0.25">
      <c r="A25">
        <f t="shared" si="2"/>
        <v>21</v>
      </c>
      <c r="B25" s="56">
        <v>0.55037437850997728</v>
      </c>
      <c r="C25" s="56">
        <f>VLOOKUP($A25,calculation!$A$8:$B$68,2,FALSE)</f>
        <v>0.58591169262623799</v>
      </c>
      <c r="D25" s="59">
        <f t="shared" si="0"/>
        <v>3.553731411626071E-2</v>
      </c>
      <c r="E25" s="56">
        <f t="shared" si="3"/>
        <v>2.8436025910418997E-2</v>
      </c>
      <c r="F25" s="56">
        <f>VLOOKUP($A25,calculation!$A$8:$C$68,3,FALSE)</f>
        <v>2.5456485520850083E-2</v>
      </c>
      <c r="G25" s="59">
        <f t="shared" si="1"/>
        <v>-2.9795403895689146E-3</v>
      </c>
    </row>
    <row r="26" spans="1:7" x14ac:dyDescent="0.25">
      <c r="A26">
        <f t="shared" si="2"/>
        <v>22</v>
      </c>
      <c r="B26" s="56">
        <v>0.53046926857470211</v>
      </c>
      <c r="C26" s="56">
        <f>VLOOKUP($A26,calculation!$A$8:$B$68,2,FALSE)</f>
        <v>0.56572913404019987</v>
      </c>
      <c r="D26" s="59">
        <f t="shared" si="0"/>
        <v>3.5259865465497753E-2</v>
      </c>
      <c r="E26" s="56">
        <f t="shared" si="3"/>
        <v>2.8817875080782443E-2</v>
      </c>
      <c r="F26" s="56">
        <f>VLOOKUP($A26,calculation!$A$8:$C$68,3,FALSE)</f>
        <v>2.5892721686027922E-2</v>
      </c>
      <c r="G26" s="59">
        <f t="shared" si="1"/>
        <v>-2.9251533947545205E-3</v>
      </c>
    </row>
    <row r="27" spans="1:7" x14ac:dyDescent="0.25">
      <c r="A27">
        <f t="shared" si="2"/>
        <v>23</v>
      </c>
      <c r="B27" s="56">
        <v>0.51146757109922147</v>
      </c>
      <c r="C27" s="56">
        <f>VLOOKUP($A27,calculation!$A$8:$B$68,2,FALSE)</f>
        <v>0.54554657545416174</v>
      </c>
      <c r="D27" s="59">
        <f t="shared" si="0"/>
        <v>3.4079004354940268E-2</v>
      </c>
      <c r="E27" s="56">
        <f t="shared" si="3"/>
        <v>2.9150917183078755E-2</v>
      </c>
      <c r="F27" s="56">
        <f>VLOOKUP($A27,calculation!$A$8:$C$68,3,FALSE)</f>
        <v>2.6346395484184864E-2</v>
      </c>
      <c r="G27" s="59">
        <f t="shared" si="1"/>
        <v>-2.8045216988938915E-3</v>
      </c>
    </row>
    <row r="28" spans="1:7" x14ac:dyDescent="0.25">
      <c r="A28">
        <f t="shared" si="2"/>
        <v>24</v>
      </c>
      <c r="B28" s="56">
        <v>0.4934079453327686</v>
      </c>
      <c r="C28" s="56">
        <f>VLOOKUP($A28,calculation!$A$8:$B$68,2,FALSE)</f>
        <v>0.52536401686812351</v>
      </c>
      <c r="D28" s="59">
        <f t="shared" si="0"/>
        <v>3.1956071535354902E-2</v>
      </c>
      <c r="E28" s="56">
        <f t="shared" si="3"/>
        <v>2.9434123824516146E-2</v>
      </c>
      <c r="F28" s="56">
        <f>VLOOKUP($A28,calculation!$A$8:$C$68,3,FALSE)</f>
        <v>2.681932879975826E-2</v>
      </c>
      <c r="G28" s="59">
        <f t="shared" si="1"/>
        <v>-2.6147950247578863E-3</v>
      </c>
    </row>
    <row r="29" spans="1:7" x14ac:dyDescent="0.25">
      <c r="A29">
        <f t="shared" si="2"/>
        <v>25</v>
      </c>
      <c r="B29" s="56">
        <v>0.47627833961580124</v>
      </c>
      <c r="C29" s="56">
        <f>VLOOKUP($A29,calculation!$A$8:$B$68,2,FALSE)</f>
        <v>0.50518145828208549</v>
      </c>
      <c r="D29" s="59">
        <f t="shared" si="0"/>
        <v>2.8903118666284255E-2</v>
      </c>
      <c r="E29" s="56">
        <f t="shared" si="3"/>
        <v>2.9670113942266416E-2</v>
      </c>
      <c r="F29" s="56">
        <f>VLOOKUP($A29,calculation!$A$8:$C$68,3,FALSE)</f>
        <v>2.7313503636683306E-2</v>
      </c>
      <c r="G29" s="59">
        <f t="shared" si="1"/>
        <v>-2.3566103055831095E-3</v>
      </c>
    </row>
    <row r="30" spans="1:7" x14ac:dyDescent="0.25">
      <c r="A30">
        <f t="shared" si="2"/>
        <v>26</v>
      </c>
      <c r="B30" s="56">
        <v>0.46016488994815535</v>
      </c>
      <c r="C30" s="56">
        <f>VLOOKUP($A30,calculation!$A$8:$B$68,2,FALSE)</f>
        <v>0.48499889969604726</v>
      </c>
      <c r="D30" s="59">
        <f t="shared" si="0"/>
        <v>2.4834009747891905E-2</v>
      </c>
      <c r="E30" s="56">
        <f t="shared" si="3"/>
        <v>2.9852707589235115E-2</v>
      </c>
      <c r="F30" s="56">
        <f>VLOOKUP($A30,calculation!$A$8:$C$68,3,FALSE)</f>
        <v>2.7831102181352731E-2</v>
      </c>
      <c r="G30" s="59">
        <f t="shared" si="1"/>
        <v>-2.0216054078823834E-3</v>
      </c>
    </row>
    <row r="31" spans="1:7" x14ac:dyDescent="0.25">
      <c r="A31">
        <f t="shared" si="2"/>
        <v>27</v>
      </c>
      <c r="B31" s="56">
        <v>0.44505121558744204</v>
      </c>
      <c r="C31" s="56">
        <f>VLOOKUP($A31,calculation!$A$8:$B$68,2,FALSE)</f>
        <v>0.46481634111000913</v>
      </c>
      <c r="D31" s="59">
        <f t="shared" si="0"/>
        <v>1.9765125522567095E-2</v>
      </c>
      <c r="E31" s="56">
        <f t="shared" si="3"/>
        <v>2.9983922675209145E-2</v>
      </c>
      <c r="F31" s="56">
        <f>VLOOKUP($A31,calculation!$A$8:$C$68,3,FALSE)</f>
        <v>2.8374552472924426E-2</v>
      </c>
      <c r="G31" s="59">
        <f t="shared" si="1"/>
        <v>-1.6093702022847191E-3</v>
      </c>
    </row>
    <row r="32" spans="1:7" x14ac:dyDescent="0.25">
      <c r="A32">
        <f t="shared" si="2"/>
        <v>28</v>
      </c>
      <c r="B32" s="56">
        <v>0.43095355235356908</v>
      </c>
      <c r="C32" s="56">
        <f>VLOOKUP($A32,calculation!$A$8:$B$68,2,FALSE)</f>
        <v>0.44463378252397101</v>
      </c>
      <c r="D32" s="59">
        <f t="shared" si="0"/>
        <v>1.368023017040193E-2</v>
      </c>
      <c r="E32" s="56">
        <f t="shared" si="3"/>
        <v>3.006267720881356E-2</v>
      </c>
      <c r="F32" s="56">
        <f>VLOOKUP($A32,calculation!$A$8:$C$68,3,FALSE)</f>
        <v>2.8946582009077855E-2</v>
      </c>
      <c r="G32" s="59">
        <f t="shared" si="1"/>
        <v>-1.1160951997357046E-3</v>
      </c>
    </row>
    <row r="33" spans="1:7" x14ac:dyDescent="0.25">
      <c r="A33">
        <f t="shared" si="2"/>
        <v>29</v>
      </c>
      <c r="B33" s="56">
        <v>0.41785579070588957</v>
      </c>
      <c r="C33" s="56">
        <f>VLOOKUP($A33,calculation!$A$8:$B$68,2,FALSE)</f>
        <v>0.42445122393793283</v>
      </c>
      <c r="D33" s="59">
        <f t="shared" si="0"/>
        <v>6.5954332320432574E-3</v>
      </c>
      <c r="E33" s="56">
        <f t="shared" si="3"/>
        <v>3.0090307044629595E-2</v>
      </c>
      <c r="F33" s="56">
        <f>VLOOKUP($A33,calculation!$A$8:$C$68,3,FALSE)</f>
        <v>2.9550282145402038E-2</v>
      </c>
      <c r="G33" s="59">
        <f t="shared" si="1"/>
        <v>-5.4002489922755706E-4</v>
      </c>
    </row>
    <row r="34" spans="1:7" x14ac:dyDescent="0.25">
      <c r="A34">
        <f t="shared" si="2"/>
        <v>30</v>
      </c>
      <c r="B34" s="56">
        <v>0.40584066686859938</v>
      </c>
      <c r="C34" s="56">
        <f>VLOOKUP($A34,calculation!$A$8:$B$68,2,FALSE)</f>
        <v>0.40426866535189471</v>
      </c>
      <c r="D34" s="59">
        <f t="shared" si="0"/>
        <v>-1.5720015167046686E-3</v>
      </c>
      <c r="E34" s="56">
        <f t="shared" si="3"/>
        <v>3.0059821418133247E-2</v>
      </c>
      <c r="F34" s="56">
        <f>VLOOKUP($A34,calculation!$A$8:$C$68,3,FALSE)</f>
        <v>3.018918695990163E-2</v>
      </c>
      <c r="G34" s="59">
        <f t="shared" si="1"/>
        <v>1.2936554176838297E-4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shock shape</vt:lpstr>
      <vt:lpstr>AMG vs MRM</vt:lpstr>
    </vt:vector>
  </TitlesOfParts>
  <Company>American International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Mei</dc:creator>
  <cp:lastModifiedBy>Li, Mei</cp:lastModifiedBy>
  <dcterms:created xsi:type="dcterms:W3CDTF">2015-10-29T20:17:08Z</dcterms:created>
  <dcterms:modified xsi:type="dcterms:W3CDTF">2015-11-04T16:49:30Z</dcterms:modified>
</cp:coreProperties>
</file>