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文件\"/>
    </mc:Choice>
  </mc:AlternateContent>
  <xr:revisionPtr revIDLastSave="0" documentId="13_ncr:1_{7EF87491-028B-484F-9970-F47B1AC553EA}" xr6:coauthVersionLast="47" xr6:coauthVersionMax="47" xr10:uidLastSave="{00000000-0000-0000-0000-000000000000}"/>
  <bookViews>
    <workbookView xWindow="-98" yWindow="-98" windowWidth="28996" windowHeight="15796" tabRatio="681" firstSheet="2" activeTab="2" xr2:uid="{11BAA387-3BBF-43C5-BD58-E0D09C4B9BBF}"/>
  </bookViews>
  <sheets>
    <sheet name="capital evolution" sheetId="14" state="hidden" r:id="rId1"/>
    <sheet name="Summary" sheetId="16" state="hidden" r:id="rId2"/>
    <sheet name="PROJECT LIST B-up" sheetId="1" r:id="rId3"/>
    <sheet name="Sheet1" sheetId="15" state="hidden" r:id="rId4"/>
    <sheet name="PROJECT LIST R&amp;O" sheetId="12" state="hidden" r:id="rId5"/>
  </sheets>
  <definedNames>
    <definedName name="_xlnm._FilterDatabase" localSheetId="2" hidden="1">'PROJECT LIST B-up'!$B$2:$AC$234</definedName>
    <definedName name="_xlnm._FilterDatabase" localSheetId="4" hidden="1">'PROJECT LIST R&amp;O'!$A$2:$AC$15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3" i="1"/>
  <c r="AC19" i="12" l="1"/>
  <c r="AC85" i="12" s="1"/>
  <c r="AD15" i="12"/>
  <c r="AD13" i="12"/>
  <c r="AD12" i="12"/>
  <c r="AD11" i="12"/>
  <c r="AD10" i="12"/>
  <c r="AD9" i="12"/>
  <c r="AD8" i="12"/>
  <c r="AD7" i="12"/>
  <c r="AD6" i="12"/>
  <c r="AD5" i="12"/>
  <c r="AD4" i="12"/>
  <c r="AD3" i="12"/>
  <c r="Z7" i="12" l="1"/>
  <c r="Z5" i="12"/>
  <c r="Z6" i="12"/>
  <c r="Z10" i="12"/>
  <c r="Z11" i="12"/>
  <c r="Z12" i="12"/>
  <c r="Z13" i="12"/>
  <c r="Z14" i="12"/>
  <c r="Z8" i="12"/>
  <c r="Z9" i="12"/>
  <c r="Z15" i="12"/>
  <c r="Z4" i="12"/>
  <c r="Y19" i="12"/>
  <c r="AD19" i="12" s="1"/>
  <c r="Y85" i="12" l="1"/>
  <c r="U19" i="12" l="1"/>
  <c r="Z19" i="12" s="1"/>
  <c r="V14" i="12" l="1"/>
  <c r="V5" i="12"/>
  <c r="V10" i="12"/>
  <c r="V9" i="12"/>
  <c r="V12" i="12"/>
  <c r="V6" i="12"/>
  <c r="V13" i="12"/>
  <c r="V15" i="12"/>
  <c r="V7" i="12"/>
  <c r="V4" i="12"/>
  <c r="U85" i="12" l="1"/>
  <c r="H11" i="15" l="1"/>
  <c r="D11" i="15"/>
  <c r="H8" i="15"/>
  <c r="H7" i="15"/>
  <c r="H6" i="15"/>
  <c r="E11" i="15"/>
  <c r="E5" i="15"/>
  <c r="H10" i="15"/>
  <c r="H9" i="15"/>
  <c r="H5" i="15"/>
  <c r="V39" i="14" l="1"/>
  <c r="P10" i="12" l="1"/>
  <c r="S11" i="14" l="1"/>
  <c r="T11" i="14"/>
  <c r="R11" i="14"/>
  <c r="AJ19" i="14"/>
  <c r="AJ20" i="14"/>
  <c r="AJ21" i="14"/>
  <c r="AJ22" i="14"/>
  <c r="AJ17" i="14"/>
  <c r="K8" i="14"/>
  <c r="K7" i="14"/>
  <c r="K6" i="14"/>
  <c r="K5" i="14"/>
  <c r="K4" i="14"/>
  <c r="K10" i="14" s="1"/>
  <c r="J7" i="14"/>
  <c r="D10" i="14"/>
  <c r="E10" i="14"/>
  <c r="F10" i="14"/>
  <c r="G10" i="14"/>
  <c r="I10" i="14"/>
  <c r="C10" i="14"/>
  <c r="J8" i="14"/>
  <c r="J6" i="14"/>
  <c r="J5" i="14"/>
  <c r="J4" i="14"/>
  <c r="H7" i="14"/>
  <c r="H8" i="14"/>
  <c r="H5" i="14"/>
  <c r="H4" i="14"/>
  <c r="H10" i="14" s="1"/>
  <c r="D11" i="14"/>
  <c r="E11" i="14"/>
  <c r="F11" i="14"/>
  <c r="G11" i="14"/>
  <c r="I11" i="14"/>
  <c r="C11" i="14"/>
  <c r="U37" i="14"/>
  <c r="H6" i="14" s="1"/>
  <c r="V38" i="14"/>
  <c r="V37" i="14"/>
  <c r="V35" i="14"/>
  <c r="K11" i="14" l="1"/>
  <c r="J10" i="14"/>
  <c r="H11" i="14"/>
  <c r="AB10" i="14" l="1"/>
  <c r="AB12" i="14" s="1"/>
  <c r="AC5" i="14"/>
  <c r="AC6" i="14"/>
  <c r="AC7" i="14"/>
  <c r="AC8" i="14"/>
  <c r="AC9" i="14"/>
  <c r="AC4" i="14"/>
  <c r="AA10" i="14"/>
  <c r="AC10" i="14" l="1"/>
  <c r="R8" i="12" l="1"/>
  <c r="R19" i="12" l="1"/>
  <c r="V8" i="12"/>
  <c r="W41" i="14" l="1"/>
  <c r="K40" i="14" l="1"/>
  <c r="I40" i="14"/>
  <c r="H40" i="14"/>
  <c r="G40" i="14"/>
  <c r="F40" i="14"/>
  <c r="E40" i="14"/>
  <c r="D40" i="14"/>
  <c r="C40" i="14"/>
  <c r="L38" i="14"/>
  <c r="L37" i="14"/>
  <c r="V41" i="14"/>
  <c r="U41" i="14"/>
  <c r="T41" i="14"/>
  <c r="S41" i="14"/>
  <c r="R41" i="14"/>
  <c r="Q41" i="14"/>
  <c r="P41" i="14"/>
  <c r="AG39" i="14"/>
  <c r="AF39" i="14"/>
  <c r="AE39" i="14"/>
  <c r="AD39" i="14"/>
  <c r="AC39" i="14"/>
  <c r="AB39" i="14"/>
  <c r="AA39" i="14"/>
  <c r="L35" i="14"/>
  <c r="V13" i="14"/>
  <c r="U13" i="14"/>
  <c r="V10" i="14"/>
  <c r="T7" i="14"/>
  <c r="S7" i="14"/>
  <c r="R7" i="14"/>
  <c r="Q7" i="14"/>
  <c r="P7" i="14"/>
  <c r="L7" i="14"/>
  <c r="U6" i="14"/>
  <c r="U10" i="14" s="1"/>
  <c r="T6" i="14"/>
  <c r="S6" i="14"/>
  <c r="R6" i="14"/>
  <c r="Q6" i="14"/>
  <c r="P6" i="14"/>
  <c r="L6" i="14"/>
  <c r="T5" i="14"/>
  <c r="S5" i="14"/>
  <c r="R5" i="14"/>
  <c r="Q5" i="14"/>
  <c r="P5" i="14"/>
  <c r="T4" i="14"/>
  <c r="T13" i="14" s="1"/>
  <c r="S4" i="14"/>
  <c r="R4" i="14"/>
  <c r="Q4" i="14"/>
  <c r="P4" i="14"/>
  <c r="L4" i="14"/>
  <c r="P10" i="14" l="1"/>
  <c r="Q10" i="14"/>
  <c r="R10" i="14"/>
  <c r="S10" i="14"/>
  <c r="T10" i="14"/>
  <c r="R85" i="12" l="1"/>
</calcChain>
</file>

<file path=xl/sharedStrings.xml><?xml version="1.0" encoding="utf-8"?>
<sst xmlns="http://schemas.openxmlformats.org/spreadsheetml/2006/main" count="1545" uniqueCount="337">
  <si>
    <t>APAC Capital evolution ($MM)</t>
  </si>
  <si>
    <t>FY1617</t>
  </si>
  <si>
    <t>FY1718</t>
  </si>
  <si>
    <t>FY1819</t>
  </si>
  <si>
    <t>FY1920</t>
  </si>
  <si>
    <t>FY2021</t>
  </si>
  <si>
    <t>FY2122</t>
  </si>
  <si>
    <t>FY2223 FIRM</t>
  </si>
  <si>
    <t>FY2223 Jan FF</t>
  </si>
  <si>
    <t>FY2324 FIRM</t>
  </si>
  <si>
    <r>
      <t>APAC</t>
    </r>
    <r>
      <rPr>
        <b/>
        <sz val="8"/>
        <color rgb="FF000000"/>
        <rFont val="等线"/>
        <family val="2"/>
        <scheme val="minor"/>
      </rPr>
      <t xml:space="preserve"> FC</t>
    </r>
  </si>
  <si>
    <t>Delta</t>
  </si>
  <si>
    <t>01-Initiative</t>
  </si>
  <si>
    <t>Initiative</t>
  </si>
  <si>
    <t>Capacity</t>
  </si>
  <si>
    <t>01-Capacity</t>
  </si>
  <si>
    <t>03-AE</t>
  </si>
  <si>
    <t>Plant facilities</t>
  </si>
  <si>
    <t>04-Saving</t>
  </si>
  <si>
    <t>Savings</t>
  </si>
  <si>
    <t>Fujioka land &amp; DC</t>
  </si>
  <si>
    <t>Fujioka</t>
  </si>
  <si>
    <t>Automation</t>
  </si>
  <si>
    <t>R&amp;O</t>
  </si>
  <si>
    <t>Fujioka DC</t>
  </si>
  <si>
    <t>Total</t>
  </si>
  <si>
    <t>non-capacity</t>
  </si>
  <si>
    <t>FM</t>
  </si>
  <si>
    <t>FY2324 FIRM P.A. BU</t>
  </si>
  <si>
    <t xml:space="preserve">FY2223 </t>
  </si>
  <si>
    <t xml:space="preserve">Delta </t>
  </si>
  <si>
    <t>EM</t>
  </si>
  <si>
    <t>Jan FF</t>
  </si>
  <si>
    <t>(+/-)</t>
  </si>
  <si>
    <t>Non-capacity</t>
  </si>
  <si>
    <t>Non-Capacity</t>
  </si>
  <si>
    <t xml:space="preserve">    Initiative</t>
  </si>
  <si>
    <t xml:space="preserve">    Plant facilities</t>
  </si>
  <si>
    <t>Plant facility</t>
  </si>
  <si>
    <t xml:space="preserve">    Savings</t>
  </si>
  <si>
    <t xml:space="preserve">    Automation</t>
  </si>
  <si>
    <t xml:space="preserve">    Fujioka DC</t>
  </si>
  <si>
    <t>APAC EM Capital evolution ($MM)</t>
  </si>
  <si>
    <t>FY2122 FIRM</t>
  </si>
  <si>
    <t>FY2122 Jan FF</t>
  </si>
  <si>
    <t>APAC FM Capital evolution ($MM)</t>
  </si>
  <si>
    <t>Touchless TAK</t>
  </si>
  <si>
    <t>SIMPL Gate</t>
  </si>
  <si>
    <t>FY2324</t>
  </si>
  <si>
    <t>FY2324 Aug FF</t>
  </si>
  <si>
    <t>FY2324 Sep FF</t>
  </si>
  <si>
    <t>Region</t>
  </si>
  <si>
    <t>Site</t>
  </si>
  <si>
    <t>Business Category</t>
  </si>
  <si>
    <t>Project No.</t>
  </si>
  <si>
    <t>Project Name</t>
  </si>
  <si>
    <t>Capital Classification</t>
  </si>
  <si>
    <t>PE</t>
  </si>
  <si>
    <t>PC</t>
  </si>
  <si>
    <t>LPA</t>
  </si>
  <si>
    <t>SOP</t>
  </si>
  <si>
    <t>SOS</t>
  </si>
  <si>
    <t>Project Scope Assumption</t>
  </si>
  <si>
    <t>ETC 
($M)</t>
  </si>
  <si>
    <t>SG 
($M)</t>
  </si>
  <si>
    <t>Cap. B/Up</t>
  </si>
  <si>
    <t>Comment</t>
  </si>
  <si>
    <t>APAC FM</t>
  </si>
  <si>
    <t>TAK</t>
  </si>
  <si>
    <t>GTM</t>
  </si>
  <si>
    <t>FB.19699</t>
  </si>
  <si>
    <t>HDL</t>
  </si>
  <si>
    <t>A.04397</t>
  </si>
  <si>
    <t>Sep'23</t>
  </si>
  <si>
    <t>Aug'24</t>
  </si>
  <si>
    <t>SUD</t>
  </si>
  <si>
    <t>FB.16613</t>
  </si>
  <si>
    <t>FE</t>
  </si>
  <si>
    <t>FB.16609</t>
  </si>
  <si>
    <t>FB.16608</t>
  </si>
  <si>
    <t>A.04360</t>
  </si>
  <si>
    <t>A.04380</t>
  </si>
  <si>
    <t>NA</t>
  </si>
  <si>
    <t>A.04180/FB.82676</t>
  </si>
  <si>
    <t>B.08506</t>
  </si>
  <si>
    <t>B.08513</t>
  </si>
  <si>
    <t>Feb'24</t>
  </si>
  <si>
    <t>A.04507</t>
  </si>
  <si>
    <t>A.04586</t>
  </si>
  <si>
    <t>Oct'23</t>
  </si>
  <si>
    <t>FMA'25</t>
  </si>
  <si>
    <t>FB.25004</t>
  </si>
  <si>
    <t>FB.15895</t>
  </si>
  <si>
    <t>A.04549</t>
  </si>
  <si>
    <t>A.04196</t>
  </si>
  <si>
    <t>A.04515</t>
  </si>
  <si>
    <t>04-Plant driven savings</t>
  </si>
  <si>
    <t>B.08502/B.08508</t>
  </si>
  <si>
    <t>B.08013</t>
  </si>
  <si>
    <t>B.08503/B.08504</t>
  </si>
  <si>
    <t>A.04041</t>
  </si>
  <si>
    <t>A.02453</t>
  </si>
  <si>
    <t>A.04346</t>
  </si>
  <si>
    <t xml:space="preserve">A.04332 </t>
  </si>
  <si>
    <t>A.04375</t>
  </si>
  <si>
    <t>A.04044</t>
  </si>
  <si>
    <t>A.03948</t>
  </si>
  <si>
    <t>B.08509</t>
  </si>
  <si>
    <t>A.04167</t>
  </si>
  <si>
    <t>B.07538</t>
  </si>
  <si>
    <t>B.08040</t>
  </si>
  <si>
    <t>B.08010</t>
  </si>
  <si>
    <t>A.04311</t>
  </si>
  <si>
    <t>A.04010</t>
  </si>
  <si>
    <t>A.04281</t>
  </si>
  <si>
    <t>A.04414</t>
  </si>
  <si>
    <t xml:space="preserve">A.04617 </t>
  </si>
  <si>
    <t>FB.50713</t>
  </si>
  <si>
    <t>FB.16645</t>
  </si>
  <si>
    <t>FB.45697</t>
  </si>
  <si>
    <t>A.04037</t>
  </si>
  <si>
    <t>FB.32371</t>
  </si>
  <si>
    <t>FB.16611</t>
  </si>
  <si>
    <t>A.03760</t>
  </si>
  <si>
    <t>A.03927</t>
  </si>
  <si>
    <t>FB.36551</t>
  </si>
  <si>
    <t>FB.24998</t>
  </si>
  <si>
    <t>Aug'23</t>
  </si>
  <si>
    <t>Nov'23</t>
  </si>
  <si>
    <t>FB.64701</t>
  </si>
  <si>
    <t>FB.50669</t>
  </si>
  <si>
    <t>A.04052</t>
  </si>
  <si>
    <t>FB.XXXX</t>
  </si>
  <si>
    <t>A.04042</t>
  </si>
  <si>
    <t>FB.16607</t>
  </si>
  <si>
    <t>FB.16651</t>
  </si>
  <si>
    <t>Building A de-bottle neck</t>
  </si>
  <si>
    <t>FB.58368</t>
  </si>
  <si>
    <t>A.04416</t>
  </si>
  <si>
    <t>A.03674</t>
  </si>
  <si>
    <t>A.03676</t>
  </si>
  <si>
    <t>Ariel Shamrock Project</t>
  </si>
  <si>
    <t>B.08011</t>
  </si>
  <si>
    <t>A.04374</t>
  </si>
  <si>
    <t>A.04124</t>
  </si>
  <si>
    <t>A.04195</t>
  </si>
  <si>
    <t>A.03947</t>
  </si>
  <si>
    <t>A.04671</t>
  </si>
  <si>
    <t>A.04366</t>
  </si>
  <si>
    <t>A.04333</t>
  </si>
  <si>
    <t>GRA</t>
  </si>
  <si>
    <t xml:space="preserve"> </t>
  </si>
  <si>
    <t xml:space="preserve">Cat 03 </t>
  </si>
  <si>
    <t>FY2223</t>
  </si>
  <si>
    <t>ePLCM</t>
  </si>
  <si>
    <t>others</t>
  </si>
  <si>
    <t>incl. back-up server</t>
  </si>
  <si>
    <t>DFR</t>
  </si>
  <si>
    <t>FY2324 Jul FF</t>
  </si>
  <si>
    <t>Mar</t>
  </si>
  <si>
    <t>Business Needs
Risk will materialize if</t>
  </si>
  <si>
    <t>Decesion gate</t>
  </si>
  <si>
    <t>Change</t>
  </si>
  <si>
    <t>Ariel clean Biotics</t>
  </si>
  <si>
    <t>Jan'25</t>
  </si>
  <si>
    <t>FM NSS sufficiency</t>
  </si>
  <si>
    <t>Open reblend, others</t>
  </si>
  <si>
    <t>Quartely check</t>
  </si>
  <si>
    <t>Autostop cap</t>
  </si>
  <si>
    <t>Premium pillar bottle</t>
  </si>
  <si>
    <t xml:space="preserve">Move to base </t>
  </si>
  <si>
    <t>LPD3/L5 connection</t>
  </si>
  <si>
    <t>L14 ( w/LPD3) will be allocated to LFE, need new lines connection with LPD3</t>
  </si>
  <si>
    <t xml:space="preserve">LPD 3 and L5 connection, limited space for pigging (need 6 months) </t>
  </si>
  <si>
    <t>PE document shows LPA in Aug'24, no acceleration</t>
  </si>
  <si>
    <t>HDL Asahi 1.0 SSL Inhoue</t>
  </si>
  <si>
    <t>SUD capacity increase</t>
  </si>
  <si>
    <t>VEC &amp; Packing Line Speed up, delivering 1.5-2.0MMSU incremental capacity</t>
  </si>
  <si>
    <t>June '24</t>
  </si>
  <si>
    <t>Converter version upgrade from X12 to X15. Upgrade kits for 3 converters to be able to run VEC at 16+ m/min and Mespack Speed-up</t>
  </si>
  <si>
    <t>Snowwhite acceleration</t>
  </si>
  <si>
    <t>HDL Asahi2.0</t>
  </si>
  <si>
    <t>Auto Cap</t>
  </si>
  <si>
    <t>depend on the global leadline result of Raichu implementation</t>
  </si>
  <si>
    <t>L9 for HDL big size</t>
  </si>
  <si>
    <t xml:space="preserve">HDL big size overflow to L9, need LPD - L9 connection and facility upgrade for enzyme capaiblity </t>
  </si>
  <si>
    <t>current is ok for FY2526, might  accelerate, LPD connection enzyme air control 1MM, new air contioner design, ventilation  LPD connection PC&amp;IS lead time 1 year</t>
  </si>
  <si>
    <t>SUD 2nd server room</t>
  </si>
  <si>
    <t>03</t>
  </si>
  <si>
    <t>04</t>
  </si>
  <si>
    <t>Jul</t>
  </si>
  <si>
    <t>Aug</t>
  </si>
  <si>
    <t>Sep</t>
  </si>
  <si>
    <t>Oct</t>
  </si>
  <si>
    <t>Nov</t>
  </si>
  <si>
    <t>Dec</t>
  </si>
  <si>
    <t>Jan</t>
  </si>
  <si>
    <t>Feb</t>
  </si>
  <si>
    <t>Apr</t>
  </si>
  <si>
    <t>May</t>
  </si>
  <si>
    <t>Firm</t>
  </si>
  <si>
    <t>B.08524</t>
  </si>
  <si>
    <t>FB.56581</t>
  </si>
  <si>
    <t>FB.84884</t>
  </si>
  <si>
    <t>FB.32831</t>
  </si>
  <si>
    <t>FB.58395</t>
  </si>
  <si>
    <t>FB.47543</t>
  </si>
  <si>
    <t>FB.58398</t>
  </si>
  <si>
    <t>FB.16642</t>
  </si>
  <si>
    <t>B.08491</t>
  </si>
  <si>
    <t>FB.87950</t>
  </si>
  <si>
    <t>A.03718</t>
  </si>
  <si>
    <t>A.04295</t>
  </si>
  <si>
    <t>FB.77614</t>
  </si>
  <si>
    <t>FB.36515</t>
  </si>
  <si>
    <t>B.08526</t>
  </si>
  <si>
    <t>A.04283</t>
  </si>
  <si>
    <t>FB.25090</t>
  </si>
  <si>
    <t>FB.57242</t>
  </si>
  <si>
    <t>B.08479</t>
  </si>
  <si>
    <t>FB.26846</t>
  </si>
  <si>
    <t>FB.31000</t>
  </si>
  <si>
    <t>FB.36509</t>
  </si>
  <si>
    <t>B.08493</t>
  </si>
  <si>
    <t>B.07564</t>
  </si>
  <si>
    <t>B.08490</t>
  </si>
  <si>
    <t>B.08482</t>
  </si>
  <si>
    <t>FB.84874</t>
  </si>
  <si>
    <t>B.08571</t>
  </si>
  <si>
    <t>FB.38261</t>
  </si>
  <si>
    <t>A.04301</t>
  </si>
  <si>
    <t>FB.51090</t>
  </si>
  <si>
    <t>B.08481</t>
  </si>
  <si>
    <t>A.04206</t>
  </si>
  <si>
    <t>FB.84902</t>
  </si>
  <si>
    <t>A.04569</t>
  </si>
  <si>
    <t>A.04351</t>
  </si>
  <si>
    <t>FB.36518</t>
  </si>
  <si>
    <t>B.08480</t>
  </si>
  <si>
    <t>A.04408</t>
  </si>
  <si>
    <t>A.04583</t>
  </si>
  <si>
    <t>A.04561</t>
  </si>
  <si>
    <t>A.04357</t>
  </si>
  <si>
    <t>B.07549</t>
  </si>
  <si>
    <t>B.08494</t>
  </si>
  <si>
    <t>B.08039</t>
  </si>
  <si>
    <t>FB.57260</t>
  </si>
  <si>
    <t>FB.57261</t>
  </si>
  <si>
    <t>A.04107</t>
  </si>
  <si>
    <t>FB.84891</t>
  </si>
  <si>
    <t>FB.84893</t>
  </si>
  <si>
    <t>FB.84896</t>
  </si>
  <si>
    <t>FB.84901</t>
  </si>
  <si>
    <t>FB.84907</t>
  </si>
  <si>
    <t>FB.84908</t>
  </si>
  <si>
    <t>FB.84909</t>
  </si>
  <si>
    <t>FB.84911</t>
  </si>
  <si>
    <t>FB.90417</t>
  </si>
  <si>
    <t>FB.xxxxx</t>
  </si>
  <si>
    <t>A.04629</t>
  </si>
  <si>
    <t>B.07557</t>
  </si>
  <si>
    <t>A.04314</t>
  </si>
  <si>
    <t>A.04553</t>
  </si>
  <si>
    <t>A.04048</t>
  </si>
  <si>
    <t>B.08022</t>
  </si>
  <si>
    <t>FB.61071</t>
  </si>
  <si>
    <t>B.07566</t>
  </si>
  <si>
    <t>B.08031</t>
  </si>
  <si>
    <t>B.08023</t>
  </si>
  <si>
    <t>B.08038</t>
  </si>
  <si>
    <t>B.08478</t>
  </si>
  <si>
    <t>A.04348</t>
  </si>
  <si>
    <t>FB.50674</t>
  </si>
  <si>
    <t>FB.51080</t>
  </si>
  <si>
    <t>FB.17811</t>
  </si>
  <si>
    <t>FB.30979</t>
  </si>
  <si>
    <t>FB.58400</t>
  </si>
  <si>
    <t>FB.58401</t>
  </si>
  <si>
    <t>FB.60737</t>
  </si>
  <si>
    <t>FB.60763</t>
  </si>
  <si>
    <t>B.07559</t>
  </si>
  <si>
    <t>B.08036</t>
  </si>
  <si>
    <t>A.04170</t>
  </si>
  <si>
    <t>FB.31001</t>
  </si>
  <si>
    <t>B.08037</t>
  </si>
  <si>
    <t>FB.51085</t>
  </si>
  <si>
    <t>B.08030</t>
  </si>
  <si>
    <t>FB.54067</t>
  </si>
  <si>
    <t>B.08527</t>
  </si>
  <si>
    <t>A.04151</t>
  </si>
  <si>
    <t>B.08033</t>
  </si>
  <si>
    <t>B.07558</t>
  </si>
  <si>
    <t>B.07563</t>
  </si>
  <si>
    <t>B.08002</t>
  </si>
  <si>
    <t>B.08032</t>
  </si>
  <si>
    <t>B.08522</t>
  </si>
  <si>
    <t>FB.XXXXX</t>
  </si>
  <si>
    <t>A.03712</t>
  </si>
  <si>
    <t>B.07531</t>
  </si>
  <si>
    <t>B.08004</t>
  </si>
  <si>
    <t>AE</t>
  </si>
  <si>
    <t>A.03699</t>
  </si>
  <si>
    <t>B.08492</t>
  </si>
  <si>
    <t>Market E</t>
  </si>
  <si>
    <t>Market F</t>
  </si>
  <si>
    <t>Plant E</t>
  </si>
  <si>
    <t>Plant A</t>
  </si>
  <si>
    <t>Plant B</t>
  </si>
  <si>
    <t>Plant D</t>
  </si>
  <si>
    <t>Plant H</t>
  </si>
  <si>
    <t>Category A</t>
  </si>
  <si>
    <t>Category C</t>
  </si>
  <si>
    <t>Category B</t>
  </si>
  <si>
    <t>Category D</t>
  </si>
  <si>
    <t>Category F</t>
  </si>
  <si>
    <t>01</t>
  </si>
  <si>
    <t>02</t>
  </si>
  <si>
    <t>Jun</t>
  </si>
  <si>
    <t>J</t>
  </si>
  <si>
    <t>A</t>
  </si>
  <si>
    <t>S</t>
  </si>
  <si>
    <t>O</t>
  </si>
  <si>
    <t>N</t>
  </si>
  <si>
    <t>D</t>
  </si>
  <si>
    <t>F</t>
  </si>
  <si>
    <t>M</t>
  </si>
  <si>
    <t>Last Seen Month</t>
  </si>
  <si>
    <t>2023-07</t>
  </si>
  <si>
    <t>2023-11</t>
  </si>
  <si>
    <t>2023-09</t>
  </si>
  <si>
    <t>2024-03</t>
  </si>
  <si>
    <t>2024-01</t>
  </si>
  <si>
    <t>2024-05</t>
  </si>
  <si>
    <t>2023-12</t>
  </si>
  <si>
    <t>2023-08</t>
  </si>
  <si>
    <t>2023-10</t>
  </si>
  <si>
    <t>2024-02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</si>
</sst>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_);_(* \(#,##0\);_(* &quot;-&quot;_);_(@_)"/>
    <numFmt numFmtId="177" formatCode="_(* #,##0.00_);_(* \(#,##0.00\);_(* &quot;-&quot;??_);_(@_)"/>
    <numFmt numFmtId="178" formatCode="_-* #,##0_-;\-* #,##0_-;_-* &quot;-&quot;_-;_-@_-"/>
    <numFmt numFmtId="179" formatCode="_(* #,##0_);_(* \(#,##0\);_(* &quot;-&quot;??_);_(@_)"/>
    <numFmt numFmtId="180" formatCode="_(* #,##0.0_);_(* \(#,##0.0\);_(* &quot;-&quot;??_);_(@_)"/>
    <numFmt numFmtId="181" formatCode="0.0"/>
  </numFmts>
  <fonts count="24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0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theme="1"/>
      <name val="Calibri"/>
      <family val="2"/>
      <charset val="128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1"/>
      <name val="Arial"/>
      <family val="2"/>
    </font>
    <font>
      <b/>
      <sz val="8"/>
      <color rgb="FF000000"/>
      <name val="DengXian"/>
    </font>
    <font>
      <b/>
      <sz val="8"/>
      <color rgb="FF000000"/>
      <name val="等线"/>
      <family val="2"/>
      <scheme val="minor"/>
    </font>
    <font>
      <sz val="10"/>
      <color theme="1"/>
      <name val="Arial"/>
      <family val="2"/>
    </font>
    <font>
      <sz val="8"/>
      <name val="等线"/>
      <family val="2"/>
      <scheme val="minor"/>
    </font>
    <font>
      <sz val="10"/>
      <color rgb="FF000000"/>
      <name val="等线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等线"/>
      <family val="2"/>
      <charset val="128"/>
      <scheme val="minor"/>
    </font>
    <font>
      <sz val="11"/>
      <color rgb="FF00B050"/>
      <name val="等线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8">
    <xf numFmtId="0" fontId="0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/>
    <xf numFmtId="0" fontId="21" fillId="0" borderId="0"/>
    <xf numFmtId="178" fontId="21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132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79" fontId="4" fillId="3" borderId="0" xfId="1" applyNumberFormat="1" applyFont="1" applyFill="1" applyBorder="1" applyAlignment="1" applyProtection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176" fontId="0" fillId="0" borderId="0" xfId="0" applyNumberFormat="1"/>
    <xf numFmtId="176" fontId="0" fillId="0" borderId="0" xfId="0" applyNumberFormat="1" applyAlignment="1">
      <alignment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179" fontId="0" fillId="0" borderId="0" xfId="1" applyNumberFormat="1" applyFont="1" applyAlignment="1">
      <alignment horizontal="center" vertical="center"/>
    </xf>
    <xf numFmtId="176" fontId="4" fillId="3" borderId="0" xfId="1" applyNumberFormat="1" applyFont="1" applyFill="1" applyBorder="1" applyAlignment="1" applyProtection="1">
      <alignment horizontal="center" vertical="center" wrapText="1"/>
      <protection locked="0"/>
    </xf>
    <xf numFmtId="176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7" fillId="0" borderId="0" xfId="0" applyFont="1" applyAlignment="1">
      <alignment horizontal="left" vertical="top" wrapText="1"/>
    </xf>
    <xf numFmtId="176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179" fontId="7" fillId="0" borderId="0" xfId="1" applyNumberFormat="1" applyFont="1" applyFill="1" applyAlignment="1">
      <alignment horizontal="left" vertical="top"/>
    </xf>
    <xf numFmtId="0" fontId="7" fillId="0" borderId="0" xfId="0" applyFont="1" applyAlignment="1">
      <alignment horizontal="center" vertical="top"/>
    </xf>
    <xf numFmtId="179" fontId="0" fillId="0" borderId="0" xfId="1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79" fontId="4" fillId="4" borderId="0" xfId="1" applyNumberFormat="1" applyFont="1" applyFill="1" applyBorder="1" applyAlignment="1" applyProtection="1">
      <alignment horizontal="center" vertical="center" wrapText="1"/>
      <protection locked="0"/>
    </xf>
    <xf numFmtId="179" fontId="0" fillId="0" borderId="0" xfId="1" applyNumberFormat="1" applyFont="1"/>
    <xf numFmtId="179" fontId="0" fillId="0" borderId="0" xfId="1" applyNumberFormat="1" applyFont="1" applyBorder="1" applyAlignment="1">
      <alignment vertical="center"/>
    </xf>
    <xf numFmtId="179" fontId="0" fillId="0" borderId="0" xfId="1" applyNumberFormat="1" applyFont="1" applyAlignment="1">
      <alignment vertical="center"/>
    </xf>
    <xf numFmtId="179" fontId="2" fillId="3" borderId="0" xfId="1" applyNumberFormat="1" applyFont="1" applyFill="1" applyBorder="1" applyAlignment="1">
      <alignment vertical="center"/>
    </xf>
    <xf numFmtId="179" fontId="0" fillId="0" borderId="0" xfId="1" applyNumberFormat="1" applyFont="1" applyBorder="1" applyAlignment="1"/>
    <xf numFmtId="179" fontId="0" fillId="0" borderId="0" xfId="1" applyNumberFormat="1" applyFont="1" applyAlignment="1"/>
    <xf numFmtId="0" fontId="7" fillId="0" borderId="0" xfId="0" applyFont="1" applyAlignment="1">
      <alignment horizontal="left"/>
    </xf>
    <xf numFmtId="0" fontId="7" fillId="0" borderId="0" xfId="0" applyFont="1"/>
    <xf numFmtId="179" fontId="7" fillId="0" borderId="0" xfId="1" applyNumberFormat="1" applyFont="1" applyFill="1" applyBorder="1" applyAlignment="1">
      <alignment horizontal="center" vertical="center"/>
    </xf>
    <xf numFmtId="179" fontId="7" fillId="0" borderId="0" xfId="1" applyNumberFormat="1" applyFont="1" applyFill="1" applyBorder="1" applyAlignment="1">
      <alignment horizontal="left" vertical="center"/>
    </xf>
    <xf numFmtId="9" fontId="7" fillId="0" borderId="0" xfId="2" applyFont="1" applyFill="1" applyBorder="1" applyAlignment="1">
      <alignment horizontal="center" vertical="center"/>
    </xf>
    <xf numFmtId="179" fontId="7" fillId="0" borderId="0" xfId="1" applyNumberFormat="1" applyFont="1" applyFill="1" applyAlignment="1">
      <alignment horizontal="center" vertical="top"/>
    </xf>
    <xf numFmtId="180" fontId="0" fillId="0" borderId="0" xfId="1" applyNumberFormat="1" applyFont="1" applyBorder="1" applyAlignment="1">
      <alignment vertical="center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left" vertical="center" wrapText="1"/>
    </xf>
    <xf numFmtId="17" fontId="7" fillId="0" borderId="0" xfId="0" applyNumberFormat="1" applyFont="1" applyAlignment="1">
      <alignment horizontal="center" vertical="center"/>
    </xf>
    <xf numFmtId="179" fontId="0" fillId="0" borderId="0" xfId="1" applyNumberFormat="1" applyFont="1" applyFill="1" applyBorder="1" applyAlignment="1">
      <alignment vertical="center"/>
    </xf>
    <xf numFmtId="179" fontId="7" fillId="5" borderId="0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9" fontId="7" fillId="0" borderId="0" xfId="1" applyNumberFormat="1" applyFont="1" applyFill="1" applyAlignment="1">
      <alignment horizontal="left" vertical="center"/>
    </xf>
    <xf numFmtId="0" fontId="7" fillId="0" borderId="0" xfId="0" applyFont="1" applyAlignment="1">
      <alignment vertical="center"/>
    </xf>
    <xf numFmtId="179" fontId="7" fillId="0" borderId="0" xfId="1" applyNumberFormat="1" applyFont="1" applyFill="1" applyAlignment="1">
      <alignment vertical="center"/>
    </xf>
    <xf numFmtId="0" fontId="7" fillId="0" borderId="0" xfId="0" applyFont="1" applyAlignment="1">
      <alignment horizontal="center"/>
    </xf>
    <xf numFmtId="179" fontId="7" fillId="3" borderId="0" xfId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4" fillId="0" borderId="1" xfId="0" applyFont="1" applyBorder="1" applyAlignment="1" applyProtection="1">
      <alignment vertical="center"/>
      <protection locked="0"/>
    </xf>
    <xf numFmtId="180" fontId="11" fillId="0" borderId="1" xfId="1" applyNumberFormat="1" applyFont="1" applyBorder="1"/>
    <xf numFmtId="177" fontId="0" fillId="0" borderId="0" xfId="0" applyNumberFormat="1"/>
    <xf numFmtId="180" fontId="0" fillId="0" borderId="0" xfId="1" applyNumberFormat="1" applyFont="1"/>
    <xf numFmtId="0" fontId="11" fillId="0" borderId="0" xfId="0" applyFont="1"/>
    <xf numFmtId="180" fontId="11" fillId="0" borderId="0" xfId="1" applyNumberFormat="1" applyFont="1" applyBorder="1"/>
    <xf numFmtId="0" fontId="14" fillId="0" borderId="2" xfId="0" applyFont="1" applyBorder="1" applyAlignment="1" applyProtection="1">
      <alignment vertical="center"/>
      <protection locked="0"/>
    </xf>
    <xf numFmtId="180" fontId="0" fillId="0" borderId="0" xfId="1" applyNumberFormat="1" applyFont="1" applyFill="1" applyBorder="1"/>
    <xf numFmtId="180" fontId="11" fillId="3" borderId="0" xfId="0" applyNumberFormat="1" applyFont="1" applyFill="1"/>
    <xf numFmtId="179" fontId="11" fillId="3" borderId="0" xfId="0" applyNumberFormat="1" applyFont="1" applyFill="1"/>
    <xf numFmtId="180" fontId="0" fillId="0" borderId="0" xfId="0" applyNumberFormat="1"/>
    <xf numFmtId="180" fontId="11" fillId="0" borderId="2" xfId="1" applyNumberFormat="1" applyFont="1" applyFill="1" applyBorder="1"/>
    <xf numFmtId="180" fontId="11" fillId="0" borderId="0" xfId="1" applyNumberFormat="1" applyFont="1" applyFill="1" applyBorder="1"/>
    <xf numFmtId="0" fontId="11" fillId="3" borderId="1" xfId="0" applyFont="1" applyFill="1" applyBorder="1" applyAlignment="1">
      <alignment horizontal="center" vertical="center" wrapText="1"/>
    </xf>
    <xf numFmtId="180" fontId="11" fillId="0" borderId="1" xfId="1" applyNumberFormat="1" applyFont="1" applyFill="1" applyBorder="1"/>
    <xf numFmtId="0" fontId="0" fillId="0" borderId="1" xfId="0" applyBorder="1"/>
    <xf numFmtId="9" fontId="7" fillId="0" borderId="0" xfId="2" applyFont="1" applyFill="1" applyAlignment="1">
      <alignment horizontal="center" vertical="center"/>
    </xf>
    <xf numFmtId="179" fontId="7" fillId="0" borderId="0" xfId="1" applyNumberFormat="1" applyFont="1" applyFill="1" applyBorder="1" applyAlignment="1">
      <alignment horizontal="center" vertical="top"/>
    </xf>
    <xf numFmtId="0" fontId="12" fillId="6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right" vertical="center"/>
    </xf>
    <xf numFmtId="181" fontId="16" fillId="0" borderId="1" xfId="0" applyNumberFormat="1" applyFont="1" applyBorder="1" applyAlignment="1">
      <alignment horizontal="right" vertical="center"/>
    </xf>
    <xf numFmtId="181" fontId="0" fillId="0" borderId="0" xfId="0" applyNumberFormat="1"/>
    <xf numFmtId="180" fontId="11" fillId="0" borderId="0" xfId="0" applyNumberFormat="1" applyFont="1"/>
    <xf numFmtId="0" fontId="17" fillId="6" borderId="4" xfId="0" applyFont="1" applyFill="1" applyBorder="1" applyAlignment="1">
      <alignment horizontal="center" vertical="center" wrapText="1" readingOrder="1"/>
    </xf>
    <xf numFmtId="0" fontId="17" fillId="6" borderId="5" xfId="0" applyFont="1" applyFill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left" vertical="center" wrapText="1" readingOrder="1"/>
    </xf>
    <xf numFmtId="0" fontId="17" fillId="0" borderId="3" xfId="0" applyFont="1" applyBorder="1" applyAlignment="1">
      <alignment horizontal="center" vertical="center" wrapText="1" readingOrder="1"/>
    </xf>
    <xf numFmtId="0" fontId="18" fillId="0" borderId="3" xfId="0" applyFont="1" applyBorder="1" applyAlignment="1">
      <alignment horizontal="left" wrapText="1" readingOrder="1"/>
    </xf>
    <xf numFmtId="0" fontId="17" fillId="6" borderId="3" xfId="0" applyFont="1" applyFill="1" applyBorder="1" applyAlignment="1">
      <alignment horizontal="left" wrapText="1" readingOrder="1"/>
    </xf>
    <xf numFmtId="0" fontId="17" fillId="8" borderId="3" xfId="0" applyFont="1" applyFill="1" applyBorder="1" applyAlignment="1">
      <alignment horizontal="center" vertical="center" wrapText="1" readingOrder="1"/>
    </xf>
    <xf numFmtId="0" fontId="17" fillId="6" borderId="3" xfId="0" applyFont="1" applyFill="1" applyBorder="1" applyAlignment="1">
      <alignment horizontal="center" vertical="center" wrapText="1" readingOrder="1"/>
    </xf>
    <xf numFmtId="0" fontId="19" fillId="6" borderId="4" xfId="0" applyFont="1" applyFill="1" applyBorder="1" applyAlignment="1">
      <alignment horizontal="center" vertical="center" wrapText="1" readingOrder="1"/>
    </xf>
    <xf numFmtId="0" fontId="19" fillId="6" borderId="5" xfId="0" applyFont="1" applyFill="1" applyBorder="1" applyAlignment="1">
      <alignment horizontal="center" vertical="center" wrapText="1" readingOrder="1"/>
    </xf>
    <xf numFmtId="0" fontId="19" fillId="0" borderId="3" xfId="0" applyFont="1" applyBorder="1" applyAlignment="1">
      <alignment horizontal="left" wrapText="1" readingOrder="1"/>
    </xf>
    <xf numFmtId="0" fontId="19" fillId="0" borderId="3" xfId="0" applyFont="1" applyBorder="1" applyAlignment="1">
      <alignment horizontal="center" vertical="center" wrapText="1" readingOrder="1"/>
    </xf>
    <xf numFmtId="0" fontId="20" fillId="0" borderId="3" xfId="0" applyFont="1" applyBorder="1" applyAlignment="1">
      <alignment horizontal="left" wrapText="1" readingOrder="1"/>
    </xf>
    <xf numFmtId="0" fontId="20" fillId="0" borderId="3" xfId="0" applyFont="1" applyBorder="1" applyAlignment="1">
      <alignment horizontal="center" vertical="center" wrapText="1" readingOrder="1"/>
    </xf>
    <xf numFmtId="0" fontId="19" fillId="6" borderId="3" xfId="0" applyFont="1" applyFill="1" applyBorder="1" applyAlignment="1">
      <alignment horizontal="left" wrapText="1" readingOrder="1"/>
    </xf>
    <xf numFmtId="0" fontId="19" fillId="8" borderId="3" xfId="0" applyFont="1" applyFill="1" applyBorder="1" applyAlignment="1">
      <alignment horizontal="center" wrapText="1" readingOrder="1"/>
    </xf>
    <xf numFmtId="0" fontId="19" fillId="6" borderId="3" xfId="0" applyFont="1" applyFill="1" applyBorder="1" applyAlignment="1">
      <alignment horizontal="center" wrapText="1" readingOrder="1"/>
    </xf>
    <xf numFmtId="179" fontId="0" fillId="0" borderId="0" xfId="0" applyNumberFormat="1"/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 indent="1"/>
    </xf>
    <xf numFmtId="0" fontId="0" fillId="3" borderId="0" xfId="0" applyFill="1" applyAlignment="1">
      <alignment horizontal="left" indent="1"/>
    </xf>
    <xf numFmtId="0" fontId="0" fillId="3" borderId="0" xfId="0" applyFill="1"/>
    <xf numFmtId="180" fontId="0" fillId="3" borderId="0" xfId="1" applyNumberFormat="1" applyFont="1" applyFill="1"/>
    <xf numFmtId="180" fontId="0" fillId="0" borderId="0" xfId="1" applyNumberFormat="1" applyFont="1" applyBorder="1" applyAlignment="1"/>
    <xf numFmtId="179" fontId="7" fillId="3" borderId="0" xfId="1" applyNumberFormat="1" applyFont="1" applyFill="1" applyAlignment="1">
      <alignment vertical="center"/>
    </xf>
    <xf numFmtId="0" fontId="7" fillId="3" borderId="0" xfId="0" applyFont="1" applyFill="1" applyAlignment="1">
      <alignment horizontal="left" vertical="top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4" fillId="2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center" indent="1"/>
    </xf>
    <xf numFmtId="49" fontId="7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 vertical="top"/>
    </xf>
    <xf numFmtId="179" fontId="2" fillId="9" borderId="0" xfId="1" applyNumberFormat="1" applyFont="1" applyFill="1" applyAlignment="1">
      <alignment horizontal="center" vertical="center"/>
    </xf>
    <xf numFmtId="179" fontId="2" fillId="0" borderId="0" xfId="1" applyNumberFormat="1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179" fontId="7" fillId="0" borderId="0" xfId="0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7" fillId="6" borderId="4" xfId="0" applyFont="1" applyFill="1" applyBorder="1" applyAlignment="1">
      <alignment horizontal="left" vertical="center" wrapText="1" readingOrder="1"/>
    </xf>
    <xf numFmtId="0" fontId="17" fillId="6" borderId="5" xfId="0" applyFont="1" applyFill="1" applyBorder="1" applyAlignment="1">
      <alignment horizontal="left" vertical="center" wrapText="1" readingOrder="1"/>
    </xf>
    <xf numFmtId="0" fontId="17" fillId="8" borderId="4" xfId="0" applyFont="1" applyFill="1" applyBorder="1" applyAlignment="1">
      <alignment horizontal="center" vertical="center" wrapText="1" readingOrder="1"/>
    </xf>
    <xf numFmtId="0" fontId="17" fillId="8" borderId="5" xfId="0" applyFont="1" applyFill="1" applyBorder="1" applyAlignment="1">
      <alignment horizontal="center" vertical="center" wrapText="1" readingOrder="1"/>
    </xf>
    <xf numFmtId="0" fontId="19" fillId="6" borderId="4" xfId="0" applyFont="1" applyFill="1" applyBorder="1" applyAlignment="1">
      <alignment horizontal="left" vertical="center" wrapText="1" readingOrder="1"/>
    </xf>
    <xf numFmtId="0" fontId="19" fillId="6" borderId="5" xfId="0" applyFont="1" applyFill="1" applyBorder="1" applyAlignment="1">
      <alignment horizontal="left" vertical="center" wrapText="1" readingOrder="1"/>
    </xf>
    <xf numFmtId="0" fontId="19" fillId="8" borderId="4" xfId="0" applyFont="1" applyFill="1" applyBorder="1" applyAlignment="1">
      <alignment horizontal="center" vertical="center" wrapText="1" readingOrder="1"/>
    </xf>
    <xf numFmtId="0" fontId="19" fillId="8" borderId="5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/>
    </xf>
  </cellXfs>
  <cellStyles count="8">
    <cellStyle name="Comma [0] 2" xfId="4" xr:uid="{7E3890BE-5F64-4163-9D3E-B6BB72892B03}"/>
    <cellStyle name="Comma [0] 3" xfId="6" xr:uid="{4D0FCC9E-AC7B-419E-AC05-BA7A2A02874D}"/>
    <cellStyle name="Normal 2" xfId="5" xr:uid="{7160035B-20EF-4C89-BB62-00974BE3B1D9}"/>
    <cellStyle name="Percent 2" xfId="3" xr:uid="{50FDE572-F860-45A4-B491-AC5FDD57764F}"/>
    <cellStyle name="Percent 3" xfId="7" xr:uid="{9ABF7976-9845-48A4-AE71-BB17B96F0766}"/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'capital evolution'!$B$4</c:f>
              <c:strCache>
                <c:ptCount val="1"/>
                <c:pt idx="0">
                  <c:v>01-Initiative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'capital evolution'!$C$3:$K$3</c:f>
              <c:strCache>
                <c:ptCount val="9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</c:v>
                </c:pt>
                <c:pt idx="6">
                  <c:v>FY2223 FIRM</c:v>
                </c:pt>
                <c:pt idx="7">
                  <c:v>FY2223 Jan FF</c:v>
                </c:pt>
                <c:pt idx="8">
                  <c:v>FY2324 FIRM</c:v>
                </c:pt>
              </c:strCache>
            </c:strRef>
          </c:cat>
          <c:val>
            <c:numRef>
              <c:f>'capital evolution'!$C$4:$K$4</c:f>
              <c:numCache>
                <c:formatCode>_(* #,##0.0_);_(* \(#,##0.0\);_(* "-"??_);_(@_)</c:formatCode>
                <c:ptCount val="9"/>
                <c:pt idx="0">
                  <c:v>7.4067831331754732</c:v>
                </c:pt>
                <c:pt idx="1">
                  <c:v>4.2631130000000006</c:v>
                </c:pt>
                <c:pt idx="2">
                  <c:v>15.993195999999999</c:v>
                </c:pt>
                <c:pt idx="3">
                  <c:v>17.867488000000002</c:v>
                </c:pt>
                <c:pt idx="4">
                  <c:v>8.56</c:v>
                </c:pt>
                <c:pt idx="5">
                  <c:v>12.839</c:v>
                </c:pt>
                <c:pt idx="6">
                  <c:v>10.3</c:v>
                </c:pt>
                <c:pt idx="7">
                  <c:v>8.1999999999999993</c:v>
                </c:pt>
                <c:pt idx="8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D-417C-8FB3-343FF7823C3C}"/>
            </c:ext>
          </c:extLst>
        </c:ser>
        <c:ser>
          <c:idx val="1"/>
          <c:order val="1"/>
          <c:tx>
            <c:strRef>
              <c:f>'capital evolution'!$B$5</c:f>
              <c:strCache>
                <c:ptCount val="1"/>
                <c:pt idx="0">
                  <c:v>01-Capacity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'capital evolution'!$C$3:$K$3</c:f>
              <c:strCache>
                <c:ptCount val="9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</c:v>
                </c:pt>
                <c:pt idx="6">
                  <c:v>FY2223 FIRM</c:v>
                </c:pt>
                <c:pt idx="7">
                  <c:v>FY2223 Jan FF</c:v>
                </c:pt>
                <c:pt idx="8">
                  <c:v>FY2324 FIRM</c:v>
                </c:pt>
              </c:strCache>
            </c:strRef>
          </c:cat>
          <c:val>
            <c:numRef>
              <c:f>'capital evolution'!$C$5:$K$5</c:f>
              <c:numCache>
                <c:formatCode>_(* #,##0.0_);_(* \(#,##0.0\);_(* "-"??_);_(@_)</c:formatCode>
                <c:ptCount val="9"/>
                <c:pt idx="0">
                  <c:v>5.3555842302586738</c:v>
                </c:pt>
                <c:pt idx="1">
                  <c:v>14.870114000000001</c:v>
                </c:pt>
                <c:pt idx="2">
                  <c:v>9.2299400000000009</c:v>
                </c:pt>
                <c:pt idx="3">
                  <c:v>31.711573000000001</c:v>
                </c:pt>
                <c:pt idx="4">
                  <c:v>15.4</c:v>
                </c:pt>
                <c:pt idx="5">
                  <c:v>10.196</c:v>
                </c:pt>
                <c:pt idx="6">
                  <c:v>8.9</c:v>
                </c:pt>
                <c:pt idx="7">
                  <c:v>13.5</c:v>
                </c:pt>
                <c:pt idx="8">
                  <c:v>72.7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D-417C-8FB3-343FF7823C3C}"/>
            </c:ext>
          </c:extLst>
        </c:ser>
        <c:ser>
          <c:idx val="2"/>
          <c:order val="2"/>
          <c:tx>
            <c:strRef>
              <c:f>Summary!#REF!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'capital evolution'!$C$3:$K$3</c:f>
              <c:strCache>
                <c:ptCount val="9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</c:v>
                </c:pt>
                <c:pt idx="6">
                  <c:v>FY2223 FIRM</c:v>
                </c:pt>
                <c:pt idx="7">
                  <c:v>FY2223 Jan FF</c:v>
                </c:pt>
                <c:pt idx="8">
                  <c:v>FY2324 FIRM</c:v>
                </c:pt>
              </c:strCache>
            </c:strRef>
          </c:cat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D-417C-8FB3-343FF7823C3C}"/>
            </c:ext>
          </c:extLst>
        </c:ser>
        <c:ser>
          <c:idx val="3"/>
          <c:order val="3"/>
          <c:tx>
            <c:strRef>
              <c:f>'capital evolution'!$B$6</c:f>
              <c:strCache>
                <c:ptCount val="1"/>
                <c:pt idx="0">
                  <c:v>03-AE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'capital evolution'!$C$3:$K$3</c:f>
              <c:strCache>
                <c:ptCount val="9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</c:v>
                </c:pt>
                <c:pt idx="6">
                  <c:v>FY2223 FIRM</c:v>
                </c:pt>
                <c:pt idx="7">
                  <c:v>FY2223 Jan FF</c:v>
                </c:pt>
                <c:pt idx="8">
                  <c:v>FY2324 FIRM</c:v>
                </c:pt>
              </c:strCache>
            </c:strRef>
          </c:cat>
          <c:val>
            <c:numRef>
              <c:f>'capital evolution'!$C$6:$K$6</c:f>
              <c:numCache>
                <c:formatCode>_(* #,##0.0_);_(* \(#,##0.0\);_(* "-"??_);_(@_)</c:formatCode>
                <c:ptCount val="9"/>
                <c:pt idx="0">
                  <c:v>5.8586825781221972</c:v>
                </c:pt>
                <c:pt idx="1">
                  <c:v>6.5030000000000001</c:v>
                </c:pt>
                <c:pt idx="2">
                  <c:v>5.4</c:v>
                </c:pt>
                <c:pt idx="3">
                  <c:v>3.9</c:v>
                </c:pt>
                <c:pt idx="4">
                  <c:v>4.7460000000000004</c:v>
                </c:pt>
                <c:pt idx="5">
                  <c:v>3.5</c:v>
                </c:pt>
                <c:pt idx="6">
                  <c:v>16.600000000000001</c:v>
                </c:pt>
                <c:pt idx="7">
                  <c:v>5.6360000000000001</c:v>
                </c:pt>
                <c:pt idx="8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7D-417C-8FB3-343FF7823C3C}"/>
            </c:ext>
          </c:extLst>
        </c:ser>
        <c:ser>
          <c:idx val="4"/>
          <c:order val="4"/>
          <c:tx>
            <c:strRef>
              <c:f>'capital evolution'!$B$7</c:f>
              <c:strCache>
                <c:ptCount val="1"/>
                <c:pt idx="0">
                  <c:v>04-Saving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'capital evolution'!$C$3:$K$3</c:f>
              <c:strCache>
                <c:ptCount val="9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</c:v>
                </c:pt>
                <c:pt idx="6">
                  <c:v>FY2223 FIRM</c:v>
                </c:pt>
                <c:pt idx="7">
                  <c:v>FY2223 Jan FF</c:v>
                </c:pt>
                <c:pt idx="8">
                  <c:v>FY2324 FIRM</c:v>
                </c:pt>
              </c:strCache>
            </c:strRef>
          </c:cat>
          <c:val>
            <c:numRef>
              <c:f>'capital evolution'!$C$7:$K$7</c:f>
              <c:numCache>
                <c:formatCode>_(* #,##0.0_);_(* \(#,##0.0\);_(* "-"??_);_(@_)</c:formatCode>
                <c:ptCount val="9"/>
                <c:pt idx="0">
                  <c:v>1.7055287285186378</c:v>
                </c:pt>
                <c:pt idx="1">
                  <c:v>1.1434000000000002</c:v>
                </c:pt>
                <c:pt idx="2">
                  <c:v>12.538284999999998</c:v>
                </c:pt>
                <c:pt idx="3">
                  <c:v>17.639388</c:v>
                </c:pt>
                <c:pt idx="4">
                  <c:v>9.4179999999999993</c:v>
                </c:pt>
                <c:pt idx="5">
                  <c:v>4.8390000000000004</c:v>
                </c:pt>
                <c:pt idx="6">
                  <c:v>13</c:v>
                </c:pt>
                <c:pt idx="7">
                  <c:v>7.6000000000000005</c:v>
                </c:pt>
                <c:pt idx="8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7D-417C-8FB3-343FF7823C3C}"/>
            </c:ext>
          </c:extLst>
        </c:ser>
        <c:ser>
          <c:idx val="5"/>
          <c:order val="5"/>
          <c:tx>
            <c:strRef>
              <c:f>Summary!#REF!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'capital evolution'!$C$3:$K$3</c:f>
              <c:strCache>
                <c:ptCount val="9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</c:v>
                </c:pt>
                <c:pt idx="6">
                  <c:v>FY2223 FIRM</c:v>
                </c:pt>
                <c:pt idx="7">
                  <c:v>FY2223 Jan FF</c:v>
                </c:pt>
                <c:pt idx="8">
                  <c:v>FY2324 FIRM</c:v>
                </c:pt>
              </c:strCache>
            </c:strRef>
          </c:cat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7D-417C-8FB3-343FF7823C3C}"/>
            </c:ext>
          </c:extLst>
        </c:ser>
        <c:ser>
          <c:idx val="6"/>
          <c:order val="6"/>
          <c:tx>
            <c:strRef>
              <c:f>'capital evolution'!$B$9</c:f>
              <c:strCache>
                <c:ptCount val="1"/>
                <c:pt idx="0">
                  <c:v>R&amp;O</c:v>
                </c:pt>
              </c:strCache>
            </c:strRef>
          </c:tx>
          <c:spPr>
            <a:pattFill prst="lt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'capital evolution'!$C$3:$K$3</c:f>
              <c:strCache>
                <c:ptCount val="9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</c:v>
                </c:pt>
                <c:pt idx="6">
                  <c:v>FY2223 FIRM</c:v>
                </c:pt>
                <c:pt idx="7">
                  <c:v>FY2223 Jan FF</c:v>
                </c:pt>
                <c:pt idx="8">
                  <c:v>FY2324 FIRM</c:v>
                </c:pt>
              </c:strCache>
            </c:strRef>
          </c:cat>
          <c:val>
            <c:numRef>
              <c:f>'capital evolution'!$C$9:$K$9</c:f>
              <c:numCache>
                <c:formatCode>_(* #,##0.0_);_(* \(#,##0.0\);_(* "-"??_);_(@_)</c:formatCode>
                <c:ptCount val="9"/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7D-417C-8FB3-343FF782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1860304"/>
        <c:axId val="1041858992"/>
      </c:barChart>
      <c:catAx>
        <c:axId val="10418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58992"/>
        <c:crosses val="autoZero"/>
        <c:auto val="1"/>
        <c:lblAlgn val="ctr"/>
        <c:lblOffset val="100"/>
        <c:noMultiLvlLbl val="0"/>
      </c:catAx>
      <c:valAx>
        <c:axId val="10418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APAC EM capital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'capital evolution'!$B$35</c:f>
              <c:strCache>
                <c:ptCount val="1"/>
                <c:pt idx="0">
                  <c:v>01-Initiative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'capital evolution'!$C$34:$K$34</c:f>
              <c:strCache>
                <c:ptCount val="9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FIRM</c:v>
                </c:pt>
                <c:pt idx="6">
                  <c:v>FY2122 Jan FF</c:v>
                </c:pt>
                <c:pt idx="8">
                  <c:v>FY2223 FIRM</c:v>
                </c:pt>
              </c:strCache>
            </c:strRef>
          </c:cat>
          <c:val>
            <c:numRef>
              <c:f>'capital evolution'!$C$35:$K$35</c:f>
              <c:numCache>
                <c:formatCode>_(* #,##0.0_);_(* \(#,##0.0\);_(* "-"??_);_(@_)</c:formatCode>
                <c:ptCount val="9"/>
                <c:pt idx="0">
                  <c:v>1.3799098601855975</c:v>
                </c:pt>
                <c:pt idx="1">
                  <c:v>2.6095429999999999</c:v>
                </c:pt>
                <c:pt idx="2">
                  <c:v>6.5426890000000002</c:v>
                </c:pt>
                <c:pt idx="3">
                  <c:v>8.1164419999999993</c:v>
                </c:pt>
                <c:pt idx="4">
                  <c:v>2.1</c:v>
                </c:pt>
                <c:pt idx="5">
                  <c:v>6.17</c:v>
                </c:pt>
                <c:pt idx="6">
                  <c:v>3.13</c:v>
                </c:pt>
                <c:pt idx="8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1-499D-BB29-3068818B97B5}"/>
            </c:ext>
          </c:extLst>
        </c:ser>
        <c:ser>
          <c:idx val="1"/>
          <c:order val="1"/>
          <c:tx>
            <c:strRef>
              <c:f>'capital evolution'!$B$36</c:f>
              <c:strCache>
                <c:ptCount val="1"/>
                <c:pt idx="0">
                  <c:v>01-Capacity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'capital evolution'!$C$34:$K$34</c:f>
              <c:strCache>
                <c:ptCount val="9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FIRM</c:v>
                </c:pt>
                <c:pt idx="6">
                  <c:v>FY2122 Jan FF</c:v>
                </c:pt>
                <c:pt idx="8">
                  <c:v>FY2223 FIRM</c:v>
                </c:pt>
              </c:strCache>
            </c:strRef>
          </c:cat>
          <c:val>
            <c:numRef>
              <c:f>'capital evolution'!$C$36:$K$36</c:f>
              <c:numCache>
                <c:formatCode>_(* #,##0.0_);_(* \(#,##0.0\);_(* "-"??_);_(@_)</c:formatCode>
                <c:ptCount val="9"/>
                <c:pt idx="0">
                  <c:v>4.5192436236283973</c:v>
                </c:pt>
                <c:pt idx="1">
                  <c:v>1.1381909999999997</c:v>
                </c:pt>
                <c:pt idx="2">
                  <c:v>3.6418889999999999</c:v>
                </c:pt>
                <c:pt idx="3">
                  <c:v>9.3298989999999993</c:v>
                </c:pt>
                <c:pt idx="4">
                  <c:v>9.9</c:v>
                </c:pt>
                <c:pt idx="5">
                  <c:v>1.45</c:v>
                </c:pt>
                <c:pt idx="6">
                  <c:v>2.17</c:v>
                </c:pt>
                <c:pt idx="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1-499D-BB29-3068818B97B5}"/>
            </c:ext>
          </c:extLst>
        </c:ser>
        <c:ser>
          <c:idx val="2"/>
          <c:order val="2"/>
          <c:tx>
            <c:strRef>
              <c:f>'capital evolution'!$B$37</c:f>
              <c:strCache>
                <c:ptCount val="1"/>
                <c:pt idx="0">
                  <c:v>03-AE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'capital evolution'!$C$34:$K$34</c:f>
              <c:strCache>
                <c:ptCount val="9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FIRM</c:v>
                </c:pt>
                <c:pt idx="6">
                  <c:v>FY2122 Jan FF</c:v>
                </c:pt>
                <c:pt idx="8">
                  <c:v>FY2223 FIRM</c:v>
                </c:pt>
              </c:strCache>
            </c:strRef>
          </c:cat>
          <c:val>
            <c:numRef>
              <c:f>'capital evolution'!$C$37:$K$37</c:f>
              <c:numCache>
                <c:formatCode>_(* #,##0.0_);_(* \(#,##0.0\);_(* "-"??_);_(@_)</c:formatCode>
                <c:ptCount val="9"/>
                <c:pt idx="0">
                  <c:v>2.1362262243546715</c:v>
                </c:pt>
                <c:pt idx="1">
                  <c:v>2.8978669999999997</c:v>
                </c:pt>
                <c:pt idx="2">
                  <c:v>2.9173140000000002</c:v>
                </c:pt>
                <c:pt idx="3">
                  <c:v>3.1092689999999998</c:v>
                </c:pt>
                <c:pt idx="4">
                  <c:v>5.7</c:v>
                </c:pt>
                <c:pt idx="5">
                  <c:v>4.88</c:v>
                </c:pt>
                <c:pt idx="6">
                  <c:v>5.5</c:v>
                </c:pt>
                <c:pt idx="8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1-499D-BB29-3068818B97B5}"/>
            </c:ext>
          </c:extLst>
        </c:ser>
        <c:ser>
          <c:idx val="3"/>
          <c:order val="3"/>
          <c:tx>
            <c:strRef>
              <c:f>'capital evolution'!$B$38</c:f>
              <c:strCache>
                <c:ptCount val="1"/>
                <c:pt idx="0">
                  <c:v>04-Saving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'capital evolution'!$C$34:$K$34</c:f>
              <c:strCache>
                <c:ptCount val="9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FIRM</c:v>
                </c:pt>
                <c:pt idx="6">
                  <c:v>FY2122 Jan FF</c:v>
                </c:pt>
                <c:pt idx="8">
                  <c:v>FY2223 FIRM</c:v>
                </c:pt>
              </c:strCache>
            </c:strRef>
          </c:cat>
          <c:val>
            <c:numRef>
              <c:f>'capital evolution'!$C$38:$K$38</c:f>
              <c:numCache>
                <c:formatCode>_(* #,##0.0_);_(* \(#,##0.0\);_(* "-"??_);_(@_)</c:formatCode>
                <c:ptCount val="9"/>
                <c:pt idx="0">
                  <c:v>1.748247980306584</c:v>
                </c:pt>
                <c:pt idx="1">
                  <c:v>1.2393470000000002</c:v>
                </c:pt>
                <c:pt idx="2">
                  <c:v>4.6288400000000003</c:v>
                </c:pt>
                <c:pt idx="3">
                  <c:v>8.3264320000000005</c:v>
                </c:pt>
                <c:pt idx="4">
                  <c:v>2.85</c:v>
                </c:pt>
                <c:pt idx="5">
                  <c:v>8.66</c:v>
                </c:pt>
                <c:pt idx="6">
                  <c:v>6.3</c:v>
                </c:pt>
                <c:pt idx="8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D1-499D-BB29-3068818B97B5}"/>
            </c:ext>
          </c:extLst>
        </c:ser>
        <c:ser>
          <c:idx val="4"/>
          <c:order val="4"/>
          <c:tx>
            <c:strRef>
              <c:f>'capital evolution'!$B$39</c:f>
              <c:strCache>
                <c:ptCount val="1"/>
                <c:pt idx="0">
                  <c:v>R&amp;O</c:v>
                </c:pt>
              </c:strCache>
            </c:strRef>
          </c:tx>
          <c:spPr>
            <a:pattFill prst="lt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'capital evolution'!$C$34:$K$34</c:f>
              <c:strCache>
                <c:ptCount val="9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FIRM</c:v>
                </c:pt>
                <c:pt idx="6">
                  <c:v>FY2122 Jan FF</c:v>
                </c:pt>
                <c:pt idx="8">
                  <c:v>FY2223 FIRM</c:v>
                </c:pt>
              </c:strCache>
            </c:strRef>
          </c:cat>
          <c:val>
            <c:numRef>
              <c:f>'capital evolution'!$C$39:$K$39</c:f>
              <c:numCache>
                <c:formatCode>_(* #,##0.0_);_(* \(#,##0.0\);_(* "-"??_);_(@_)</c:formatCode>
                <c:ptCount val="9"/>
                <c:pt idx="5">
                  <c:v>18.75</c:v>
                </c:pt>
                <c:pt idx="8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D1-499D-BB29-3068818B9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094888"/>
        <c:axId val="1177097840"/>
      </c:barChart>
      <c:catAx>
        <c:axId val="117709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97840"/>
        <c:crosses val="autoZero"/>
        <c:auto val="1"/>
        <c:lblAlgn val="ctr"/>
        <c:lblOffset val="100"/>
        <c:noMultiLvlLbl val="0"/>
      </c:catAx>
      <c:valAx>
        <c:axId val="11770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9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APAC FC Direct</a:t>
            </a:r>
            <a:r>
              <a:rPr lang="en-US" baseline="0"/>
              <a:t> Capital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'capital evolution'!$O$4</c:f>
              <c:strCache>
                <c:ptCount val="1"/>
                <c:pt idx="0">
                  <c:v>Initiative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'capital evolution'!$P$3:$V$3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</c:v>
                </c:pt>
                <c:pt idx="6">
                  <c:v>FY2223 Jan FF</c:v>
                </c:pt>
              </c:strCache>
            </c:strRef>
          </c:cat>
          <c:val>
            <c:numRef>
              <c:f>'capital evolution'!$P$4:$V$4</c:f>
              <c:numCache>
                <c:formatCode>_(* #,##0.0_);_(* \(#,##0.0\);_(* "-"??_);_(@_)</c:formatCode>
                <c:ptCount val="7"/>
                <c:pt idx="0">
                  <c:v>8.7866929933610702</c:v>
                </c:pt>
                <c:pt idx="1">
                  <c:v>6.872656000000001</c:v>
                </c:pt>
                <c:pt idx="2">
                  <c:v>22.535885</c:v>
                </c:pt>
                <c:pt idx="3">
                  <c:v>25.983930000000001</c:v>
                </c:pt>
                <c:pt idx="4">
                  <c:v>10.66</c:v>
                </c:pt>
                <c:pt idx="5">
                  <c:v>11.4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0-4063-AA4E-52E8DC6DECF4}"/>
            </c:ext>
          </c:extLst>
        </c:ser>
        <c:ser>
          <c:idx val="1"/>
          <c:order val="1"/>
          <c:tx>
            <c:strRef>
              <c:f>'capital evolution'!$O$5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'capital evolution'!$P$3:$V$3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</c:v>
                </c:pt>
                <c:pt idx="6">
                  <c:v>FY2223 Jan FF</c:v>
                </c:pt>
              </c:strCache>
            </c:strRef>
          </c:cat>
          <c:val>
            <c:numRef>
              <c:f>'capital evolution'!$P$5:$V$5</c:f>
              <c:numCache>
                <c:formatCode>_(* #,##0.0_);_(* \(#,##0.0\);_(* "-"??_);_(@_)</c:formatCode>
                <c:ptCount val="7"/>
                <c:pt idx="0">
                  <c:v>9.8748278538870711</c:v>
                </c:pt>
                <c:pt idx="1">
                  <c:v>16.008305</c:v>
                </c:pt>
                <c:pt idx="2">
                  <c:v>12.871829000000002</c:v>
                </c:pt>
                <c:pt idx="3">
                  <c:v>41.041471999999999</c:v>
                </c:pt>
                <c:pt idx="4">
                  <c:v>25.3</c:v>
                </c:pt>
                <c:pt idx="5">
                  <c:v>13.1</c:v>
                </c:pt>
                <c:pt idx="6">
                  <c:v>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0-4063-AA4E-52E8DC6DECF4}"/>
            </c:ext>
          </c:extLst>
        </c:ser>
        <c:ser>
          <c:idx val="2"/>
          <c:order val="2"/>
          <c:tx>
            <c:strRef>
              <c:f>'capital evolution'!$O$6</c:f>
              <c:strCache>
                <c:ptCount val="1"/>
                <c:pt idx="0">
                  <c:v>Plant facilities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'capital evolution'!$P$3:$V$3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</c:v>
                </c:pt>
                <c:pt idx="6">
                  <c:v>FY2223 Jan FF</c:v>
                </c:pt>
              </c:strCache>
            </c:strRef>
          </c:cat>
          <c:val>
            <c:numRef>
              <c:f>'capital evolution'!$P$6:$V$6</c:f>
              <c:numCache>
                <c:formatCode>_(* #,##0.0_);_(* \(#,##0.0\);_(* "-"??_);_(@_)</c:formatCode>
                <c:ptCount val="7"/>
                <c:pt idx="0">
                  <c:v>7.9949088024768686</c:v>
                </c:pt>
                <c:pt idx="1">
                  <c:v>9.4008669999999999</c:v>
                </c:pt>
                <c:pt idx="2">
                  <c:v>8.3173139999999997</c:v>
                </c:pt>
                <c:pt idx="3">
                  <c:v>7.0092689999999997</c:v>
                </c:pt>
                <c:pt idx="4">
                  <c:v>10.446000000000002</c:v>
                </c:pt>
                <c:pt idx="5">
                  <c:v>11.1</c:v>
                </c:pt>
                <c:pt idx="6">
                  <c:v>11.899999999999999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0-4063-AA4E-52E8DC6DECF4}"/>
            </c:ext>
          </c:extLst>
        </c:ser>
        <c:ser>
          <c:idx val="3"/>
          <c:order val="3"/>
          <c:tx>
            <c:strRef>
              <c:f>'capital evolution'!$O$7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'capital evolution'!$P$3:$V$3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</c:v>
                </c:pt>
                <c:pt idx="6">
                  <c:v>FY2223 Jan FF</c:v>
                </c:pt>
              </c:strCache>
            </c:strRef>
          </c:cat>
          <c:val>
            <c:numRef>
              <c:f>'capital evolution'!$P$7:$V$7</c:f>
              <c:numCache>
                <c:formatCode>_(* #,##0.0_);_(* \(#,##0.0\);_(* "-"??_);_(@_)</c:formatCode>
                <c:ptCount val="7"/>
                <c:pt idx="0">
                  <c:v>3.453776708825222</c:v>
                </c:pt>
                <c:pt idx="1">
                  <c:v>2.3827470000000002</c:v>
                </c:pt>
                <c:pt idx="2">
                  <c:v>17.167124999999999</c:v>
                </c:pt>
                <c:pt idx="3">
                  <c:v>25.965820000000001</c:v>
                </c:pt>
                <c:pt idx="4">
                  <c:v>12.267999999999999</c:v>
                </c:pt>
                <c:pt idx="5">
                  <c:v>18.8</c:v>
                </c:pt>
                <c:pt idx="6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C0-4063-AA4E-52E8DC6DECF4}"/>
            </c:ext>
          </c:extLst>
        </c:ser>
        <c:ser>
          <c:idx val="4"/>
          <c:order val="4"/>
          <c:tx>
            <c:strRef>
              <c:f>'capital evolution'!$O$8</c:f>
              <c:strCache>
                <c:ptCount val="1"/>
                <c:pt idx="0">
                  <c:v>Fujioka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'capital evolution'!$P$3:$V$3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</c:v>
                </c:pt>
                <c:pt idx="6">
                  <c:v>FY2223 Jan FF</c:v>
                </c:pt>
              </c:strCache>
            </c:strRef>
          </c:cat>
          <c:val>
            <c:numRef>
              <c:f>'capital evolution'!$P$8:$V$8</c:f>
              <c:numCache>
                <c:formatCode>General</c:formatCode>
                <c:ptCount val="7"/>
                <c:pt idx="5" formatCode="_(* #,##0.0_);_(* \(#,##0.0\);_(* &quot;-&quot;??_);_(@_)">
                  <c:v>11.4</c:v>
                </c:pt>
                <c:pt idx="6" formatCode="_(* #,##0.0_);_(* \(#,##0.0\);_(* &quot;-&quot;??_);_(@_)">
                  <c:v>22.9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C0-4063-AA4E-52E8DC6DE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10542936"/>
        <c:axId val="1010547856"/>
      </c:barChart>
      <c:lineChart>
        <c:grouping val="standard"/>
        <c:varyColors val="0"/>
        <c:ser>
          <c:idx val="5"/>
          <c:order val="5"/>
          <c:tx>
            <c:strRef>
              <c:f>'capital evolution'!$O$10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9.2006883853625859E-3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C0-4063-AA4E-52E8DC6DEC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'capital evolution'!$P$3:$V$3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</c:v>
                </c:pt>
                <c:pt idx="6">
                  <c:v>FY2223 Jan FF</c:v>
                </c:pt>
              </c:strCache>
            </c:strRef>
          </c:cat>
          <c:val>
            <c:numRef>
              <c:f>'capital evolution'!$P$10:$V$10</c:f>
              <c:numCache>
                <c:formatCode>_(* #,##0_);_(* \(#,##0\);_(* "-"??_);_(@_)</c:formatCode>
                <c:ptCount val="7"/>
                <c:pt idx="0">
                  <c:v>30.110206358550229</c:v>
                </c:pt>
                <c:pt idx="1">
                  <c:v>34.664574999999999</c:v>
                </c:pt>
                <c:pt idx="2">
                  <c:v>60.892152999999993</c:v>
                </c:pt>
                <c:pt idx="3">
                  <c:v>100.00049100000001</c:v>
                </c:pt>
                <c:pt idx="4">
                  <c:v>58.674000000000007</c:v>
                </c:pt>
                <c:pt idx="5">
                  <c:v>65.800000000000011</c:v>
                </c:pt>
                <c:pt idx="6">
                  <c:v>77.599999999999994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C0-4063-AA4E-52E8DC6DE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542936"/>
        <c:axId val="1010547856"/>
      </c:lineChart>
      <c:catAx>
        <c:axId val="101054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547856"/>
        <c:crosses val="autoZero"/>
        <c:auto val="1"/>
        <c:lblAlgn val="ctr"/>
        <c:lblOffset val="100"/>
        <c:noMultiLvlLbl val="0"/>
      </c:catAx>
      <c:valAx>
        <c:axId val="10105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54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APAC FC EM Direct Capital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'capital evolution'!$Z$35</c:f>
              <c:strCache>
                <c:ptCount val="1"/>
                <c:pt idx="0">
                  <c:v>Initiative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'capital evolution'!$AA$34:$AG$34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</c:v>
                </c:pt>
                <c:pt idx="6">
                  <c:v>FY2223 FIRM</c:v>
                </c:pt>
              </c:strCache>
            </c:strRef>
          </c:cat>
          <c:val>
            <c:numRef>
              <c:f>'capital evolution'!$AA$35:$AG$35</c:f>
              <c:numCache>
                <c:formatCode>_(* #,##0.0_);_(* \(#,##0.0\);_(* "-"??_);_(@_)</c:formatCode>
                <c:ptCount val="7"/>
                <c:pt idx="0">
                  <c:v>1.3799098601855975</c:v>
                </c:pt>
                <c:pt idx="1">
                  <c:v>2.6095429999999999</c:v>
                </c:pt>
                <c:pt idx="2">
                  <c:v>6.5426890000000002</c:v>
                </c:pt>
                <c:pt idx="3">
                  <c:v>8.1164419999999993</c:v>
                </c:pt>
                <c:pt idx="4">
                  <c:v>2.1</c:v>
                </c:pt>
                <c:pt idx="5">
                  <c:v>2.7</c:v>
                </c:pt>
                <c:pt idx="6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578-ADDA-528D8A5099D7}"/>
            </c:ext>
          </c:extLst>
        </c:ser>
        <c:ser>
          <c:idx val="1"/>
          <c:order val="1"/>
          <c:tx>
            <c:strRef>
              <c:f>'capital evolution'!$Z$36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'capital evolution'!$AA$34:$AG$34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</c:v>
                </c:pt>
                <c:pt idx="6">
                  <c:v>FY2223 FIRM</c:v>
                </c:pt>
              </c:strCache>
            </c:strRef>
          </c:cat>
          <c:val>
            <c:numRef>
              <c:f>'capital evolution'!$AA$36:$AG$36</c:f>
              <c:numCache>
                <c:formatCode>_(* #,##0.0_);_(* \(#,##0.0\);_(* "-"??_);_(@_)</c:formatCode>
                <c:ptCount val="7"/>
                <c:pt idx="0">
                  <c:v>4.5192436236283973</c:v>
                </c:pt>
                <c:pt idx="1">
                  <c:v>1.1381909999999997</c:v>
                </c:pt>
                <c:pt idx="2">
                  <c:v>3.6418889999999999</c:v>
                </c:pt>
                <c:pt idx="3">
                  <c:v>9.3298989999999993</c:v>
                </c:pt>
                <c:pt idx="4">
                  <c:v>9.9</c:v>
                </c:pt>
                <c:pt idx="5">
                  <c:v>1.9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C-4578-ADDA-528D8A5099D7}"/>
            </c:ext>
          </c:extLst>
        </c:ser>
        <c:ser>
          <c:idx val="2"/>
          <c:order val="2"/>
          <c:tx>
            <c:strRef>
              <c:f>'capital evolution'!$Z$37</c:f>
              <c:strCache>
                <c:ptCount val="1"/>
                <c:pt idx="0">
                  <c:v>Plant facilities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'capital evolution'!$AA$34:$AG$34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</c:v>
                </c:pt>
                <c:pt idx="6">
                  <c:v>FY2223 FIRM</c:v>
                </c:pt>
              </c:strCache>
            </c:strRef>
          </c:cat>
          <c:val>
            <c:numRef>
              <c:f>'capital evolution'!$AA$37:$AG$37</c:f>
              <c:numCache>
                <c:formatCode>_(* #,##0.0_);_(* \(#,##0.0\);_(* "-"??_);_(@_)</c:formatCode>
                <c:ptCount val="7"/>
                <c:pt idx="0">
                  <c:v>2.1362262243546715</c:v>
                </c:pt>
                <c:pt idx="1">
                  <c:v>2.8978669999999997</c:v>
                </c:pt>
                <c:pt idx="2">
                  <c:v>2.9173140000000002</c:v>
                </c:pt>
                <c:pt idx="3">
                  <c:v>3.1092689999999998</c:v>
                </c:pt>
                <c:pt idx="4">
                  <c:v>5.7</c:v>
                </c:pt>
                <c:pt idx="5">
                  <c:v>5.7</c:v>
                </c:pt>
                <c:pt idx="6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C-4578-ADDA-528D8A5099D7}"/>
            </c:ext>
          </c:extLst>
        </c:ser>
        <c:ser>
          <c:idx val="3"/>
          <c:order val="3"/>
          <c:tx>
            <c:strRef>
              <c:f>'capital evolution'!$Z$38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'capital evolution'!$AA$34:$AG$34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</c:v>
                </c:pt>
                <c:pt idx="6">
                  <c:v>FY2223 FIRM</c:v>
                </c:pt>
              </c:strCache>
            </c:strRef>
          </c:cat>
          <c:val>
            <c:numRef>
              <c:f>'capital evolution'!$AA$38:$AG$38</c:f>
              <c:numCache>
                <c:formatCode>_(* #,##0.0_);_(* \(#,##0.0\);_(* "-"??_);_(@_)</c:formatCode>
                <c:ptCount val="7"/>
                <c:pt idx="0">
                  <c:v>1.748247980306584</c:v>
                </c:pt>
                <c:pt idx="1">
                  <c:v>1.2393470000000002</c:v>
                </c:pt>
                <c:pt idx="2">
                  <c:v>4.6288400000000003</c:v>
                </c:pt>
                <c:pt idx="3">
                  <c:v>8.3264320000000005</c:v>
                </c:pt>
                <c:pt idx="4">
                  <c:v>2.85</c:v>
                </c:pt>
                <c:pt idx="5">
                  <c:v>5.7</c:v>
                </c:pt>
                <c:pt idx="6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CC-4578-ADDA-528D8A509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3659448"/>
        <c:axId val="1033650920"/>
      </c:barChart>
      <c:lineChart>
        <c:grouping val="standard"/>
        <c:varyColors val="0"/>
        <c:ser>
          <c:idx val="4"/>
          <c:order val="4"/>
          <c:tx>
            <c:strRef>
              <c:f>'capital evolution'!$Z$39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'capital evolution'!$AA$34:$AG$34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</c:v>
                </c:pt>
                <c:pt idx="6">
                  <c:v>FY2223 FIRM</c:v>
                </c:pt>
              </c:strCache>
            </c:strRef>
          </c:cat>
          <c:val>
            <c:numRef>
              <c:f>'capital evolution'!$AA$39:$AG$39</c:f>
              <c:numCache>
                <c:formatCode>_(* #,##0_);_(* \(#,##0\);_(* "-"??_);_(@_)</c:formatCode>
                <c:ptCount val="7"/>
                <c:pt idx="0">
                  <c:v>9.7836276884752493</c:v>
                </c:pt>
                <c:pt idx="1">
                  <c:v>7.8849479999999996</c:v>
                </c:pt>
                <c:pt idx="2">
                  <c:v>17.730732</c:v>
                </c:pt>
                <c:pt idx="3">
                  <c:v>28.882041999999998</c:v>
                </c:pt>
                <c:pt idx="4">
                  <c:v>20.55</c:v>
                </c:pt>
                <c:pt idx="5">
                  <c:v>16</c:v>
                </c:pt>
                <c:pt idx="6">
                  <c:v>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C-4578-ADDA-528D8A509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659448"/>
        <c:axId val="1033650920"/>
      </c:lineChart>
      <c:catAx>
        <c:axId val="103365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50920"/>
        <c:crosses val="autoZero"/>
        <c:auto val="1"/>
        <c:lblAlgn val="ctr"/>
        <c:lblOffset val="100"/>
        <c:noMultiLvlLbl val="0"/>
      </c:catAx>
      <c:valAx>
        <c:axId val="103365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5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APAC FC FM Direct Capital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'capital evolution'!$O$35</c:f>
              <c:strCache>
                <c:ptCount val="1"/>
                <c:pt idx="0">
                  <c:v>Initiative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'capital evolution'!$R$34:$W$34</c:f>
              <c:strCache>
                <c:ptCount val="6"/>
                <c:pt idx="0">
                  <c:v>FY1819</c:v>
                </c:pt>
                <c:pt idx="1">
                  <c:v>FY1920</c:v>
                </c:pt>
                <c:pt idx="2">
                  <c:v>FY2021</c:v>
                </c:pt>
                <c:pt idx="3">
                  <c:v>FY2122</c:v>
                </c:pt>
                <c:pt idx="4">
                  <c:v>FY2223 Jan FF</c:v>
                </c:pt>
                <c:pt idx="5">
                  <c:v>FY2324 FIRM</c:v>
                </c:pt>
              </c:strCache>
            </c:strRef>
          </c:cat>
          <c:val>
            <c:numRef>
              <c:f>'capital evolution'!$R$35:$W$35</c:f>
              <c:numCache>
                <c:formatCode>_(* #,##0.0_);_(* \(#,##0.0\);_(* "-"??_);_(@_)</c:formatCode>
                <c:ptCount val="6"/>
                <c:pt idx="0">
                  <c:v>15.993195999999999</c:v>
                </c:pt>
                <c:pt idx="1">
                  <c:v>17.867488000000002</c:v>
                </c:pt>
                <c:pt idx="2">
                  <c:v>8.56</c:v>
                </c:pt>
                <c:pt idx="3">
                  <c:v>12.839</c:v>
                </c:pt>
                <c:pt idx="4">
                  <c:v>8.1999999999999993</c:v>
                </c:pt>
                <c:pt idx="5" formatCode="General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2-4F4A-809D-D1E5C1A3D6D8}"/>
            </c:ext>
          </c:extLst>
        </c:ser>
        <c:ser>
          <c:idx val="1"/>
          <c:order val="1"/>
          <c:tx>
            <c:strRef>
              <c:f>'capital evolution'!$O$36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'capital evolution'!$R$34:$W$34</c:f>
              <c:strCache>
                <c:ptCount val="6"/>
                <c:pt idx="0">
                  <c:v>FY1819</c:v>
                </c:pt>
                <c:pt idx="1">
                  <c:v>FY1920</c:v>
                </c:pt>
                <c:pt idx="2">
                  <c:v>FY2021</c:v>
                </c:pt>
                <c:pt idx="3">
                  <c:v>FY2122</c:v>
                </c:pt>
                <c:pt idx="4">
                  <c:v>FY2223 Jan FF</c:v>
                </c:pt>
                <c:pt idx="5">
                  <c:v>FY2324 FIRM</c:v>
                </c:pt>
              </c:strCache>
            </c:strRef>
          </c:cat>
          <c:val>
            <c:numRef>
              <c:f>'capital evolution'!$R$36:$W$36</c:f>
              <c:numCache>
                <c:formatCode>_(* #,##0.0_);_(* \(#,##0.0\);_(* "-"??_);_(@_)</c:formatCode>
                <c:ptCount val="6"/>
                <c:pt idx="0">
                  <c:v>9.2299400000000009</c:v>
                </c:pt>
                <c:pt idx="1">
                  <c:v>31.711573000000001</c:v>
                </c:pt>
                <c:pt idx="2">
                  <c:v>15.4</c:v>
                </c:pt>
                <c:pt idx="3">
                  <c:v>10.196</c:v>
                </c:pt>
                <c:pt idx="4">
                  <c:v>10.5</c:v>
                </c:pt>
                <c:pt idx="5" formatCode="General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2-4F4A-809D-D1E5C1A3D6D8}"/>
            </c:ext>
          </c:extLst>
        </c:ser>
        <c:ser>
          <c:idx val="2"/>
          <c:order val="2"/>
          <c:tx>
            <c:strRef>
              <c:f>'capital evolution'!$O$37</c:f>
              <c:strCache>
                <c:ptCount val="1"/>
                <c:pt idx="0">
                  <c:v>Plant facilities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'capital evolution'!$R$34:$W$34</c:f>
              <c:strCache>
                <c:ptCount val="6"/>
                <c:pt idx="0">
                  <c:v>FY1819</c:v>
                </c:pt>
                <c:pt idx="1">
                  <c:v>FY1920</c:v>
                </c:pt>
                <c:pt idx="2">
                  <c:v>FY2021</c:v>
                </c:pt>
                <c:pt idx="3">
                  <c:v>FY2122</c:v>
                </c:pt>
                <c:pt idx="4">
                  <c:v>FY2223 Jan FF</c:v>
                </c:pt>
                <c:pt idx="5">
                  <c:v>FY2324 FIRM</c:v>
                </c:pt>
              </c:strCache>
            </c:strRef>
          </c:cat>
          <c:val>
            <c:numRef>
              <c:f>'capital evolution'!$R$37:$W$37</c:f>
              <c:numCache>
                <c:formatCode>_(* #,##0.0_);_(* \(#,##0.0\);_(* "-"??_);_(@_)</c:formatCode>
                <c:ptCount val="6"/>
                <c:pt idx="0">
                  <c:v>5.4</c:v>
                </c:pt>
                <c:pt idx="1">
                  <c:v>3.9</c:v>
                </c:pt>
                <c:pt idx="2">
                  <c:v>4.7460000000000004</c:v>
                </c:pt>
                <c:pt idx="3">
                  <c:v>3.5</c:v>
                </c:pt>
                <c:pt idx="4">
                  <c:v>5.6360000000000001</c:v>
                </c:pt>
                <c:pt idx="5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22-4F4A-809D-D1E5C1A3D6D8}"/>
            </c:ext>
          </c:extLst>
        </c:ser>
        <c:ser>
          <c:idx val="3"/>
          <c:order val="3"/>
          <c:tx>
            <c:strRef>
              <c:f>'capital evolution'!$O$38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'capital evolution'!$R$34:$W$34</c:f>
              <c:strCache>
                <c:ptCount val="6"/>
                <c:pt idx="0">
                  <c:v>FY1819</c:v>
                </c:pt>
                <c:pt idx="1">
                  <c:v>FY1920</c:v>
                </c:pt>
                <c:pt idx="2">
                  <c:v>FY2021</c:v>
                </c:pt>
                <c:pt idx="3">
                  <c:v>FY2122</c:v>
                </c:pt>
                <c:pt idx="4">
                  <c:v>FY2223 Jan FF</c:v>
                </c:pt>
                <c:pt idx="5">
                  <c:v>FY2324 FIRM</c:v>
                </c:pt>
              </c:strCache>
            </c:strRef>
          </c:cat>
          <c:val>
            <c:numRef>
              <c:f>'capital evolution'!$R$38:$W$38</c:f>
              <c:numCache>
                <c:formatCode>_(* #,##0.0_);_(* \(#,##0.0\);_(* "-"??_);_(@_)</c:formatCode>
                <c:ptCount val="6"/>
                <c:pt idx="0">
                  <c:v>12.538284999999998</c:v>
                </c:pt>
                <c:pt idx="1">
                  <c:v>17.639388</c:v>
                </c:pt>
                <c:pt idx="2">
                  <c:v>9.4179999999999993</c:v>
                </c:pt>
                <c:pt idx="3">
                  <c:v>4.8390000000000004</c:v>
                </c:pt>
                <c:pt idx="4">
                  <c:v>7.6000000000000005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22-4F4A-809D-D1E5C1A3D6D8}"/>
            </c:ext>
          </c:extLst>
        </c:ser>
        <c:ser>
          <c:idx val="4"/>
          <c:order val="4"/>
          <c:tx>
            <c:strRef>
              <c:f>'capital evolution'!$O$39</c:f>
              <c:strCache>
                <c:ptCount val="1"/>
                <c:pt idx="0">
                  <c:v>Touchless TAK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'capital evolution'!$R$34:$W$34</c:f>
              <c:strCache>
                <c:ptCount val="6"/>
                <c:pt idx="0">
                  <c:v>FY1819</c:v>
                </c:pt>
                <c:pt idx="1">
                  <c:v>FY1920</c:v>
                </c:pt>
                <c:pt idx="2">
                  <c:v>FY2021</c:v>
                </c:pt>
                <c:pt idx="3">
                  <c:v>FY2122</c:v>
                </c:pt>
                <c:pt idx="4">
                  <c:v>FY2223 Jan FF</c:v>
                </c:pt>
                <c:pt idx="5">
                  <c:v>FY2324 FIRM</c:v>
                </c:pt>
              </c:strCache>
            </c:strRef>
          </c:cat>
          <c:val>
            <c:numRef>
              <c:f>'capital evolution'!$R$39:$W$39</c:f>
              <c:numCache>
                <c:formatCode>_(* #,##0.0_);_(* \(#,##0.0\);_(* "-"??_);_(@_)</c:formatCode>
                <c:ptCount val="6"/>
                <c:pt idx="3">
                  <c:v>12.2</c:v>
                </c:pt>
                <c:pt idx="4">
                  <c:v>25</c:v>
                </c:pt>
                <c:pt idx="5" formatCode="General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22-4F4A-809D-D1E5C1A3D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240832"/>
        <c:axId val="105243128"/>
      </c:barChart>
      <c:lineChart>
        <c:grouping val="standard"/>
        <c:varyColors val="0"/>
        <c:ser>
          <c:idx val="5"/>
          <c:order val="5"/>
          <c:tx>
            <c:strRef>
              <c:f>'capital evolution'!$O$41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'capital evolution'!$R$34:$W$34</c:f>
              <c:strCache>
                <c:ptCount val="6"/>
                <c:pt idx="0">
                  <c:v>FY1819</c:v>
                </c:pt>
                <c:pt idx="1">
                  <c:v>FY1920</c:v>
                </c:pt>
                <c:pt idx="2">
                  <c:v>FY2021</c:v>
                </c:pt>
                <c:pt idx="3">
                  <c:v>FY2122</c:v>
                </c:pt>
                <c:pt idx="4">
                  <c:v>FY2223 Jan FF</c:v>
                </c:pt>
                <c:pt idx="5">
                  <c:v>FY2324 FIRM</c:v>
                </c:pt>
              </c:strCache>
            </c:strRef>
          </c:cat>
          <c:val>
            <c:numRef>
              <c:f>'capital evolution'!$R$41:$W$41</c:f>
              <c:numCache>
                <c:formatCode>_(* #,##0_);_(* \(#,##0\);_(* "-"??_);_(@_)</c:formatCode>
                <c:ptCount val="6"/>
                <c:pt idx="0">
                  <c:v>43.161421000000004</c:v>
                </c:pt>
                <c:pt idx="1">
                  <c:v>71.118448999999998</c:v>
                </c:pt>
                <c:pt idx="2">
                  <c:v>38.124000000000002</c:v>
                </c:pt>
                <c:pt idx="3">
                  <c:v>43.573999999999998</c:v>
                </c:pt>
                <c:pt idx="4">
                  <c:v>56.936</c:v>
                </c:pt>
                <c:pt idx="5">
                  <c:v>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22-4F4A-809D-D1E5C1A3D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40832"/>
        <c:axId val="105243128"/>
      </c:lineChart>
      <c:catAx>
        <c:axId val="1052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3128"/>
        <c:crosses val="autoZero"/>
        <c:auto val="1"/>
        <c:lblAlgn val="ctr"/>
        <c:lblOffset val="100"/>
        <c:noMultiLvlLbl val="0"/>
      </c:catAx>
      <c:valAx>
        <c:axId val="10524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</xdr:colOff>
      <xdr:row>12</xdr:row>
      <xdr:rowOff>132557</xdr:rowOff>
    </xdr:from>
    <xdr:to>
      <xdr:col>11</xdr:col>
      <xdr:colOff>88901</xdr:colOff>
      <xdr:row>32</xdr:row>
      <xdr:rowOff>32544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279DA-2FC9-482F-B0B4-DA56BA16A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141940</xdr:colOff>
      <xdr:row>46</xdr:row>
      <xdr:rowOff>85164</xdr:rowOff>
    </xdr:from>
    <xdr:to>
      <xdr:col>11</xdr:col>
      <xdr:colOff>313764</xdr:colOff>
      <xdr:row>67</xdr:row>
      <xdr:rowOff>82176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8C7B46-F95D-4F0A-8FEB-4EE727950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536574</xdr:colOff>
      <xdr:row>14</xdr:row>
      <xdr:rowOff>38100</xdr:rowOff>
    </xdr:from>
    <xdr:to>
      <xdr:col>23</xdr:col>
      <xdr:colOff>95250</xdr:colOff>
      <xdr:row>29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71119B-F5FB-444C-B375-96642024D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358774</xdr:colOff>
      <xdr:row>42</xdr:row>
      <xdr:rowOff>139700</xdr:rowOff>
    </xdr:from>
    <xdr:to>
      <xdr:col>34</xdr:col>
      <xdr:colOff>361950</xdr:colOff>
      <xdr:row>59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08657F-8DBB-4692-95D0-4FB46341D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519546</xdr:colOff>
      <xdr:row>44</xdr:row>
      <xdr:rowOff>8081</xdr:rowOff>
    </xdr:from>
    <xdr:to>
      <xdr:col>23</xdr:col>
      <xdr:colOff>103909</xdr:colOff>
      <xdr:row>63</xdr:row>
      <xdr:rowOff>23090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B93862-7717-0A80-3886-C2EFB382F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46411</xdr:colOff>
      <xdr:row>11</xdr:row>
      <xdr:rowOff>152556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00D585-6A23-A26F-601C-D87F5316A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7971211" cy="17984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E7803-5E90-4ACE-8E34-25763481E1F1}">
  <dimension ref="B3:AJ46"/>
  <sheetViews>
    <sheetView showGridLines="0" topLeftCell="A3" zoomScale="70" zoomScaleNormal="70" workbookViewId="0">
      <selection activeCell="N46" sqref="N46"/>
    </sheetView>
  </sheetViews>
  <sheetFormatPr defaultRowHeight="13.9"/>
  <cols>
    <col min="2" max="2" width="24.46484375" customWidth="1"/>
    <col min="15" max="15" width="15.53125" customWidth="1"/>
    <col min="16" max="16" width="8.53125" customWidth="1"/>
    <col min="26" max="26" width="18.46484375" customWidth="1"/>
    <col min="31" max="31" width="13.46484375" customWidth="1"/>
  </cols>
  <sheetData>
    <row r="3" spans="2:36" ht="32.85" customHeight="1">
      <c r="B3" s="52" t="s">
        <v>0</v>
      </c>
      <c r="C3" s="53" t="s">
        <v>1</v>
      </c>
      <c r="D3" s="53" t="s">
        <v>2</v>
      </c>
      <c r="E3" s="53" t="s">
        <v>3</v>
      </c>
      <c r="F3" s="53" t="s">
        <v>4</v>
      </c>
      <c r="G3" s="52" t="s">
        <v>5</v>
      </c>
      <c r="H3" s="52" t="s">
        <v>6</v>
      </c>
      <c r="I3" s="52" t="s">
        <v>7</v>
      </c>
      <c r="J3" s="52" t="s">
        <v>8</v>
      </c>
      <c r="K3" s="52" t="s">
        <v>9</v>
      </c>
      <c r="O3" s="52" t="s">
        <v>0</v>
      </c>
      <c r="P3" s="53" t="s">
        <v>1</v>
      </c>
      <c r="Q3" s="53" t="s">
        <v>2</v>
      </c>
      <c r="R3" s="53" t="s">
        <v>3</v>
      </c>
      <c r="S3" s="53" t="s">
        <v>4</v>
      </c>
      <c r="T3" s="52" t="s">
        <v>5</v>
      </c>
      <c r="U3" s="52" t="s">
        <v>6</v>
      </c>
      <c r="V3" s="52" t="s">
        <v>8</v>
      </c>
      <c r="W3" s="52" t="s">
        <v>7</v>
      </c>
      <c r="X3" s="52" t="s">
        <v>9</v>
      </c>
      <c r="Z3" s="72" t="s">
        <v>10</v>
      </c>
      <c r="AA3" s="73" t="s">
        <v>9</v>
      </c>
      <c r="AB3" s="74" t="s">
        <v>8</v>
      </c>
      <c r="AC3" s="75" t="s">
        <v>11</v>
      </c>
    </row>
    <row r="4" spans="2:36">
      <c r="B4" s="54" t="s">
        <v>12</v>
      </c>
      <c r="C4" s="55">
        <v>7.4067831331754732</v>
      </c>
      <c r="D4" s="55">
        <v>4.2631130000000006</v>
      </c>
      <c r="E4" s="55">
        <v>15.993195999999999</v>
      </c>
      <c r="F4" s="55">
        <v>17.867488000000002</v>
      </c>
      <c r="G4" s="55">
        <v>8.56</v>
      </c>
      <c r="H4" s="55">
        <f>U35</f>
        <v>12.839</v>
      </c>
      <c r="I4" s="55">
        <v>10.3</v>
      </c>
      <c r="J4" s="55">
        <f>AB5</f>
        <v>8.1999999999999993</v>
      </c>
      <c r="K4" s="55">
        <f>AA5</f>
        <v>21.8</v>
      </c>
      <c r="L4" s="56">
        <f>K4-I4</f>
        <v>11.5</v>
      </c>
      <c r="O4" s="54" t="s">
        <v>13</v>
      </c>
      <c r="P4" s="57">
        <f t="shared" ref="P4:T7" si="0">C4+C35</f>
        <v>8.7866929933610702</v>
      </c>
      <c r="Q4" s="57">
        <f t="shared" si="0"/>
        <v>6.872656000000001</v>
      </c>
      <c r="R4" s="57">
        <f t="shared" si="0"/>
        <v>22.535885</v>
      </c>
      <c r="S4" s="57">
        <f t="shared" si="0"/>
        <v>25.983930000000001</v>
      </c>
      <c r="T4" s="57">
        <f t="shared" si="0"/>
        <v>10.66</v>
      </c>
      <c r="U4" s="57">
        <v>11.4</v>
      </c>
      <c r="V4" s="57">
        <v>11</v>
      </c>
      <c r="W4" s="57"/>
      <c r="Z4" s="76" t="s">
        <v>14</v>
      </c>
      <c r="AA4" s="77">
        <v>72.7</v>
      </c>
      <c r="AB4" s="77">
        <v>13.5</v>
      </c>
      <c r="AC4" s="77">
        <f>AA4-AB4</f>
        <v>59.2</v>
      </c>
    </row>
    <row r="5" spans="2:36">
      <c r="B5" s="54" t="s">
        <v>15</v>
      </c>
      <c r="C5" s="55">
        <v>5.3555842302586738</v>
      </c>
      <c r="D5" s="55">
        <v>14.870114000000001</v>
      </c>
      <c r="E5" s="55">
        <v>9.2299400000000009</v>
      </c>
      <c r="F5" s="55">
        <v>31.711573000000001</v>
      </c>
      <c r="G5" s="55">
        <v>15.4</v>
      </c>
      <c r="H5" s="55">
        <f>U36</f>
        <v>10.196</v>
      </c>
      <c r="I5" s="55">
        <v>8.9</v>
      </c>
      <c r="J5" s="55">
        <f>AB4</f>
        <v>13.5</v>
      </c>
      <c r="K5" s="55">
        <f>AA4</f>
        <v>72.7</v>
      </c>
      <c r="O5" s="54" t="s">
        <v>14</v>
      </c>
      <c r="P5" s="57">
        <f t="shared" si="0"/>
        <v>9.8748278538870711</v>
      </c>
      <c r="Q5" s="57">
        <f t="shared" si="0"/>
        <v>16.008305</v>
      </c>
      <c r="R5" s="57">
        <f t="shared" si="0"/>
        <v>12.871829000000002</v>
      </c>
      <c r="S5" s="57">
        <f t="shared" si="0"/>
        <v>41.041471999999999</v>
      </c>
      <c r="T5" s="57">
        <f t="shared" si="0"/>
        <v>25.3</v>
      </c>
      <c r="U5" s="57">
        <v>13.1</v>
      </c>
      <c r="V5" s="57">
        <v>17.7</v>
      </c>
      <c r="W5" s="57"/>
      <c r="Z5" s="76" t="s">
        <v>13</v>
      </c>
      <c r="AA5" s="77">
        <v>21.8</v>
      </c>
      <c r="AB5" s="77">
        <v>8.1999999999999993</v>
      </c>
      <c r="AC5" s="77">
        <f>AA5-AB5</f>
        <v>13.600000000000001</v>
      </c>
    </row>
    <row r="6" spans="2:36">
      <c r="B6" s="54" t="s">
        <v>16</v>
      </c>
      <c r="C6" s="55">
        <v>5.8586825781221972</v>
      </c>
      <c r="D6" s="55">
        <v>6.5030000000000001</v>
      </c>
      <c r="E6" s="55">
        <v>5.4</v>
      </c>
      <c r="F6" s="55">
        <v>3.9</v>
      </c>
      <c r="G6" s="55">
        <v>4.7460000000000004</v>
      </c>
      <c r="H6" s="55">
        <f>U37</f>
        <v>3.5</v>
      </c>
      <c r="I6" s="55">
        <v>16.600000000000001</v>
      </c>
      <c r="J6" s="55">
        <f>AB6</f>
        <v>5.6360000000000001</v>
      </c>
      <c r="K6" s="55">
        <f>AA6</f>
        <v>7.2</v>
      </c>
      <c r="L6" s="56">
        <f>K6-(I6-11.4)</f>
        <v>1.9999999999999991</v>
      </c>
      <c r="O6" s="54" t="s">
        <v>17</v>
      </c>
      <c r="P6" s="57">
        <f t="shared" si="0"/>
        <v>7.9949088024768686</v>
      </c>
      <c r="Q6" s="57">
        <f t="shared" si="0"/>
        <v>9.4008669999999999</v>
      </c>
      <c r="R6" s="57">
        <f t="shared" si="0"/>
        <v>8.3173139999999997</v>
      </c>
      <c r="S6" s="57">
        <f t="shared" si="0"/>
        <v>7.0092689999999997</v>
      </c>
      <c r="T6" s="57">
        <f t="shared" si="0"/>
        <v>10.446000000000002</v>
      </c>
      <c r="U6" s="57">
        <f>11.1</f>
        <v>11.1</v>
      </c>
      <c r="V6" s="57">
        <v>11.899999999999999</v>
      </c>
      <c r="W6" s="57"/>
      <c r="Z6" s="76" t="s">
        <v>17</v>
      </c>
      <c r="AA6" s="77">
        <v>7.2</v>
      </c>
      <c r="AB6" s="77">
        <v>5.6360000000000001</v>
      </c>
      <c r="AC6" s="77">
        <f t="shared" ref="AC6:AC7" si="1">AA6-AB6</f>
        <v>1.5640000000000001</v>
      </c>
    </row>
    <row r="7" spans="2:36">
      <c r="B7" s="54" t="s">
        <v>18</v>
      </c>
      <c r="C7" s="55">
        <v>1.7055287285186378</v>
      </c>
      <c r="D7" s="55">
        <v>1.1434000000000002</v>
      </c>
      <c r="E7" s="55">
        <v>12.538284999999998</v>
      </c>
      <c r="F7" s="55">
        <v>17.639388</v>
      </c>
      <c r="G7" s="55">
        <v>9.4179999999999993</v>
      </c>
      <c r="H7" s="55">
        <f t="shared" ref="H7:H8" si="2">U38</f>
        <v>4.8390000000000004</v>
      </c>
      <c r="I7" s="55">
        <v>13</v>
      </c>
      <c r="J7" s="55">
        <f>AB8+AB7</f>
        <v>7.6000000000000005</v>
      </c>
      <c r="K7" s="55">
        <f>AA7+AA8</f>
        <v>10.4</v>
      </c>
      <c r="L7" s="56">
        <f>K7-I7</f>
        <v>-2.5999999999999996</v>
      </c>
      <c r="O7" s="54" t="s">
        <v>19</v>
      </c>
      <c r="P7" s="57">
        <f t="shared" si="0"/>
        <v>3.453776708825222</v>
      </c>
      <c r="Q7" s="57">
        <f t="shared" si="0"/>
        <v>2.3827470000000002</v>
      </c>
      <c r="R7" s="57">
        <f t="shared" si="0"/>
        <v>17.167124999999999</v>
      </c>
      <c r="S7" s="57">
        <f t="shared" si="0"/>
        <v>25.965820000000001</v>
      </c>
      <c r="T7" s="57">
        <f t="shared" si="0"/>
        <v>12.267999999999999</v>
      </c>
      <c r="U7" s="57">
        <v>18.8</v>
      </c>
      <c r="V7" s="57">
        <v>14.1</v>
      </c>
      <c r="W7" s="57"/>
      <c r="Z7" s="76" t="s">
        <v>19</v>
      </c>
      <c r="AA7" s="77">
        <v>7.3</v>
      </c>
      <c r="AB7" s="77">
        <v>6.9</v>
      </c>
      <c r="AC7" s="77">
        <f t="shared" si="1"/>
        <v>0.39999999999999947</v>
      </c>
    </row>
    <row r="8" spans="2:36">
      <c r="B8" s="54" t="s">
        <v>20</v>
      </c>
      <c r="C8" s="55"/>
      <c r="D8" s="55"/>
      <c r="E8" s="55"/>
      <c r="F8" s="55"/>
      <c r="G8" s="55"/>
      <c r="H8" s="55">
        <f t="shared" si="2"/>
        <v>12.2</v>
      </c>
      <c r="I8" s="55"/>
      <c r="J8" s="55">
        <f>AB9</f>
        <v>22.2</v>
      </c>
      <c r="K8" s="55">
        <f>AA9</f>
        <v>31.2</v>
      </c>
      <c r="L8" s="56"/>
      <c r="O8" s="60" t="s">
        <v>21</v>
      </c>
      <c r="U8" s="57">
        <v>11.4</v>
      </c>
      <c r="V8" s="61">
        <v>22.9</v>
      </c>
      <c r="W8" s="57"/>
      <c r="Z8" s="76" t="s">
        <v>22</v>
      </c>
      <c r="AA8" s="69">
        <v>3.1</v>
      </c>
      <c r="AB8" s="69">
        <v>0.7</v>
      </c>
      <c r="AC8" s="77">
        <f>AA8-AB8</f>
        <v>2.4000000000000004</v>
      </c>
    </row>
    <row r="9" spans="2:36">
      <c r="B9" s="58" t="s">
        <v>23</v>
      </c>
      <c r="C9" s="59"/>
      <c r="D9" s="59"/>
      <c r="E9" s="59"/>
      <c r="F9" s="59"/>
      <c r="G9" s="59"/>
      <c r="H9" s="59"/>
      <c r="I9" s="59"/>
      <c r="J9" s="59"/>
      <c r="K9" s="59">
        <v>90</v>
      </c>
      <c r="Z9" s="76" t="s">
        <v>24</v>
      </c>
      <c r="AA9" s="77">
        <v>31.2</v>
      </c>
      <c r="AB9" s="77">
        <v>22.2</v>
      </c>
      <c r="AC9" s="77">
        <f>AA9-AB9</f>
        <v>9</v>
      </c>
    </row>
    <row r="10" spans="2:36">
      <c r="B10" s="58"/>
      <c r="C10" s="62">
        <f>SUM(C4:C8)</f>
        <v>20.32657867007498</v>
      </c>
      <c r="D10" s="62">
        <f t="shared" ref="D10:K10" si="3">SUM(D4:D8)</f>
        <v>26.779627000000001</v>
      </c>
      <c r="E10" s="62">
        <f t="shared" si="3"/>
        <v>43.161421000000004</v>
      </c>
      <c r="F10" s="62">
        <f t="shared" si="3"/>
        <v>71.118448999999998</v>
      </c>
      <c r="G10" s="62">
        <f t="shared" si="3"/>
        <v>38.124000000000002</v>
      </c>
      <c r="H10" s="62">
        <f t="shared" si="3"/>
        <v>43.573999999999998</v>
      </c>
      <c r="I10" s="62">
        <f t="shared" si="3"/>
        <v>48.800000000000004</v>
      </c>
      <c r="J10" s="62">
        <f t="shared" si="3"/>
        <v>57.135999999999996</v>
      </c>
      <c r="K10" s="62">
        <f t="shared" si="3"/>
        <v>143.30000000000001</v>
      </c>
      <c r="M10" s="62"/>
      <c r="O10" s="58" t="s">
        <v>25</v>
      </c>
      <c r="P10" s="63">
        <f t="shared" ref="P10:V10" si="4">SUM(P4:P8)</f>
        <v>30.110206358550229</v>
      </c>
      <c r="Q10" s="63">
        <f t="shared" si="4"/>
        <v>34.664574999999999</v>
      </c>
      <c r="R10" s="63">
        <f t="shared" si="4"/>
        <v>60.892152999999993</v>
      </c>
      <c r="S10" s="63">
        <f t="shared" si="4"/>
        <v>100.00049100000001</v>
      </c>
      <c r="T10" s="63">
        <f t="shared" si="4"/>
        <v>58.674000000000007</v>
      </c>
      <c r="U10" s="63">
        <f t="shared" si="4"/>
        <v>65.800000000000011</v>
      </c>
      <c r="V10" s="63">
        <f t="shared" si="4"/>
        <v>77.599999999999994</v>
      </c>
      <c r="W10" s="63"/>
      <c r="Z10" s="77" t="s">
        <v>25</v>
      </c>
      <c r="AA10" s="78">
        <f>SUM(AA4:AA9)</f>
        <v>143.29999999999998</v>
      </c>
      <c r="AB10" s="78">
        <f>SUM(AB4:AB9)</f>
        <v>57.135999999999996</v>
      </c>
      <c r="AC10" s="78">
        <f>AA10-AB10</f>
        <v>86.163999999999987</v>
      </c>
    </row>
    <row r="11" spans="2:36">
      <c r="B11" s="58" t="s">
        <v>26</v>
      </c>
      <c r="C11" s="80">
        <f>C4+SUM(C6:C7)</f>
        <v>14.970994439816309</v>
      </c>
      <c r="D11" s="80">
        <f t="shared" ref="D11:K11" si="5">D4+SUM(D6:D7)</f>
        <v>11.909513</v>
      </c>
      <c r="E11" s="80">
        <f t="shared" si="5"/>
        <v>33.931480999999998</v>
      </c>
      <c r="F11" s="80">
        <f t="shared" si="5"/>
        <v>39.406875999999997</v>
      </c>
      <c r="G11" s="80">
        <f t="shared" si="5"/>
        <v>22.724</v>
      </c>
      <c r="H11" s="80">
        <f t="shared" si="5"/>
        <v>21.178000000000001</v>
      </c>
      <c r="I11" s="80">
        <f t="shared" si="5"/>
        <v>39.900000000000006</v>
      </c>
      <c r="J11" s="80"/>
      <c r="K11" s="80">
        <f t="shared" si="5"/>
        <v>39.400000000000006</v>
      </c>
      <c r="R11" s="98">
        <f>R10-R5</f>
        <v>48.020323999999988</v>
      </c>
      <c r="S11" s="98">
        <f t="shared" ref="S11:T11" si="6">S10-S5</f>
        <v>58.959019000000012</v>
      </c>
      <c r="T11" s="98">
        <f t="shared" si="6"/>
        <v>33.374000000000009</v>
      </c>
    </row>
    <row r="12" spans="2:36">
      <c r="AB12" s="79">
        <f>AB10+20.2</f>
        <v>77.335999999999999</v>
      </c>
    </row>
    <row r="13" spans="2:36">
      <c r="T13" s="64">
        <f>T4+T5</f>
        <v>35.96</v>
      </c>
      <c r="U13" s="64">
        <f>U4+U5</f>
        <v>24.5</v>
      </c>
      <c r="V13" s="64">
        <f>V4+V5</f>
        <v>28.7</v>
      </c>
      <c r="W13" s="64"/>
    </row>
    <row r="14" spans="2:36" ht="14.25" thickBot="1"/>
    <row r="15" spans="2:36" ht="83.85" customHeight="1">
      <c r="Z15" s="123" t="s">
        <v>27</v>
      </c>
      <c r="AA15" s="125" t="s">
        <v>28</v>
      </c>
      <c r="AB15" s="81" t="s">
        <v>29</v>
      </c>
      <c r="AC15" s="81" t="s">
        <v>30</v>
      </c>
      <c r="AE15" s="127" t="s">
        <v>31</v>
      </c>
      <c r="AF15" s="129" t="s">
        <v>28</v>
      </c>
      <c r="AG15" s="89" t="s">
        <v>29</v>
      </c>
      <c r="AH15" s="89" t="s">
        <v>30</v>
      </c>
      <c r="AJ15">
        <v>2223</v>
      </c>
    </row>
    <row r="16" spans="2:36" ht="14.65" thickBot="1">
      <c r="Z16" s="124"/>
      <c r="AA16" s="126"/>
      <c r="AB16" s="82" t="s">
        <v>32</v>
      </c>
      <c r="AC16" s="82" t="s">
        <v>33</v>
      </c>
      <c r="AE16" s="128"/>
      <c r="AF16" s="130"/>
      <c r="AG16" s="90" t="s">
        <v>32</v>
      </c>
      <c r="AH16" s="90" t="s">
        <v>33</v>
      </c>
    </row>
    <row r="17" spans="26:36" ht="14.65" thickBot="1">
      <c r="Z17" s="83" t="s">
        <v>14</v>
      </c>
      <c r="AA17" s="84">
        <v>72.7</v>
      </c>
      <c r="AB17" s="84">
        <v>13.5</v>
      </c>
      <c r="AC17" s="84">
        <v>59.2</v>
      </c>
      <c r="AE17" s="91" t="s">
        <v>14</v>
      </c>
      <c r="AF17" s="92">
        <v>7.5</v>
      </c>
      <c r="AG17" s="92">
        <v>4.2</v>
      </c>
      <c r="AH17" s="92">
        <v>3.3</v>
      </c>
      <c r="AJ17">
        <f>AB17+AG17</f>
        <v>17.7</v>
      </c>
    </row>
    <row r="18" spans="26:36" ht="14.65" thickBot="1">
      <c r="Z18" s="83" t="s">
        <v>34</v>
      </c>
      <c r="AA18" s="84">
        <v>70.599999999999994</v>
      </c>
      <c r="AB18" s="84">
        <v>43.6</v>
      </c>
      <c r="AC18" s="84">
        <v>27</v>
      </c>
      <c r="AE18" s="91" t="s">
        <v>35</v>
      </c>
      <c r="AF18" s="92">
        <v>26.3</v>
      </c>
      <c r="AG18" s="92">
        <v>15.6</v>
      </c>
      <c r="AH18" s="92">
        <v>10.7</v>
      </c>
    </row>
    <row r="19" spans="26:36" ht="14.65" thickBot="1">
      <c r="Z19" s="85" t="s">
        <v>36</v>
      </c>
      <c r="AA19" s="84">
        <v>21.8</v>
      </c>
      <c r="AB19" s="84">
        <v>8.1999999999999993</v>
      </c>
      <c r="AC19" s="84">
        <v>13.6</v>
      </c>
      <c r="AE19" s="93" t="s">
        <v>13</v>
      </c>
      <c r="AF19" s="94">
        <v>5.5</v>
      </c>
      <c r="AG19" s="94">
        <v>2.8</v>
      </c>
      <c r="AH19" s="94">
        <v>2.7</v>
      </c>
      <c r="AJ19">
        <f t="shared" ref="AJ19:AJ22" si="7">AB19+AG19</f>
        <v>11</v>
      </c>
    </row>
    <row r="20" spans="26:36" ht="14.65" thickBot="1">
      <c r="Z20" s="85" t="s">
        <v>37</v>
      </c>
      <c r="AA20" s="84">
        <v>7.2</v>
      </c>
      <c r="AB20" s="84">
        <v>5.6</v>
      </c>
      <c r="AC20" s="84">
        <v>1.6</v>
      </c>
      <c r="AE20" s="93" t="s">
        <v>38</v>
      </c>
      <c r="AF20" s="94">
        <v>9</v>
      </c>
      <c r="AG20" s="94">
        <v>6.3</v>
      </c>
      <c r="AH20" s="94">
        <v>2.7</v>
      </c>
      <c r="AJ20">
        <f t="shared" si="7"/>
        <v>11.899999999999999</v>
      </c>
    </row>
    <row r="21" spans="26:36" ht="14.65" thickBot="1">
      <c r="Z21" s="85" t="s">
        <v>39</v>
      </c>
      <c r="AA21" s="84">
        <v>7.3</v>
      </c>
      <c r="AB21" s="84">
        <v>6.9</v>
      </c>
      <c r="AC21" s="84">
        <v>0.4</v>
      </c>
      <c r="AE21" s="93" t="s">
        <v>19</v>
      </c>
      <c r="AF21" s="94">
        <v>6.3</v>
      </c>
      <c r="AG21" s="94">
        <v>4.9000000000000004</v>
      </c>
      <c r="AH21" s="94">
        <v>1.4</v>
      </c>
      <c r="AJ21">
        <f t="shared" si="7"/>
        <v>11.8</v>
      </c>
    </row>
    <row r="22" spans="26:36" ht="14.65" thickBot="1">
      <c r="Z22" s="85" t="s">
        <v>40</v>
      </c>
      <c r="AA22" s="84">
        <v>3.1</v>
      </c>
      <c r="AB22" s="84">
        <v>0.7</v>
      </c>
      <c r="AC22" s="84">
        <v>2.4</v>
      </c>
      <c r="AE22" s="93" t="s">
        <v>22</v>
      </c>
      <c r="AF22" s="94">
        <v>5.5</v>
      </c>
      <c r="AG22" s="94">
        <v>1.6</v>
      </c>
      <c r="AH22" s="94">
        <v>3.9</v>
      </c>
      <c r="AJ22">
        <f t="shared" si="7"/>
        <v>2.2999999999999998</v>
      </c>
    </row>
    <row r="23" spans="26:36" ht="14.65" thickBot="1">
      <c r="Z23" s="85" t="s">
        <v>41</v>
      </c>
      <c r="AA23" s="84">
        <v>31.2</v>
      </c>
      <c r="AB23" s="84">
        <v>22.2</v>
      </c>
      <c r="AC23" s="84">
        <v>9</v>
      </c>
      <c r="AE23" s="95" t="s">
        <v>25</v>
      </c>
      <c r="AF23" s="96">
        <v>33.799999999999997</v>
      </c>
      <c r="AG23" s="97">
        <v>20.2</v>
      </c>
      <c r="AH23" s="97">
        <v>13.8</v>
      </c>
    </row>
    <row r="24" spans="26:36" ht="14.25" thickBot="1">
      <c r="Z24" s="86" t="s">
        <v>25</v>
      </c>
      <c r="AA24" s="87">
        <v>143.30000000000001</v>
      </c>
      <c r="AB24" s="88">
        <v>57.1</v>
      </c>
      <c r="AC24" s="88">
        <v>86.2</v>
      </c>
    </row>
    <row r="34" spans="2:33" ht="44.1" customHeight="1">
      <c r="B34" s="52" t="s">
        <v>42</v>
      </c>
      <c r="C34" s="53" t="s">
        <v>1</v>
      </c>
      <c r="D34" s="53" t="s">
        <v>2</v>
      </c>
      <c r="E34" s="53" t="s">
        <v>3</v>
      </c>
      <c r="F34" s="53" t="s">
        <v>4</v>
      </c>
      <c r="G34" s="52" t="s">
        <v>5</v>
      </c>
      <c r="H34" s="52" t="s">
        <v>43</v>
      </c>
      <c r="I34" s="52" t="s">
        <v>44</v>
      </c>
      <c r="J34" s="52"/>
      <c r="K34" s="52" t="s">
        <v>7</v>
      </c>
      <c r="O34" s="52" t="s">
        <v>45</v>
      </c>
      <c r="P34" s="53" t="s">
        <v>1</v>
      </c>
      <c r="Q34" s="53" t="s">
        <v>2</v>
      </c>
      <c r="R34" s="53" t="s">
        <v>3</v>
      </c>
      <c r="S34" s="53" t="s">
        <v>4</v>
      </c>
      <c r="T34" s="52" t="s">
        <v>5</v>
      </c>
      <c r="U34" s="52" t="s">
        <v>6</v>
      </c>
      <c r="V34" s="67" t="s">
        <v>8</v>
      </c>
      <c r="W34" s="67" t="s">
        <v>9</v>
      </c>
      <c r="Z34" s="52" t="s">
        <v>42</v>
      </c>
      <c r="AA34" s="53" t="s">
        <v>1</v>
      </c>
      <c r="AB34" s="53" t="s">
        <v>2</v>
      </c>
      <c r="AC34" s="53" t="s">
        <v>3</v>
      </c>
      <c r="AD34" s="53" t="s">
        <v>4</v>
      </c>
      <c r="AE34" s="52" t="s">
        <v>5</v>
      </c>
      <c r="AF34" s="52" t="s">
        <v>6</v>
      </c>
      <c r="AG34" s="52" t="s">
        <v>7</v>
      </c>
    </row>
    <row r="35" spans="2:33">
      <c r="B35" s="54" t="s">
        <v>12</v>
      </c>
      <c r="C35" s="55">
        <v>1.3799098601855975</v>
      </c>
      <c r="D35" s="55">
        <v>2.6095429999999999</v>
      </c>
      <c r="E35" s="55">
        <v>6.5426890000000002</v>
      </c>
      <c r="F35" s="55">
        <v>8.1164419999999993</v>
      </c>
      <c r="G35" s="55">
        <v>2.1</v>
      </c>
      <c r="H35" s="55">
        <v>6.17</v>
      </c>
      <c r="I35" s="55">
        <v>3.13</v>
      </c>
      <c r="J35" s="55"/>
      <c r="K35" s="55">
        <v>12.6</v>
      </c>
      <c r="L35" s="56">
        <f>K35-I35</f>
        <v>9.4699999999999989</v>
      </c>
      <c r="O35" s="54" t="s">
        <v>13</v>
      </c>
      <c r="P35" s="55">
        <v>7.4067831331754732</v>
      </c>
      <c r="Q35" s="55">
        <v>4.2631130000000006</v>
      </c>
      <c r="R35" s="55">
        <v>15.993195999999999</v>
      </c>
      <c r="S35" s="55">
        <v>17.867488000000002</v>
      </c>
      <c r="T35" s="55">
        <v>8.56</v>
      </c>
      <c r="U35" s="68">
        <v>12.839</v>
      </c>
      <c r="V35" s="68">
        <f>AB5</f>
        <v>8.1999999999999993</v>
      </c>
      <c r="W35" s="69">
        <v>14.2</v>
      </c>
      <c r="Z35" s="54" t="s">
        <v>13</v>
      </c>
      <c r="AA35" s="55">
        <v>1.3799098601855975</v>
      </c>
      <c r="AB35" s="55">
        <v>2.6095429999999999</v>
      </c>
      <c r="AC35" s="55">
        <v>6.5426890000000002</v>
      </c>
      <c r="AD35" s="55">
        <v>8.1164419999999993</v>
      </c>
      <c r="AE35" s="55">
        <v>2.1</v>
      </c>
      <c r="AF35" s="65">
        <v>2.7</v>
      </c>
      <c r="AG35" s="65">
        <v>12.9</v>
      </c>
    </row>
    <row r="36" spans="2:33">
      <c r="B36" s="54" t="s">
        <v>15</v>
      </c>
      <c r="C36" s="55">
        <v>4.5192436236283973</v>
      </c>
      <c r="D36" s="55">
        <v>1.1381909999999997</v>
      </c>
      <c r="E36" s="55">
        <v>3.6418889999999999</v>
      </c>
      <c r="F36" s="55">
        <v>9.3298989999999993</v>
      </c>
      <c r="G36" s="55">
        <v>9.9</v>
      </c>
      <c r="H36" s="55">
        <v>1.45</v>
      </c>
      <c r="I36" s="55">
        <v>2.17</v>
      </c>
      <c r="J36" s="55"/>
      <c r="K36" s="55">
        <v>0.2</v>
      </c>
      <c r="O36" s="54" t="s">
        <v>14</v>
      </c>
      <c r="P36" s="55">
        <v>5.3555842302586738</v>
      </c>
      <c r="Q36" s="55">
        <v>14.870114000000001</v>
      </c>
      <c r="R36" s="55">
        <v>9.2299400000000009</v>
      </c>
      <c r="S36" s="55">
        <v>31.711573000000001</v>
      </c>
      <c r="T36" s="55">
        <v>15.4</v>
      </c>
      <c r="U36" s="68">
        <v>10.196</v>
      </c>
      <c r="V36" s="68">
        <v>10.5</v>
      </c>
      <c r="W36" s="69">
        <v>24</v>
      </c>
      <c r="Z36" s="54" t="s">
        <v>14</v>
      </c>
      <c r="AA36" s="55">
        <v>4.5192436236283973</v>
      </c>
      <c r="AB36" s="55">
        <v>1.1381909999999997</v>
      </c>
      <c r="AC36" s="55">
        <v>3.6418889999999999</v>
      </c>
      <c r="AD36" s="55">
        <v>9.3298989999999993</v>
      </c>
      <c r="AE36" s="55">
        <v>9.9</v>
      </c>
      <c r="AF36" s="65">
        <v>1.9</v>
      </c>
      <c r="AG36" s="65">
        <v>0.1</v>
      </c>
    </row>
    <row r="37" spans="2:33">
      <c r="B37" s="54" t="s">
        <v>16</v>
      </c>
      <c r="C37" s="55">
        <v>2.1362262243546715</v>
      </c>
      <c r="D37" s="55">
        <v>2.8978669999999997</v>
      </c>
      <c r="E37" s="55">
        <v>2.9173140000000002</v>
      </c>
      <c r="F37" s="55">
        <v>3.1092689999999998</v>
      </c>
      <c r="G37" s="55">
        <v>5.7</v>
      </c>
      <c r="H37" s="55">
        <v>4.88</v>
      </c>
      <c r="I37" s="55">
        <v>5.5</v>
      </c>
      <c r="J37" s="55"/>
      <c r="K37" s="55">
        <v>5.8</v>
      </c>
      <c r="L37" s="56">
        <f>K37-I37</f>
        <v>0.29999999999999982</v>
      </c>
      <c r="O37" s="54" t="s">
        <v>17</v>
      </c>
      <c r="P37" s="55">
        <v>5.8586825781221972</v>
      </c>
      <c r="Q37" s="55">
        <v>6.5030000000000001</v>
      </c>
      <c r="R37" s="55">
        <v>5.4</v>
      </c>
      <c r="S37" s="55">
        <v>3.9</v>
      </c>
      <c r="T37" s="55">
        <v>4.7460000000000004</v>
      </c>
      <c r="U37" s="68">
        <f>15.7-U39</f>
        <v>3.5</v>
      </c>
      <c r="V37" s="68">
        <f>AB6</f>
        <v>5.6360000000000001</v>
      </c>
      <c r="W37" s="69">
        <v>5</v>
      </c>
      <c r="Z37" s="54" t="s">
        <v>17</v>
      </c>
      <c r="AA37" s="55">
        <v>2.1362262243546715</v>
      </c>
      <c r="AB37" s="55">
        <v>2.8978669999999997</v>
      </c>
      <c r="AC37" s="55">
        <v>2.9173140000000002</v>
      </c>
      <c r="AD37" s="55">
        <v>3.1092689999999998</v>
      </c>
      <c r="AE37" s="55">
        <v>5.7</v>
      </c>
      <c r="AF37" s="65">
        <v>5.7</v>
      </c>
      <c r="AG37" s="65">
        <v>5.3</v>
      </c>
    </row>
    <row r="38" spans="2:33">
      <c r="B38" s="54" t="s">
        <v>18</v>
      </c>
      <c r="C38" s="55">
        <v>1.748247980306584</v>
      </c>
      <c r="D38" s="55">
        <v>1.2393470000000002</v>
      </c>
      <c r="E38" s="55">
        <v>4.6288400000000003</v>
      </c>
      <c r="F38" s="55">
        <v>8.3264320000000005</v>
      </c>
      <c r="G38" s="55">
        <v>2.85</v>
      </c>
      <c r="H38" s="55">
        <v>8.66</v>
      </c>
      <c r="I38" s="55">
        <v>6.3</v>
      </c>
      <c r="J38" s="55"/>
      <c r="K38" s="55">
        <v>11.6</v>
      </c>
      <c r="L38" s="56">
        <f>K38-I38</f>
        <v>5.3</v>
      </c>
      <c r="O38" s="54" t="s">
        <v>19</v>
      </c>
      <c r="P38" s="55">
        <v>1.7055287285186378</v>
      </c>
      <c r="Q38" s="55">
        <v>1.1434000000000002</v>
      </c>
      <c r="R38" s="55">
        <v>12.538284999999998</v>
      </c>
      <c r="S38" s="55">
        <v>17.639388</v>
      </c>
      <c r="T38" s="55">
        <v>9.4179999999999993</v>
      </c>
      <c r="U38" s="68">
        <v>4.8390000000000004</v>
      </c>
      <c r="V38" s="68">
        <f>SUM(AB7:AB8)</f>
        <v>7.6000000000000005</v>
      </c>
      <c r="W38" s="68">
        <v>10</v>
      </c>
      <c r="Z38" s="54" t="s">
        <v>19</v>
      </c>
      <c r="AA38" s="55">
        <v>1.748247980306584</v>
      </c>
      <c r="AB38" s="55">
        <v>1.2393470000000002</v>
      </c>
      <c r="AC38" s="55">
        <v>4.6288400000000003</v>
      </c>
      <c r="AD38" s="55">
        <v>8.3264320000000005</v>
      </c>
      <c r="AE38" s="55">
        <v>2.85</v>
      </c>
      <c r="AF38" s="66">
        <v>5.7</v>
      </c>
      <c r="AG38" s="66">
        <v>11.6</v>
      </c>
    </row>
    <row r="39" spans="2:33">
      <c r="B39" s="58" t="s">
        <v>23</v>
      </c>
      <c r="C39" s="59"/>
      <c r="D39" s="59"/>
      <c r="E39" s="59"/>
      <c r="F39" s="59"/>
      <c r="G39" s="58"/>
      <c r="H39" s="59">
        <v>18.75</v>
      </c>
      <c r="I39" s="59"/>
      <c r="J39" s="59"/>
      <c r="K39" s="59">
        <v>25.4</v>
      </c>
      <c r="O39" s="54" t="s">
        <v>46</v>
      </c>
      <c r="P39" s="55"/>
      <c r="Q39" s="55"/>
      <c r="R39" s="55"/>
      <c r="S39" s="55"/>
      <c r="T39" s="55"/>
      <c r="U39" s="68">
        <v>12.2</v>
      </c>
      <c r="V39" s="68">
        <f>22+3</f>
        <v>25</v>
      </c>
      <c r="W39" s="69">
        <v>40</v>
      </c>
      <c r="Z39" s="58" t="s">
        <v>25</v>
      </c>
      <c r="AA39" s="63">
        <f>SUM(AA35:AA38)</f>
        <v>9.7836276884752493</v>
      </c>
      <c r="AB39" s="63">
        <f t="shared" ref="AB39:AG39" si="8">SUM(AB35:AB38)</f>
        <v>7.8849479999999996</v>
      </c>
      <c r="AC39" s="63">
        <f t="shared" si="8"/>
        <v>17.730732</v>
      </c>
      <c r="AD39" s="63">
        <f t="shared" si="8"/>
        <v>28.882041999999998</v>
      </c>
      <c r="AE39" s="63">
        <f t="shared" si="8"/>
        <v>20.55</v>
      </c>
      <c r="AF39" s="63">
        <f t="shared" si="8"/>
        <v>16</v>
      </c>
      <c r="AG39" s="63">
        <f t="shared" si="8"/>
        <v>29.9</v>
      </c>
    </row>
    <row r="40" spans="2:33">
      <c r="B40" s="58"/>
      <c r="C40" s="62">
        <f t="shared" ref="C40:I40" si="9">SUM(C35:C38)</f>
        <v>9.7836276884752493</v>
      </c>
      <c r="D40" s="62">
        <f t="shared" si="9"/>
        <v>7.8849479999999996</v>
      </c>
      <c r="E40" s="62">
        <f t="shared" si="9"/>
        <v>17.730732</v>
      </c>
      <c r="F40" s="62">
        <f t="shared" si="9"/>
        <v>28.882041999999998</v>
      </c>
      <c r="G40" s="62">
        <f t="shared" si="9"/>
        <v>20.55</v>
      </c>
      <c r="H40" s="62">
        <f t="shared" si="9"/>
        <v>21.16</v>
      </c>
      <c r="I40" s="62">
        <f t="shared" si="9"/>
        <v>17.100000000000001</v>
      </c>
      <c r="J40" s="62"/>
      <c r="K40" s="62">
        <f>SUM(K35:K38)</f>
        <v>30.199999999999996</v>
      </c>
    </row>
    <row r="41" spans="2:33">
      <c r="O41" s="58" t="s">
        <v>25</v>
      </c>
      <c r="P41" s="63">
        <f t="shared" ref="P41:W41" si="10">SUM(P35:P39)</f>
        <v>20.32657867007498</v>
      </c>
      <c r="Q41" s="63">
        <f t="shared" si="10"/>
        <v>26.779627000000001</v>
      </c>
      <c r="R41" s="63">
        <f t="shared" si="10"/>
        <v>43.161421000000004</v>
      </c>
      <c r="S41" s="63">
        <f t="shared" si="10"/>
        <v>71.118448999999998</v>
      </c>
      <c r="T41" s="63">
        <f t="shared" si="10"/>
        <v>38.124000000000002</v>
      </c>
      <c r="U41" s="63">
        <f t="shared" si="10"/>
        <v>43.573999999999998</v>
      </c>
      <c r="V41" s="63">
        <f t="shared" si="10"/>
        <v>56.936</v>
      </c>
      <c r="W41" s="63">
        <f t="shared" si="10"/>
        <v>93.2</v>
      </c>
    </row>
    <row r="46" spans="2:33">
      <c r="C46" s="56"/>
      <c r="D46" s="56"/>
      <c r="E46" s="56"/>
      <c r="F46" s="56"/>
      <c r="G46" s="56"/>
      <c r="H46" s="56"/>
    </row>
  </sheetData>
  <mergeCells count="4">
    <mergeCell ref="Z15:Z16"/>
    <mergeCell ref="AA15:AA16"/>
    <mergeCell ref="AE15:AE16"/>
    <mergeCell ref="AF15:AF16"/>
  </mergeCells>
  <phoneticPr fontId="15" type="noConversion"/>
  <pageMargins left="0.7" right="0.7" top="0.75" bottom="0.75" header="0.3" footer="0.3"/>
  <pageSetup paperSize="9" orientation="portrait" r:id="rId1"/>
  <headerFooter>
    <oddHeader>&amp;R&amp;"Calibri"&amp;10&amp;K000000 Business Use&amp;1#_x000D_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2894-16BB-45F4-88AA-8E9F9F42C868}">
  <dimension ref="A1"/>
  <sheetViews>
    <sheetView workbookViewId="0">
      <selection activeCell="M28" sqref="M28"/>
    </sheetView>
  </sheetViews>
  <sheetFormatPr defaultRowHeight="13.9"/>
  <sheetData/>
  <phoneticPr fontId="8" type="noConversion"/>
  <pageMargins left="0.7" right="0.7" top="0.75" bottom="0.75" header="0.3" footer="0.3"/>
  <headerFooter>
    <oddHeader>&amp;R&amp;"Calibri"&amp;10&amp;K000000 Business Use&amp;1#_x000D_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33D6-DEAB-4539-92E0-065070EE3C56}">
  <dimension ref="A1:AR379"/>
  <sheetViews>
    <sheetView showGridLines="0" tabSelected="1" zoomScale="85" zoomScaleNormal="85" workbookViewId="0">
      <pane xSplit="6" ySplit="2" topLeftCell="G3" activePane="bottomRight" state="frozen"/>
      <selection pane="topRight" activeCell="DL87" sqref="DL87:DW87"/>
      <selection pane="bottomLeft" activeCell="DL87" sqref="DL87:DW87"/>
      <selection pane="bottomRight" activeCell="D2" sqref="D2"/>
    </sheetView>
  </sheetViews>
  <sheetFormatPr defaultRowHeight="13.9"/>
  <cols>
    <col min="1" max="2" width="10.53125" style="13" customWidth="1"/>
    <col min="3" max="3" width="8.46484375" style="9" customWidth="1"/>
    <col min="4" max="4" width="11.53125" style="9" customWidth="1"/>
    <col min="5" max="5" width="16" style="9" customWidth="1"/>
    <col min="6" max="6" width="19.46484375" style="108" customWidth="1"/>
    <col min="7" max="7" width="10.19921875" style="24" customWidth="1"/>
    <col min="8" max="8" width="4.46484375" customWidth="1"/>
    <col min="9" max="9" width="8.46484375" style="24" customWidth="1"/>
    <col min="10" max="10" width="4.46484375" customWidth="1"/>
    <col min="11" max="11" width="8.46484375" style="24" customWidth="1"/>
    <col min="12" max="12" width="4.46484375" customWidth="1"/>
    <col min="13" max="13" width="8.46484375" style="24" customWidth="1"/>
    <col min="14" max="14" width="4.46484375" customWidth="1"/>
    <col min="15" max="15" width="8.46484375" style="24" customWidth="1"/>
    <col min="16" max="16" width="4.46484375" customWidth="1"/>
    <col min="17" max="17" width="8.46484375" style="24" customWidth="1"/>
    <col min="18" max="18" width="5.53125" customWidth="1"/>
    <col min="19" max="19" width="8.46484375" style="24" customWidth="1"/>
    <col min="20" max="20" width="5.19921875" customWidth="1"/>
    <col min="21" max="21" width="8.46484375" style="24" customWidth="1"/>
    <col min="22" max="22" width="5.53125" customWidth="1"/>
    <col min="23" max="23" width="8.46484375" style="24" customWidth="1"/>
    <col min="24" max="24" width="4.796875" customWidth="1"/>
    <col min="25" max="25" width="8.46484375" style="24" customWidth="1"/>
    <col min="27" max="27" width="8.46484375" style="24" customWidth="1"/>
    <col min="28" max="28" width="6.19921875" customWidth="1"/>
    <col min="29" max="29" width="10.46484375" style="24" customWidth="1"/>
    <col min="30" max="30" width="4.6640625" customWidth="1"/>
  </cols>
  <sheetData>
    <row r="1" spans="1:44" ht="25.35" customHeight="1">
      <c r="G1" s="107"/>
      <c r="I1" s="107"/>
      <c r="K1" s="107"/>
      <c r="M1" s="107"/>
      <c r="O1" s="107"/>
      <c r="Q1" s="107"/>
      <c r="S1" s="107"/>
      <c r="U1" s="107"/>
      <c r="W1" s="107"/>
      <c r="Y1" s="107"/>
      <c r="AA1" s="107"/>
      <c r="AC1" s="107"/>
    </row>
    <row r="2" spans="1:44" s="9" customFormat="1" ht="40.35" customHeight="1">
      <c r="A2" s="1" t="s">
        <v>326</v>
      </c>
      <c r="B2" s="1" t="s">
        <v>51</v>
      </c>
      <c r="C2" s="1" t="s">
        <v>52</v>
      </c>
      <c r="D2" s="1" t="s">
        <v>53</v>
      </c>
      <c r="E2" s="1" t="s">
        <v>54</v>
      </c>
      <c r="F2" s="109" t="s">
        <v>56</v>
      </c>
      <c r="G2" s="23" t="s">
        <v>200</v>
      </c>
      <c r="I2" s="23" t="s">
        <v>190</v>
      </c>
      <c r="K2" s="23" t="s">
        <v>191</v>
      </c>
      <c r="M2" s="23" t="s">
        <v>192</v>
      </c>
      <c r="O2" s="23" t="s">
        <v>193</v>
      </c>
      <c r="Q2" s="23" t="s">
        <v>194</v>
      </c>
      <c r="S2" s="23" t="s">
        <v>195</v>
      </c>
      <c r="U2" s="23" t="s">
        <v>196</v>
      </c>
      <c r="W2" s="23" t="s">
        <v>197</v>
      </c>
      <c r="Y2" s="23" t="s">
        <v>159</v>
      </c>
      <c r="AA2" s="23" t="s">
        <v>198</v>
      </c>
      <c r="AC2" s="23" t="s">
        <v>199</v>
      </c>
      <c r="AE2" s="23" t="s">
        <v>317</v>
      </c>
      <c r="AG2" s="114" t="s">
        <v>318</v>
      </c>
      <c r="AH2" s="114" t="s">
        <v>319</v>
      </c>
      <c r="AI2" s="114" t="s">
        <v>320</v>
      </c>
      <c r="AJ2" s="114" t="s">
        <v>321</v>
      </c>
      <c r="AK2" s="114" t="s">
        <v>322</v>
      </c>
      <c r="AL2" s="114" t="s">
        <v>323</v>
      </c>
      <c r="AM2" s="114" t="s">
        <v>318</v>
      </c>
      <c r="AN2" s="114" t="s">
        <v>324</v>
      </c>
      <c r="AO2" s="115" t="s">
        <v>325</v>
      </c>
      <c r="AP2" s="115" t="s">
        <v>319</v>
      </c>
      <c r="AQ2" s="115" t="s">
        <v>325</v>
      </c>
      <c r="AR2" s="115" t="s">
        <v>318</v>
      </c>
    </row>
    <row r="3" spans="1:44" s="48" customFormat="1" ht="15" customHeight="1">
      <c r="A3" s="13"/>
      <c r="B3" s="13" t="s">
        <v>304</v>
      </c>
      <c r="C3" s="13" t="s">
        <v>305</v>
      </c>
      <c r="D3" s="20" t="s">
        <v>314</v>
      </c>
      <c r="E3" s="20" t="s">
        <v>70</v>
      </c>
      <c r="F3" s="116" t="s">
        <v>189</v>
      </c>
      <c r="G3" s="33">
        <v>450</v>
      </c>
      <c r="I3" s="33">
        <v>450</v>
      </c>
      <c r="J3" s="31"/>
      <c r="K3" s="33">
        <v>450</v>
      </c>
      <c r="L3" s="31"/>
      <c r="M3" s="33">
        <v>450</v>
      </c>
      <c r="N3" s="31"/>
      <c r="O3" s="33">
        <v>450</v>
      </c>
      <c r="P3" s="31"/>
      <c r="Q3" s="33">
        <v>450</v>
      </c>
      <c r="R3" s="31"/>
      <c r="S3" s="33">
        <v>100</v>
      </c>
      <c r="T3" s="31"/>
      <c r="U3" s="33">
        <v>100</v>
      </c>
      <c r="W3" s="33">
        <v>100</v>
      </c>
      <c r="Y3" s="33">
        <v>0</v>
      </c>
      <c r="AA3" s="33">
        <v>0</v>
      </c>
      <c r="AC3" s="33">
        <v>0</v>
      </c>
      <c r="AE3" s="48">
        <v>0</v>
      </c>
      <c r="AF3" s="48">
        <f>SUM(AG3:AR3)</f>
        <v>50</v>
      </c>
      <c r="AR3" s="48">
        <v>50</v>
      </c>
    </row>
    <row r="4" spans="1:44" s="31" customFormat="1" ht="17.100000000000001" customHeight="1">
      <c r="A4" s="13" t="s">
        <v>327</v>
      </c>
      <c r="B4" s="13" t="s">
        <v>304</v>
      </c>
      <c r="C4" s="13" t="s">
        <v>305</v>
      </c>
      <c r="D4" s="13" t="s">
        <v>312</v>
      </c>
      <c r="E4" s="13" t="s">
        <v>72</v>
      </c>
      <c r="F4" s="116" t="s">
        <v>315</v>
      </c>
      <c r="G4" s="33">
        <v>3750</v>
      </c>
      <c r="I4" s="33">
        <v>2500</v>
      </c>
      <c r="K4" s="33">
        <v>2500</v>
      </c>
      <c r="M4" s="33">
        <v>2500.2000000000003</v>
      </c>
      <c r="O4" s="33">
        <v>3500.1</v>
      </c>
      <c r="Q4" s="33">
        <v>3507.3</v>
      </c>
      <c r="S4" s="33">
        <v>3200</v>
      </c>
      <c r="U4" s="33">
        <v>3203</v>
      </c>
      <c r="W4" s="33">
        <v>3178</v>
      </c>
      <c r="Y4" s="33">
        <v>3245</v>
      </c>
      <c r="AA4" s="33">
        <v>3006</v>
      </c>
      <c r="AC4" s="33">
        <v>2994</v>
      </c>
      <c r="AE4" s="31">
        <v>2994</v>
      </c>
      <c r="AF4" s="48">
        <f t="shared" ref="AF4:AF67" si="0">SUM(AG4:AR4)</f>
        <v>3178.3969999999999</v>
      </c>
      <c r="AG4" s="31">
        <v>4.5789999999999997</v>
      </c>
      <c r="AH4" s="31">
        <v>118.211</v>
      </c>
      <c r="AI4" s="31">
        <v>38.253</v>
      </c>
      <c r="AJ4" s="31">
        <v>36.828000000000003</v>
      </c>
      <c r="AK4" s="31">
        <v>38.988</v>
      </c>
      <c r="AL4" s="31">
        <v>407.49099999999999</v>
      </c>
      <c r="AM4" s="31">
        <v>231.94</v>
      </c>
      <c r="AN4" s="31">
        <v>481.96899999999999</v>
      </c>
      <c r="AO4" s="31">
        <v>544.36</v>
      </c>
      <c r="AP4" s="31">
        <v>1344.4690000000001</v>
      </c>
      <c r="AQ4" s="31">
        <v>51.901000000000003</v>
      </c>
      <c r="AR4" s="31">
        <v>-120.592</v>
      </c>
    </row>
    <row r="5" spans="1:44" s="31" customFormat="1" ht="15" customHeight="1">
      <c r="A5" s="13"/>
      <c r="B5" s="13" t="s">
        <v>304</v>
      </c>
      <c r="C5" s="13" t="s">
        <v>305</v>
      </c>
      <c r="D5" s="13" t="s">
        <v>313</v>
      </c>
      <c r="E5" s="13" t="s">
        <v>76</v>
      </c>
      <c r="F5" s="116" t="s">
        <v>315</v>
      </c>
      <c r="G5" s="33">
        <v>600</v>
      </c>
      <c r="I5" s="33">
        <v>600</v>
      </c>
      <c r="K5" s="33">
        <v>600</v>
      </c>
      <c r="M5" s="33">
        <v>600</v>
      </c>
      <c r="O5" s="33">
        <v>600</v>
      </c>
      <c r="Q5" s="33">
        <v>300</v>
      </c>
      <c r="S5" s="33">
        <v>0</v>
      </c>
      <c r="U5" s="33">
        <v>0</v>
      </c>
      <c r="W5" s="33">
        <v>0</v>
      </c>
      <c r="Y5" s="33">
        <v>0</v>
      </c>
      <c r="AA5" s="33">
        <v>0</v>
      </c>
      <c r="AC5" s="33">
        <v>0</v>
      </c>
      <c r="AE5" s="31">
        <v>0</v>
      </c>
      <c r="AF5" s="48">
        <f t="shared" si="0"/>
        <v>0</v>
      </c>
    </row>
    <row r="6" spans="1:44" s="31" customFormat="1" ht="12" customHeight="1">
      <c r="A6" s="13"/>
      <c r="B6" s="13" t="s">
        <v>304</v>
      </c>
      <c r="C6" s="13" t="s">
        <v>305</v>
      </c>
      <c r="D6" s="13" t="s">
        <v>311</v>
      </c>
      <c r="E6" s="13" t="s">
        <v>78</v>
      </c>
      <c r="F6" s="116" t="s">
        <v>189</v>
      </c>
      <c r="G6" s="33">
        <v>300</v>
      </c>
      <c r="I6" s="33">
        <v>300</v>
      </c>
      <c r="K6" s="33">
        <v>300</v>
      </c>
      <c r="M6" s="33">
        <v>300</v>
      </c>
      <c r="O6" s="33">
        <v>300</v>
      </c>
      <c r="Q6" s="33">
        <v>300</v>
      </c>
      <c r="S6" s="33">
        <v>300</v>
      </c>
      <c r="U6" s="33">
        <v>0</v>
      </c>
      <c r="W6" s="33">
        <v>0</v>
      </c>
      <c r="Y6" s="33">
        <v>0</v>
      </c>
      <c r="AA6" s="33">
        <v>0</v>
      </c>
      <c r="AC6" s="33">
        <v>0</v>
      </c>
      <c r="AE6" s="31">
        <v>0</v>
      </c>
      <c r="AF6" s="48">
        <f t="shared" si="0"/>
        <v>0</v>
      </c>
    </row>
    <row r="7" spans="1:44" s="31" customFormat="1" ht="15" customHeight="1">
      <c r="A7" s="13"/>
      <c r="B7" s="13" t="s">
        <v>304</v>
      </c>
      <c r="C7" s="13" t="s">
        <v>305</v>
      </c>
      <c r="D7" s="13" t="s">
        <v>311</v>
      </c>
      <c r="E7" s="13" t="s">
        <v>79</v>
      </c>
      <c r="F7" s="116" t="s">
        <v>189</v>
      </c>
      <c r="G7" s="33">
        <v>350</v>
      </c>
      <c r="I7" s="33">
        <v>350</v>
      </c>
      <c r="K7" s="33">
        <v>350</v>
      </c>
      <c r="M7" s="33">
        <v>350</v>
      </c>
      <c r="O7" s="33">
        <v>350</v>
      </c>
      <c r="Q7" s="33">
        <v>350</v>
      </c>
      <c r="S7" s="33">
        <v>350</v>
      </c>
      <c r="U7" s="33">
        <v>0</v>
      </c>
      <c r="W7" s="33">
        <v>0</v>
      </c>
      <c r="Y7" s="33">
        <v>0</v>
      </c>
      <c r="AA7" s="33">
        <v>0</v>
      </c>
      <c r="AC7" s="33">
        <v>0</v>
      </c>
      <c r="AE7" s="31">
        <v>0</v>
      </c>
      <c r="AF7" s="48">
        <f t="shared" si="0"/>
        <v>0</v>
      </c>
    </row>
    <row r="8" spans="1:44" s="31" customFormat="1" ht="15" customHeight="1">
      <c r="A8" s="13" t="s">
        <v>327</v>
      </c>
      <c r="B8" s="13" t="s">
        <v>304</v>
      </c>
      <c r="C8" s="13" t="s">
        <v>305</v>
      </c>
      <c r="D8" s="13" t="s">
        <v>311</v>
      </c>
      <c r="E8" s="13" t="s">
        <v>80</v>
      </c>
      <c r="F8" s="116" t="s">
        <v>316</v>
      </c>
      <c r="G8" s="33">
        <v>4725</v>
      </c>
      <c r="I8" s="33">
        <v>4725</v>
      </c>
      <c r="K8" s="33">
        <v>4725</v>
      </c>
      <c r="M8" s="33">
        <v>4327.2</v>
      </c>
      <c r="O8" s="33">
        <v>4327.2</v>
      </c>
      <c r="Q8" s="33">
        <v>4206.6000000000004</v>
      </c>
      <c r="S8" s="33">
        <v>3974</v>
      </c>
      <c r="U8" s="33">
        <v>3977</v>
      </c>
      <c r="W8" s="33">
        <v>4068</v>
      </c>
      <c r="Y8" s="33">
        <v>4005</v>
      </c>
      <c r="AA8" s="33">
        <v>3943</v>
      </c>
      <c r="AC8" s="33">
        <v>3937</v>
      </c>
      <c r="AE8" s="31">
        <v>3937</v>
      </c>
      <c r="AF8" s="48">
        <f t="shared" si="0"/>
        <v>4067.6989999999992</v>
      </c>
      <c r="AG8" s="31">
        <v>72.397999999999996</v>
      </c>
      <c r="AH8" s="31">
        <v>73.162000000000006</v>
      </c>
      <c r="AI8" s="31">
        <v>279.15100000000001</v>
      </c>
      <c r="AJ8" s="31">
        <v>81.603999999999999</v>
      </c>
      <c r="AK8" s="31">
        <v>108.349</v>
      </c>
      <c r="AL8" s="31">
        <v>1074.259</v>
      </c>
      <c r="AM8" s="31">
        <v>833.36699999999996</v>
      </c>
      <c r="AN8" s="31">
        <v>362.21600000000001</v>
      </c>
      <c r="AO8" s="31">
        <v>905.49199999999996</v>
      </c>
      <c r="AP8" s="31">
        <v>228.27799999999999</v>
      </c>
      <c r="AQ8" s="31">
        <v>37.466000000000001</v>
      </c>
      <c r="AR8" s="31">
        <v>11.957000000000001</v>
      </c>
    </row>
    <row r="9" spans="1:44" s="31" customFormat="1" ht="15" customHeight="1">
      <c r="A9" s="13" t="s">
        <v>327</v>
      </c>
      <c r="B9" s="13" t="s">
        <v>304</v>
      </c>
      <c r="C9" s="13" t="s">
        <v>305</v>
      </c>
      <c r="D9" s="13" t="s">
        <v>313</v>
      </c>
      <c r="E9" s="13" t="s">
        <v>81</v>
      </c>
      <c r="F9" s="116" t="s">
        <v>189</v>
      </c>
      <c r="G9" s="33">
        <v>750</v>
      </c>
      <c r="I9" s="33">
        <v>751.5</v>
      </c>
      <c r="K9" s="33">
        <v>751.5</v>
      </c>
      <c r="M9" s="33">
        <v>711</v>
      </c>
      <c r="O9" s="33">
        <v>711</v>
      </c>
      <c r="Q9" s="33">
        <v>654.30000000000007</v>
      </c>
      <c r="S9" s="33">
        <v>504</v>
      </c>
      <c r="U9" s="33">
        <v>491</v>
      </c>
      <c r="W9" s="33">
        <v>499</v>
      </c>
      <c r="Y9" s="33">
        <v>559</v>
      </c>
      <c r="AA9" s="33">
        <v>507</v>
      </c>
      <c r="AC9" s="33">
        <v>472</v>
      </c>
      <c r="AE9" s="31">
        <v>472</v>
      </c>
      <c r="AF9" s="48">
        <f t="shared" si="0"/>
        <v>506.22399999999993</v>
      </c>
      <c r="AG9" s="31">
        <v>6.8410000000000002</v>
      </c>
      <c r="AH9" s="31">
        <v>22.081</v>
      </c>
      <c r="AI9" s="31">
        <v>28.558</v>
      </c>
      <c r="AJ9" s="31">
        <v>13.215</v>
      </c>
      <c r="AK9" s="31">
        <v>1.885</v>
      </c>
      <c r="AL9" s="31">
        <v>111.595</v>
      </c>
      <c r="AM9" s="31">
        <v>42.625999999999998</v>
      </c>
      <c r="AN9" s="31">
        <v>8.2029999999999994</v>
      </c>
      <c r="AO9" s="31">
        <v>37.024999999999999</v>
      </c>
      <c r="AP9" s="31">
        <v>214.94300000000001</v>
      </c>
      <c r="AQ9" s="31">
        <v>48.16</v>
      </c>
      <c r="AR9" s="31">
        <v>-28.908000000000001</v>
      </c>
    </row>
    <row r="10" spans="1:44" s="31" customFormat="1" ht="15" customHeight="1">
      <c r="A10" s="13"/>
      <c r="B10" s="13" t="s">
        <v>304</v>
      </c>
      <c r="C10" s="13" t="s">
        <v>309</v>
      </c>
      <c r="D10" s="20" t="s">
        <v>314</v>
      </c>
      <c r="E10" s="20" t="s">
        <v>83</v>
      </c>
      <c r="F10" s="116" t="s">
        <v>316</v>
      </c>
      <c r="G10" s="33">
        <v>28350</v>
      </c>
      <c r="H10" s="48"/>
      <c r="I10" s="33">
        <v>28350</v>
      </c>
      <c r="J10" s="48"/>
      <c r="K10" s="33">
        <v>28350</v>
      </c>
      <c r="L10" s="48"/>
      <c r="M10" s="33">
        <v>28350</v>
      </c>
      <c r="N10" s="48"/>
      <c r="O10" s="33">
        <v>28350</v>
      </c>
      <c r="P10" s="48"/>
      <c r="Q10" s="33">
        <v>29500</v>
      </c>
      <c r="R10" s="48"/>
      <c r="S10" s="33">
        <v>29500</v>
      </c>
      <c r="U10" s="33">
        <v>29500</v>
      </c>
      <c r="W10" s="33">
        <v>29500</v>
      </c>
      <c r="Y10" s="33">
        <v>28800</v>
      </c>
      <c r="AA10" s="33">
        <v>28000</v>
      </c>
      <c r="AC10" s="33">
        <v>27500</v>
      </c>
      <c r="AE10" s="31">
        <v>27500</v>
      </c>
      <c r="AF10" s="48">
        <f t="shared" si="0"/>
        <v>0</v>
      </c>
    </row>
    <row r="11" spans="1:44" s="31" customFormat="1" ht="15" customHeight="1">
      <c r="A11" s="13"/>
      <c r="B11" s="13" t="s">
        <v>304</v>
      </c>
      <c r="C11" s="13" t="s">
        <v>305</v>
      </c>
      <c r="D11" s="13" t="s">
        <v>313</v>
      </c>
      <c r="E11" s="13" t="s">
        <v>76</v>
      </c>
      <c r="F11" s="116" t="s">
        <v>315</v>
      </c>
      <c r="G11" s="33">
        <v>700</v>
      </c>
      <c r="I11" s="33">
        <v>700</v>
      </c>
      <c r="K11" s="33">
        <v>700</v>
      </c>
      <c r="M11" s="33">
        <v>250</v>
      </c>
      <c r="O11" s="33">
        <v>250</v>
      </c>
      <c r="Q11" s="33">
        <v>250</v>
      </c>
      <c r="S11" s="33">
        <v>100</v>
      </c>
      <c r="U11" s="33">
        <v>0</v>
      </c>
      <c r="W11" s="33">
        <v>0</v>
      </c>
      <c r="Y11" s="33">
        <v>0</v>
      </c>
      <c r="AA11" s="33">
        <v>0</v>
      </c>
      <c r="AC11" s="33">
        <v>0</v>
      </c>
      <c r="AE11" s="31">
        <v>0</v>
      </c>
      <c r="AF11" s="48">
        <f t="shared" si="0"/>
        <v>0</v>
      </c>
    </row>
    <row r="12" spans="1:44" s="31" customFormat="1" ht="15" customHeight="1">
      <c r="A12" s="13" t="s">
        <v>328</v>
      </c>
      <c r="B12" s="13" t="s">
        <v>304</v>
      </c>
      <c r="C12" s="13" t="s">
        <v>305</v>
      </c>
      <c r="D12" s="13" t="s">
        <v>312</v>
      </c>
      <c r="E12" s="13" t="s">
        <v>84</v>
      </c>
      <c r="F12" s="116" t="s">
        <v>188</v>
      </c>
      <c r="G12" s="33">
        <v>164</v>
      </c>
      <c r="H12" s="48"/>
      <c r="I12" s="33">
        <v>164</v>
      </c>
      <c r="K12" s="33">
        <v>164</v>
      </c>
      <c r="M12" s="33">
        <v>164</v>
      </c>
      <c r="O12" s="33">
        <v>164</v>
      </c>
      <c r="Q12" s="33">
        <v>164</v>
      </c>
      <c r="S12" s="33">
        <v>40</v>
      </c>
      <c r="U12" s="33">
        <v>41</v>
      </c>
      <c r="W12" s="33">
        <v>42</v>
      </c>
      <c r="Y12" s="33">
        <v>25</v>
      </c>
      <c r="AA12" s="33">
        <v>24</v>
      </c>
      <c r="AC12" s="33">
        <v>24</v>
      </c>
      <c r="AE12" s="31">
        <v>24</v>
      </c>
      <c r="AF12" s="48">
        <f t="shared" si="0"/>
        <v>0</v>
      </c>
    </row>
    <row r="13" spans="1:44" s="31" customFormat="1" ht="15" customHeight="1">
      <c r="A13" s="13" t="s">
        <v>329</v>
      </c>
      <c r="B13" s="13" t="s">
        <v>304</v>
      </c>
      <c r="C13" s="13" t="s">
        <v>305</v>
      </c>
      <c r="D13" s="13" t="s">
        <v>313</v>
      </c>
      <c r="E13" s="13" t="s">
        <v>85</v>
      </c>
      <c r="F13" s="116" t="s">
        <v>315</v>
      </c>
      <c r="G13" s="33"/>
      <c r="I13" s="33">
        <v>0</v>
      </c>
      <c r="K13" s="33">
        <v>405</v>
      </c>
      <c r="M13" s="33">
        <v>414.90000000000003</v>
      </c>
      <c r="O13" s="33">
        <v>414.90000000000003</v>
      </c>
      <c r="Q13" s="33">
        <v>401.40000000000003</v>
      </c>
      <c r="S13" s="33">
        <v>300</v>
      </c>
      <c r="U13" s="33">
        <v>333</v>
      </c>
      <c r="W13" s="33">
        <v>344</v>
      </c>
      <c r="Y13" s="33">
        <v>245</v>
      </c>
      <c r="AA13" s="33">
        <v>236</v>
      </c>
      <c r="AC13" s="33">
        <v>236</v>
      </c>
      <c r="AE13" s="31">
        <v>236</v>
      </c>
      <c r="AF13" s="48">
        <f t="shared" si="0"/>
        <v>0</v>
      </c>
    </row>
    <row r="14" spans="1:44" s="31" customFormat="1" ht="15" customHeight="1">
      <c r="A14" s="13" t="s">
        <v>328</v>
      </c>
      <c r="B14" s="13" t="s">
        <v>304</v>
      </c>
      <c r="C14" s="13" t="s">
        <v>305</v>
      </c>
      <c r="D14" s="13" t="s">
        <v>311</v>
      </c>
      <c r="E14" s="13" t="s">
        <v>87</v>
      </c>
      <c r="F14" s="116" t="s">
        <v>315</v>
      </c>
      <c r="G14" s="33">
        <v>765</v>
      </c>
      <c r="H14" s="48"/>
      <c r="I14" s="33">
        <v>765</v>
      </c>
      <c r="K14" s="33">
        <v>765</v>
      </c>
      <c r="M14" s="33">
        <v>1086.3</v>
      </c>
      <c r="O14" s="33">
        <v>1086.3</v>
      </c>
      <c r="Q14" s="33">
        <v>1051.2</v>
      </c>
      <c r="S14" s="33">
        <v>950</v>
      </c>
      <c r="U14" s="33">
        <v>953</v>
      </c>
      <c r="W14" s="33">
        <v>981</v>
      </c>
      <c r="Y14" s="33">
        <v>903</v>
      </c>
      <c r="AA14" s="33">
        <v>879</v>
      </c>
      <c r="AC14" s="33">
        <v>883</v>
      </c>
      <c r="AE14" s="31">
        <v>883</v>
      </c>
      <c r="AF14" s="48">
        <f t="shared" si="0"/>
        <v>987.08800000000008</v>
      </c>
      <c r="AJ14" s="31">
        <v>115.431</v>
      </c>
      <c r="AK14" s="31">
        <v>6.6509999999999998</v>
      </c>
      <c r="AL14" s="31">
        <v>229.20500000000001</v>
      </c>
      <c r="AM14" s="31">
        <v>220.262</v>
      </c>
      <c r="AN14" s="31">
        <v>14.596</v>
      </c>
      <c r="AO14" s="31">
        <v>230.87299999999999</v>
      </c>
      <c r="AP14" s="31">
        <v>23.495999999999999</v>
      </c>
      <c r="AQ14" s="31">
        <v>67.156000000000006</v>
      </c>
      <c r="AR14" s="31">
        <v>79.418000000000006</v>
      </c>
    </row>
    <row r="15" spans="1:44" s="48" customFormat="1" ht="15" customHeight="1">
      <c r="A15" s="13" t="s">
        <v>330</v>
      </c>
      <c r="B15" s="13" t="s">
        <v>304</v>
      </c>
      <c r="C15" s="13" t="s">
        <v>305</v>
      </c>
      <c r="D15" s="13" t="s">
        <v>312</v>
      </c>
      <c r="E15" s="13" t="s">
        <v>88</v>
      </c>
      <c r="F15" s="116" t="s">
        <v>315</v>
      </c>
      <c r="G15" s="33">
        <v>350</v>
      </c>
      <c r="H15" s="31"/>
      <c r="I15" s="33">
        <v>1000</v>
      </c>
      <c r="K15" s="33">
        <v>1000</v>
      </c>
      <c r="M15" s="33">
        <v>1000</v>
      </c>
      <c r="O15" s="33">
        <v>1200</v>
      </c>
      <c r="Q15" s="33">
        <v>700</v>
      </c>
      <c r="S15" s="33">
        <v>600</v>
      </c>
      <c r="U15" s="33">
        <v>600</v>
      </c>
      <c r="W15" s="33">
        <v>600</v>
      </c>
      <c r="Y15" s="33">
        <v>495</v>
      </c>
      <c r="AA15" s="33">
        <v>477</v>
      </c>
      <c r="AC15" s="33">
        <v>479</v>
      </c>
      <c r="AE15" s="48">
        <v>479</v>
      </c>
      <c r="AF15" s="48">
        <f t="shared" si="0"/>
        <v>405</v>
      </c>
      <c r="AN15" s="48">
        <v>34.755000000000003</v>
      </c>
      <c r="AO15" s="48">
        <v>152.548</v>
      </c>
      <c r="AP15" s="48">
        <v>0</v>
      </c>
      <c r="AQ15" s="48">
        <v>5.6130000000000004</v>
      </c>
      <c r="AR15" s="48">
        <v>212.084</v>
      </c>
    </row>
    <row r="16" spans="1:44" s="31" customFormat="1" ht="15" customHeight="1">
      <c r="A16" s="13"/>
      <c r="B16" s="13" t="s">
        <v>304</v>
      </c>
      <c r="C16" s="13" t="s">
        <v>305</v>
      </c>
      <c r="D16" s="13" t="s">
        <v>312</v>
      </c>
      <c r="E16" s="13" t="s">
        <v>91</v>
      </c>
      <c r="F16" s="116" t="s">
        <v>189</v>
      </c>
      <c r="G16" s="33">
        <v>500</v>
      </c>
      <c r="H16" s="48"/>
      <c r="I16" s="33">
        <v>800</v>
      </c>
      <c r="K16" s="33">
        <v>800</v>
      </c>
      <c r="M16" s="33">
        <v>800</v>
      </c>
      <c r="O16" s="33">
        <v>400</v>
      </c>
      <c r="Q16" s="33">
        <v>400</v>
      </c>
      <c r="S16" s="33">
        <v>300</v>
      </c>
      <c r="U16" s="33">
        <v>700</v>
      </c>
      <c r="W16" s="33">
        <v>300</v>
      </c>
      <c r="Y16" s="33">
        <v>0</v>
      </c>
      <c r="AA16" s="33">
        <v>0</v>
      </c>
      <c r="AC16" s="33">
        <v>0</v>
      </c>
      <c r="AE16" s="31">
        <v>0</v>
      </c>
      <c r="AF16" s="48">
        <f t="shared" si="0"/>
        <v>0</v>
      </c>
    </row>
    <row r="17" spans="1:44" s="31" customFormat="1" ht="15" customHeight="1">
      <c r="A17" s="13"/>
      <c r="B17" s="13" t="s">
        <v>304</v>
      </c>
      <c r="C17" s="13" t="s">
        <v>305</v>
      </c>
      <c r="D17" s="13" t="s">
        <v>312</v>
      </c>
      <c r="E17" s="13" t="s">
        <v>92</v>
      </c>
      <c r="F17" s="116" t="s">
        <v>315</v>
      </c>
      <c r="G17" s="33">
        <v>700</v>
      </c>
      <c r="I17" s="33">
        <v>1000</v>
      </c>
      <c r="K17" s="33">
        <v>997.5</v>
      </c>
      <c r="M17" s="33">
        <v>1000</v>
      </c>
      <c r="O17" s="33">
        <v>200</v>
      </c>
      <c r="Q17" s="33">
        <v>200</v>
      </c>
      <c r="S17" s="33">
        <v>100</v>
      </c>
      <c r="U17" s="33">
        <v>100</v>
      </c>
      <c r="W17" s="33">
        <v>100</v>
      </c>
      <c r="Y17" s="33">
        <v>0</v>
      </c>
      <c r="AA17" s="33">
        <v>0</v>
      </c>
      <c r="AC17" s="33">
        <v>0</v>
      </c>
      <c r="AE17" s="31">
        <v>0</v>
      </c>
      <c r="AF17" s="48">
        <f t="shared" si="0"/>
        <v>0</v>
      </c>
    </row>
    <row r="18" spans="1:44" s="31" customFormat="1" ht="15" customHeight="1">
      <c r="A18" s="13" t="s">
        <v>331</v>
      </c>
      <c r="B18" s="13" t="s">
        <v>304</v>
      </c>
      <c r="C18" s="13" t="s">
        <v>305</v>
      </c>
      <c r="D18" s="13" t="s">
        <v>313</v>
      </c>
      <c r="E18" s="13" t="s">
        <v>93</v>
      </c>
      <c r="F18" s="116" t="s">
        <v>315</v>
      </c>
      <c r="G18" s="33"/>
      <c r="H18" s="48"/>
      <c r="I18" s="33"/>
      <c r="J18" s="48"/>
      <c r="K18" s="33"/>
      <c r="L18" s="48"/>
      <c r="M18" s="33">
        <v>500</v>
      </c>
      <c r="N18" s="48"/>
      <c r="O18" s="33">
        <v>500</v>
      </c>
      <c r="P18" s="48"/>
      <c r="Q18" s="33">
        <v>500</v>
      </c>
      <c r="R18" s="48"/>
      <c r="S18" s="33">
        <v>409</v>
      </c>
      <c r="U18" s="33">
        <v>429</v>
      </c>
      <c r="W18" s="33">
        <v>445</v>
      </c>
      <c r="Y18" s="33">
        <v>635</v>
      </c>
      <c r="AA18" s="33">
        <v>635</v>
      </c>
      <c r="AC18" s="33">
        <v>629</v>
      </c>
      <c r="AE18" s="31">
        <v>629</v>
      </c>
      <c r="AF18" s="48">
        <f t="shared" si="0"/>
        <v>472.19800000000004</v>
      </c>
      <c r="AL18" s="31">
        <v>6.6790000000000003</v>
      </c>
      <c r="AM18" s="31">
        <v>5.3</v>
      </c>
      <c r="AN18" s="31">
        <v>32.558</v>
      </c>
      <c r="AO18" s="31">
        <v>142.88999999999999</v>
      </c>
      <c r="AP18" s="31">
        <v>169.63</v>
      </c>
      <c r="AQ18" s="31">
        <v>-22.704999999999998</v>
      </c>
      <c r="AR18" s="31">
        <v>137.846</v>
      </c>
    </row>
    <row r="19" spans="1:44" s="31" customFormat="1" ht="15" customHeight="1">
      <c r="A19" s="13"/>
      <c r="B19" s="13" t="s">
        <v>304</v>
      </c>
      <c r="C19" s="13" t="s">
        <v>305</v>
      </c>
      <c r="D19" s="13" t="s">
        <v>313</v>
      </c>
      <c r="E19" s="13" t="s">
        <v>76</v>
      </c>
      <c r="F19" s="116" t="s">
        <v>315</v>
      </c>
      <c r="G19" s="33">
        <v>325</v>
      </c>
      <c r="I19" s="33">
        <v>325</v>
      </c>
      <c r="K19" s="33">
        <v>325</v>
      </c>
      <c r="M19" s="33">
        <v>325</v>
      </c>
      <c r="O19" s="33">
        <v>325</v>
      </c>
      <c r="Q19" s="33">
        <v>325</v>
      </c>
      <c r="S19" s="33">
        <v>250</v>
      </c>
      <c r="U19" s="33">
        <v>250</v>
      </c>
      <c r="W19" s="33">
        <v>0</v>
      </c>
      <c r="Y19" s="33">
        <v>0</v>
      </c>
      <c r="AA19" s="33">
        <v>0</v>
      </c>
      <c r="AC19" s="33">
        <v>0</v>
      </c>
      <c r="AE19" s="31">
        <v>0</v>
      </c>
      <c r="AF19" s="48">
        <f t="shared" si="0"/>
        <v>0</v>
      </c>
    </row>
    <row r="20" spans="1:44" s="31" customFormat="1" ht="15" customHeight="1">
      <c r="A20" s="13" t="s">
        <v>327</v>
      </c>
      <c r="B20" s="13" t="s">
        <v>304</v>
      </c>
      <c r="C20" s="13" t="s">
        <v>305</v>
      </c>
      <c r="D20" s="20" t="s">
        <v>314</v>
      </c>
      <c r="E20" s="20" t="s">
        <v>94</v>
      </c>
      <c r="F20" s="116" t="s">
        <v>189</v>
      </c>
      <c r="G20" s="33">
        <v>1008</v>
      </c>
      <c r="I20" s="33">
        <v>1008</v>
      </c>
      <c r="K20" s="33">
        <v>1008</v>
      </c>
      <c r="M20" s="33">
        <v>696.6</v>
      </c>
      <c r="O20" s="33">
        <v>696.6</v>
      </c>
      <c r="Q20" s="33">
        <v>630</v>
      </c>
      <c r="S20" s="33">
        <v>581</v>
      </c>
      <c r="U20" s="33">
        <v>587</v>
      </c>
      <c r="W20" s="33">
        <v>595</v>
      </c>
      <c r="Y20" s="33">
        <v>591</v>
      </c>
      <c r="AA20" s="33">
        <v>582</v>
      </c>
      <c r="AC20" s="33">
        <v>582</v>
      </c>
      <c r="AE20" s="31">
        <v>582</v>
      </c>
      <c r="AF20" s="48">
        <f t="shared" si="0"/>
        <v>594.75599999999997</v>
      </c>
      <c r="AG20" s="31">
        <v>0.93300000000000005</v>
      </c>
      <c r="AH20" s="31">
        <v>26.698</v>
      </c>
      <c r="AI20" s="31">
        <v>33.090000000000003</v>
      </c>
      <c r="AJ20" s="31">
        <v>29.62</v>
      </c>
      <c r="AK20" s="31">
        <v>133.77600000000001</v>
      </c>
      <c r="AL20" s="31">
        <v>172.08500000000001</v>
      </c>
      <c r="AM20" s="31">
        <v>34.582000000000001</v>
      </c>
      <c r="AN20" s="31">
        <v>8.6300000000000008</v>
      </c>
      <c r="AO20" s="31">
        <v>134.22200000000001</v>
      </c>
      <c r="AP20" s="31">
        <v>0</v>
      </c>
      <c r="AQ20" s="31">
        <v>21.12</v>
      </c>
    </row>
    <row r="21" spans="1:44" s="31" customFormat="1" ht="15" customHeight="1">
      <c r="A21" s="13" t="s">
        <v>331</v>
      </c>
      <c r="B21" s="13" t="s">
        <v>304</v>
      </c>
      <c r="C21" s="13" t="s">
        <v>305</v>
      </c>
      <c r="D21" s="20" t="s">
        <v>314</v>
      </c>
      <c r="E21" s="20" t="s">
        <v>95</v>
      </c>
      <c r="F21" s="116" t="s">
        <v>189</v>
      </c>
      <c r="G21" s="33"/>
      <c r="I21" s="33"/>
      <c r="K21" s="33"/>
      <c r="M21" s="33"/>
      <c r="O21" s="33"/>
      <c r="Q21" s="33"/>
      <c r="S21" s="33"/>
      <c r="U21" s="33">
        <v>739</v>
      </c>
      <c r="W21" s="33">
        <v>756</v>
      </c>
      <c r="Y21" s="33">
        <v>758</v>
      </c>
      <c r="AA21" s="33">
        <v>728</v>
      </c>
      <c r="AC21" s="33">
        <v>723</v>
      </c>
      <c r="AE21" s="31">
        <v>723</v>
      </c>
      <c r="AF21" s="48">
        <f t="shared" si="0"/>
        <v>755.69999999999993</v>
      </c>
      <c r="AK21" s="31">
        <v>152.43</v>
      </c>
      <c r="AM21" s="31">
        <v>67.864000000000004</v>
      </c>
      <c r="AR21" s="31">
        <v>535.40599999999995</v>
      </c>
    </row>
    <row r="22" spans="1:44" s="31" customFormat="1" ht="15" customHeight="1">
      <c r="A22" s="13"/>
      <c r="B22" s="13" t="s">
        <v>304</v>
      </c>
      <c r="C22" s="13" t="s">
        <v>305</v>
      </c>
      <c r="D22" s="20" t="s">
        <v>314</v>
      </c>
      <c r="E22" s="20" t="s">
        <v>97</v>
      </c>
      <c r="F22" s="116" t="s">
        <v>189</v>
      </c>
      <c r="G22" s="33">
        <v>1770.3</v>
      </c>
      <c r="H22" s="48"/>
      <c r="I22" s="33">
        <v>1770.3</v>
      </c>
      <c r="K22" s="33">
        <v>1770.3</v>
      </c>
      <c r="M22" s="33">
        <v>1771</v>
      </c>
      <c r="O22" s="33">
        <v>1771</v>
      </c>
      <c r="Q22" s="33">
        <v>1645.2</v>
      </c>
      <c r="S22" s="33">
        <v>1610.1000000000001</v>
      </c>
      <c r="U22" s="33">
        <v>712</v>
      </c>
      <c r="W22" s="33">
        <v>637</v>
      </c>
      <c r="Y22" s="33">
        <v>530</v>
      </c>
      <c r="AA22" s="33">
        <v>511</v>
      </c>
      <c r="AC22" s="33">
        <v>507</v>
      </c>
      <c r="AE22" s="31">
        <v>507</v>
      </c>
      <c r="AF22" s="48">
        <f t="shared" si="0"/>
        <v>0</v>
      </c>
    </row>
    <row r="23" spans="1:44" s="31" customFormat="1" ht="15" customHeight="1">
      <c r="A23" s="13" t="s">
        <v>331</v>
      </c>
      <c r="B23" s="13" t="s">
        <v>304</v>
      </c>
      <c r="C23" s="13" t="s">
        <v>305</v>
      </c>
      <c r="D23" s="20" t="s">
        <v>314</v>
      </c>
      <c r="E23" s="20" t="s">
        <v>98</v>
      </c>
      <c r="F23" s="116" t="s">
        <v>189</v>
      </c>
      <c r="G23" s="33"/>
      <c r="H23" s="48"/>
      <c r="I23" s="33"/>
      <c r="K23" s="33"/>
      <c r="M23" s="33"/>
      <c r="O23" s="33"/>
      <c r="Q23" s="33"/>
      <c r="S23" s="33"/>
      <c r="U23" s="33">
        <v>170</v>
      </c>
      <c r="W23" s="33">
        <v>176</v>
      </c>
      <c r="Y23" s="33">
        <v>144</v>
      </c>
      <c r="AA23" s="33">
        <v>140</v>
      </c>
      <c r="AC23" s="33">
        <v>143</v>
      </c>
      <c r="AE23" s="31">
        <v>143</v>
      </c>
      <c r="AF23" s="48">
        <f t="shared" si="0"/>
        <v>0</v>
      </c>
    </row>
    <row r="24" spans="1:44" s="31" customFormat="1" ht="15" customHeight="1">
      <c r="A24" s="13"/>
      <c r="B24" s="13" t="s">
        <v>304</v>
      </c>
      <c r="C24" s="13" t="s">
        <v>305</v>
      </c>
      <c r="D24" s="20" t="s">
        <v>314</v>
      </c>
      <c r="E24" s="20" t="s">
        <v>99</v>
      </c>
      <c r="F24" s="116" t="s">
        <v>188</v>
      </c>
      <c r="G24" s="71">
        <v>3900</v>
      </c>
      <c r="H24" s="48"/>
      <c r="I24" s="33">
        <v>4100</v>
      </c>
      <c r="J24" s="48"/>
      <c r="K24" s="33">
        <v>4100</v>
      </c>
      <c r="L24" s="48"/>
      <c r="M24" s="33">
        <v>4100</v>
      </c>
      <c r="N24" s="48"/>
      <c r="O24" s="33">
        <v>4100</v>
      </c>
      <c r="Q24" s="33">
        <v>4046</v>
      </c>
      <c r="S24" s="33">
        <v>4046</v>
      </c>
      <c r="U24" s="33">
        <v>3619</v>
      </c>
      <c r="W24" s="33">
        <v>3708</v>
      </c>
      <c r="Y24" s="33">
        <v>4024</v>
      </c>
      <c r="AA24" s="33">
        <v>3855</v>
      </c>
      <c r="AC24" s="33">
        <v>3749</v>
      </c>
      <c r="AE24" s="31">
        <v>3749</v>
      </c>
      <c r="AF24" s="48">
        <f t="shared" si="0"/>
        <v>0</v>
      </c>
    </row>
    <row r="25" spans="1:44" s="31" customFormat="1" ht="15" customHeight="1">
      <c r="A25" s="13" t="s">
        <v>327</v>
      </c>
      <c r="B25" s="13" t="s">
        <v>304</v>
      </c>
      <c r="C25" s="13" t="s">
        <v>305</v>
      </c>
      <c r="D25" s="13" t="s">
        <v>312</v>
      </c>
      <c r="E25" s="13" t="s">
        <v>100</v>
      </c>
      <c r="F25" s="116" t="s">
        <v>315</v>
      </c>
      <c r="G25" s="33">
        <v>599.4</v>
      </c>
      <c r="H25" s="48"/>
      <c r="I25" s="33">
        <v>599.4</v>
      </c>
      <c r="K25" s="33">
        <v>599.4</v>
      </c>
      <c r="M25" s="33">
        <v>801.9</v>
      </c>
      <c r="O25" s="33">
        <v>801.9</v>
      </c>
      <c r="Q25" s="33">
        <v>782</v>
      </c>
      <c r="S25" s="33">
        <v>782</v>
      </c>
      <c r="U25" s="33">
        <v>790</v>
      </c>
      <c r="W25" s="33">
        <v>793</v>
      </c>
      <c r="Y25" s="33">
        <v>789</v>
      </c>
      <c r="AA25" s="33">
        <v>799</v>
      </c>
      <c r="AC25" s="33">
        <v>799</v>
      </c>
      <c r="AE25" s="31">
        <v>799</v>
      </c>
      <c r="AF25" s="48">
        <f t="shared" si="0"/>
        <v>793.43299999999999</v>
      </c>
      <c r="AG25" s="31">
        <v>6.702</v>
      </c>
      <c r="AH25" s="31">
        <v>111.22199999999999</v>
      </c>
      <c r="AI25" s="31">
        <v>64.716999999999999</v>
      </c>
      <c r="AJ25" s="31">
        <v>14.712</v>
      </c>
      <c r="AK25" s="31">
        <v>19.503</v>
      </c>
      <c r="AL25" s="31">
        <v>475.99599999999998</v>
      </c>
      <c r="AM25" s="31">
        <v>24.530999999999999</v>
      </c>
      <c r="AN25" s="31">
        <v>4.3719999999999999</v>
      </c>
      <c r="AO25" s="31">
        <v>58.084000000000003</v>
      </c>
      <c r="AP25" s="31">
        <v>13.594000000000001</v>
      </c>
    </row>
    <row r="26" spans="1:44" s="31" customFormat="1" ht="15" customHeight="1">
      <c r="A26" s="13" t="s">
        <v>327</v>
      </c>
      <c r="B26" s="13" t="s">
        <v>304</v>
      </c>
      <c r="C26" s="13" t="s">
        <v>305</v>
      </c>
      <c r="D26" s="13" t="s">
        <v>313</v>
      </c>
      <c r="E26" s="13" t="s">
        <v>101</v>
      </c>
      <c r="F26" s="116" t="s">
        <v>316</v>
      </c>
      <c r="G26" s="33">
        <v>360</v>
      </c>
      <c r="I26" s="33">
        <v>360</v>
      </c>
      <c r="K26" s="33">
        <v>292.5</v>
      </c>
      <c r="M26" s="33">
        <v>324</v>
      </c>
      <c r="O26" s="33">
        <v>324</v>
      </c>
      <c r="Q26" s="33">
        <v>304.2</v>
      </c>
      <c r="S26" s="33">
        <v>304.2</v>
      </c>
      <c r="U26" s="33">
        <v>312</v>
      </c>
      <c r="W26" s="33">
        <v>314</v>
      </c>
      <c r="Y26" s="33">
        <v>296</v>
      </c>
      <c r="AA26" s="33">
        <v>290</v>
      </c>
      <c r="AC26" s="33">
        <v>290</v>
      </c>
      <c r="AE26" s="31">
        <v>290</v>
      </c>
      <c r="AF26" s="48">
        <f t="shared" si="0"/>
        <v>0</v>
      </c>
    </row>
    <row r="27" spans="1:44" s="31" customFormat="1" ht="15" customHeight="1">
      <c r="A27" s="13" t="s">
        <v>327</v>
      </c>
      <c r="B27" s="13" t="s">
        <v>304</v>
      </c>
      <c r="C27" s="13" t="s">
        <v>305</v>
      </c>
      <c r="D27" s="13" t="s">
        <v>313</v>
      </c>
      <c r="E27" s="13" t="s">
        <v>102</v>
      </c>
      <c r="F27" s="116" t="s">
        <v>315</v>
      </c>
      <c r="G27" s="33">
        <v>560</v>
      </c>
      <c r="I27" s="33">
        <v>891</v>
      </c>
      <c r="K27" s="33">
        <v>891</v>
      </c>
      <c r="M27" s="33">
        <v>702.9</v>
      </c>
      <c r="O27" s="33">
        <v>702.9</v>
      </c>
      <c r="Q27" s="33">
        <v>683.1</v>
      </c>
      <c r="S27" s="33">
        <v>683.1</v>
      </c>
      <c r="T27" s="48"/>
      <c r="U27" s="33">
        <v>744</v>
      </c>
      <c r="W27" s="33">
        <v>759</v>
      </c>
      <c r="Y27" s="33">
        <v>724</v>
      </c>
      <c r="AA27" s="33">
        <v>716</v>
      </c>
      <c r="AC27" s="33">
        <v>767</v>
      </c>
      <c r="AE27" s="31">
        <v>767</v>
      </c>
      <c r="AF27" s="48">
        <f t="shared" si="0"/>
        <v>747.14400000000001</v>
      </c>
      <c r="AG27" s="31">
        <v>2.4390000000000001</v>
      </c>
      <c r="AH27" s="31">
        <v>0.69099999999999995</v>
      </c>
      <c r="AI27" s="31">
        <v>113.239</v>
      </c>
      <c r="AJ27" s="31">
        <v>31.614000000000001</v>
      </c>
      <c r="AK27" s="31">
        <v>107.126</v>
      </c>
      <c r="AL27" s="31">
        <v>101.045</v>
      </c>
      <c r="AM27" s="31">
        <v>178.613</v>
      </c>
      <c r="AN27" s="31">
        <v>47.598999999999997</v>
      </c>
      <c r="AO27" s="31">
        <v>100.627</v>
      </c>
      <c r="AP27" s="31">
        <v>67.673000000000002</v>
      </c>
      <c r="AQ27" s="31">
        <v>0</v>
      </c>
      <c r="AR27" s="31">
        <v>-3.5219999999999998</v>
      </c>
    </row>
    <row r="28" spans="1:44" s="31" customFormat="1" ht="15" customHeight="1">
      <c r="A28" s="13" t="s">
        <v>327</v>
      </c>
      <c r="B28" s="13" t="s">
        <v>304</v>
      </c>
      <c r="C28" s="13" t="s">
        <v>305</v>
      </c>
      <c r="D28" s="13" t="s">
        <v>313</v>
      </c>
      <c r="E28" s="13" t="s">
        <v>103</v>
      </c>
      <c r="F28" s="116" t="s">
        <v>315</v>
      </c>
      <c r="G28" s="33">
        <v>630</v>
      </c>
      <c r="I28" s="33">
        <v>630</v>
      </c>
      <c r="K28" s="33">
        <v>589.5</v>
      </c>
      <c r="M28" s="33">
        <v>612</v>
      </c>
      <c r="O28" s="33">
        <v>612</v>
      </c>
      <c r="Q28" s="33">
        <v>596.70000000000005</v>
      </c>
      <c r="S28" s="33">
        <v>596.70000000000005</v>
      </c>
      <c r="U28" s="33">
        <v>602</v>
      </c>
      <c r="W28" s="33">
        <v>612</v>
      </c>
      <c r="Y28" s="33">
        <v>552</v>
      </c>
      <c r="AA28" s="33">
        <v>573</v>
      </c>
      <c r="AC28" s="33">
        <v>572</v>
      </c>
      <c r="AE28" s="31">
        <v>572</v>
      </c>
      <c r="AF28" s="48">
        <f t="shared" si="0"/>
        <v>597.13300000000015</v>
      </c>
      <c r="AG28" s="31">
        <v>47.283000000000001</v>
      </c>
      <c r="AH28" s="31">
        <v>64.459000000000003</v>
      </c>
      <c r="AI28" s="31">
        <v>37.100999999999999</v>
      </c>
      <c r="AJ28" s="31">
        <v>39.405000000000001</v>
      </c>
      <c r="AK28" s="31">
        <v>89.096000000000004</v>
      </c>
      <c r="AL28" s="31">
        <v>67.436999999999998</v>
      </c>
      <c r="AM28" s="31">
        <v>15.552</v>
      </c>
      <c r="AN28" s="31">
        <v>13.571</v>
      </c>
      <c r="AO28" s="31">
        <v>135.518</v>
      </c>
      <c r="AP28" s="31">
        <v>87.710999999999999</v>
      </c>
    </row>
    <row r="29" spans="1:44" s="31" customFormat="1" ht="15" customHeight="1">
      <c r="A29" s="13" t="s">
        <v>327</v>
      </c>
      <c r="B29" s="13" t="s">
        <v>304</v>
      </c>
      <c r="C29" s="13" t="s">
        <v>305</v>
      </c>
      <c r="D29" s="13" t="s">
        <v>311</v>
      </c>
      <c r="E29" s="13" t="s">
        <v>104</v>
      </c>
      <c r="F29" s="116" t="s">
        <v>189</v>
      </c>
      <c r="G29" s="33">
        <v>531</v>
      </c>
      <c r="I29" s="33">
        <v>531</v>
      </c>
      <c r="K29" s="33">
        <v>531</v>
      </c>
      <c r="M29" s="33">
        <v>360.90000000000003</v>
      </c>
      <c r="O29" s="33">
        <v>360.90000000000003</v>
      </c>
      <c r="Q29" s="33">
        <v>350</v>
      </c>
      <c r="S29" s="33">
        <v>350</v>
      </c>
      <c r="U29" s="33">
        <v>353</v>
      </c>
      <c r="W29" s="33">
        <v>355</v>
      </c>
      <c r="Y29" s="33">
        <v>327</v>
      </c>
      <c r="AA29" s="33">
        <v>320</v>
      </c>
      <c r="AC29" s="33">
        <v>326</v>
      </c>
      <c r="AE29" s="31">
        <v>326</v>
      </c>
      <c r="AF29" s="48">
        <f t="shared" si="0"/>
        <v>355.58799999999997</v>
      </c>
      <c r="AG29" s="31">
        <v>0</v>
      </c>
      <c r="AH29" s="31">
        <v>21.163</v>
      </c>
      <c r="AI29" s="31">
        <v>-4.2999999999999997E-2</v>
      </c>
      <c r="AJ29" s="31">
        <v>10.042999999999999</v>
      </c>
      <c r="AK29" s="31">
        <v>58.905000000000001</v>
      </c>
      <c r="AL29" s="31">
        <v>212.30199999999999</v>
      </c>
      <c r="AM29" s="31">
        <v>6.7409999999999997</v>
      </c>
      <c r="AN29" s="31">
        <v>0.503</v>
      </c>
      <c r="AO29" s="31">
        <v>7.069</v>
      </c>
      <c r="AP29" s="31">
        <v>0</v>
      </c>
      <c r="AQ29" s="31">
        <v>38.905000000000001</v>
      </c>
      <c r="AR29" s="31">
        <v>0</v>
      </c>
    </row>
    <row r="30" spans="1:44" s="31" customFormat="1" ht="15" customHeight="1">
      <c r="A30" s="13" t="s">
        <v>327</v>
      </c>
      <c r="B30" s="13" t="s">
        <v>304</v>
      </c>
      <c r="C30" s="13" t="s">
        <v>305</v>
      </c>
      <c r="D30" s="20" t="s">
        <v>314</v>
      </c>
      <c r="E30" s="13" t="s">
        <v>105</v>
      </c>
      <c r="F30" s="116" t="s">
        <v>189</v>
      </c>
      <c r="G30" s="33">
        <v>367</v>
      </c>
      <c r="I30" s="33">
        <v>367</v>
      </c>
      <c r="K30" s="33">
        <v>367</v>
      </c>
      <c r="M30" s="33">
        <v>292</v>
      </c>
      <c r="O30" s="33">
        <v>292</v>
      </c>
      <c r="Q30" s="33">
        <v>282</v>
      </c>
      <c r="S30" s="33">
        <v>282</v>
      </c>
      <c r="U30" s="33">
        <v>285</v>
      </c>
      <c r="W30" s="33">
        <v>289</v>
      </c>
      <c r="Y30" s="33">
        <v>289</v>
      </c>
      <c r="AA30" s="33">
        <v>283</v>
      </c>
      <c r="AC30" s="33">
        <v>282</v>
      </c>
      <c r="AE30" s="31">
        <v>282</v>
      </c>
      <c r="AF30" s="48">
        <f t="shared" si="0"/>
        <v>296.75099999999998</v>
      </c>
      <c r="AG30" s="31">
        <v>33.987000000000002</v>
      </c>
      <c r="AH30" s="31">
        <v>43.603000000000002</v>
      </c>
      <c r="AI30" s="31">
        <v>25.041</v>
      </c>
      <c r="AJ30" s="31">
        <v>9.1419999999999995</v>
      </c>
      <c r="AK30" s="31">
        <v>0.35099999999999998</v>
      </c>
      <c r="AL30" s="31">
        <v>56.363999999999997</v>
      </c>
      <c r="AM30" s="31">
        <v>18.192</v>
      </c>
      <c r="AN30" s="31">
        <v>10.311999999999999</v>
      </c>
      <c r="AO30" s="31">
        <v>77.744</v>
      </c>
      <c r="AP30" s="31">
        <v>22.015000000000001</v>
      </c>
    </row>
    <row r="31" spans="1:44" s="31" customFormat="1" ht="15" customHeight="1">
      <c r="A31" s="13" t="s">
        <v>327</v>
      </c>
      <c r="B31" s="13" t="s">
        <v>304</v>
      </c>
      <c r="C31" s="13" t="s">
        <v>305</v>
      </c>
      <c r="D31" s="20" t="s">
        <v>314</v>
      </c>
      <c r="E31" s="20" t="s">
        <v>106</v>
      </c>
      <c r="F31" s="116" t="s">
        <v>189</v>
      </c>
      <c r="G31" s="71">
        <v>310</v>
      </c>
      <c r="I31" s="33">
        <v>310</v>
      </c>
      <c r="K31" s="33">
        <v>310</v>
      </c>
      <c r="M31" s="33">
        <v>509</v>
      </c>
      <c r="O31" s="33">
        <v>509</v>
      </c>
      <c r="Q31" s="33">
        <v>501</v>
      </c>
      <c r="S31" s="33">
        <v>501</v>
      </c>
      <c r="U31" s="33">
        <v>501</v>
      </c>
      <c r="W31" s="33">
        <v>503</v>
      </c>
      <c r="Y31" s="33">
        <v>496</v>
      </c>
      <c r="AA31" s="33">
        <v>500</v>
      </c>
      <c r="AC31" s="33">
        <v>501</v>
      </c>
      <c r="AE31" s="31">
        <v>501</v>
      </c>
      <c r="AF31" s="48">
        <f t="shared" si="0"/>
        <v>503.38499999999999</v>
      </c>
      <c r="AG31" s="31">
        <v>31.745000000000001</v>
      </c>
      <c r="AJ31" s="31">
        <v>80.358000000000004</v>
      </c>
      <c r="AK31" s="31">
        <v>329.214</v>
      </c>
      <c r="AM31" s="31">
        <v>0</v>
      </c>
      <c r="AO31" s="31">
        <v>62.067999999999998</v>
      </c>
      <c r="AR31" s="31">
        <v>0</v>
      </c>
    </row>
    <row r="32" spans="1:44" s="31" customFormat="1" ht="15" customHeight="1">
      <c r="A32" s="13" t="s">
        <v>328</v>
      </c>
      <c r="B32" s="13" t="s">
        <v>304</v>
      </c>
      <c r="C32" s="13" t="s">
        <v>305</v>
      </c>
      <c r="D32" s="13" t="s">
        <v>313</v>
      </c>
      <c r="E32" s="13" t="s">
        <v>107</v>
      </c>
      <c r="F32" s="116" t="s">
        <v>189</v>
      </c>
      <c r="G32" s="33">
        <v>0</v>
      </c>
      <c r="H32" s="48"/>
      <c r="I32" s="33">
        <v>378</v>
      </c>
      <c r="K32" s="33">
        <v>378</v>
      </c>
      <c r="M32" s="33">
        <v>378</v>
      </c>
      <c r="O32" s="33">
        <v>378</v>
      </c>
      <c r="Q32" s="33">
        <v>372.6</v>
      </c>
      <c r="S32" s="33">
        <v>372.6</v>
      </c>
      <c r="U32" s="33">
        <v>259</v>
      </c>
      <c r="W32" s="33">
        <v>269</v>
      </c>
      <c r="Y32" s="33">
        <v>318</v>
      </c>
      <c r="AA32" s="33">
        <v>300</v>
      </c>
      <c r="AC32" s="33">
        <v>300</v>
      </c>
      <c r="AE32" s="31">
        <v>300</v>
      </c>
      <c r="AF32" s="48">
        <f t="shared" si="0"/>
        <v>0</v>
      </c>
    </row>
    <row r="33" spans="1:44" s="31" customFormat="1" ht="15" customHeight="1">
      <c r="A33" s="13" t="s">
        <v>327</v>
      </c>
      <c r="B33" s="13" t="s">
        <v>304</v>
      </c>
      <c r="C33" s="13" t="s">
        <v>305</v>
      </c>
      <c r="D33" s="13" t="s">
        <v>311</v>
      </c>
      <c r="E33" s="13" t="s">
        <v>108</v>
      </c>
      <c r="F33" s="116" t="s">
        <v>315</v>
      </c>
      <c r="G33" s="33">
        <v>315</v>
      </c>
      <c r="I33" s="33">
        <v>315</v>
      </c>
      <c r="K33" s="33">
        <v>315</v>
      </c>
      <c r="M33" s="33">
        <v>223</v>
      </c>
      <c r="O33" s="33">
        <v>223</v>
      </c>
      <c r="Q33" s="33">
        <v>218</v>
      </c>
      <c r="S33" s="33">
        <v>218</v>
      </c>
      <c r="U33" s="33">
        <v>218</v>
      </c>
      <c r="W33" s="33">
        <v>219</v>
      </c>
      <c r="Y33" s="33">
        <v>218</v>
      </c>
      <c r="AA33" s="33">
        <v>218</v>
      </c>
      <c r="AC33" s="33">
        <v>218</v>
      </c>
      <c r="AE33" s="31">
        <v>218</v>
      </c>
      <c r="AF33" s="48">
        <f t="shared" si="0"/>
        <v>218.23099999999999</v>
      </c>
      <c r="AG33" s="31">
        <v>17.821000000000002</v>
      </c>
      <c r="AH33" s="31">
        <v>18.254000000000001</v>
      </c>
      <c r="AI33" s="31">
        <v>26.927</v>
      </c>
      <c r="AJ33" s="31">
        <v>37.301000000000002</v>
      </c>
      <c r="AK33" s="31">
        <v>82.186000000000007</v>
      </c>
      <c r="AL33" s="31">
        <v>4.899</v>
      </c>
      <c r="AM33" s="31">
        <v>15.941000000000001</v>
      </c>
      <c r="AN33" s="31">
        <v>14.901999999999999</v>
      </c>
    </row>
    <row r="34" spans="1:44" s="31" customFormat="1" ht="15" customHeight="1">
      <c r="A34" s="13" t="s">
        <v>327</v>
      </c>
      <c r="B34" s="13" t="s">
        <v>304</v>
      </c>
      <c r="C34" s="13" t="s">
        <v>305</v>
      </c>
      <c r="D34" s="13" t="s">
        <v>312</v>
      </c>
      <c r="E34" s="13" t="s">
        <v>109</v>
      </c>
      <c r="F34" s="116" t="s">
        <v>188</v>
      </c>
      <c r="G34" s="33">
        <v>37</v>
      </c>
      <c r="I34" s="33">
        <v>37</v>
      </c>
      <c r="K34" s="33">
        <v>37</v>
      </c>
      <c r="M34" s="33">
        <v>37</v>
      </c>
      <c r="O34" s="33">
        <v>37</v>
      </c>
      <c r="Q34" s="33">
        <v>32</v>
      </c>
      <c r="S34" s="33">
        <v>32</v>
      </c>
      <c r="U34" s="33">
        <v>33</v>
      </c>
      <c r="W34" s="33">
        <v>34</v>
      </c>
      <c r="Y34" s="33">
        <v>33</v>
      </c>
      <c r="AA34" s="33">
        <v>32</v>
      </c>
      <c r="AC34" s="33">
        <v>32</v>
      </c>
      <c r="AE34" s="31">
        <v>32</v>
      </c>
      <c r="AF34" s="48">
        <f t="shared" si="0"/>
        <v>0</v>
      </c>
    </row>
    <row r="35" spans="1:44" s="31" customFormat="1" ht="15" customHeight="1">
      <c r="A35" s="13" t="s">
        <v>327</v>
      </c>
      <c r="B35" s="13" t="s">
        <v>304</v>
      </c>
      <c r="C35" s="13" t="s">
        <v>305</v>
      </c>
      <c r="D35" s="13" t="s">
        <v>312</v>
      </c>
      <c r="E35" s="13" t="s">
        <v>110</v>
      </c>
      <c r="F35" s="116" t="s">
        <v>315</v>
      </c>
      <c r="G35" s="33">
        <v>180</v>
      </c>
      <c r="I35" s="33">
        <v>160</v>
      </c>
      <c r="K35" s="33">
        <v>154.80000000000001</v>
      </c>
      <c r="M35" s="33">
        <v>154.80000000000001</v>
      </c>
      <c r="O35" s="33">
        <v>154.80000000000001</v>
      </c>
      <c r="Q35" s="33">
        <v>151</v>
      </c>
      <c r="S35" s="33">
        <v>151</v>
      </c>
      <c r="U35" s="33">
        <v>152</v>
      </c>
      <c r="W35" s="33">
        <v>156</v>
      </c>
      <c r="Y35" s="33">
        <v>107</v>
      </c>
      <c r="AA35" s="33">
        <v>105</v>
      </c>
      <c r="AC35" s="33">
        <v>105</v>
      </c>
      <c r="AE35" s="31">
        <v>105</v>
      </c>
      <c r="AF35" s="48">
        <f t="shared" si="0"/>
        <v>0</v>
      </c>
    </row>
    <row r="36" spans="1:44" s="31" customFormat="1" ht="15" customHeight="1">
      <c r="A36" s="13" t="s">
        <v>327</v>
      </c>
      <c r="B36" s="13" t="s">
        <v>304</v>
      </c>
      <c r="C36" s="13" t="s">
        <v>305</v>
      </c>
      <c r="D36" s="13" t="s">
        <v>311</v>
      </c>
      <c r="E36" s="13" t="s">
        <v>111</v>
      </c>
      <c r="F36" s="116" t="s">
        <v>188</v>
      </c>
      <c r="G36" s="33">
        <v>77</v>
      </c>
      <c r="I36" s="33">
        <v>77</v>
      </c>
      <c r="K36" s="33">
        <v>77</v>
      </c>
      <c r="M36" s="33">
        <v>87</v>
      </c>
      <c r="O36" s="33">
        <v>87</v>
      </c>
      <c r="Q36" s="33">
        <v>84</v>
      </c>
      <c r="S36" s="33">
        <v>84</v>
      </c>
      <c r="U36" s="33">
        <v>85</v>
      </c>
      <c r="W36" s="33">
        <v>86</v>
      </c>
      <c r="Y36" s="33">
        <v>86</v>
      </c>
      <c r="AA36" s="33">
        <v>86</v>
      </c>
      <c r="AC36" s="33">
        <v>86</v>
      </c>
      <c r="AE36" s="31">
        <v>86</v>
      </c>
      <c r="AF36" s="48">
        <f t="shared" si="0"/>
        <v>0</v>
      </c>
    </row>
    <row r="37" spans="1:44" s="31" customFormat="1" ht="15" customHeight="1">
      <c r="A37" s="13" t="s">
        <v>327</v>
      </c>
      <c r="B37" s="13" t="s">
        <v>304</v>
      </c>
      <c r="C37" s="13" t="s">
        <v>305</v>
      </c>
      <c r="D37" s="13" t="s">
        <v>313</v>
      </c>
      <c r="E37" s="13" t="s">
        <v>112</v>
      </c>
      <c r="F37" s="116" t="s">
        <v>315</v>
      </c>
      <c r="G37" s="33">
        <v>180</v>
      </c>
      <c r="I37" s="33">
        <v>180</v>
      </c>
      <c r="K37" s="33">
        <v>180</v>
      </c>
      <c r="M37" s="33">
        <v>91.8</v>
      </c>
      <c r="O37" s="33">
        <v>91.8</v>
      </c>
      <c r="Q37" s="33">
        <v>90</v>
      </c>
      <c r="S37" s="33">
        <v>90</v>
      </c>
      <c r="U37" s="33">
        <v>90</v>
      </c>
      <c r="W37" s="33">
        <v>91</v>
      </c>
      <c r="Y37" s="33">
        <v>89</v>
      </c>
      <c r="AA37" s="33">
        <v>86</v>
      </c>
      <c r="AC37" s="33">
        <v>86</v>
      </c>
      <c r="AE37" s="31">
        <v>86</v>
      </c>
      <c r="AF37" s="48">
        <f t="shared" si="0"/>
        <v>91.103999999999985</v>
      </c>
      <c r="AH37" s="31">
        <v>8.8320000000000007</v>
      </c>
      <c r="AI37" s="31">
        <v>-11.962</v>
      </c>
      <c r="AK37" s="31">
        <v>60.771999999999998</v>
      </c>
      <c r="AL37" s="31">
        <v>11.207000000000001</v>
      </c>
      <c r="AM37" s="31">
        <v>12.342000000000001</v>
      </c>
      <c r="AN37" s="31">
        <v>0.46200000000000002</v>
      </c>
      <c r="AP37" s="31">
        <v>9.4510000000000005</v>
      </c>
    </row>
    <row r="38" spans="1:44" s="31" customFormat="1" ht="15" customHeight="1">
      <c r="A38" s="13" t="s">
        <v>327</v>
      </c>
      <c r="B38" s="13" t="s">
        <v>304</v>
      </c>
      <c r="C38" s="13" t="s">
        <v>305</v>
      </c>
      <c r="D38" s="13" t="s">
        <v>312</v>
      </c>
      <c r="E38" s="13" t="s">
        <v>113</v>
      </c>
      <c r="F38" s="116" t="s">
        <v>189</v>
      </c>
      <c r="G38" s="33">
        <v>128.70000000000002</v>
      </c>
      <c r="I38" s="33">
        <v>128.70000000000002</v>
      </c>
      <c r="K38" s="33">
        <v>128.70000000000002</v>
      </c>
      <c r="M38" s="33">
        <v>74.7</v>
      </c>
      <c r="O38" s="33">
        <v>74.7</v>
      </c>
      <c r="Q38" s="33">
        <v>73</v>
      </c>
      <c r="S38" s="33">
        <v>73</v>
      </c>
      <c r="U38" s="33">
        <v>73</v>
      </c>
      <c r="W38" s="33">
        <v>73</v>
      </c>
      <c r="Y38" s="33">
        <v>73</v>
      </c>
      <c r="AA38" s="33">
        <v>73</v>
      </c>
      <c r="AC38" s="33">
        <v>73</v>
      </c>
      <c r="AE38" s="31">
        <v>73</v>
      </c>
      <c r="AF38" s="48">
        <f t="shared" si="0"/>
        <v>73.013999999999996</v>
      </c>
      <c r="AG38" s="31">
        <v>0.66200000000000003</v>
      </c>
      <c r="AH38" s="31">
        <v>30.326000000000001</v>
      </c>
      <c r="AI38" s="31">
        <v>0</v>
      </c>
      <c r="AJ38" s="31">
        <v>15.813000000000001</v>
      </c>
      <c r="AK38" s="31">
        <v>0</v>
      </c>
      <c r="AL38" s="31">
        <v>20.844999999999999</v>
      </c>
      <c r="AM38" s="31">
        <v>0</v>
      </c>
      <c r="AN38" s="31">
        <v>5.3680000000000003</v>
      </c>
    </row>
    <row r="39" spans="1:44" s="31" customFormat="1" ht="15" customHeight="1">
      <c r="A39" s="13" t="s">
        <v>327</v>
      </c>
      <c r="B39" s="13" t="s">
        <v>304</v>
      </c>
      <c r="C39" s="13" t="s">
        <v>305</v>
      </c>
      <c r="D39" s="13" t="s">
        <v>313</v>
      </c>
      <c r="E39" s="13" t="s">
        <v>114</v>
      </c>
      <c r="F39" s="116" t="s">
        <v>189</v>
      </c>
      <c r="G39" s="33">
        <v>32.4</v>
      </c>
      <c r="I39" s="33">
        <v>32.4</v>
      </c>
      <c r="J39" s="48"/>
      <c r="K39" s="33">
        <v>32.4</v>
      </c>
      <c r="L39" s="48"/>
      <c r="M39" s="33">
        <v>36.9</v>
      </c>
      <c r="N39" s="48"/>
      <c r="O39" s="33">
        <v>36.9</v>
      </c>
      <c r="Q39" s="33">
        <v>36</v>
      </c>
      <c r="S39" s="33">
        <v>36</v>
      </c>
      <c r="U39" s="33">
        <v>35</v>
      </c>
      <c r="W39" s="33">
        <v>35</v>
      </c>
      <c r="Y39" s="33">
        <v>32</v>
      </c>
      <c r="AA39" s="33">
        <v>32</v>
      </c>
      <c r="AC39" s="33">
        <v>33</v>
      </c>
      <c r="AE39" s="31">
        <v>33</v>
      </c>
      <c r="AF39" s="48">
        <f t="shared" si="0"/>
        <v>34.557000000000002</v>
      </c>
      <c r="AG39" s="31">
        <v>0</v>
      </c>
      <c r="AH39" s="31">
        <v>1.361</v>
      </c>
      <c r="AI39" s="31">
        <v>0</v>
      </c>
      <c r="AJ39" s="31">
        <v>0</v>
      </c>
      <c r="AK39" s="31">
        <v>22.004000000000001</v>
      </c>
      <c r="AL39" s="31">
        <v>0</v>
      </c>
      <c r="AM39" s="31">
        <v>0</v>
      </c>
      <c r="AN39" s="31">
        <v>8.7050000000000001</v>
      </c>
      <c r="AO39" s="31">
        <v>0</v>
      </c>
      <c r="AP39" s="31">
        <v>2.4870000000000001</v>
      </c>
      <c r="AQ39" s="31">
        <v>0</v>
      </c>
      <c r="AR39" s="31">
        <v>0</v>
      </c>
    </row>
    <row r="40" spans="1:44" s="31" customFormat="1" ht="15" customHeight="1">
      <c r="A40" s="13" t="s">
        <v>327</v>
      </c>
      <c r="B40" s="13" t="s">
        <v>304</v>
      </c>
      <c r="C40" s="13" t="s">
        <v>305</v>
      </c>
      <c r="D40" s="13" t="s">
        <v>311</v>
      </c>
      <c r="E40" s="13" t="s">
        <v>115</v>
      </c>
      <c r="F40" s="116" t="s">
        <v>189</v>
      </c>
      <c r="G40" s="33">
        <v>1080</v>
      </c>
      <c r="I40" s="33">
        <v>1080</v>
      </c>
      <c r="K40" s="33">
        <v>1080</v>
      </c>
      <c r="M40" s="33">
        <v>1080</v>
      </c>
      <c r="O40" s="33">
        <v>1080</v>
      </c>
      <c r="Q40" s="33">
        <v>1080</v>
      </c>
      <c r="S40" s="33">
        <v>1080</v>
      </c>
      <c r="U40" s="33">
        <v>765</v>
      </c>
      <c r="W40" s="33">
        <v>757.80000000000007</v>
      </c>
      <c r="Y40" s="33">
        <v>734</v>
      </c>
      <c r="AA40" s="33">
        <v>716</v>
      </c>
      <c r="AC40" s="33">
        <v>713</v>
      </c>
      <c r="AE40" s="31">
        <v>713</v>
      </c>
      <c r="AF40" s="48">
        <f t="shared" si="0"/>
        <v>756.77599999999995</v>
      </c>
      <c r="AG40" s="31">
        <v>0</v>
      </c>
      <c r="AH40" s="31">
        <v>59.500999999999998</v>
      </c>
      <c r="AI40" s="31">
        <v>0.98699999999999999</v>
      </c>
      <c r="AJ40" s="31">
        <v>72.266000000000005</v>
      </c>
      <c r="AK40" s="31">
        <v>15.335000000000001</v>
      </c>
      <c r="AL40" s="31">
        <v>42.838999999999999</v>
      </c>
      <c r="AM40" s="31">
        <v>177.655</v>
      </c>
      <c r="AN40" s="31">
        <v>37.81</v>
      </c>
      <c r="AO40" s="31">
        <v>14.138</v>
      </c>
      <c r="AP40" s="31">
        <v>343.154</v>
      </c>
      <c r="AQ40" s="31">
        <v>0</v>
      </c>
      <c r="AR40" s="31">
        <v>-6.9089999999999998</v>
      </c>
    </row>
    <row r="41" spans="1:44" s="31" customFormat="1" ht="15" customHeight="1">
      <c r="A41" s="13" t="s">
        <v>330</v>
      </c>
      <c r="B41" s="13" t="s">
        <v>304</v>
      </c>
      <c r="C41" s="13" t="s">
        <v>305</v>
      </c>
      <c r="D41" s="13" t="s">
        <v>311</v>
      </c>
      <c r="E41" s="117" t="s">
        <v>116</v>
      </c>
      <c r="F41" s="116" t="s">
        <v>315</v>
      </c>
      <c r="G41" s="33">
        <v>525</v>
      </c>
      <c r="I41" s="33">
        <v>525</v>
      </c>
      <c r="K41" s="33">
        <v>350</v>
      </c>
      <c r="M41" s="33">
        <v>350</v>
      </c>
      <c r="O41" s="33">
        <v>350</v>
      </c>
      <c r="Q41" s="33">
        <v>350</v>
      </c>
      <c r="S41" s="33">
        <v>350</v>
      </c>
      <c r="U41" s="33">
        <v>135</v>
      </c>
      <c r="W41" s="33">
        <v>405</v>
      </c>
      <c r="Y41" s="33">
        <v>324</v>
      </c>
      <c r="AA41" s="33">
        <v>297</v>
      </c>
      <c r="AC41" s="33">
        <v>297</v>
      </c>
      <c r="AE41" s="31">
        <v>297</v>
      </c>
      <c r="AF41" s="48">
        <f t="shared" si="0"/>
        <v>405</v>
      </c>
      <c r="AR41" s="31">
        <v>405</v>
      </c>
    </row>
    <row r="42" spans="1:44" s="31" customFormat="1" ht="15" customHeight="1">
      <c r="A42" s="13"/>
      <c r="B42" s="13" t="s">
        <v>304</v>
      </c>
      <c r="C42" s="13" t="s">
        <v>305</v>
      </c>
      <c r="D42" s="13" t="s">
        <v>313</v>
      </c>
      <c r="E42" s="13" t="s">
        <v>117</v>
      </c>
      <c r="F42" s="116" t="s">
        <v>189</v>
      </c>
      <c r="G42" s="33">
        <v>500</v>
      </c>
      <c r="H42" s="48"/>
      <c r="I42" s="33">
        <v>500</v>
      </c>
      <c r="K42" s="33">
        <v>500</v>
      </c>
      <c r="M42" s="33">
        <v>500</v>
      </c>
      <c r="O42" s="33">
        <v>500</v>
      </c>
      <c r="Q42" s="33">
        <v>500</v>
      </c>
      <c r="S42" s="33">
        <v>500</v>
      </c>
      <c r="U42" s="33">
        <v>500</v>
      </c>
      <c r="W42" s="33">
        <v>500</v>
      </c>
      <c r="Y42" s="33">
        <v>0</v>
      </c>
      <c r="AA42" s="33">
        <v>0</v>
      </c>
      <c r="AC42" s="33">
        <v>0</v>
      </c>
      <c r="AE42" s="31">
        <v>0</v>
      </c>
      <c r="AF42" s="48">
        <f t="shared" si="0"/>
        <v>350</v>
      </c>
      <c r="AR42" s="31">
        <v>350</v>
      </c>
    </row>
    <row r="43" spans="1:44" s="31" customFormat="1" ht="15" customHeight="1">
      <c r="A43" s="13"/>
      <c r="B43" s="13" t="s">
        <v>304</v>
      </c>
      <c r="C43" s="13" t="s">
        <v>305</v>
      </c>
      <c r="D43" s="13" t="s">
        <v>313</v>
      </c>
      <c r="E43" s="13" t="s">
        <v>118</v>
      </c>
      <c r="F43" s="116" t="s">
        <v>315</v>
      </c>
      <c r="G43" s="33">
        <v>450</v>
      </c>
      <c r="I43" s="33">
        <v>450</v>
      </c>
      <c r="K43" s="33">
        <v>450</v>
      </c>
      <c r="M43" s="33">
        <v>450</v>
      </c>
      <c r="O43" s="33">
        <v>450</v>
      </c>
      <c r="P43" s="48"/>
      <c r="Q43" s="33">
        <v>450</v>
      </c>
      <c r="R43" s="48"/>
      <c r="S43" s="33">
        <v>450</v>
      </c>
      <c r="U43" s="33">
        <v>0</v>
      </c>
      <c r="W43" s="33">
        <v>0</v>
      </c>
      <c r="Y43" s="33">
        <v>0</v>
      </c>
      <c r="AA43" s="33">
        <v>0</v>
      </c>
      <c r="AC43" s="33">
        <v>0</v>
      </c>
      <c r="AE43" s="31">
        <v>0</v>
      </c>
      <c r="AF43" s="48">
        <f t="shared" si="0"/>
        <v>0</v>
      </c>
    </row>
    <row r="44" spans="1:44" s="31" customFormat="1" ht="15" customHeight="1">
      <c r="A44" s="13"/>
      <c r="B44" s="13" t="s">
        <v>304</v>
      </c>
      <c r="C44" s="13" t="s">
        <v>305</v>
      </c>
      <c r="D44" s="13" t="s">
        <v>312</v>
      </c>
      <c r="E44" s="13" t="s">
        <v>119</v>
      </c>
      <c r="F44" s="116" t="s">
        <v>189</v>
      </c>
      <c r="G44" s="33">
        <v>200</v>
      </c>
      <c r="I44" s="33">
        <v>200</v>
      </c>
      <c r="K44" s="33">
        <v>200</v>
      </c>
      <c r="M44" s="33">
        <v>200</v>
      </c>
      <c r="O44" s="33">
        <v>200</v>
      </c>
      <c r="Q44" s="33">
        <v>200</v>
      </c>
      <c r="S44" s="33">
        <v>200</v>
      </c>
      <c r="U44" s="33">
        <v>0</v>
      </c>
      <c r="W44" s="33">
        <v>0</v>
      </c>
      <c r="Y44" s="33">
        <v>0</v>
      </c>
      <c r="AA44" s="33">
        <v>0</v>
      </c>
      <c r="AC44" s="33">
        <v>0</v>
      </c>
      <c r="AE44" s="31">
        <v>0</v>
      </c>
      <c r="AF44" s="48">
        <f t="shared" si="0"/>
        <v>0</v>
      </c>
    </row>
    <row r="45" spans="1:44" s="31" customFormat="1" ht="15" customHeight="1">
      <c r="A45" s="13" t="s">
        <v>327</v>
      </c>
      <c r="B45" s="13" t="s">
        <v>304</v>
      </c>
      <c r="C45" s="13" t="s">
        <v>305</v>
      </c>
      <c r="D45" s="13" t="s">
        <v>311</v>
      </c>
      <c r="E45" s="13" t="s">
        <v>120</v>
      </c>
      <c r="F45" s="116" t="s">
        <v>316</v>
      </c>
      <c r="G45" s="33">
        <v>117</v>
      </c>
      <c r="I45" s="33">
        <v>117</v>
      </c>
      <c r="K45" s="33">
        <v>117</v>
      </c>
      <c r="M45" s="33">
        <v>102</v>
      </c>
      <c r="O45" s="33">
        <v>102</v>
      </c>
      <c r="Q45" s="33">
        <v>102</v>
      </c>
      <c r="S45" s="33">
        <v>102</v>
      </c>
      <c r="U45" s="33">
        <v>102</v>
      </c>
      <c r="W45" s="33">
        <v>102</v>
      </c>
      <c r="Y45" s="33">
        <v>102</v>
      </c>
      <c r="AA45" s="33">
        <v>102</v>
      </c>
      <c r="AC45" s="33">
        <v>102</v>
      </c>
      <c r="AE45" s="31">
        <v>102</v>
      </c>
      <c r="AF45" s="48">
        <f t="shared" si="0"/>
        <v>101.91800000000001</v>
      </c>
      <c r="AH45" s="31">
        <v>101.837</v>
      </c>
      <c r="AI45" s="31">
        <v>8.1000000000000003E-2</v>
      </c>
    </row>
    <row r="46" spans="1:44" s="31" customFormat="1" ht="15" customHeight="1">
      <c r="A46" s="13"/>
      <c r="B46" s="13" t="s">
        <v>304</v>
      </c>
      <c r="C46" s="13" t="s">
        <v>305</v>
      </c>
      <c r="D46" s="13" t="s">
        <v>311</v>
      </c>
      <c r="E46" s="13" t="s">
        <v>121</v>
      </c>
      <c r="F46" s="116" t="s">
        <v>315</v>
      </c>
      <c r="G46" s="33">
        <v>100</v>
      </c>
      <c r="H46" s="48"/>
      <c r="I46" s="33">
        <v>100</v>
      </c>
      <c r="K46" s="33">
        <v>100</v>
      </c>
      <c r="M46" s="33">
        <v>100</v>
      </c>
      <c r="O46" s="33">
        <v>100</v>
      </c>
      <c r="Q46" s="33">
        <v>100</v>
      </c>
      <c r="S46" s="33">
        <v>100</v>
      </c>
      <c r="U46" s="33">
        <v>270</v>
      </c>
      <c r="W46" s="33">
        <v>0</v>
      </c>
      <c r="Y46" s="33">
        <v>0</v>
      </c>
      <c r="AA46" s="33">
        <v>0</v>
      </c>
      <c r="AC46" s="33">
        <v>0</v>
      </c>
      <c r="AE46" s="31">
        <v>0</v>
      </c>
      <c r="AF46" s="48">
        <f t="shared" si="0"/>
        <v>0</v>
      </c>
    </row>
    <row r="47" spans="1:44" s="31" customFormat="1" ht="15" customHeight="1">
      <c r="A47" s="13"/>
      <c r="B47" s="13" t="s">
        <v>304</v>
      </c>
      <c r="C47" s="13" t="s">
        <v>305</v>
      </c>
      <c r="D47" s="13" t="s">
        <v>313</v>
      </c>
      <c r="E47" s="13" t="s">
        <v>122</v>
      </c>
      <c r="F47" s="116" t="s">
        <v>315</v>
      </c>
      <c r="G47" s="33">
        <v>160</v>
      </c>
      <c r="I47" s="33">
        <v>160</v>
      </c>
      <c r="K47" s="33">
        <v>160</v>
      </c>
      <c r="M47" s="33">
        <v>160</v>
      </c>
      <c r="O47" s="33">
        <v>160</v>
      </c>
      <c r="Q47" s="33">
        <v>160</v>
      </c>
      <c r="S47" s="33">
        <v>160</v>
      </c>
      <c r="U47" s="33">
        <v>0</v>
      </c>
      <c r="W47" s="33">
        <v>0</v>
      </c>
      <c r="Y47" s="33">
        <v>0</v>
      </c>
      <c r="AA47" s="33">
        <v>0</v>
      </c>
      <c r="AC47" s="33">
        <v>0</v>
      </c>
      <c r="AE47" s="31">
        <v>0</v>
      </c>
      <c r="AF47" s="48">
        <f t="shared" si="0"/>
        <v>0</v>
      </c>
    </row>
    <row r="48" spans="1:44" s="31" customFormat="1" ht="15" customHeight="1">
      <c r="A48" s="13" t="s">
        <v>327</v>
      </c>
      <c r="B48" s="13" t="s">
        <v>304</v>
      </c>
      <c r="C48" s="13" t="s">
        <v>305</v>
      </c>
      <c r="D48" s="13" t="s">
        <v>311</v>
      </c>
      <c r="E48" s="13" t="s">
        <v>123</v>
      </c>
      <c r="F48" s="116" t="s">
        <v>315</v>
      </c>
      <c r="G48" s="33">
        <v>48</v>
      </c>
      <c r="I48" s="33">
        <v>48</v>
      </c>
      <c r="K48" s="33">
        <v>48</v>
      </c>
      <c r="M48" s="33">
        <v>82</v>
      </c>
      <c r="O48" s="33">
        <v>82</v>
      </c>
      <c r="Q48" s="33">
        <v>82</v>
      </c>
      <c r="S48" s="33">
        <v>82</v>
      </c>
      <c r="U48" s="33">
        <v>82</v>
      </c>
      <c r="W48" s="33">
        <v>82</v>
      </c>
      <c r="Y48" s="33">
        <v>86</v>
      </c>
      <c r="AA48" s="33">
        <v>82</v>
      </c>
      <c r="AC48" s="33">
        <v>82</v>
      </c>
      <c r="AE48" s="31">
        <v>82</v>
      </c>
      <c r="AF48" s="48">
        <f t="shared" si="0"/>
        <v>81.575000000000003</v>
      </c>
      <c r="AI48" s="31">
        <v>65.686999999999998</v>
      </c>
      <c r="AJ48" s="31">
        <v>15.888</v>
      </c>
    </row>
    <row r="49" spans="1:44" s="31" customFormat="1" ht="15" customHeight="1">
      <c r="A49" s="13" t="s">
        <v>327</v>
      </c>
      <c r="B49" s="13" t="s">
        <v>304</v>
      </c>
      <c r="C49" s="13" t="s">
        <v>305</v>
      </c>
      <c r="D49" s="13" t="s">
        <v>311</v>
      </c>
      <c r="E49" s="13" t="s">
        <v>124</v>
      </c>
      <c r="F49" s="116" t="s">
        <v>315</v>
      </c>
      <c r="G49" s="33">
        <v>0</v>
      </c>
      <c r="I49" s="33">
        <v>0</v>
      </c>
      <c r="K49" s="33">
        <v>0</v>
      </c>
      <c r="M49" s="33">
        <v>0</v>
      </c>
      <c r="O49" s="33">
        <v>0</v>
      </c>
      <c r="Q49" s="33">
        <v>0</v>
      </c>
      <c r="S49" s="33">
        <v>0</v>
      </c>
      <c r="U49" s="33">
        <v>0</v>
      </c>
      <c r="W49" s="33">
        <v>0</v>
      </c>
      <c r="Y49" s="33">
        <v>0</v>
      </c>
      <c r="AA49" s="33">
        <v>0</v>
      </c>
      <c r="AC49" s="33">
        <v>0</v>
      </c>
      <c r="AE49" s="31">
        <v>0</v>
      </c>
      <c r="AF49" s="48">
        <f t="shared" si="0"/>
        <v>0</v>
      </c>
    </row>
    <row r="50" spans="1:44" s="31" customFormat="1" ht="15" customHeight="1">
      <c r="A50" s="13"/>
      <c r="B50" s="13" t="s">
        <v>304</v>
      </c>
      <c r="C50" s="13" t="s">
        <v>305</v>
      </c>
      <c r="D50" s="13" t="s">
        <v>311</v>
      </c>
      <c r="E50" s="13" t="s">
        <v>125</v>
      </c>
      <c r="F50" s="116" t="s">
        <v>315</v>
      </c>
      <c r="G50" s="33">
        <v>150</v>
      </c>
      <c r="H50" s="48"/>
      <c r="I50" s="33">
        <v>0</v>
      </c>
      <c r="J50" s="48"/>
      <c r="K50" s="33">
        <v>0</v>
      </c>
      <c r="L50" s="48"/>
      <c r="M50" s="33">
        <v>0</v>
      </c>
      <c r="N50" s="48"/>
      <c r="O50" s="33">
        <v>0</v>
      </c>
      <c r="P50" s="48"/>
      <c r="Q50" s="33">
        <v>0</v>
      </c>
      <c r="R50" s="48"/>
      <c r="S50" s="33">
        <v>0</v>
      </c>
      <c r="U50" s="33">
        <v>0</v>
      </c>
      <c r="W50" s="33">
        <v>0</v>
      </c>
      <c r="Y50" s="33">
        <v>0</v>
      </c>
      <c r="AA50" s="33">
        <v>0</v>
      </c>
      <c r="AC50" s="33">
        <v>0</v>
      </c>
      <c r="AE50" s="31">
        <v>0</v>
      </c>
      <c r="AF50" s="48">
        <f t="shared" si="0"/>
        <v>0</v>
      </c>
    </row>
    <row r="51" spans="1:44" s="31" customFormat="1" ht="15" customHeight="1">
      <c r="A51" s="13"/>
      <c r="B51" s="13" t="s">
        <v>304</v>
      </c>
      <c r="C51" s="13" t="s">
        <v>305</v>
      </c>
      <c r="D51" s="13" t="s">
        <v>312</v>
      </c>
      <c r="E51" s="20" t="s">
        <v>126</v>
      </c>
      <c r="F51" s="116" t="s">
        <v>315</v>
      </c>
      <c r="G51" s="33">
        <v>0</v>
      </c>
      <c r="H51" s="48"/>
      <c r="I51" s="33">
        <v>0</v>
      </c>
      <c r="K51" s="33">
        <v>0</v>
      </c>
      <c r="M51" s="33">
        <v>0</v>
      </c>
      <c r="O51" s="33">
        <v>0</v>
      </c>
      <c r="P51" s="48"/>
      <c r="Q51" s="33">
        <v>0</v>
      </c>
      <c r="R51" s="48"/>
      <c r="S51" s="33">
        <v>0</v>
      </c>
      <c r="U51" s="33">
        <v>0</v>
      </c>
      <c r="W51" s="33">
        <v>0</v>
      </c>
      <c r="Y51" s="33">
        <v>0</v>
      </c>
      <c r="AA51" s="33">
        <v>0</v>
      </c>
      <c r="AC51" s="33">
        <v>0</v>
      </c>
      <c r="AE51" s="31">
        <v>0</v>
      </c>
      <c r="AF51" s="48">
        <f t="shared" si="0"/>
        <v>0</v>
      </c>
    </row>
    <row r="52" spans="1:44" s="31" customFormat="1" ht="15" customHeight="1">
      <c r="A52" s="13"/>
      <c r="B52" s="13" t="s">
        <v>304</v>
      </c>
      <c r="C52" s="13" t="s">
        <v>305</v>
      </c>
      <c r="D52" s="13" t="s">
        <v>311</v>
      </c>
      <c r="E52" s="13" t="s">
        <v>129</v>
      </c>
      <c r="F52" s="116" t="s">
        <v>315</v>
      </c>
      <c r="G52" s="33">
        <v>50</v>
      </c>
      <c r="I52" s="33">
        <v>0</v>
      </c>
      <c r="J52" s="48"/>
      <c r="K52" s="33">
        <v>0</v>
      </c>
      <c r="L52" s="48"/>
      <c r="M52" s="33">
        <v>0</v>
      </c>
      <c r="N52" s="48"/>
      <c r="O52" s="33">
        <v>0</v>
      </c>
      <c r="P52" s="48"/>
      <c r="Q52" s="33">
        <v>0</v>
      </c>
      <c r="R52" s="48"/>
      <c r="S52" s="33">
        <v>0</v>
      </c>
      <c r="U52" s="33">
        <v>0</v>
      </c>
      <c r="W52" s="33">
        <v>0</v>
      </c>
      <c r="Y52" s="33">
        <v>0</v>
      </c>
      <c r="AA52" s="33">
        <v>0</v>
      </c>
      <c r="AC52" s="33">
        <v>0</v>
      </c>
      <c r="AE52" s="31">
        <v>0</v>
      </c>
      <c r="AF52" s="48">
        <f t="shared" si="0"/>
        <v>0</v>
      </c>
    </row>
    <row r="53" spans="1:44" s="31" customFormat="1" ht="15" customHeight="1">
      <c r="A53" s="13"/>
      <c r="B53" s="13" t="s">
        <v>304</v>
      </c>
      <c r="C53" s="13" t="s">
        <v>305</v>
      </c>
      <c r="D53" s="13" t="s">
        <v>312</v>
      </c>
      <c r="E53" s="13" t="s">
        <v>130</v>
      </c>
      <c r="F53" s="116" t="s">
        <v>315</v>
      </c>
      <c r="G53" s="33">
        <v>0</v>
      </c>
      <c r="I53" s="33">
        <v>0</v>
      </c>
      <c r="J53" s="48"/>
      <c r="K53" s="33">
        <v>0</v>
      </c>
      <c r="L53" s="48"/>
      <c r="M53" s="33">
        <v>0</v>
      </c>
      <c r="N53" s="48"/>
      <c r="O53" s="33">
        <v>0</v>
      </c>
      <c r="P53" s="48"/>
      <c r="Q53" s="33">
        <v>0</v>
      </c>
      <c r="R53" s="48"/>
      <c r="S53" s="33">
        <v>0</v>
      </c>
      <c r="U53" s="33">
        <v>0</v>
      </c>
      <c r="W53" s="33">
        <v>0</v>
      </c>
      <c r="Y53" s="33">
        <v>0</v>
      </c>
      <c r="AA53" s="33">
        <v>0</v>
      </c>
      <c r="AC53" s="33">
        <v>0</v>
      </c>
      <c r="AE53" s="31">
        <v>0</v>
      </c>
      <c r="AF53" s="48">
        <f t="shared" si="0"/>
        <v>0</v>
      </c>
    </row>
    <row r="54" spans="1:44" s="31" customFormat="1" ht="15" customHeight="1">
      <c r="A54" s="13"/>
      <c r="B54" s="13" t="s">
        <v>304</v>
      </c>
      <c r="C54" s="13" t="s">
        <v>305</v>
      </c>
      <c r="D54" s="13" t="s">
        <v>311</v>
      </c>
      <c r="E54" s="13"/>
      <c r="F54" s="116" t="s">
        <v>315</v>
      </c>
      <c r="G54" s="33">
        <v>0</v>
      </c>
      <c r="I54" s="33">
        <v>0</v>
      </c>
      <c r="J54" s="48"/>
      <c r="K54" s="33">
        <v>0</v>
      </c>
      <c r="L54" s="48"/>
      <c r="M54" s="33">
        <v>0</v>
      </c>
      <c r="N54" s="48"/>
      <c r="O54" s="33">
        <v>0</v>
      </c>
      <c r="P54" s="48"/>
      <c r="Q54" s="33">
        <v>0</v>
      </c>
      <c r="R54" s="48"/>
      <c r="S54" s="33">
        <v>0</v>
      </c>
      <c r="U54" s="33">
        <v>0</v>
      </c>
      <c r="W54" s="33">
        <v>0</v>
      </c>
      <c r="Y54" s="33">
        <v>0</v>
      </c>
      <c r="AA54" s="33">
        <v>0</v>
      </c>
      <c r="AC54" s="33">
        <v>0</v>
      </c>
      <c r="AE54" s="31">
        <v>0</v>
      </c>
      <c r="AF54" s="48">
        <f t="shared" si="0"/>
        <v>0</v>
      </c>
    </row>
    <row r="55" spans="1:44" s="31" customFormat="1" ht="15" customHeight="1">
      <c r="A55" s="13"/>
      <c r="B55" s="13" t="s">
        <v>304</v>
      </c>
      <c r="C55" s="13" t="s">
        <v>305</v>
      </c>
      <c r="D55" s="13" t="s">
        <v>311</v>
      </c>
      <c r="E55" s="13"/>
      <c r="F55" s="116" t="s">
        <v>315</v>
      </c>
      <c r="G55" s="33">
        <v>0</v>
      </c>
      <c r="I55" s="33">
        <v>0</v>
      </c>
      <c r="J55" s="48"/>
      <c r="K55" s="33">
        <v>0</v>
      </c>
      <c r="L55" s="48"/>
      <c r="M55" s="33">
        <v>0</v>
      </c>
      <c r="N55" s="48"/>
      <c r="O55" s="33">
        <v>0</v>
      </c>
      <c r="P55" s="48"/>
      <c r="Q55" s="33">
        <v>0</v>
      </c>
      <c r="R55" s="48"/>
      <c r="S55" s="33">
        <v>0</v>
      </c>
      <c r="U55" s="33">
        <v>0</v>
      </c>
      <c r="W55" s="33">
        <v>0</v>
      </c>
      <c r="Y55" s="33">
        <v>0</v>
      </c>
      <c r="AA55" s="33">
        <v>0</v>
      </c>
      <c r="AC55" s="33">
        <v>0</v>
      </c>
      <c r="AE55" s="31">
        <v>0</v>
      </c>
      <c r="AF55" s="48">
        <f t="shared" si="0"/>
        <v>0</v>
      </c>
    </row>
    <row r="56" spans="1:44" s="31" customFormat="1" ht="15" customHeight="1">
      <c r="A56" s="13"/>
      <c r="B56" s="13" t="s">
        <v>304</v>
      </c>
      <c r="C56" s="13" t="s">
        <v>305</v>
      </c>
      <c r="D56" s="13" t="s">
        <v>311</v>
      </c>
      <c r="E56" s="13"/>
      <c r="F56" s="116" t="s">
        <v>315</v>
      </c>
      <c r="G56" s="33">
        <v>0</v>
      </c>
      <c r="I56" s="33">
        <v>0</v>
      </c>
      <c r="J56" s="48"/>
      <c r="K56" s="33">
        <v>0</v>
      </c>
      <c r="L56" s="48"/>
      <c r="M56" s="33">
        <v>0</v>
      </c>
      <c r="N56" s="48"/>
      <c r="O56" s="33">
        <v>0</v>
      </c>
      <c r="P56" s="48"/>
      <c r="Q56" s="33">
        <v>0</v>
      </c>
      <c r="R56" s="48"/>
      <c r="S56" s="33">
        <v>0</v>
      </c>
      <c r="U56" s="33">
        <v>0</v>
      </c>
      <c r="W56" s="33">
        <v>0</v>
      </c>
      <c r="Y56" s="33">
        <v>0</v>
      </c>
      <c r="AA56" s="33">
        <v>0</v>
      </c>
      <c r="AC56" s="33">
        <v>0</v>
      </c>
      <c r="AE56" s="31">
        <v>0</v>
      </c>
      <c r="AF56" s="48">
        <f t="shared" si="0"/>
        <v>0</v>
      </c>
    </row>
    <row r="57" spans="1:44" s="31" customFormat="1" ht="15" customHeight="1">
      <c r="A57" s="13"/>
      <c r="B57" s="13" t="s">
        <v>304</v>
      </c>
      <c r="C57" s="13" t="s">
        <v>305</v>
      </c>
      <c r="D57" s="13" t="s">
        <v>311</v>
      </c>
      <c r="E57" s="13"/>
      <c r="F57" s="116" t="s">
        <v>316</v>
      </c>
      <c r="G57" s="33">
        <v>0</v>
      </c>
      <c r="H57" s="48"/>
      <c r="I57" s="33">
        <v>0</v>
      </c>
      <c r="J57" s="48"/>
      <c r="K57" s="33">
        <v>0</v>
      </c>
      <c r="L57" s="48"/>
      <c r="M57" s="33">
        <v>0</v>
      </c>
      <c r="N57" s="48"/>
      <c r="O57" s="33">
        <v>0</v>
      </c>
      <c r="P57" s="48"/>
      <c r="Q57" s="33">
        <v>0</v>
      </c>
      <c r="R57" s="48"/>
      <c r="S57" s="33">
        <v>0</v>
      </c>
      <c r="T57" s="48"/>
      <c r="U57" s="33">
        <v>0</v>
      </c>
      <c r="W57" s="33">
        <v>0</v>
      </c>
      <c r="Y57" s="33">
        <v>0</v>
      </c>
      <c r="AA57" s="33">
        <v>0</v>
      </c>
      <c r="AC57" s="33">
        <v>0</v>
      </c>
      <c r="AE57" s="31">
        <v>0</v>
      </c>
      <c r="AF57" s="48">
        <f t="shared" si="0"/>
        <v>0</v>
      </c>
    </row>
    <row r="58" spans="1:44" s="31" customFormat="1" ht="15" customHeight="1">
      <c r="A58" s="13"/>
      <c r="B58" s="13" t="s">
        <v>304</v>
      </c>
      <c r="C58" s="13" t="s">
        <v>305</v>
      </c>
      <c r="D58" s="13" t="s">
        <v>311</v>
      </c>
      <c r="E58" s="13"/>
      <c r="F58" s="116" t="s">
        <v>316</v>
      </c>
      <c r="G58" s="33">
        <v>0</v>
      </c>
      <c r="H58" s="48"/>
      <c r="I58" s="33">
        <v>0</v>
      </c>
      <c r="J58" s="48"/>
      <c r="K58" s="33">
        <v>0</v>
      </c>
      <c r="L58" s="48"/>
      <c r="M58" s="33">
        <v>0</v>
      </c>
      <c r="N58" s="48"/>
      <c r="O58" s="33">
        <v>0</v>
      </c>
      <c r="P58" s="48"/>
      <c r="Q58" s="33">
        <v>0</v>
      </c>
      <c r="R58" s="48"/>
      <c r="S58" s="33">
        <v>0</v>
      </c>
      <c r="T58" s="48"/>
      <c r="U58" s="33">
        <v>0</v>
      </c>
      <c r="W58" s="33">
        <v>0</v>
      </c>
      <c r="Y58" s="33">
        <v>0</v>
      </c>
      <c r="AA58" s="33">
        <v>0</v>
      </c>
      <c r="AC58" s="33">
        <v>0</v>
      </c>
      <c r="AE58" s="31">
        <v>0</v>
      </c>
      <c r="AF58" s="48">
        <f t="shared" si="0"/>
        <v>0</v>
      </c>
    </row>
    <row r="59" spans="1:44" s="48" customFormat="1" ht="15" customHeight="1">
      <c r="A59" s="13"/>
      <c r="B59" s="13" t="s">
        <v>304</v>
      </c>
      <c r="C59" s="13" t="s">
        <v>305</v>
      </c>
      <c r="D59" s="13" t="s">
        <v>311</v>
      </c>
      <c r="E59" s="13"/>
      <c r="F59" s="116" t="s">
        <v>315</v>
      </c>
      <c r="G59" s="33">
        <v>0</v>
      </c>
      <c r="H59" s="31"/>
      <c r="I59" s="33">
        <v>0</v>
      </c>
      <c r="K59" s="33">
        <v>0</v>
      </c>
      <c r="M59" s="33">
        <v>0</v>
      </c>
      <c r="O59" s="33">
        <v>0</v>
      </c>
      <c r="Q59" s="33">
        <v>0</v>
      </c>
      <c r="S59" s="33">
        <v>0</v>
      </c>
      <c r="U59" s="33">
        <v>0</v>
      </c>
      <c r="W59" s="33">
        <v>0</v>
      </c>
      <c r="Y59" s="33">
        <v>0</v>
      </c>
      <c r="AA59" s="33">
        <v>0</v>
      </c>
      <c r="AC59" s="33">
        <v>0</v>
      </c>
      <c r="AE59" s="48">
        <v>0</v>
      </c>
      <c r="AF59" s="48">
        <f t="shared" si="0"/>
        <v>0</v>
      </c>
    </row>
    <row r="60" spans="1:44" s="48" customFormat="1" ht="15" customHeight="1">
      <c r="A60" s="13"/>
      <c r="B60" s="13" t="s">
        <v>304</v>
      </c>
      <c r="C60" s="13" t="s">
        <v>305</v>
      </c>
      <c r="D60" s="13" t="s">
        <v>311</v>
      </c>
      <c r="E60" s="13"/>
      <c r="F60" s="116" t="s">
        <v>315</v>
      </c>
      <c r="G60" s="33">
        <v>0</v>
      </c>
      <c r="H60" s="31"/>
      <c r="I60" s="33">
        <v>0</v>
      </c>
      <c r="K60" s="33">
        <v>0</v>
      </c>
      <c r="M60" s="33">
        <v>0</v>
      </c>
      <c r="O60" s="33">
        <v>0</v>
      </c>
      <c r="Q60" s="33">
        <v>0</v>
      </c>
      <c r="S60" s="33">
        <v>0</v>
      </c>
      <c r="U60" s="33">
        <v>0</v>
      </c>
      <c r="W60" s="33">
        <v>0</v>
      </c>
      <c r="Y60" s="33">
        <v>0</v>
      </c>
      <c r="AA60" s="33">
        <v>0</v>
      </c>
      <c r="AC60" s="33">
        <v>0</v>
      </c>
      <c r="AE60" s="48">
        <v>0</v>
      </c>
      <c r="AF60" s="48">
        <f t="shared" si="0"/>
        <v>0</v>
      </c>
    </row>
    <row r="61" spans="1:44" s="48" customFormat="1" ht="15" customHeight="1">
      <c r="A61" s="13" t="s">
        <v>327</v>
      </c>
      <c r="B61" s="13" t="s">
        <v>304</v>
      </c>
      <c r="C61" s="13" t="s">
        <v>305</v>
      </c>
      <c r="D61" s="13" t="s">
        <v>312</v>
      </c>
      <c r="E61" s="13" t="s">
        <v>131</v>
      </c>
      <c r="F61" s="116" t="s">
        <v>189</v>
      </c>
      <c r="G61" s="33">
        <v>310.5</v>
      </c>
      <c r="H61" s="31"/>
      <c r="I61" s="33">
        <v>0</v>
      </c>
      <c r="K61" s="33">
        <v>0</v>
      </c>
      <c r="M61" s="33">
        <v>0</v>
      </c>
      <c r="O61" s="33">
        <v>0</v>
      </c>
      <c r="Q61" s="33">
        <v>0</v>
      </c>
      <c r="S61" s="33">
        <v>0</v>
      </c>
      <c r="U61" s="33">
        <v>0</v>
      </c>
      <c r="W61" s="33">
        <v>6</v>
      </c>
      <c r="Y61" s="33">
        <v>77</v>
      </c>
      <c r="AA61" s="33">
        <v>71</v>
      </c>
      <c r="AC61" s="33">
        <v>71</v>
      </c>
      <c r="AE61" s="48">
        <v>71</v>
      </c>
      <c r="AF61" s="48">
        <f t="shared" si="0"/>
        <v>77</v>
      </c>
      <c r="AI61" s="48">
        <v>6</v>
      </c>
      <c r="AR61" s="48">
        <v>71</v>
      </c>
    </row>
    <row r="62" spans="1:44" s="48" customFormat="1" ht="15" customHeight="1">
      <c r="A62" s="13"/>
      <c r="B62" s="13" t="s">
        <v>304</v>
      </c>
      <c r="C62" s="13" t="s">
        <v>305</v>
      </c>
      <c r="D62" s="13" t="s">
        <v>311</v>
      </c>
      <c r="E62" s="13"/>
      <c r="F62" s="116" t="s">
        <v>315</v>
      </c>
      <c r="G62" s="33">
        <v>0</v>
      </c>
      <c r="I62" s="33">
        <v>0</v>
      </c>
      <c r="K62" s="33">
        <v>0</v>
      </c>
      <c r="M62" s="33">
        <v>0</v>
      </c>
      <c r="O62" s="33">
        <v>0</v>
      </c>
      <c r="Q62" s="33">
        <v>0</v>
      </c>
      <c r="S62" s="33">
        <v>0</v>
      </c>
      <c r="U62" s="33">
        <v>0</v>
      </c>
      <c r="W62" s="33">
        <v>0</v>
      </c>
      <c r="Y62" s="33">
        <v>0</v>
      </c>
      <c r="Z62" s="118"/>
      <c r="AA62" s="33">
        <v>0</v>
      </c>
      <c r="AB62" s="118"/>
      <c r="AC62" s="33">
        <v>0</v>
      </c>
      <c r="AE62" s="48">
        <v>0</v>
      </c>
      <c r="AF62" s="48">
        <f t="shared" si="0"/>
        <v>0</v>
      </c>
    </row>
    <row r="63" spans="1:44" s="48" customFormat="1" ht="15" customHeight="1">
      <c r="A63" s="13"/>
      <c r="B63" s="13" t="s">
        <v>304</v>
      </c>
      <c r="C63" s="13" t="s">
        <v>305</v>
      </c>
      <c r="D63" s="13" t="s">
        <v>311</v>
      </c>
      <c r="E63" s="13"/>
      <c r="F63" s="116" t="s">
        <v>315</v>
      </c>
      <c r="G63" s="33">
        <v>0</v>
      </c>
      <c r="I63" s="33">
        <v>0</v>
      </c>
      <c r="K63" s="33">
        <v>0</v>
      </c>
      <c r="M63" s="33">
        <v>0</v>
      </c>
      <c r="O63" s="33">
        <v>0</v>
      </c>
      <c r="Q63" s="33">
        <v>0</v>
      </c>
      <c r="S63" s="33">
        <v>0</v>
      </c>
      <c r="U63" s="33">
        <v>0</v>
      </c>
      <c r="W63" s="33">
        <v>0</v>
      </c>
      <c r="Y63" s="33">
        <v>0</v>
      </c>
      <c r="Z63" s="118"/>
      <c r="AA63" s="33">
        <v>0</v>
      </c>
      <c r="AB63" s="118"/>
      <c r="AC63" s="33">
        <v>0</v>
      </c>
      <c r="AE63" s="48">
        <v>0</v>
      </c>
      <c r="AF63" s="48">
        <f t="shared" si="0"/>
        <v>0</v>
      </c>
    </row>
    <row r="64" spans="1:44" s="48" customFormat="1" ht="15" customHeight="1">
      <c r="A64" s="13"/>
      <c r="B64" s="13" t="s">
        <v>304</v>
      </c>
      <c r="C64" s="13" t="s">
        <v>305</v>
      </c>
      <c r="D64" s="13" t="s">
        <v>311</v>
      </c>
      <c r="E64" s="13" t="s">
        <v>132</v>
      </c>
      <c r="F64" s="116" t="s">
        <v>315</v>
      </c>
      <c r="G64" s="33"/>
      <c r="I64" s="33"/>
      <c r="K64" s="33"/>
      <c r="M64" s="33"/>
      <c r="O64" s="33"/>
      <c r="Q64" s="33"/>
      <c r="S64" s="33"/>
      <c r="U64" s="33">
        <v>75</v>
      </c>
      <c r="W64" s="33">
        <v>75</v>
      </c>
      <c r="Y64" s="33">
        <v>0</v>
      </c>
      <c r="Z64" s="118"/>
      <c r="AA64" s="33">
        <v>0</v>
      </c>
      <c r="AB64" s="118"/>
      <c r="AC64" s="33">
        <v>0</v>
      </c>
      <c r="AE64" s="48">
        <v>0</v>
      </c>
      <c r="AF64" s="48">
        <f t="shared" si="0"/>
        <v>0</v>
      </c>
    </row>
    <row r="65" spans="1:32" s="48" customFormat="1" ht="15" customHeight="1">
      <c r="A65" s="13" t="s">
        <v>327</v>
      </c>
      <c r="B65" s="13" t="s">
        <v>304</v>
      </c>
      <c r="C65" s="13" t="s">
        <v>305</v>
      </c>
      <c r="D65" s="13" t="s">
        <v>313</v>
      </c>
      <c r="E65" s="9" t="s">
        <v>133</v>
      </c>
      <c r="F65" s="116" t="s">
        <v>315</v>
      </c>
      <c r="G65" s="33">
        <v>0</v>
      </c>
      <c r="H65" s="31"/>
      <c r="I65" s="33">
        <v>0</v>
      </c>
      <c r="J65" s="31"/>
      <c r="K65" s="33">
        <v>0</v>
      </c>
      <c r="L65" s="31"/>
      <c r="M65" s="33">
        <v>0</v>
      </c>
      <c r="N65" s="31"/>
      <c r="O65" s="33">
        <v>0</v>
      </c>
      <c r="P65" s="31"/>
      <c r="Q65" s="33">
        <v>0</v>
      </c>
      <c r="R65" s="31"/>
      <c r="S65" s="33">
        <v>0</v>
      </c>
      <c r="U65" s="33">
        <v>0</v>
      </c>
      <c r="W65" s="33">
        <v>0</v>
      </c>
      <c r="Y65" s="33">
        <v>0</v>
      </c>
      <c r="Z65" s="118"/>
      <c r="AA65" s="33">
        <v>0</v>
      </c>
      <c r="AB65" s="118"/>
      <c r="AC65" s="33">
        <v>0</v>
      </c>
      <c r="AE65" s="48">
        <v>0</v>
      </c>
      <c r="AF65" s="48">
        <f t="shared" si="0"/>
        <v>0</v>
      </c>
    </row>
    <row r="66" spans="1:32" s="48" customFormat="1" ht="15" customHeight="1">
      <c r="A66" s="13"/>
      <c r="B66" s="13" t="s">
        <v>304</v>
      </c>
      <c r="C66" s="13" t="s">
        <v>305</v>
      </c>
      <c r="D66" s="13" t="s">
        <v>311</v>
      </c>
      <c r="E66" s="13" t="s">
        <v>134</v>
      </c>
      <c r="F66" s="116" t="s">
        <v>189</v>
      </c>
      <c r="G66" s="33">
        <v>600</v>
      </c>
      <c r="H66" s="31"/>
      <c r="I66" s="33">
        <v>0</v>
      </c>
      <c r="K66" s="33">
        <v>0</v>
      </c>
      <c r="M66" s="33">
        <v>0</v>
      </c>
      <c r="O66" s="33">
        <v>0</v>
      </c>
      <c r="Q66" s="33">
        <v>0</v>
      </c>
      <c r="S66" s="33">
        <v>0</v>
      </c>
      <c r="U66" s="33">
        <v>0</v>
      </c>
      <c r="W66" s="33">
        <v>0</v>
      </c>
      <c r="Y66" s="33">
        <v>0</v>
      </c>
      <c r="Z66" s="118"/>
      <c r="AA66" s="33">
        <v>0</v>
      </c>
      <c r="AB66" s="118"/>
      <c r="AC66" s="33">
        <v>0</v>
      </c>
      <c r="AE66" s="48">
        <v>0</v>
      </c>
      <c r="AF66" s="48">
        <f t="shared" si="0"/>
        <v>0</v>
      </c>
    </row>
    <row r="67" spans="1:32" s="48" customFormat="1" ht="15" customHeight="1">
      <c r="A67" s="13"/>
      <c r="B67" s="13" t="s">
        <v>304</v>
      </c>
      <c r="C67" s="13" t="s">
        <v>305</v>
      </c>
      <c r="D67" s="13" t="s">
        <v>313</v>
      </c>
      <c r="E67" s="13" t="s">
        <v>135</v>
      </c>
      <c r="F67" s="116" t="s">
        <v>189</v>
      </c>
      <c r="G67" s="33">
        <v>175</v>
      </c>
      <c r="H67" s="31"/>
      <c r="I67" s="33">
        <v>0</v>
      </c>
      <c r="K67" s="33">
        <v>0</v>
      </c>
      <c r="M67" s="33">
        <v>0</v>
      </c>
      <c r="O67" s="33">
        <v>0</v>
      </c>
      <c r="Q67" s="33">
        <v>0</v>
      </c>
      <c r="S67" s="33">
        <v>0</v>
      </c>
      <c r="U67" s="33">
        <v>0</v>
      </c>
      <c r="W67" s="33">
        <v>0</v>
      </c>
      <c r="Y67" s="33">
        <v>0</v>
      </c>
      <c r="Z67" s="118"/>
      <c r="AA67" s="33">
        <v>0</v>
      </c>
      <c r="AB67" s="118"/>
      <c r="AC67" s="33">
        <v>0</v>
      </c>
      <c r="AE67" s="48">
        <v>0</v>
      </c>
      <c r="AF67" s="48">
        <f t="shared" si="0"/>
        <v>0</v>
      </c>
    </row>
    <row r="68" spans="1:32" s="48" customFormat="1" ht="15" customHeight="1">
      <c r="A68" s="13"/>
      <c r="B68" s="13" t="s">
        <v>304</v>
      </c>
      <c r="C68" s="13" t="s">
        <v>305</v>
      </c>
      <c r="D68" s="13" t="s">
        <v>313</v>
      </c>
      <c r="E68" s="13" t="s">
        <v>135</v>
      </c>
      <c r="F68" s="116" t="s">
        <v>189</v>
      </c>
      <c r="G68" s="33">
        <v>202.5</v>
      </c>
      <c r="H68" s="31"/>
      <c r="I68" s="33">
        <v>0</v>
      </c>
      <c r="K68" s="33">
        <v>0</v>
      </c>
      <c r="M68" s="33">
        <v>0</v>
      </c>
      <c r="O68" s="33">
        <v>0</v>
      </c>
      <c r="Q68" s="33">
        <v>0</v>
      </c>
      <c r="S68" s="33">
        <v>0</v>
      </c>
      <c r="U68" s="33">
        <v>0</v>
      </c>
      <c r="W68" s="33">
        <v>0</v>
      </c>
      <c r="Y68" s="33">
        <v>0</v>
      </c>
      <c r="Z68" s="118"/>
      <c r="AA68" s="33">
        <v>0</v>
      </c>
      <c r="AB68" s="118"/>
      <c r="AC68" s="33">
        <v>0</v>
      </c>
      <c r="AE68" s="48">
        <v>0</v>
      </c>
      <c r="AF68" s="48">
        <f t="shared" ref="AF68:AF131" si="1">SUM(AG68:AR68)</f>
        <v>0</v>
      </c>
    </row>
    <row r="69" spans="1:32" s="48" customFormat="1" ht="15" customHeight="1">
      <c r="A69" s="13"/>
      <c r="B69" s="13" t="s">
        <v>304</v>
      </c>
      <c r="C69" s="13" t="s">
        <v>305</v>
      </c>
      <c r="D69" s="13" t="s">
        <v>311</v>
      </c>
      <c r="E69" s="13"/>
      <c r="F69" s="116" t="s">
        <v>315</v>
      </c>
      <c r="G69" s="33">
        <v>0</v>
      </c>
      <c r="I69" s="33">
        <v>0</v>
      </c>
      <c r="K69" s="33">
        <v>0</v>
      </c>
      <c r="M69" s="33">
        <v>0</v>
      </c>
      <c r="O69" s="33">
        <v>0</v>
      </c>
      <c r="Q69" s="33">
        <v>0</v>
      </c>
      <c r="S69" s="33">
        <v>0</v>
      </c>
      <c r="U69" s="33">
        <v>0</v>
      </c>
      <c r="W69" s="33">
        <v>0</v>
      </c>
      <c r="Y69" s="33">
        <v>0</v>
      </c>
      <c r="Z69" s="118"/>
      <c r="AA69" s="33">
        <v>0</v>
      </c>
      <c r="AB69" s="118"/>
      <c r="AC69" s="33">
        <v>0</v>
      </c>
      <c r="AE69" s="48">
        <v>0</v>
      </c>
      <c r="AF69" s="48">
        <f t="shared" si="1"/>
        <v>0</v>
      </c>
    </row>
    <row r="70" spans="1:32" s="48" customFormat="1" ht="15" customHeight="1">
      <c r="A70" s="13"/>
      <c r="B70" s="13" t="s">
        <v>304</v>
      </c>
      <c r="C70" s="13" t="s">
        <v>305</v>
      </c>
      <c r="D70" s="13" t="s">
        <v>313</v>
      </c>
      <c r="E70" s="13"/>
      <c r="F70" s="116" t="s">
        <v>315</v>
      </c>
      <c r="G70" s="33">
        <v>0</v>
      </c>
      <c r="I70" s="33">
        <v>0</v>
      </c>
      <c r="K70" s="33">
        <v>0</v>
      </c>
      <c r="M70" s="33">
        <v>0</v>
      </c>
      <c r="O70" s="33">
        <v>0</v>
      </c>
      <c r="Q70" s="33">
        <v>0</v>
      </c>
      <c r="S70" s="33">
        <v>0</v>
      </c>
      <c r="U70" s="33">
        <v>0</v>
      </c>
      <c r="W70" s="33">
        <v>0</v>
      </c>
      <c r="Y70" s="33">
        <v>0</v>
      </c>
      <c r="Z70" s="118"/>
      <c r="AA70" s="33">
        <v>0</v>
      </c>
      <c r="AB70" s="118"/>
      <c r="AC70" s="33">
        <v>0</v>
      </c>
      <c r="AE70" s="48">
        <v>0</v>
      </c>
      <c r="AF70" s="48">
        <f t="shared" si="1"/>
        <v>0</v>
      </c>
    </row>
    <row r="71" spans="1:32" s="48" customFormat="1" ht="15" customHeight="1">
      <c r="A71" s="13"/>
      <c r="B71" s="13" t="s">
        <v>304</v>
      </c>
      <c r="C71" s="13" t="s">
        <v>305</v>
      </c>
      <c r="D71" s="13" t="s">
        <v>313</v>
      </c>
      <c r="E71" s="13"/>
      <c r="F71" s="116" t="s">
        <v>315</v>
      </c>
      <c r="G71" s="33">
        <v>0</v>
      </c>
      <c r="I71" s="33">
        <v>0</v>
      </c>
      <c r="K71" s="33">
        <v>0</v>
      </c>
      <c r="M71" s="33">
        <v>0</v>
      </c>
      <c r="O71" s="33">
        <v>0</v>
      </c>
      <c r="Q71" s="33">
        <v>0</v>
      </c>
      <c r="S71" s="33">
        <v>0</v>
      </c>
      <c r="U71" s="33">
        <v>0</v>
      </c>
      <c r="W71" s="33">
        <v>0</v>
      </c>
      <c r="Y71" s="33">
        <v>0</v>
      </c>
      <c r="Z71" s="118"/>
      <c r="AA71" s="33">
        <v>0</v>
      </c>
      <c r="AB71" s="118"/>
      <c r="AC71" s="33">
        <v>0</v>
      </c>
      <c r="AE71" s="48">
        <v>0</v>
      </c>
      <c r="AF71" s="48">
        <f t="shared" si="1"/>
        <v>0</v>
      </c>
    </row>
    <row r="72" spans="1:32" s="48" customFormat="1" ht="15" customHeight="1">
      <c r="A72" s="13"/>
      <c r="B72" s="13" t="s">
        <v>304</v>
      </c>
      <c r="C72" s="13" t="s">
        <v>305</v>
      </c>
      <c r="D72" s="13" t="s">
        <v>313</v>
      </c>
      <c r="E72" s="13"/>
      <c r="F72" s="116" t="s">
        <v>315</v>
      </c>
      <c r="G72" s="33">
        <v>0</v>
      </c>
      <c r="I72" s="33">
        <v>0</v>
      </c>
      <c r="K72" s="33">
        <v>0</v>
      </c>
      <c r="M72" s="33">
        <v>0</v>
      </c>
      <c r="O72" s="33">
        <v>0</v>
      </c>
      <c r="Q72" s="33">
        <v>0</v>
      </c>
      <c r="S72" s="33">
        <v>0</v>
      </c>
      <c r="U72" s="33">
        <v>0</v>
      </c>
      <c r="W72" s="33">
        <v>0</v>
      </c>
      <c r="Y72" s="33">
        <v>0</v>
      </c>
      <c r="Z72" s="118"/>
      <c r="AA72" s="33">
        <v>0</v>
      </c>
      <c r="AB72" s="118"/>
      <c r="AC72" s="33">
        <v>0</v>
      </c>
      <c r="AE72" s="48">
        <v>0</v>
      </c>
      <c r="AF72" s="48">
        <f t="shared" si="1"/>
        <v>0</v>
      </c>
    </row>
    <row r="73" spans="1:32" s="48" customFormat="1" ht="15" customHeight="1">
      <c r="A73" s="13"/>
      <c r="B73" s="13" t="s">
        <v>304</v>
      </c>
      <c r="C73" s="13" t="s">
        <v>305</v>
      </c>
      <c r="D73" s="13" t="s">
        <v>311</v>
      </c>
      <c r="E73" s="13"/>
      <c r="F73" s="116" t="s">
        <v>189</v>
      </c>
      <c r="G73" s="33">
        <v>0</v>
      </c>
      <c r="I73" s="33">
        <v>0</v>
      </c>
      <c r="K73" s="33">
        <v>0</v>
      </c>
      <c r="M73" s="33">
        <v>0</v>
      </c>
      <c r="O73" s="33">
        <v>0</v>
      </c>
      <c r="Q73" s="33">
        <v>0</v>
      </c>
      <c r="S73" s="33">
        <v>0</v>
      </c>
      <c r="U73" s="33">
        <v>0</v>
      </c>
      <c r="W73" s="33">
        <v>0</v>
      </c>
      <c r="Y73" s="33">
        <v>0</v>
      </c>
      <c r="Z73" s="118"/>
      <c r="AA73" s="33">
        <v>0</v>
      </c>
      <c r="AB73" s="118"/>
      <c r="AC73" s="33">
        <v>0</v>
      </c>
      <c r="AE73" s="48">
        <v>0</v>
      </c>
      <c r="AF73" s="48">
        <f t="shared" si="1"/>
        <v>0</v>
      </c>
    </row>
    <row r="74" spans="1:32" s="48" customFormat="1" ht="15" customHeight="1">
      <c r="A74" s="13"/>
      <c r="B74" s="13" t="s">
        <v>304</v>
      </c>
      <c r="C74" s="13" t="s">
        <v>305</v>
      </c>
      <c r="D74" s="13" t="s">
        <v>311</v>
      </c>
      <c r="E74" s="13"/>
      <c r="F74" s="116" t="s">
        <v>315</v>
      </c>
      <c r="G74" s="33">
        <v>0</v>
      </c>
      <c r="I74" s="33">
        <v>0</v>
      </c>
      <c r="J74" s="31"/>
      <c r="K74" s="33">
        <v>0</v>
      </c>
      <c r="L74" s="31"/>
      <c r="M74" s="33">
        <v>0</v>
      </c>
      <c r="N74" s="31"/>
      <c r="O74" s="33">
        <v>0</v>
      </c>
      <c r="Q74" s="33">
        <v>0</v>
      </c>
      <c r="S74" s="33">
        <v>0</v>
      </c>
      <c r="U74" s="33">
        <v>0</v>
      </c>
      <c r="W74" s="33">
        <v>0</v>
      </c>
      <c r="Y74" s="33">
        <v>0</v>
      </c>
      <c r="Z74" s="118"/>
      <c r="AA74" s="33">
        <v>0</v>
      </c>
      <c r="AB74" s="118"/>
      <c r="AC74" s="33">
        <v>0</v>
      </c>
      <c r="AE74" s="48">
        <v>0</v>
      </c>
      <c r="AF74" s="48">
        <f t="shared" si="1"/>
        <v>0</v>
      </c>
    </row>
    <row r="75" spans="1:32" s="48" customFormat="1" ht="15" customHeight="1">
      <c r="A75" s="13"/>
      <c r="B75" s="13" t="s">
        <v>304</v>
      </c>
      <c r="C75" s="13" t="s">
        <v>305</v>
      </c>
      <c r="D75" s="13" t="s">
        <v>311</v>
      </c>
      <c r="E75" s="13"/>
      <c r="F75" s="116" t="s">
        <v>315</v>
      </c>
      <c r="G75" s="33">
        <v>0</v>
      </c>
      <c r="I75" s="33">
        <v>0</v>
      </c>
      <c r="J75" s="31"/>
      <c r="K75" s="33">
        <v>0</v>
      </c>
      <c r="L75" s="31"/>
      <c r="M75" s="33">
        <v>0</v>
      </c>
      <c r="N75" s="31"/>
      <c r="O75" s="33">
        <v>0</v>
      </c>
      <c r="P75" s="31"/>
      <c r="Q75" s="33">
        <v>0</v>
      </c>
      <c r="R75" s="31"/>
      <c r="S75" s="33">
        <v>0</v>
      </c>
      <c r="U75" s="33">
        <v>0</v>
      </c>
      <c r="W75" s="33">
        <v>0</v>
      </c>
      <c r="Y75" s="33">
        <v>0</v>
      </c>
      <c r="Z75" s="118"/>
      <c r="AA75" s="33">
        <v>0</v>
      </c>
      <c r="AB75" s="118"/>
      <c r="AC75" s="33">
        <v>0</v>
      </c>
      <c r="AE75" s="48">
        <v>0</v>
      </c>
      <c r="AF75" s="48">
        <f t="shared" si="1"/>
        <v>0</v>
      </c>
    </row>
    <row r="76" spans="1:32" s="48" customFormat="1" ht="15" customHeight="1">
      <c r="A76" s="13"/>
      <c r="B76" s="13" t="s">
        <v>304</v>
      </c>
      <c r="C76" s="13" t="s">
        <v>305</v>
      </c>
      <c r="D76" s="13" t="s">
        <v>313</v>
      </c>
      <c r="E76" s="13"/>
      <c r="F76" s="116" t="s">
        <v>189</v>
      </c>
      <c r="G76" s="33">
        <v>0</v>
      </c>
      <c r="H76" s="31"/>
      <c r="I76" s="33">
        <v>0</v>
      </c>
      <c r="J76" s="31"/>
      <c r="K76" s="33">
        <v>0</v>
      </c>
      <c r="L76" s="31"/>
      <c r="M76" s="33">
        <v>0</v>
      </c>
      <c r="N76" s="31"/>
      <c r="O76" s="33">
        <v>0</v>
      </c>
      <c r="P76" s="31"/>
      <c r="Q76" s="33">
        <v>0</v>
      </c>
      <c r="R76" s="31"/>
      <c r="S76" s="33">
        <v>0</v>
      </c>
      <c r="U76" s="33">
        <v>0</v>
      </c>
      <c r="W76" s="33">
        <v>0</v>
      </c>
      <c r="Y76" s="33">
        <v>0</v>
      </c>
      <c r="Z76" s="118"/>
      <c r="AA76" s="33">
        <v>0</v>
      </c>
      <c r="AB76" s="118"/>
      <c r="AC76" s="33">
        <v>0</v>
      </c>
      <c r="AE76" s="48">
        <v>0</v>
      </c>
      <c r="AF76" s="48">
        <f t="shared" si="1"/>
        <v>0</v>
      </c>
    </row>
    <row r="77" spans="1:32" s="48" customFormat="1" ht="15" customHeight="1">
      <c r="A77" s="13"/>
      <c r="B77" s="13" t="s">
        <v>304</v>
      </c>
      <c r="C77" s="13" t="s">
        <v>305</v>
      </c>
      <c r="D77" s="13" t="s">
        <v>311</v>
      </c>
      <c r="E77" s="13"/>
      <c r="F77" s="116" t="s">
        <v>316</v>
      </c>
      <c r="G77" s="33">
        <v>0</v>
      </c>
      <c r="I77" s="33">
        <v>0</v>
      </c>
      <c r="J77" s="31"/>
      <c r="K77" s="33">
        <v>0</v>
      </c>
      <c r="L77" s="31"/>
      <c r="M77" s="33">
        <v>0</v>
      </c>
      <c r="N77" s="31"/>
      <c r="O77" s="33">
        <v>0</v>
      </c>
      <c r="P77" s="31"/>
      <c r="Q77" s="33">
        <v>0</v>
      </c>
      <c r="R77" s="31"/>
      <c r="S77" s="33">
        <v>0</v>
      </c>
      <c r="U77" s="33">
        <v>0</v>
      </c>
      <c r="W77" s="33">
        <v>0</v>
      </c>
      <c r="Y77" s="33">
        <v>0</v>
      </c>
      <c r="Z77" s="118"/>
      <c r="AA77" s="33">
        <v>0</v>
      </c>
      <c r="AB77" s="118"/>
      <c r="AC77" s="33">
        <v>0</v>
      </c>
      <c r="AE77" s="48">
        <v>0</v>
      </c>
      <c r="AF77" s="48">
        <f t="shared" si="1"/>
        <v>0</v>
      </c>
    </row>
    <row r="78" spans="1:32" s="48" customFormat="1" ht="15" customHeight="1">
      <c r="A78" s="13"/>
      <c r="B78" s="13" t="s">
        <v>304</v>
      </c>
      <c r="C78" s="13" t="s">
        <v>305</v>
      </c>
      <c r="D78" s="13" t="s">
        <v>313</v>
      </c>
      <c r="E78" s="13"/>
      <c r="F78" s="116" t="s">
        <v>315</v>
      </c>
      <c r="G78" s="33">
        <v>0</v>
      </c>
      <c r="I78" s="33">
        <v>0</v>
      </c>
      <c r="J78" s="31"/>
      <c r="K78" s="33">
        <v>0</v>
      </c>
      <c r="L78" s="31"/>
      <c r="M78" s="33">
        <v>0</v>
      </c>
      <c r="N78" s="31"/>
      <c r="O78" s="33">
        <v>0</v>
      </c>
      <c r="P78" s="31"/>
      <c r="Q78" s="33">
        <v>0</v>
      </c>
      <c r="R78" s="31"/>
      <c r="S78" s="33">
        <v>0</v>
      </c>
      <c r="U78" s="33">
        <v>0</v>
      </c>
      <c r="W78" s="33">
        <v>0</v>
      </c>
      <c r="Y78" s="33">
        <v>0</v>
      </c>
      <c r="Z78" s="118"/>
      <c r="AA78" s="33">
        <v>0</v>
      </c>
      <c r="AB78" s="118"/>
      <c r="AC78" s="33">
        <v>0</v>
      </c>
      <c r="AE78" s="48">
        <v>0</v>
      </c>
      <c r="AF78" s="48">
        <f t="shared" si="1"/>
        <v>0</v>
      </c>
    </row>
    <row r="79" spans="1:32" s="48" customFormat="1" ht="15" customHeight="1">
      <c r="A79" s="13"/>
      <c r="B79" s="13" t="s">
        <v>304</v>
      </c>
      <c r="C79" s="13" t="s">
        <v>305</v>
      </c>
      <c r="D79" s="13" t="s">
        <v>313</v>
      </c>
      <c r="E79" s="13"/>
      <c r="F79" s="116" t="s">
        <v>315</v>
      </c>
      <c r="G79" s="71">
        <v>0</v>
      </c>
      <c r="H79" s="31"/>
      <c r="I79" s="33">
        <v>0</v>
      </c>
      <c r="J79" s="31"/>
      <c r="K79" s="33">
        <v>0</v>
      </c>
      <c r="L79" s="31"/>
      <c r="M79" s="33">
        <v>0</v>
      </c>
      <c r="N79" s="31"/>
      <c r="O79" s="33">
        <v>0</v>
      </c>
      <c r="P79" s="31"/>
      <c r="Q79" s="33">
        <v>0</v>
      </c>
      <c r="R79" s="31"/>
      <c r="S79" s="33">
        <v>0</v>
      </c>
      <c r="U79" s="33">
        <v>0</v>
      </c>
      <c r="W79" s="33">
        <v>0</v>
      </c>
      <c r="Y79" s="33">
        <v>0</v>
      </c>
      <c r="Z79" s="118"/>
      <c r="AA79" s="33">
        <v>0</v>
      </c>
      <c r="AB79" s="118"/>
      <c r="AC79" s="33">
        <v>0</v>
      </c>
      <c r="AE79" s="48">
        <v>0</v>
      </c>
      <c r="AF79" s="48">
        <f t="shared" si="1"/>
        <v>0</v>
      </c>
    </row>
    <row r="80" spans="1:32" s="48" customFormat="1" ht="15" customHeight="1">
      <c r="A80" s="13"/>
      <c r="B80" s="13" t="s">
        <v>304</v>
      </c>
      <c r="C80" s="13" t="s">
        <v>305</v>
      </c>
      <c r="D80" s="13" t="s">
        <v>312</v>
      </c>
      <c r="E80" s="13" t="s">
        <v>137</v>
      </c>
      <c r="F80" s="116" t="s">
        <v>189</v>
      </c>
      <c r="G80" s="33">
        <v>0</v>
      </c>
      <c r="H80" s="31"/>
      <c r="I80" s="33">
        <v>0</v>
      </c>
      <c r="J80" s="31"/>
      <c r="K80" s="33">
        <v>0</v>
      </c>
      <c r="L80" s="31"/>
      <c r="M80" s="33">
        <v>0</v>
      </c>
      <c r="N80" s="31"/>
      <c r="O80" s="33">
        <v>0</v>
      </c>
      <c r="P80" s="31"/>
      <c r="Q80" s="33">
        <v>0</v>
      </c>
      <c r="R80" s="31"/>
      <c r="S80" s="33">
        <v>0</v>
      </c>
      <c r="U80" s="33">
        <v>0</v>
      </c>
      <c r="W80" s="33">
        <v>0</v>
      </c>
      <c r="Y80" s="33">
        <v>0</v>
      </c>
      <c r="Z80" s="118"/>
      <c r="AA80" s="33">
        <v>0</v>
      </c>
      <c r="AB80" s="118"/>
      <c r="AC80" s="33">
        <v>0</v>
      </c>
      <c r="AE80" s="48">
        <v>0</v>
      </c>
      <c r="AF80" s="48">
        <f t="shared" si="1"/>
        <v>0</v>
      </c>
    </row>
    <row r="81" spans="1:44" s="48" customFormat="1" ht="15" customHeight="1">
      <c r="A81" s="13"/>
      <c r="B81" s="13" t="s">
        <v>304</v>
      </c>
      <c r="C81" s="13" t="s">
        <v>305</v>
      </c>
      <c r="D81" s="13" t="s">
        <v>313</v>
      </c>
      <c r="E81" s="13"/>
      <c r="F81" s="116" t="s">
        <v>315</v>
      </c>
      <c r="G81" s="71">
        <v>0</v>
      </c>
      <c r="H81" s="31"/>
      <c r="I81" s="33">
        <v>0</v>
      </c>
      <c r="J81" s="31"/>
      <c r="K81" s="33">
        <v>0</v>
      </c>
      <c r="L81" s="31"/>
      <c r="M81" s="33">
        <v>0</v>
      </c>
      <c r="N81" s="31"/>
      <c r="O81" s="33">
        <v>0</v>
      </c>
      <c r="P81" s="31"/>
      <c r="Q81" s="33">
        <v>0</v>
      </c>
      <c r="R81" s="31"/>
      <c r="S81" s="33">
        <v>0</v>
      </c>
      <c r="U81" s="33">
        <v>0</v>
      </c>
      <c r="W81" s="33">
        <v>0</v>
      </c>
      <c r="Y81" s="33">
        <v>0</v>
      </c>
      <c r="Z81" s="118"/>
      <c r="AA81" s="33">
        <v>0</v>
      </c>
      <c r="AB81" s="118"/>
      <c r="AC81" s="33">
        <v>0</v>
      </c>
      <c r="AE81" s="48">
        <v>0</v>
      </c>
      <c r="AF81" s="48">
        <f t="shared" si="1"/>
        <v>0</v>
      </c>
    </row>
    <row r="82" spans="1:44" s="48" customFormat="1" ht="15" customHeight="1">
      <c r="A82" s="13"/>
      <c r="B82" s="13" t="s">
        <v>304</v>
      </c>
      <c r="C82" s="13" t="s">
        <v>305</v>
      </c>
      <c r="D82" s="13" t="s">
        <v>312</v>
      </c>
      <c r="E82" s="13"/>
      <c r="F82" s="116" t="s">
        <v>315</v>
      </c>
      <c r="G82" s="33">
        <v>0</v>
      </c>
      <c r="H82" s="31"/>
      <c r="I82" s="33">
        <v>0</v>
      </c>
      <c r="J82" s="31"/>
      <c r="K82" s="33">
        <v>0</v>
      </c>
      <c r="L82" s="31"/>
      <c r="M82" s="33">
        <v>0</v>
      </c>
      <c r="N82" s="31"/>
      <c r="O82" s="33">
        <v>0</v>
      </c>
      <c r="P82" s="31"/>
      <c r="Q82" s="33">
        <v>0</v>
      </c>
      <c r="R82" s="31"/>
      <c r="S82" s="33">
        <v>0</v>
      </c>
      <c r="U82" s="33">
        <v>0</v>
      </c>
      <c r="W82" s="33">
        <v>0</v>
      </c>
      <c r="Y82" s="33">
        <v>0</v>
      </c>
      <c r="Z82" s="118"/>
      <c r="AA82" s="33">
        <v>0</v>
      </c>
      <c r="AB82" s="118"/>
      <c r="AC82" s="33">
        <v>0</v>
      </c>
      <c r="AE82" s="48">
        <v>0</v>
      </c>
      <c r="AF82" s="48">
        <f t="shared" si="1"/>
        <v>0</v>
      </c>
    </row>
    <row r="83" spans="1:44" s="48" customFormat="1" ht="15" customHeight="1">
      <c r="A83" s="13" t="s">
        <v>327</v>
      </c>
      <c r="B83" s="13" t="s">
        <v>304</v>
      </c>
      <c r="C83" s="13" t="s">
        <v>305</v>
      </c>
      <c r="D83" s="13" t="s">
        <v>313</v>
      </c>
      <c r="E83" s="13" t="s">
        <v>138</v>
      </c>
      <c r="F83" s="116" t="s">
        <v>316</v>
      </c>
      <c r="G83" s="33">
        <v>0</v>
      </c>
      <c r="H83" s="31"/>
      <c r="I83" s="33">
        <v>1000</v>
      </c>
      <c r="J83" s="31"/>
      <c r="K83" s="33">
        <v>1000</v>
      </c>
      <c r="L83" s="31"/>
      <c r="M83" s="33">
        <v>981</v>
      </c>
      <c r="N83" s="31"/>
      <c r="O83" s="33">
        <v>981</v>
      </c>
      <c r="P83" s="31"/>
      <c r="Q83" s="33">
        <v>982.80000000000007</v>
      </c>
      <c r="R83" s="31"/>
      <c r="S83" s="33">
        <v>982.80000000000007</v>
      </c>
      <c r="T83" s="31"/>
      <c r="U83" s="33">
        <v>997</v>
      </c>
      <c r="W83" s="33">
        <v>1025</v>
      </c>
      <c r="Y83" s="33">
        <v>826</v>
      </c>
      <c r="Z83" s="118"/>
      <c r="AA83" s="33">
        <v>914</v>
      </c>
      <c r="AB83" s="118"/>
      <c r="AC83" s="33">
        <v>909</v>
      </c>
      <c r="AE83" s="48">
        <v>909</v>
      </c>
      <c r="AF83" s="48">
        <f t="shared" si="1"/>
        <v>1018.674</v>
      </c>
      <c r="AH83" s="48">
        <v>97.736999999999995</v>
      </c>
      <c r="AI83" s="48">
        <v>54.624000000000002</v>
      </c>
      <c r="AK83" s="48">
        <v>3.1E-2</v>
      </c>
      <c r="AL83" s="48">
        <v>124.955</v>
      </c>
      <c r="AM83" s="48">
        <v>18.056000000000001</v>
      </c>
      <c r="AN83" s="48">
        <v>189.71299999999999</v>
      </c>
      <c r="AO83" s="48">
        <v>0</v>
      </c>
      <c r="AP83" s="48">
        <v>365.89400000000001</v>
      </c>
      <c r="AQ83" s="48">
        <v>4.8940000000000001</v>
      </c>
      <c r="AR83" s="48">
        <v>162.77000000000001</v>
      </c>
    </row>
    <row r="84" spans="1:44" s="48" customFormat="1" ht="15" customHeight="1">
      <c r="A84" s="13" t="s">
        <v>327</v>
      </c>
      <c r="B84" s="13" t="s">
        <v>304</v>
      </c>
      <c r="C84" s="13" t="s">
        <v>305</v>
      </c>
      <c r="D84" s="13" t="s">
        <v>311</v>
      </c>
      <c r="E84" s="13" t="s">
        <v>139</v>
      </c>
      <c r="F84" s="116" t="s">
        <v>316</v>
      </c>
      <c r="G84" s="33">
        <v>7800</v>
      </c>
      <c r="H84" s="31"/>
      <c r="I84" s="33">
        <v>7500</v>
      </c>
      <c r="J84" s="31"/>
      <c r="K84" s="33">
        <v>7500</v>
      </c>
      <c r="L84" s="31"/>
      <c r="M84" s="33">
        <v>7500</v>
      </c>
      <c r="N84" s="31"/>
      <c r="O84" s="33">
        <v>3499.5</v>
      </c>
      <c r="P84" s="31"/>
      <c r="Q84" s="33">
        <v>3515.4</v>
      </c>
      <c r="R84" s="31"/>
      <c r="S84" s="33">
        <v>3515.4</v>
      </c>
      <c r="T84" s="31"/>
      <c r="U84" s="33">
        <v>2026</v>
      </c>
      <c r="W84" s="33">
        <v>2178</v>
      </c>
      <c r="Y84" s="33">
        <v>1876</v>
      </c>
      <c r="Z84" s="118"/>
      <c r="AA84" s="33">
        <v>1837</v>
      </c>
      <c r="AB84" s="118"/>
      <c r="AC84" s="33">
        <v>1728</v>
      </c>
      <c r="AE84" s="48">
        <v>1728</v>
      </c>
      <c r="AF84" s="48">
        <f t="shared" si="1"/>
        <v>1834.6940000000002</v>
      </c>
      <c r="AG84" s="48">
        <v>10.409000000000001</v>
      </c>
      <c r="AH84" s="48">
        <v>20.852</v>
      </c>
      <c r="AI84" s="48">
        <v>601.05600000000004</v>
      </c>
      <c r="AJ84" s="48">
        <v>10.637</v>
      </c>
      <c r="AK84" s="48">
        <v>166.226</v>
      </c>
      <c r="AL84" s="48">
        <v>180.93100000000001</v>
      </c>
      <c r="AM84" s="48">
        <v>92.8</v>
      </c>
      <c r="AN84" s="48">
        <v>0</v>
      </c>
      <c r="AO84" s="48">
        <v>570.822</v>
      </c>
      <c r="AP84" s="48">
        <v>180.96100000000001</v>
      </c>
    </row>
    <row r="85" spans="1:44" s="31" customFormat="1" ht="15" customHeight="1">
      <c r="A85" s="13" t="s">
        <v>327</v>
      </c>
      <c r="B85" s="13" t="s">
        <v>304</v>
      </c>
      <c r="C85" s="13" t="s">
        <v>305</v>
      </c>
      <c r="D85" s="13" t="s">
        <v>313</v>
      </c>
      <c r="E85" s="13" t="s">
        <v>140</v>
      </c>
      <c r="F85" s="116" t="s">
        <v>315</v>
      </c>
      <c r="G85" s="33">
        <v>0</v>
      </c>
      <c r="I85" s="33">
        <v>0</v>
      </c>
      <c r="K85" s="33">
        <v>0</v>
      </c>
      <c r="M85" s="33">
        <v>0</v>
      </c>
      <c r="O85" s="33">
        <v>0</v>
      </c>
      <c r="Q85" s="33">
        <v>27</v>
      </c>
      <c r="S85" s="33">
        <v>27</v>
      </c>
      <c r="U85" s="33">
        <v>27</v>
      </c>
      <c r="W85" s="33">
        <v>27</v>
      </c>
      <c r="Y85" s="33">
        <v>27</v>
      </c>
      <c r="Z85" s="118"/>
      <c r="AA85" s="33">
        <v>27</v>
      </c>
      <c r="AB85" s="118"/>
      <c r="AC85" s="33">
        <v>27</v>
      </c>
      <c r="AE85" s="31">
        <v>27</v>
      </c>
      <c r="AF85" s="48">
        <f t="shared" si="1"/>
        <v>27.218</v>
      </c>
      <c r="AL85" s="31">
        <v>27.218</v>
      </c>
    </row>
    <row r="86" spans="1:44" s="31" customFormat="1" ht="15" customHeight="1">
      <c r="A86" s="13" t="s">
        <v>327</v>
      </c>
      <c r="B86" s="13" t="s">
        <v>304</v>
      </c>
      <c r="C86" s="13" t="s">
        <v>305</v>
      </c>
      <c r="D86" s="13" t="s">
        <v>312</v>
      </c>
      <c r="E86" s="13" t="s">
        <v>142</v>
      </c>
      <c r="F86" s="116" t="s">
        <v>188</v>
      </c>
      <c r="G86" s="33">
        <v>116</v>
      </c>
      <c r="I86" s="33">
        <v>116</v>
      </c>
      <c r="K86" s="33">
        <v>116</v>
      </c>
      <c r="M86" s="33">
        <v>116</v>
      </c>
      <c r="O86" s="33">
        <v>116</v>
      </c>
      <c r="Q86" s="33">
        <v>162</v>
      </c>
      <c r="S86" s="33">
        <v>162</v>
      </c>
      <c r="U86" s="33">
        <v>164</v>
      </c>
      <c r="W86" s="33">
        <v>169</v>
      </c>
      <c r="Y86" s="33">
        <v>169</v>
      </c>
      <c r="Z86" s="118"/>
      <c r="AA86" s="33">
        <v>137</v>
      </c>
      <c r="AC86" s="33">
        <v>137</v>
      </c>
      <c r="AE86" s="31">
        <v>137</v>
      </c>
      <c r="AF86" s="48">
        <f t="shared" si="1"/>
        <v>0</v>
      </c>
    </row>
    <row r="87" spans="1:44" s="31" customFormat="1" ht="15" customHeight="1">
      <c r="A87" s="13" t="s">
        <v>331</v>
      </c>
      <c r="B87" s="13" t="s">
        <v>304</v>
      </c>
      <c r="C87" s="13" t="s">
        <v>305</v>
      </c>
      <c r="D87" s="20" t="s">
        <v>314</v>
      </c>
      <c r="E87" s="13" t="s">
        <v>143</v>
      </c>
      <c r="F87" s="116" t="s">
        <v>188</v>
      </c>
      <c r="G87" s="33"/>
      <c r="I87" s="33"/>
      <c r="K87" s="33"/>
      <c r="M87" s="33"/>
      <c r="O87" s="33"/>
      <c r="Q87" s="33"/>
      <c r="S87" s="33"/>
      <c r="U87" s="33">
        <v>471</v>
      </c>
      <c r="W87" s="33">
        <v>422</v>
      </c>
      <c r="Y87" s="33">
        <v>413</v>
      </c>
      <c r="Z87" s="118"/>
      <c r="AA87" s="33">
        <v>391</v>
      </c>
      <c r="AB87" s="118"/>
      <c r="AC87" s="33">
        <v>381</v>
      </c>
      <c r="AE87" s="31">
        <v>381</v>
      </c>
      <c r="AF87" s="48">
        <f t="shared" si="1"/>
        <v>444.471</v>
      </c>
      <c r="AG87" s="31">
        <v>0</v>
      </c>
      <c r="AH87" s="31">
        <v>52.148000000000003</v>
      </c>
      <c r="AI87" s="31">
        <v>25.899000000000001</v>
      </c>
      <c r="AJ87" s="31">
        <v>0</v>
      </c>
      <c r="AK87" s="31">
        <v>6.3280000000000003</v>
      </c>
      <c r="AL87" s="31">
        <v>5.1539999999999999</v>
      </c>
      <c r="AM87" s="31">
        <v>0</v>
      </c>
      <c r="AN87" s="31">
        <v>24.277999999999999</v>
      </c>
      <c r="AO87" s="31">
        <v>0.218</v>
      </c>
      <c r="AP87" s="31">
        <v>0</v>
      </c>
      <c r="AQ87" s="31">
        <v>0</v>
      </c>
      <c r="AR87" s="31">
        <v>330.44600000000003</v>
      </c>
    </row>
    <row r="88" spans="1:44" s="31" customFormat="1" ht="15" customHeight="1">
      <c r="A88" s="13" t="s">
        <v>327</v>
      </c>
      <c r="B88" s="13" t="s">
        <v>304</v>
      </c>
      <c r="C88" s="13" t="s">
        <v>305</v>
      </c>
      <c r="D88" s="20" t="s">
        <v>314</v>
      </c>
      <c r="E88" s="20" t="s">
        <v>144</v>
      </c>
      <c r="F88" s="116" t="s">
        <v>188</v>
      </c>
      <c r="G88" s="71">
        <v>1215</v>
      </c>
      <c r="I88" s="33">
        <v>1215</v>
      </c>
      <c r="K88" s="33">
        <v>1199.7</v>
      </c>
      <c r="M88" s="33">
        <v>1199.7</v>
      </c>
      <c r="O88" s="33">
        <v>1199.7</v>
      </c>
      <c r="Q88" s="33">
        <v>1254.6000000000001</v>
      </c>
      <c r="S88" s="33">
        <v>1254.6000000000001</v>
      </c>
      <c r="U88" s="33">
        <v>1278</v>
      </c>
      <c r="W88" s="33">
        <v>1241</v>
      </c>
      <c r="Y88" s="33">
        <v>1369</v>
      </c>
      <c r="Z88" s="118"/>
      <c r="AA88" s="33">
        <v>1334</v>
      </c>
      <c r="AB88" s="118"/>
      <c r="AC88" s="33">
        <v>1329</v>
      </c>
      <c r="AE88" s="31">
        <v>1329</v>
      </c>
      <c r="AF88" s="48">
        <f t="shared" si="1"/>
        <v>1399.3009999999999</v>
      </c>
      <c r="AG88" s="31">
        <v>120.17400000000001</v>
      </c>
      <c r="AH88" s="31">
        <v>66.427999999999997</v>
      </c>
      <c r="AI88" s="31">
        <v>97.036000000000001</v>
      </c>
      <c r="AJ88" s="31">
        <v>233.38200000000001</v>
      </c>
      <c r="AK88" s="31">
        <v>59.878</v>
      </c>
      <c r="AL88" s="31">
        <v>124.643</v>
      </c>
      <c r="AM88" s="31">
        <v>21.724</v>
      </c>
      <c r="AN88" s="31">
        <v>16.486000000000001</v>
      </c>
      <c r="AO88" s="31">
        <v>433.46100000000001</v>
      </c>
      <c r="AP88" s="31">
        <v>158.53100000000001</v>
      </c>
      <c r="AQ88" s="31">
        <v>67.558000000000007</v>
      </c>
      <c r="AR88" s="31">
        <v>0</v>
      </c>
    </row>
    <row r="89" spans="1:44" s="31" customFormat="1" ht="15" customHeight="1">
      <c r="A89" s="13" t="s">
        <v>327</v>
      </c>
      <c r="B89" s="13" t="s">
        <v>304</v>
      </c>
      <c r="C89" s="13" t="s">
        <v>305</v>
      </c>
      <c r="D89" s="13" t="s">
        <v>313</v>
      </c>
      <c r="E89" s="13" t="s">
        <v>145</v>
      </c>
      <c r="F89" s="116" t="s">
        <v>316</v>
      </c>
      <c r="G89" s="33">
        <v>16830</v>
      </c>
      <c r="I89" s="33">
        <v>1500</v>
      </c>
      <c r="K89" s="33">
        <v>1494</v>
      </c>
      <c r="M89" s="33">
        <v>1494</v>
      </c>
      <c r="O89" s="33">
        <v>1494</v>
      </c>
      <c r="Q89" s="33">
        <v>1710.9</v>
      </c>
      <c r="S89" s="33">
        <v>1710.9</v>
      </c>
      <c r="U89" s="33">
        <v>1068</v>
      </c>
      <c r="W89" s="33">
        <v>1237</v>
      </c>
      <c r="Y89" s="33">
        <v>1787</v>
      </c>
      <c r="Z89" s="118"/>
      <c r="AA89" s="33">
        <v>1648</v>
      </c>
      <c r="AB89" s="118"/>
      <c r="AC89" s="33">
        <v>1648</v>
      </c>
      <c r="AE89" s="31">
        <v>1648</v>
      </c>
      <c r="AF89" s="48">
        <f t="shared" si="1"/>
        <v>0</v>
      </c>
    </row>
    <row r="90" spans="1:44" s="31" customFormat="1" ht="15" customHeight="1">
      <c r="A90" s="13" t="s">
        <v>327</v>
      </c>
      <c r="B90" s="13" t="s">
        <v>304</v>
      </c>
      <c r="C90" s="13" t="s">
        <v>305</v>
      </c>
      <c r="D90" s="13" t="s">
        <v>311</v>
      </c>
      <c r="E90" s="13" t="s">
        <v>146</v>
      </c>
      <c r="F90" s="116" t="s">
        <v>189</v>
      </c>
      <c r="G90" s="33">
        <v>89</v>
      </c>
      <c r="I90" s="33">
        <v>89</v>
      </c>
      <c r="J90" s="48"/>
      <c r="K90" s="33">
        <v>89</v>
      </c>
      <c r="L90" s="48"/>
      <c r="M90" s="33">
        <v>105</v>
      </c>
      <c r="N90" s="48"/>
      <c r="O90" s="33">
        <v>105</v>
      </c>
      <c r="Q90" s="33">
        <v>101</v>
      </c>
      <c r="S90" s="33">
        <v>139</v>
      </c>
      <c r="U90" s="33">
        <v>142</v>
      </c>
      <c r="W90" s="33">
        <v>147</v>
      </c>
      <c r="Y90" s="33">
        <v>128</v>
      </c>
      <c r="Z90" s="118"/>
      <c r="AA90" s="33">
        <v>128</v>
      </c>
      <c r="AB90" s="118"/>
      <c r="AC90" s="33">
        <v>120</v>
      </c>
      <c r="AE90" s="31">
        <v>120</v>
      </c>
      <c r="AF90" s="48">
        <f t="shared" si="1"/>
        <v>147.196</v>
      </c>
      <c r="AG90" s="31">
        <v>0</v>
      </c>
      <c r="AH90" s="31">
        <v>0.42199999999999999</v>
      </c>
      <c r="AI90" s="31">
        <v>0</v>
      </c>
      <c r="AJ90" s="31">
        <v>0</v>
      </c>
      <c r="AK90" s="31">
        <v>0</v>
      </c>
      <c r="AL90" s="31">
        <v>0</v>
      </c>
      <c r="AM90" s="31">
        <v>21.832999999999998</v>
      </c>
      <c r="AN90" s="31">
        <v>0</v>
      </c>
      <c r="AO90" s="31">
        <v>0</v>
      </c>
      <c r="AP90" s="31">
        <v>19.324999999999999</v>
      </c>
      <c r="AQ90" s="31">
        <v>0</v>
      </c>
      <c r="AR90" s="31">
        <v>105.616</v>
      </c>
    </row>
    <row r="91" spans="1:44" s="31" customFormat="1" ht="15" customHeight="1">
      <c r="A91" s="13" t="s">
        <v>332</v>
      </c>
      <c r="B91" s="13" t="s">
        <v>304</v>
      </c>
      <c r="C91" s="13" t="s">
        <v>305</v>
      </c>
      <c r="D91" s="13" t="s">
        <v>312</v>
      </c>
      <c r="E91" s="13" t="s">
        <v>147</v>
      </c>
      <c r="F91" s="116" t="s">
        <v>315</v>
      </c>
      <c r="G91" s="33"/>
      <c r="I91" s="33"/>
      <c r="J91" s="48"/>
      <c r="K91" s="33"/>
      <c r="L91" s="48"/>
      <c r="M91" s="33"/>
      <c r="N91" s="48"/>
      <c r="O91" s="33"/>
      <c r="Q91" s="33"/>
      <c r="S91" s="33"/>
      <c r="U91" s="33"/>
      <c r="W91" s="33"/>
      <c r="Y91" s="33"/>
      <c r="Z91" s="118"/>
      <c r="AA91" s="33"/>
      <c r="AB91" s="118"/>
      <c r="AC91" s="33">
        <v>50</v>
      </c>
      <c r="AE91" s="31">
        <v>50</v>
      </c>
      <c r="AF91" s="48">
        <f t="shared" si="1"/>
        <v>0</v>
      </c>
    </row>
    <row r="92" spans="1:44" s="31" customFormat="1" ht="15" customHeight="1">
      <c r="A92" s="13" t="s">
        <v>327</v>
      </c>
      <c r="B92" s="13" t="s">
        <v>304</v>
      </c>
      <c r="C92" s="13" t="s">
        <v>305</v>
      </c>
      <c r="D92" s="13" t="s">
        <v>312</v>
      </c>
      <c r="E92" s="13" t="s">
        <v>148</v>
      </c>
      <c r="F92" s="116" t="s">
        <v>315</v>
      </c>
      <c r="G92" s="33">
        <v>540</v>
      </c>
      <c r="I92" s="33">
        <v>500</v>
      </c>
      <c r="K92" s="33">
        <v>549.9</v>
      </c>
      <c r="M92" s="33">
        <v>551.70000000000005</v>
      </c>
      <c r="O92" s="33">
        <v>551.70000000000005</v>
      </c>
      <c r="Q92" s="33">
        <v>542.70000000000005</v>
      </c>
      <c r="S92" s="33">
        <v>643</v>
      </c>
      <c r="U92" s="33">
        <v>685</v>
      </c>
      <c r="W92" s="33">
        <v>689</v>
      </c>
      <c r="Y92" s="33">
        <v>794</v>
      </c>
      <c r="Z92" s="118"/>
      <c r="AA92" s="33">
        <v>781</v>
      </c>
      <c r="AB92" s="118"/>
      <c r="AC92" s="33">
        <v>780</v>
      </c>
      <c r="AE92" s="31">
        <v>780</v>
      </c>
      <c r="AF92" s="48">
        <f t="shared" si="1"/>
        <v>886.2059999999999</v>
      </c>
      <c r="AG92" s="31">
        <v>26.748999999999999</v>
      </c>
      <c r="AH92" s="31">
        <v>117.562</v>
      </c>
      <c r="AI92" s="31">
        <v>13.492000000000001</v>
      </c>
      <c r="AJ92" s="31">
        <v>26.585999999999999</v>
      </c>
      <c r="AK92" s="31">
        <v>7.4290000000000003</v>
      </c>
      <c r="AL92" s="31">
        <v>386.75599999999997</v>
      </c>
      <c r="AM92" s="31">
        <v>49.533000000000001</v>
      </c>
      <c r="AN92" s="31">
        <v>10.311999999999999</v>
      </c>
      <c r="AO92" s="31">
        <v>271.63099999999997</v>
      </c>
      <c r="AP92" s="31">
        <v>-109.676</v>
      </c>
      <c r="AQ92" s="31">
        <v>85.831999999999994</v>
      </c>
    </row>
    <row r="93" spans="1:44" s="31" customFormat="1" ht="15" customHeight="1">
      <c r="A93" s="13" t="s">
        <v>327</v>
      </c>
      <c r="B93" s="13" t="s">
        <v>304</v>
      </c>
      <c r="C93" s="13" t="s">
        <v>305</v>
      </c>
      <c r="D93" s="13" t="s">
        <v>313</v>
      </c>
      <c r="E93" s="13" t="s">
        <v>149</v>
      </c>
      <c r="F93" s="116" t="s">
        <v>316</v>
      </c>
      <c r="G93" s="33">
        <v>792</v>
      </c>
      <c r="I93" s="33">
        <v>792</v>
      </c>
      <c r="K93" s="33">
        <v>792</v>
      </c>
      <c r="M93" s="33">
        <v>799.2</v>
      </c>
      <c r="O93" s="33">
        <v>799.2</v>
      </c>
      <c r="Q93" s="33">
        <v>346</v>
      </c>
      <c r="S93" s="33">
        <v>494</v>
      </c>
      <c r="U93" s="33">
        <v>499</v>
      </c>
      <c r="W93" s="33">
        <v>510</v>
      </c>
      <c r="Y93" s="33">
        <v>407</v>
      </c>
      <c r="Z93" s="118"/>
      <c r="AA93" s="33">
        <v>392</v>
      </c>
      <c r="AB93" s="118"/>
      <c r="AC93" s="33">
        <v>392</v>
      </c>
      <c r="AE93" s="31">
        <v>392</v>
      </c>
      <c r="AF93" s="48">
        <f t="shared" si="1"/>
        <v>0</v>
      </c>
    </row>
    <row r="94" spans="1:44" s="31" customFormat="1" ht="15" customHeight="1">
      <c r="A94" s="13"/>
      <c r="B94" s="13" t="s">
        <v>304</v>
      </c>
      <c r="C94" s="13" t="s">
        <v>305</v>
      </c>
      <c r="D94" s="13" t="s">
        <v>311</v>
      </c>
      <c r="E94" s="13" t="s">
        <v>150</v>
      </c>
      <c r="F94" s="116" t="s">
        <v>315</v>
      </c>
      <c r="G94" s="33"/>
      <c r="I94" s="33"/>
      <c r="K94" s="33"/>
      <c r="M94" s="33"/>
      <c r="O94" s="33"/>
      <c r="Q94" s="33"/>
      <c r="S94" s="33"/>
      <c r="U94" s="33"/>
      <c r="W94" s="33"/>
      <c r="Y94" s="33"/>
      <c r="Z94" s="118"/>
      <c r="AA94" s="33"/>
      <c r="AB94" s="118"/>
      <c r="AC94" s="33">
        <v>-19</v>
      </c>
      <c r="AE94" s="31">
        <v>-19</v>
      </c>
      <c r="AF94" s="48">
        <f t="shared" si="1"/>
        <v>0</v>
      </c>
    </row>
    <row r="95" spans="1:44" s="31" customFormat="1" ht="15" customHeight="1">
      <c r="A95" s="13" t="s">
        <v>327</v>
      </c>
      <c r="B95" s="13" t="s">
        <v>304</v>
      </c>
      <c r="C95" s="13" t="s">
        <v>305</v>
      </c>
      <c r="D95" s="13" t="s">
        <v>311</v>
      </c>
      <c r="E95" s="13" t="s">
        <v>139</v>
      </c>
      <c r="F95" s="116" t="s">
        <v>316</v>
      </c>
      <c r="G95" s="33"/>
      <c r="I95" s="33"/>
      <c r="K95" s="33"/>
      <c r="M95" s="33"/>
      <c r="O95" s="33"/>
      <c r="Q95" s="33">
        <v>-109</v>
      </c>
      <c r="S95" s="33">
        <v>0</v>
      </c>
      <c r="U95" s="33">
        <v>0</v>
      </c>
      <c r="W95" s="33">
        <v>-112</v>
      </c>
      <c r="Y95" s="33">
        <v>-112</v>
      </c>
      <c r="Z95" s="118"/>
      <c r="AA95" s="33">
        <v>-109</v>
      </c>
      <c r="AB95" s="118"/>
      <c r="AC95" s="33">
        <v>0</v>
      </c>
      <c r="AE95" s="31">
        <v>0</v>
      </c>
      <c r="AF95" s="48">
        <f t="shared" si="1"/>
        <v>-51.831000000000003</v>
      </c>
      <c r="AO95" s="31">
        <v>-51.831000000000003</v>
      </c>
    </row>
    <row r="96" spans="1:44" s="31" customFormat="1" ht="15" customHeight="1">
      <c r="A96" s="9" t="s">
        <v>328</v>
      </c>
      <c r="B96" s="9" t="s">
        <v>303</v>
      </c>
      <c r="C96" s="9" t="s">
        <v>308</v>
      </c>
      <c r="D96" s="20" t="s">
        <v>314</v>
      </c>
      <c r="E96" s="13" t="s">
        <v>201</v>
      </c>
      <c r="F96" s="116" t="s">
        <v>188</v>
      </c>
      <c r="G96" s="33">
        <v>895</v>
      </c>
      <c r="H96" s="22"/>
      <c r="I96" s="33">
        <v>895</v>
      </c>
      <c r="J96" s="22"/>
      <c r="K96" s="33">
        <v>976</v>
      </c>
      <c r="L96" s="22"/>
      <c r="M96" s="33">
        <v>976</v>
      </c>
      <c r="N96" s="22"/>
      <c r="O96" s="33">
        <v>976</v>
      </c>
      <c r="Q96" s="33">
        <v>976</v>
      </c>
      <c r="S96" s="33">
        <v>976</v>
      </c>
      <c r="U96" s="33">
        <v>380</v>
      </c>
      <c r="V96" s="22"/>
      <c r="W96" s="33">
        <v>380</v>
      </c>
      <c r="X96" s="13"/>
      <c r="Y96" s="33">
        <v>290</v>
      </c>
      <c r="Z96" s="13"/>
      <c r="AA96" s="33">
        <v>228</v>
      </c>
      <c r="AB96" s="13"/>
      <c r="AC96" s="33">
        <v>252</v>
      </c>
      <c r="AE96" s="31">
        <v>252</v>
      </c>
      <c r="AF96" s="48">
        <f t="shared" si="1"/>
        <v>0</v>
      </c>
    </row>
    <row r="97" spans="1:32" s="31" customFormat="1" ht="15" customHeight="1">
      <c r="A97" s="9"/>
      <c r="B97" s="9" t="s">
        <v>303</v>
      </c>
      <c r="C97" s="9" t="s">
        <v>306</v>
      </c>
      <c r="D97" s="20" t="s">
        <v>314</v>
      </c>
      <c r="E97" s="9" t="s">
        <v>202</v>
      </c>
      <c r="F97" s="116" t="s">
        <v>189</v>
      </c>
      <c r="G97" s="33">
        <v>252</v>
      </c>
      <c r="H97" s="22"/>
      <c r="I97" s="33">
        <v>252</v>
      </c>
      <c r="J97" s="22"/>
      <c r="K97" s="33">
        <v>252</v>
      </c>
      <c r="L97" s="22"/>
      <c r="M97" s="33">
        <v>252</v>
      </c>
      <c r="N97" s="22"/>
      <c r="O97" s="33">
        <v>252</v>
      </c>
      <c r="P97" s="22"/>
      <c r="Q97" s="33">
        <v>252</v>
      </c>
      <c r="R97" s="22"/>
      <c r="S97" s="33">
        <v>252</v>
      </c>
      <c r="T97" s="22"/>
      <c r="U97" s="33">
        <v>252</v>
      </c>
      <c r="V97" s="22"/>
      <c r="W97" s="33">
        <v>252</v>
      </c>
      <c r="X97" s="22"/>
      <c r="Y97" s="33">
        <v>0</v>
      </c>
      <c r="Z97" s="22"/>
      <c r="AA97" s="33">
        <v>0</v>
      </c>
      <c r="AB97" s="22"/>
      <c r="AC97" s="33">
        <v>0</v>
      </c>
      <c r="AE97" s="31">
        <v>0</v>
      </c>
      <c r="AF97" s="48">
        <f t="shared" si="1"/>
        <v>0</v>
      </c>
    </row>
    <row r="98" spans="1:32" ht="21" customHeight="1">
      <c r="A98" s="9"/>
      <c r="B98" s="9" t="s">
        <v>303</v>
      </c>
      <c r="C98" s="9" t="s">
        <v>306</v>
      </c>
      <c r="D98" s="13" t="s">
        <v>311</v>
      </c>
      <c r="E98" s="9" t="s">
        <v>203</v>
      </c>
      <c r="F98" s="116" t="s">
        <v>315</v>
      </c>
      <c r="G98" s="47">
        <v>400</v>
      </c>
      <c r="H98" s="22"/>
      <c r="I98" s="47">
        <v>400</v>
      </c>
      <c r="J98" s="22"/>
      <c r="K98" s="47">
        <v>400</v>
      </c>
      <c r="L98" s="22"/>
      <c r="M98" s="47">
        <v>400</v>
      </c>
      <c r="N98" s="22"/>
      <c r="O98" s="47">
        <v>400</v>
      </c>
      <c r="P98" s="22"/>
      <c r="Q98" s="47">
        <v>400</v>
      </c>
      <c r="R98" s="22"/>
      <c r="S98" s="47">
        <v>100</v>
      </c>
      <c r="T98" s="22"/>
      <c r="U98" s="47">
        <v>100</v>
      </c>
      <c r="V98" s="22"/>
      <c r="W98" s="47">
        <v>100</v>
      </c>
      <c r="X98" s="13"/>
      <c r="Y98" s="47">
        <v>0</v>
      </c>
      <c r="Z98" s="13"/>
      <c r="AA98" s="47">
        <v>0</v>
      </c>
      <c r="AB98" s="13"/>
      <c r="AC98" s="47">
        <v>0</v>
      </c>
      <c r="AE98">
        <v>0</v>
      </c>
      <c r="AF98" s="48">
        <f t="shared" si="1"/>
        <v>0</v>
      </c>
    </row>
    <row r="99" spans="1:32">
      <c r="A99" s="9"/>
      <c r="B99" s="9" t="s">
        <v>303</v>
      </c>
      <c r="C99" s="9" t="s">
        <v>307</v>
      </c>
      <c r="D99" s="13" t="s">
        <v>311</v>
      </c>
      <c r="E99" s="9" t="s">
        <v>204</v>
      </c>
      <c r="F99" s="116" t="s">
        <v>315</v>
      </c>
      <c r="G99" s="47">
        <v>250</v>
      </c>
      <c r="H99" s="22"/>
      <c r="I99" s="47">
        <v>250</v>
      </c>
      <c r="J99" s="22"/>
      <c r="K99" s="47">
        <v>250</v>
      </c>
      <c r="L99" s="22"/>
      <c r="M99" s="47">
        <v>250</v>
      </c>
      <c r="N99" s="22"/>
      <c r="O99" s="47">
        <v>250</v>
      </c>
      <c r="P99" s="31"/>
      <c r="Q99" s="47">
        <v>250</v>
      </c>
      <c r="R99" s="31"/>
      <c r="S99" s="47">
        <v>0</v>
      </c>
      <c r="T99" s="22"/>
      <c r="U99" s="47">
        <v>0</v>
      </c>
      <c r="V99" s="22"/>
      <c r="W99" s="47">
        <v>0</v>
      </c>
      <c r="X99" s="22"/>
      <c r="Y99" s="47">
        <v>0</v>
      </c>
      <c r="Z99" s="22"/>
      <c r="AA99" s="47">
        <v>0</v>
      </c>
      <c r="AB99" s="22"/>
      <c r="AC99" s="47">
        <v>0</v>
      </c>
      <c r="AE99">
        <v>0</v>
      </c>
      <c r="AF99" s="48">
        <f t="shared" si="1"/>
        <v>0</v>
      </c>
    </row>
    <row r="100" spans="1:32">
      <c r="A100" s="9"/>
      <c r="B100" s="9" t="s">
        <v>303</v>
      </c>
      <c r="C100" s="9" t="s">
        <v>307</v>
      </c>
      <c r="D100" s="20" t="s">
        <v>314</v>
      </c>
      <c r="E100" s="9" t="s">
        <v>205</v>
      </c>
      <c r="F100" s="116" t="s">
        <v>189</v>
      </c>
      <c r="G100" s="47"/>
      <c r="H100" s="31"/>
      <c r="I100" s="47"/>
      <c r="J100" s="31"/>
      <c r="K100" s="47"/>
      <c r="L100" s="31"/>
      <c r="M100" s="47"/>
      <c r="N100" s="31"/>
      <c r="O100" s="47"/>
      <c r="P100" s="22"/>
      <c r="Q100" s="47"/>
      <c r="R100" s="22"/>
      <c r="S100" s="47">
        <v>300</v>
      </c>
      <c r="T100" s="22"/>
      <c r="U100" s="47">
        <v>300</v>
      </c>
      <c r="V100" s="22"/>
      <c r="W100" s="47">
        <v>348.75</v>
      </c>
      <c r="X100" s="22"/>
      <c r="Y100" s="47">
        <v>0</v>
      </c>
      <c r="Z100" s="22"/>
      <c r="AA100" s="47">
        <v>0</v>
      </c>
      <c r="AB100" s="22"/>
      <c r="AC100" s="47">
        <v>0</v>
      </c>
      <c r="AE100">
        <v>0</v>
      </c>
      <c r="AF100" s="48">
        <f t="shared" si="1"/>
        <v>0</v>
      </c>
    </row>
    <row r="101" spans="1:32">
      <c r="A101" s="9"/>
      <c r="B101" s="9" t="s">
        <v>303</v>
      </c>
      <c r="C101" s="9" t="s">
        <v>307</v>
      </c>
      <c r="D101" s="13" t="s">
        <v>311</v>
      </c>
      <c r="E101" s="9" t="s">
        <v>206</v>
      </c>
      <c r="F101" s="116" t="s">
        <v>315</v>
      </c>
      <c r="G101" s="47">
        <v>315</v>
      </c>
      <c r="H101" s="22"/>
      <c r="I101" s="47">
        <v>315</v>
      </c>
      <c r="J101" s="22"/>
      <c r="K101" s="47">
        <v>315</v>
      </c>
      <c r="L101" s="22"/>
      <c r="M101" s="47">
        <v>315</v>
      </c>
      <c r="N101" s="22"/>
      <c r="O101" s="47">
        <v>315</v>
      </c>
      <c r="P101" s="31"/>
      <c r="Q101" s="47">
        <v>315</v>
      </c>
      <c r="R101" s="31"/>
      <c r="S101" s="47">
        <v>108</v>
      </c>
      <c r="T101" s="40"/>
      <c r="U101" s="47">
        <v>108</v>
      </c>
      <c r="V101" s="40"/>
      <c r="W101" s="47">
        <v>108</v>
      </c>
      <c r="X101" s="50"/>
      <c r="Y101" s="47">
        <v>128</v>
      </c>
      <c r="Z101" s="50"/>
      <c r="AA101" s="47">
        <v>161</v>
      </c>
      <c r="AB101" s="50"/>
      <c r="AC101" s="47">
        <v>161</v>
      </c>
      <c r="AE101">
        <v>161</v>
      </c>
      <c r="AF101" s="48">
        <f t="shared" si="1"/>
        <v>0</v>
      </c>
    </row>
    <row r="102" spans="1:32">
      <c r="A102" s="9"/>
      <c r="B102" s="9" t="s">
        <v>303</v>
      </c>
      <c r="C102" s="9" t="s">
        <v>307</v>
      </c>
      <c r="D102" s="13" t="s">
        <v>311</v>
      </c>
      <c r="E102" s="13" t="s">
        <v>207</v>
      </c>
      <c r="F102" s="116" t="s">
        <v>189</v>
      </c>
      <c r="G102" s="47"/>
      <c r="H102" s="31"/>
      <c r="I102" s="47">
        <v>200</v>
      </c>
      <c r="J102" s="31"/>
      <c r="K102" s="47">
        <v>200</v>
      </c>
      <c r="L102" s="31"/>
      <c r="M102" s="47">
        <v>200</v>
      </c>
      <c r="N102" s="31"/>
      <c r="O102" s="47">
        <v>200</v>
      </c>
      <c r="P102" s="22"/>
      <c r="Q102" s="47">
        <v>200</v>
      </c>
      <c r="R102" s="22"/>
      <c r="S102" s="47">
        <v>0</v>
      </c>
      <c r="T102" s="40"/>
      <c r="U102" s="47">
        <v>0</v>
      </c>
      <c r="V102" s="40"/>
      <c r="W102" s="47">
        <v>0</v>
      </c>
      <c r="X102" s="31"/>
      <c r="Y102" s="47">
        <v>0</v>
      </c>
      <c r="Z102" s="31"/>
      <c r="AA102" s="47">
        <v>0</v>
      </c>
      <c r="AB102" s="31"/>
      <c r="AC102" s="47">
        <v>0</v>
      </c>
      <c r="AE102">
        <v>0</v>
      </c>
      <c r="AF102" s="48">
        <f t="shared" si="1"/>
        <v>0</v>
      </c>
    </row>
    <row r="103" spans="1:32">
      <c r="A103" s="9"/>
      <c r="B103" s="9" t="s">
        <v>303</v>
      </c>
      <c r="C103" s="9" t="s">
        <v>307</v>
      </c>
      <c r="D103" s="13" t="s">
        <v>310</v>
      </c>
      <c r="E103" s="13" t="s">
        <v>208</v>
      </c>
      <c r="F103" s="116" t="s">
        <v>189</v>
      </c>
      <c r="G103" s="47">
        <v>150</v>
      </c>
      <c r="H103" s="31"/>
      <c r="I103" s="47">
        <v>150</v>
      </c>
      <c r="J103" s="31"/>
      <c r="K103" s="47">
        <v>150</v>
      </c>
      <c r="L103" s="31"/>
      <c r="M103" s="47">
        <v>150</v>
      </c>
      <c r="N103" s="31"/>
      <c r="O103" s="47">
        <v>150</v>
      </c>
      <c r="P103" s="31"/>
      <c r="Q103" s="47">
        <v>150</v>
      </c>
      <c r="R103" s="31"/>
      <c r="S103" s="47">
        <v>150</v>
      </c>
      <c r="T103" s="22"/>
      <c r="U103" s="47">
        <v>0</v>
      </c>
      <c r="V103" s="40"/>
      <c r="W103" s="47">
        <v>0</v>
      </c>
      <c r="X103" s="22"/>
      <c r="Y103" s="47">
        <v>0</v>
      </c>
      <c r="Z103" s="22"/>
      <c r="AA103" s="47">
        <v>0</v>
      </c>
      <c r="AB103" s="22"/>
      <c r="AC103" s="47">
        <v>0</v>
      </c>
      <c r="AE103">
        <v>0</v>
      </c>
      <c r="AF103" s="48">
        <f t="shared" si="1"/>
        <v>0</v>
      </c>
    </row>
    <row r="104" spans="1:32">
      <c r="A104" s="9" t="s">
        <v>327</v>
      </c>
      <c r="B104" s="9" t="s">
        <v>303</v>
      </c>
      <c r="C104" s="9" t="s">
        <v>306</v>
      </c>
      <c r="D104" s="20" t="s">
        <v>314</v>
      </c>
      <c r="E104" s="9" t="s">
        <v>209</v>
      </c>
      <c r="F104" s="116" t="s">
        <v>189</v>
      </c>
      <c r="G104" s="33">
        <v>193.5</v>
      </c>
      <c r="H104" s="22"/>
      <c r="I104" s="33">
        <v>193.5</v>
      </c>
      <c r="J104" s="22"/>
      <c r="K104" s="33">
        <v>193.5</v>
      </c>
      <c r="L104" s="22"/>
      <c r="M104" s="33">
        <v>193.5</v>
      </c>
      <c r="N104" s="22"/>
      <c r="O104" s="33">
        <v>193.5</v>
      </c>
      <c r="P104" s="22"/>
      <c r="Q104" s="33">
        <v>193.5</v>
      </c>
      <c r="R104" s="22"/>
      <c r="S104" s="33">
        <v>0</v>
      </c>
      <c r="T104" s="22"/>
      <c r="U104" s="33">
        <v>0</v>
      </c>
      <c r="V104" s="22"/>
      <c r="W104" s="33">
        <v>0</v>
      </c>
      <c r="X104" s="22"/>
      <c r="Y104" s="33">
        <v>0</v>
      </c>
      <c r="Z104" s="22"/>
      <c r="AA104" s="33">
        <v>0</v>
      </c>
      <c r="AB104" s="22"/>
      <c r="AC104" s="33">
        <v>0</v>
      </c>
      <c r="AE104">
        <v>0</v>
      </c>
      <c r="AF104" s="48">
        <f t="shared" si="1"/>
        <v>0</v>
      </c>
    </row>
    <row r="105" spans="1:32">
      <c r="A105" s="9"/>
      <c r="B105" s="9" t="s">
        <v>303</v>
      </c>
      <c r="C105" s="9" t="s">
        <v>306</v>
      </c>
      <c r="D105" s="20" t="s">
        <v>314</v>
      </c>
      <c r="E105" s="9" t="s">
        <v>210</v>
      </c>
      <c r="F105" s="116" t="s">
        <v>189</v>
      </c>
      <c r="G105" s="33">
        <v>234</v>
      </c>
      <c r="H105" s="22"/>
      <c r="I105" s="33">
        <v>198</v>
      </c>
      <c r="J105" s="22"/>
      <c r="K105" s="33">
        <v>198</v>
      </c>
      <c r="L105" s="22"/>
      <c r="M105" s="33">
        <v>198</v>
      </c>
      <c r="N105" s="22"/>
      <c r="O105" s="33">
        <v>198</v>
      </c>
      <c r="P105" s="22"/>
      <c r="Q105" s="33">
        <v>110</v>
      </c>
      <c r="R105" s="22"/>
      <c r="S105" s="33">
        <v>100</v>
      </c>
      <c r="T105" s="22"/>
      <c r="U105" s="33">
        <v>100</v>
      </c>
      <c r="V105" s="22"/>
      <c r="W105" s="33">
        <v>100</v>
      </c>
      <c r="X105" s="22"/>
      <c r="Y105" s="33">
        <v>0</v>
      </c>
      <c r="Z105" s="22"/>
      <c r="AA105" s="33">
        <v>0</v>
      </c>
      <c r="AB105" s="22"/>
      <c r="AC105" s="33">
        <v>0</v>
      </c>
      <c r="AE105">
        <v>0</v>
      </c>
      <c r="AF105" s="48">
        <f t="shared" si="1"/>
        <v>0</v>
      </c>
    </row>
    <row r="106" spans="1:32">
      <c r="A106" s="9" t="s">
        <v>327</v>
      </c>
      <c r="B106" s="9" t="s">
        <v>303</v>
      </c>
      <c r="C106" s="9" t="s">
        <v>306</v>
      </c>
      <c r="D106" s="13" t="s">
        <v>312</v>
      </c>
      <c r="E106" s="119" t="s">
        <v>211</v>
      </c>
      <c r="F106" s="116" t="s">
        <v>316</v>
      </c>
      <c r="G106" s="47"/>
      <c r="H106" s="22"/>
      <c r="I106" s="47">
        <v>50</v>
      </c>
      <c r="J106" s="22"/>
      <c r="K106" s="47">
        <v>43</v>
      </c>
      <c r="L106" s="22"/>
      <c r="M106" s="47">
        <v>43</v>
      </c>
      <c r="N106" s="22"/>
      <c r="O106" s="47">
        <v>43</v>
      </c>
      <c r="P106" s="22"/>
      <c r="Q106" s="47">
        <v>43</v>
      </c>
      <c r="R106" s="22"/>
      <c r="S106" s="47">
        <v>43</v>
      </c>
      <c r="T106" s="22"/>
      <c r="U106" s="47">
        <v>43</v>
      </c>
      <c r="V106" s="22"/>
      <c r="W106" s="47">
        <v>43</v>
      </c>
      <c r="X106" s="22"/>
      <c r="Y106" s="47">
        <v>43</v>
      </c>
      <c r="Z106" s="22"/>
      <c r="AA106" s="47">
        <v>43</v>
      </c>
      <c r="AB106" s="22"/>
      <c r="AC106" s="47">
        <v>43</v>
      </c>
      <c r="AE106">
        <v>43</v>
      </c>
      <c r="AF106" s="48">
        <f t="shared" si="1"/>
        <v>0</v>
      </c>
    </row>
    <row r="107" spans="1:32">
      <c r="A107" s="9" t="s">
        <v>327</v>
      </c>
      <c r="B107" s="9" t="s">
        <v>303</v>
      </c>
      <c r="C107" s="9" t="s">
        <v>307</v>
      </c>
      <c r="D107" s="13" t="s">
        <v>311</v>
      </c>
      <c r="E107" s="120" t="s">
        <v>212</v>
      </c>
      <c r="F107" s="116" t="s">
        <v>316</v>
      </c>
      <c r="G107" s="47">
        <v>1800</v>
      </c>
      <c r="H107" s="22"/>
      <c r="I107" s="47">
        <v>1228.5</v>
      </c>
      <c r="J107" s="22"/>
      <c r="K107" s="47">
        <v>900</v>
      </c>
      <c r="L107" s="22"/>
      <c r="M107" s="47">
        <v>1312.2</v>
      </c>
      <c r="N107" s="22"/>
      <c r="O107" s="47">
        <v>1323</v>
      </c>
      <c r="P107" s="31"/>
      <c r="Q107" s="47">
        <v>1323</v>
      </c>
      <c r="R107" s="31"/>
      <c r="S107" s="47">
        <v>1353</v>
      </c>
      <c r="T107" s="22"/>
      <c r="U107" s="47">
        <v>1353</v>
      </c>
      <c r="V107" s="40"/>
      <c r="W107" s="47">
        <v>1392</v>
      </c>
      <c r="X107" s="50"/>
      <c r="Y107" s="47">
        <v>1170</v>
      </c>
      <c r="Z107" s="50"/>
      <c r="AA107" s="47">
        <v>1170</v>
      </c>
      <c r="AB107" s="50"/>
      <c r="AC107" s="47">
        <v>1267</v>
      </c>
      <c r="AE107">
        <v>1267</v>
      </c>
      <c r="AF107" s="48">
        <f t="shared" si="1"/>
        <v>0</v>
      </c>
    </row>
    <row r="108" spans="1:32">
      <c r="A108" s="9"/>
      <c r="B108" s="9" t="s">
        <v>303</v>
      </c>
      <c r="C108" s="9" t="s">
        <v>307</v>
      </c>
      <c r="D108" s="13" t="s">
        <v>310</v>
      </c>
      <c r="E108" s="13" t="s">
        <v>205</v>
      </c>
      <c r="F108" s="116" t="s">
        <v>189</v>
      </c>
      <c r="G108" s="47">
        <v>150</v>
      </c>
      <c r="H108" s="31"/>
      <c r="I108" s="47">
        <v>0</v>
      </c>
      <c r="J108" s="31"/>
      <c r="K108" s="47">
        <v>0</v>
      </c>
      <c r="L108" s="31"/>
      <c r="M108" s="47">
        <v>150</v>
      </c>
      <c r="N108" s="31"/>
      <c r="O108" s="47">
        <v>150</v>
      </c>
      <c r="P108" s="31"/>
      <c r="Q108" s="47">
        <v>150</v>
      </c>
      <c r="R108" s="31"/>
      <c r="S108" s="47">
        <v>0</v>
      </c>
      <c r="T108" s="22"/>
      <c r="U108" s="47">
        <v>0</v>
      </c>
      <c r="V108" s="22"/>
      <c r="W108" s="47">
        <v>0</v>
      </c>
      <c r="X108" s="31"/>
      <c r="Y108" s="47">
        <v>0</v>
      </c>
      <c r="Z108" s="31"/>
      <c r="AA108" s="47">
        <v>0</v>
      </c>
      <c r="AB108" s="22"/>
      <c r="AC108" s="47">
        <v>0</v>
      </c>
      <c r="AE108">
        <v>0</v>
      </c>
      <c r="AF108" s="48">
        <f t="shared" si="1"/>
        <v>0</v>
      </c>
    </row>
    <row r="109" spans="1:32">
      <c r="A109" s="9"/>
      <c r="B109" s="9" t="s">
        <v>303</v>
      </c>
      <c r="C109" s="9" t="s">
        <v>306</v>
      </c>
      <c r="D109" s="13" t="s">
        <v>311</v>
      </c>
      <c r="E109" s="9" t="s">
        <v>213</v>
      </c>
      <c r="F109" s="116" t="s">
        <v>315</v>
      </c>
      <c r="G109" s="47">
        <v>100</v>
      </c>
      <c r="H109" s="22"/>
      <c r="I109" s="47">
        <v>100</v>
      </c>
      <c r="J109" s="22"/>
      <c r="K109" s="47">
        <v>100</v>
      </c>
      <c r="L109" s="22"/>
      <c r="M109" s="47">
        <v>100</v>
      </c>
      <c r="N109" s="22"/>
      <c r="O109" s="47">
        <v>100</v>
      </c>
      <c r="P109" s="22"/>
      <c r="Q109" s="47">
        <v>100</v>
      </c>
      <c r="R109" s="22"/>
      <c r="S109" s="47">
        <v>0</v>
      </c>
      <c r="T109" s="22"/>
      <c r="U109" s="47">
        <v>0</v>
      </c>
      <c r="V109" s="22"/>
      <c r="W109" s="47">
        <v>0</v>
      </c>
      <c r="X109" s="22"/>
      <c r="Y109" s="47">
        <v>0</v>
      </c>
      <c r="Z109" s="22"/>
      <c r="AA109" s="47">
        <v>0</v>
      </c>
      <c r="AB109" s="22"/>
      <c r="AC109" s="47">
        <v>0</v>
      </c>
      <c r="AE109">
        <v>0</v>
      </c>
      <c r="AF109" s="48">
        <f t="shared" si="1"/>
        <v>0</v>
      </c>
    </row>
    <row r="110" spans="1:32">
      <c r="A110" s="9"/>
      <c r="B110" s="9" t="s">
        <v>303</v>
      </c>
      <c r="C110" s="9" t="s">
        <v>307</v>
      </c>
      <c r="D110" s="13" t="s">
        <v>311</v>
      </c>
      <c r="E110" s="9" t="s">
        <v>214</v>
      </c>
      <c r="F110" s="116" t="s">
        <v>315</v>
      </c>
      <c r="G110" s="47">
        <v>100</v>
      </c>
      <c r="H110" s="22"/>
      <c r="I110" s="47">
        <v>100</v>
      </c>
      <c r="J110" s="22"/>
      <c r="K110" s="47">
        <v>100</v>
      </c>
      <c r="L110" s="22"/>
      <c r="M110" s="47">
        <v>100</v>
      </c>
      <c r="N110" s="22"/>
      <c r="O110" s="47">
        <v>100</v>
      </c>
      <c r="P110" s="22"/>
      <c r="Q110" s="47">
        <v>100</v>
      </c>
      <c r="R110" s="22"/>
      <c r="S110" s="47">
        <v>0</v>
      </c>
      <c r="T110" s="22"/>
      <c r="U110" s="47">
        <v>0</v>
      </c>
      <c r="V110" s="22"/>
      <c r="W110" s="47">
        <v>0</v>
      </c>
      <c r="X110" s="31"/>
      <c r="Y110" s="47">
        <v>0</v>
      </c>
      <c r="Z110" s="31"/>
      <c r="AA110" s="47">
        <v>0</v>
      </c>
      <c r="AB110" s="22"/>
      <c r="AC110" s="47">
        <v>0</v>
      </c>
      <c r="AE110">
        <v>0</v>
      </c>
      <c r="AF110" s="48">
        <f t="shared" si="1"/>
        <v>0</v>
      </c>
    </row>
    <row r="111" spans="1:32">
      <c r="A111" s="9" t="s">
        <v>328</v>
      </c>
      <c r="B111" s="9" t="s">
        <v>303</v>
      </c>
      <c r="C111" s="9" t="s">
        <v>308</v>
      </c>
      <c r="D111" s="20" t="s">
        <v>314</v>
      </c>
      <c r="E111" s="13" t="s">
        <v>215</v>
      </c>
      <c r="F111" s="116" t="s">
        <v>189</v>
      </c>
      <c r="G111" s="33">
        <v>499</v>
      </c>
      <c r="H111" s="22"/>
      <c r="I111" s="33">
        <v>499</v>
      </c>
      <c r="J111" s="22"/>
      <c r="K111" s="33">
        <v>651</v>
      </c>
      <c r="L111" s="22"/>
      <c r="M111" s="33">
        <v>651</v>
      </c>
      <c r="N111" s="22"/>
      <c r="O111" s="33">
        <v>651</v>
      </c>
      <c r="P111" s="31"/>
      <c r="Q111" s="33">
        <v>651</v>
      </c>
      <c r="R111" s="31"/>
      <c r="S111" s="33">
        <v>651</v>
      </c>
      <c r="T111" s="31"/>
      <c r="U111" s="33">
        <v>517</v>
      </c>
      <c r="V111" s="22"/>
      <c r="W111" s="33">
        <v>517</v>
      </c>
      <c r="X111" s="13"/>
      <c r="Y111" s="33">
        <v>480</v>
      </c>
      <c r="Z111" s="13"/>
      <c r="AA111" s="33">
        <v>467</v>
      </c>
      <c r="AB111" s="22"/>
      <c r="AC111" s="33">
        <v>496</v>
      </c>
      <c r="AE111">
        <v>496</v>
      </c>
      <c r="AF111" s="48">
        <f t="shared" si="1"/>
        <v>0</v>
      </c>
    </row>
    <row r="112" spans="1:32">
      <c r="A112" s="9" t="s">
        <v>327</v>
      </c>
      <c r="B112" s="9" t="s">
        <v>303</v>
      </c>
      <c r="C112" s="9" t="s">
        <v>306</v>
      </c>
      <c r="D112" s="13" t="s">
        <v>312</v>
      </c>
      <c r="E112" s="9" t="s">
        <v>216</v>
      </c>
      <c r="F112" s="116" t="s">
        <v>189</v>
      </c>
      <c r="G112" s="33">
        <v>81</v>
      </c>
      <c r="H112" s="22"/>
      <c r="I112" s="33">
        <v>58</v>
      </c>
      <c r="J112" s="22"/>
      <c r="K112" s="33">
        <v>58</v>
      </c>
      <c r="L112" s="22"/>
      <c r="M112" s="33">
        <v>58</v>
      </c>
      <c r="N112" s="22"/>
      <c r="O112" s="33">
        <v>38</v>
      </c>
      <c r="P112" s="22"/>
      <c r="Q112" s="33">
        <v>38</v>
      </c>
      <c r="R112" s="22"/>
      <c r="S112" s="47">
        <v>34</v>
      </c>
      <c r="T112" s="40"/>
      <c r="U112" s="47">
        <v>35</v>
      </c>
      <c r="V112" s="22"/>
      <c r="W112" s="47">
        <v>35</v>
      </c>
      <c r="X112" s="22"/>
      <c r="Y112" s="47">
        <v>35</v>
      </c>
      <c r="Z112" s="22"/>
      <c r="AA112" s="47">
        <v>35</v>
      </c>
      <c r="AB112" s="22"/>
      <c r="AC112" s="47">
        <v>35</v>
      </c>
      <c r="AE112">
        <v>35</v>
      </c>
      <c r="AF112" s="48">
        <f t="shared" si="1"/>
        <v>0</v>
      </c>
    </row>
    <row r="113" spans="1:32">
      <c r="A113" s="9"/>
      <c r="B113" s="9" t="s">
        <v>303</v>
      </c>
      <c r="C113" s="9" t="s">
        <v>307</v>
      </c>
      <c r="D113" s="13" t="s">
        <v>310</v>
      </c>
      <c r="E113" s="13" t="s">
        <v>217</v>
      </c>
      <c r="F113" s="116" t="s">
        <v>315</v>
      </c>
      <c r="G113" s="47">
        <v>125</v>
      </c>
      <c r="H113" s="31"/>
      <c r="I113" s="47">
        <v>125</v>
      </c>
      <c r="J113" s="31"/>
      <c r="K113" s="47">
        <v>125</v>
      </c>
      <c r="L113" s="31"/>
      <c r="M113" s="47">
        <v>125</v>
      </c>
      <c r="N113" s="31"/>
      <c r="O113" s="47">
        <v>125</v>
      </c>
      <c r="P113" s="31"/>
      <c r="Q113" s="47">
        <v>125</v>
      </c>
      <c r="R113" s="31"/>
      <c r="S113" s="47">
        <v>125</v>
      </c>
      <c r="T113" s="31"/>
      <c r="U113" s="47">
        <v>0</v>
      </c>
      <c r="V113" s="22"/>
      <c r="W113" s="47">
        <v>0</v>
      </c>
      <c r="X113" s="22"/>
      <c r="Y113" s="47">
        <v>0</v>
      </c>
      <c r="Z113" s="22"/>
      <c r="AA113" s="47">
        <v>0</v>
      </c>
      <c r="AB113" s="22"/>
      <c r="AC113" s="47">
        <v>0</v>
      </c>
      <c r="AE113">
        <v>0</v>
      </c>
      <c r="AF113" s="48">
        <f t="shared" si="1"/>
        <v>0</v>
      </c>
    </row>
    <row r="114" spans="1:32">
      <c r="A114" s="9"/>
      <c r="B114" s="9" t="s">
        <v>303</v>
      </c>
      <c r="C114" s="9" t="s">
        <v>306</v>
      </c>
      <c r="D114" s="13" t="s">
        <v>311</v>
      </c>
      <c r="E114" s="9" t="s">
        <v>218</v>
      </c>
      <c r="F114" s="116" t="s">
        <v>188</v>
      </c>
      <c r="G114" s="33"/>
      <c r="H114" s="22"/>
      <c r="I114" s="33">
        <v>50</v>
      </c>
      <c r="J114" s="22"/>
      <c r="K114" s="33">
        <v>50</v>
      </c>
      <c r="L114" s="22"/>
      <c r="M114" s="33">
        <v>50</v>
      </c>
      <c r="N114" s="22"/>
      <c r="O114" s="33">
        <v>50</v>
      </c>
      <c r="P114" s="22"/>
      <c r="Q114" s="33">
        <v>50</v>
      </c>
      <c r="R114" s="22"/>
      <c r="S114" s="33">
        <v>0</v>
      </c>
      <c r="T114" s="22"/>
      <c r="U114" s="33">
        <v>0</v>
      </c>
      <c r="V114" s="22"/>
      <c r="W114" s="33">
        <v>0</v>
      </c>
      <c r="X114" s="22"/>
      <c r="Y114" s="33">
        <v>0</v>
      </c>
      <c r="Z114" s="22"/>
      <c r="AA114" s="33">
        <v>0</v>
      </c>
      <c r="AB114" s="22"/>
      <c r="AC114" s="33">
        <v>0</v>
      </c>
      <c r="AE114">
        <v>0</v>
      </c>
      <c r="AF114" s="48">
        <f t="shared" si="1"/>
        <v>0</v>
      </c>
    </row>
    <row r="115" spans="1:32">
      <c r="A115" s="9" t="s">
        <v>333</v>
      </c>
      <c r="B115" s="9" t="s">
        <v>303</v>
      </c>
      <c r="C115" s="9" t="s">
        <v>307</v>
      </c>
      <c r="D115" s="20" t="s">
        <v>314</v>
      </c>
      <c r="E115" s="9" t="s">
        <v>219</v>
      </c>
      <c r="F115" s="116" t="s">
        <v>189</v>
      </c>
      <c r="G115" s="47">
        <v>600</v>
      </c>
      <c r="H115" s="22"/>
      <c r="I115" s="47">
        <v>600</v>
      </c>
      <c r="J115" s="22"/>
      <c r="K115" s="47">
        <v>600</v>
      </c>
      <c r="L115" s="22"/>
      <c r="M115" s="47">
        <v>600</v>
      </c>
      <c r="N115" s="22"/>
      <c r="O115" s="47">
        <v>600</v>
      </c>
      <c r="P115" s="31"/>
      <c r="Q115" s="47">
        <v>600</v>
      </c>
      <c r="R115" s="31"/>
      <c r="S115" s="47">
        <v>225</v>
      </c>
      <c r="T115" s="22"/>
      <c r="U115" s="47">
        <v>122.5</v>
      </c>
      <c r="V115" s="22"/>
      <c r="W115" s="47">
        <v>175</v>
      </c>
      <c r="X115" s="22"/>
      <c r="Y115" s="47">
        <v>30</v>
      </c>
      <c r="Z115" s="22"/>
      <c r="AA115" s="47">
        <v>0</v>
      </c>
      <c r="AB115" s="22"/>
      <c r="AC115" s="47">
        <v>0</v>
      </c>
      <c r="AE115">
        <v>0</v>
      </c>
      <c r="AF115" s="48">
        <f t="shared" si="1"/>
        <v>0</v>
      </c>
    </row>
    <row r="116" spans="1:32">
      <c r="A116" s="9"/>
      <c r="B116" s="9" t="s">
        <v>303</v>
      </c>
      <c r="C116" s="9" t="s">
        <v>307</v>
      </c>
      <c r="D116" s="13" t="s">
        <v>311</v>
      </c>
      <c r="E116" s="9" t="s">
        <v>220</v>
      </c>
      <c r="F116" s="116" t="s">
        <v>315</v>
      </c>
      <c r="G116" s="47">
        <v>50</v>
      </c>
      <c r="H116" s="22"/>
      <c r="I116" s="47">
        <v>50</v>
      </c>
      <c r="J116" s="22"/>
      <c r="K116" s="47">
        <v>50</v>
      </c>
      <c r="L116" s="22"/>
      <c r="M116" s="47">
        <v>50</v>
      </c>
      <c r="N116" s="22"/>
      <c r="O116" s="47">
        <v>50</v>
      </c>
      <c r="P116" s="31"/>
      <c r="Q116" s="47">
        <v>50</v>
      </c>
      <c r="R116" s="31"/>
      <c r="S116" s="47">
        <v>0</v>
      </c>
      <c r="T116" s="22"/>
      <c r="U116" s="47">
        <v>0</v>
      </c>
      <c r="V116" s="22"/>
      <c r="W116" s="47">
        <v>0</v>
      </c>
      <c r="X116" s="31"/>
      <c r="Y116" s="47">
        <v>0</v>
      </c>
      <c r="Z116" s="31"/>
      <c r="AA116" s="47">
        <v>0</v>
      </c>
      <c r="AB116" s="22"/>
      <c r="AC116" s="47">
        <v>0</v>
      </c>
      <c r="AE116">
        <v>0</v>
      </c>
      <c r="AF116" s="48">
        <f t="shared" si="1"/>
        <v>0</v>
      </c>
    </row>
    <row r="117" spans="1:32">
      <c r="A117" s="9"/>
      <c r="B117" s="9" t="s">
        <v>303</v>
      </c>
      <c r="C117" s="9" t="s">
        <v>307</v>
      </c>
      <c r="D117" s="13" t="s">
        <v>311</v>
      </c>
      <c r="E117" s="13" t="s">
        <v>221</v>
      </c>
      <c r="F117" s="116" t="s">
        <v>315</v>
      </c>
      <c r="G117" s="47">
        <v>0</v>
      </c>
      <c r="H117" s="31"/>
      <c r="I117" s="47">
        <v>50</v>
      </c>
      <c r="J117" s="31"/>
      <c r="K117" s="47">
        <v>50</v>
      </c>
      <c r="L117" s="31"/>
      <c r="M117" s="47">
        <v>50</v>
      </c>
      <c r="N117" s="31"/>
      <c r="O117" s="47">
        <v>50</v>
      </c>
      <c r="P117" s="22"/>
      <c r="Q117" s="47">
        <v>50</v>
      </c>
      <c r="R117" s="22"/>
      <c r="S117" s="47">
        <v>0</v>
      </c>
      <c r="T117" s="22"/>
      <c r="U117" s="47">
        <v>0</v>
      </c>
      <c r="V117" s="22"/>
      <c r="W117" s="47">
        <v>0</v>
      </c>
      <c r="X117" s="31"/>
      <c r="Y117" s="47">
        <v>0</v>
      </c>
      <c r="Z117" s="31"/>
      <c r="AA117" s="47">
        <v>0</v>
      </c>
      <c r="AB117" s="22"/>
      <c r="AC117" s="47">
        <v>0</v>
      </c>
      <c r="AE117">
        <v>0</v>
      </c>
      <c r="AF117" s="48">
        <f t="shared" si="1"/>
        <v>0</v>
      </c>
    </row>
    <row r="118" spans="1:32">
      <c r="A118" s="9"/>
      <c r="B118" s="9" t="s">
        <v>303</v>
      </c>
      <c r="C118" s="9" t="s">
        <v>308</v>
      </c>
      <c r="D118" s="13" t="s">
        <v>311</v>
      </c>
      <c r="E118" s="13" t="s">
        <v>222</v>
      </c>
      <c r="F118" s="116" t="s">
        <v>315</v>
      </c>
      <c r="G118" s="47">
        <v>0</v>
      </c>
      <c r="H118" s="31"/>
      <c r="I118" s="47">
        <v>50</v>
      </c>
      <c r="J118" s="31"/>
      <c r="K118" s="47">
        <v>50</v>
      </c>
      <c r="L118" s="31"/>
      <c r="M118" s="47">
        <v>50</v>
      </c>
      <c r="N118" s="31"/>
      <c r="O118" s="47">
        <v>50</v>
      </c>
      <c r="P118" s="48"/>
      <c r="Q118" s="47">
        <v>50</v>
      </c>
      <c r="R118" s="48"/>
      <c r="S118" s="47">
        <v>0</v>
      </c>
      <c r="T118" s="22"/>
      <c r="U118" s="47">
        <v>0</v>
      </c>
      <c r="V118" s="22"/>
      <c r="W118" s="47">
        <v>0</v>
      </c>
      <c r="X118" s="22"/>
      <c r="Y118" s="47">
        <v>0</v>
      </c>
      <c r="Z118" s="22"/>
      <c r="AA118" s="47">
        <v>0</v>
      </c>
      <c r="AB118" s="22"/>
      <c r="AC118" s="47">
        <v>0</v>
      </c>
      <c r="AE118">
        <v>0</v>
      </c>
      <c r="AF118" s="48">
        <f t="shared" si="1"/>
        <v>0</v>
      </c>
    </row>
    <row r="119" spans="1:32">
      <c r="A119" s="9" t="s">
        <v>334</v>
      </c>
      <c r="B119" s="9" t="s">
        <v>303</v>
      </c>
      <c r="C119" s="9" t="s">
        <v>306</v>
      </c>
      <c r="D119" s="13" t="s">
        <v>311</v>
      </c>
      <c r="E119" s="9" t="s">
        <v>223</v>
      </c>
      <c r="F119" s="116" t="s">
        <v>315</v>
      </c>
      <c r="G119" s="33"/>
      <c r="H119" s="22"/>
      <c r="I119" s="33"/>
      <c r="J119" s="22"/>
      <c r="K119" s="33"/>
      <c r="L119" s="22"/>
      <c r="M119" s="33"/>
      <c r="N119" s="22"/>
      <c r="O119" s="33">
        <v>100</v>
      </c>
      <c r="P119" s="22"/>
      <c r="Q119" s="33">
        <v>150</v>
      </c>
      <c r="R119" s="22"/>
      <c r="S119" s="33">
        <v>180</v>
      </c>
      <c r="T119" s="31"/>
      <c r="U119" s="33">
        <v>180</v>
      </c>
      <c r="V119" s="31"/>
      <c r="W119" s="33">
        <v>180</v>
      </c>
      <c r="X119" s="13"/>
      <c r="Y119" s="33">
        <v>115</v>
      </c>
      <c r="Z119" s="13"/>
      <c r="AA119" s="33">
        <v>115</v>
      </c>
      <c r="AB119" s="13"/>
      <c r="AC119" s="33">
        <v>136</v>
      </c>
      <c r="AE119">
        <v>136</v>
      </c>
      <c r="AF119" s="48">
        <f t="shared" si="1"/>
        <v>0</v>
      </c>
    </row>
    <row r="120" spans="1:32" ht="14.25">
      <c r="A120" s="9" t="s">
        <v>335</v>
      </c>
      <c r="B120" s="9" t="s">
        <v>303</v>
      </c>
      <c r="C120" s="9" t="s">
        <v>307</v>
      </c>
      <c r="D120" s="20" t="s">
        <v>314</v>
      </c>
      <c r="E120" s="121" t="s">
        <v>224</v>
      </c>
      <c r="F120" s="116" t="s">
        <v>188</v>
      </c>
      <c r="G120" s="47"/>
      <c r="H120" s="22"/>
      <c r="I120" s="47"/>
      <c r="J120" s="22"/>
      <c r="K120" s="47"/>
      <c r="L120" s="22"/>
      <c r="M120" s="47"/>
      <c r="N120" s="22"/>
      <c r="O120" s="47">
        <v>36</v>
      </c>
      <c r="P120" s="22"/>
      <c r="Q120" s="47">
        <v>36</v>
      </c>
      <c r="R120" s="22"/>
      <c r="S120" s="47">
        <v>0</v>
      </c>
      <c r="T120" s="22"/>
      <c r="U120" s="47">
        <v>0</v>
      </c>
      <c r="V120" s="22"/>
      <c r="W120" s="47">
        <v>0</v>
      </c>
      <c r="X120" s="31"/>
      <c r="Y120" s="47">
        <v>59</v>
      </c>
      <c r="Z120" s="31"/>
      <c r="AA120" s="47">
        <v>59</v>
      </c>
      <c r="AB120" s="22"/>
      <c r="AC120" s="47">
        <v>59</v>
      </c>
      <c r="AE120">
        <v>59</v>
      </c>
      <c r="AF120" s="48">
        <f t="shared" si="1"/>
        <v>0</v>
      </c>
    </row>
    <row r="121" spans="1:32">
      <c r="A121" s="9" t="s">
        <v>329</v>
      </c>
      <c r="B121" s="9" t="s">
        <v>303</v>
      </c>
      <c r="C121" s="9" t="s">
        <v>306</v>
      </c>
      <c r="D121" s="13" t="s">
        <v>311</v>
      </c>
      <c r="E121" s="9" t="s">
        <v>225</v>
      </c>
      <c r="F121" s="116" t="s">
        <v>188</v>
      </c>
      <c r="G121" s="47">
        <v>855</v>
      </c>
      <c r="H121" s="22"/>
      <c r="I121" s="47">
        <v>855</v>
      </c>
      <c r="J121" s="22"/>
      <c r="K121" s="47">
        <v>500</v>
      </c>
      <c r="L121" s="22"/>
      <c r="M121" s="47">
        <v>500</v>
      </c>
      <c r="N121" s="22"/>
      <c r="O121" s="47">
        <v>250</v>
      </c>
      <c r="P121" s="22"/>
      <c r="Q121" s="47">
        <v>300</v>
      </c>
      <c r="R121" s="22"/>
      <c r="S121" s="47">
        <v>105</v>
      </c>
      <c r="T121" s="40"/>
      <c r="U121" s="47">
        <v>0</v>
      </c>
      <c r="V121" s="22"/>
      <c r="W121" s="47">
        <v>0</v>
      </c>
      <c r="X121" s="13"/>
      <c r="Y121" s="47">
        <v>0</v>
      </c>
      <c r="Z121" s="13"/>
      <c r="AA121" s="47">
        <v>0</v>
      </c>
      <c r="AB121" s="13"/>
      <c r="AC121" s="47">
        <v>0</v>
      </c>
      <c r="AE121">
        <v>0</v>
      </c>
      <c r="AF121" s="48">
        <f t="shared" si="1"/>
        <v>0</v>
      </c>
    </row>
    <row r="122" spans="1:32">
      <c r="A122" s="9" t="s">
        <v>334</v>
      </c>
      <c r="B122" s="9" t="s">
        <v>303</v>
      </c>
      <c r="C122" s="9" t="s">
        <v>307</v>
      </c>
      <c r="D122" s="20" t="s">
        <v>314</v>
      </c>
      <c r="E122" s="13" t="s">
        <v>226</v>
      </c>
      <c r="F122" s="116" t="s">
        <v>189</v>
      </c>
      <c r="G122" s="47">
        <v>100</v>
      </c>
      <c r="H122" s="31"/>
      <c r="I122" s="47">
        <v>225</v>
      </c>
      <c r="J122" s="31"/>
      <c r="K122" s="47">
        <v>187.5</v>
      </c>
      <c r="L122" s="31"/>
      <c r="M122" s="47">
        <v>180</v>
      </c>
      <c r="N122" s="31"/>
      <c r="O122" s="47">
        <v>180</v>
      </c>
      <c r="P122" s="31"/>
      <c r="Q122" s="47">
        <v>232.5</v>
      </c>
      <c r="R122" s="31"/>
      <c r="S122" s="47">
        <v>198.75</v>
      </c>
      <c r="T122" s="22"/>
      <c r="U122" s="47">
        <v>198.75</v>
      </c>
      <c r="V122" s="22"/>
      <c r="W122" s="47">
        <v>198.75</v>
      </c>
      <c r="X122" s="22"/>
      <c r="Y122" s="47">
        <v>113</v>
      </c>
      <c r="Z122" s="22"/>
      <c r="AA122" s="47">
        <v>113</v>
      </c>
      <c r="AB122" s="22"/>
      <c r="AC122" s="47">
        <v>113</v>
      </c>
      <c r="AE122">
        <v>113</v>
      </c>
      <c r="AF122" s="48">
        <f t="shared" si="1"/>
        <v>0</v>
      </c>
    </row>
    <row r="123" spans="1:32">
      <c r="A123" s="9"/>
      <c r="B123" s="9" t="s">
        <v>303</v>
      </c>
      <c r="C123" s="9" t="s">
        <v>306</v>
      </c>
      <c r="D123" s="13" t="s">
        <v>311</v>
      </c>
      <c r="E123" s="9" t="s">
        <v>227</v>
      </c>
      <c r="F123" s="116" t="s">
        <v>315</v>
      </c>
      <c r="G123" s="47"/>
      <c r="H123" s="22"/>
      <c r="I123" s="47">
        <v>150</v>
      </c>
      <c r="J123" s="22"/>
      <c r="K123" s="47">
        <v>150</v>
      </c>
      <c r="L123" s="22"/>
      <c r="M123" s="47">
        <v>175</v>
      </c>
      <c r="N123" s="22"/>
      <c r="O123" s="47">
        <v>175</v>
      </c>
      <c r="P123" s="22"/>
      <c r="Q123" s="47">
        <v>175</v>
      </c>
      <c r="R123" s="22"/>
      <c r="S123" s="47">
        <v>100</v>
      </c>
      <c r="T123" s="22"/>
      <c r="U123" s="47">
        <v>0</v>
      </c>
      <c r="V123" s="22"/>
      <c r="W123" s="47">
        <v>0</v>
      </c>
      <c r="X123" s="13"/>
      <c r="Y123" s="47">
        <v>0</v>
      </c>
      <c r="Z123" s="13"/>
      <c r="AA123" s="47">
        <v>0</v>
      </c>
      <c r="AB123" s="22"/>
      <c r="AC123" s="47">
        <v>0</v>
      </c>
      <c r="AE123">
        <v>0</v>
      </c>
      <c r="AF123" s="48">
        <f t="shared" si="1"/>
        <v>0</v>
      </c>
    </row>
    <row r="124" spans="1:32">
      <c r="A124" s="9" t="s">
        <v>327</v>
      </c>
      <c r="B124" s="9" t="s">
        <v>303</v>
      </c>
      <c r="C124" s="9" t="s">
        <v>307</v>
      </c>
      <c r="D124" s="20" t="s">
        <v>314</v>
      </c>
      <c r="E124" s="120" t="s">
        <v>228</v>
      </c>
      <c r="F124" s="116" t="s">
        <v>188</v>
      </c>
      <c r="G124" s="47">
        <v>352.5</v>
      </c>
      <c r="H124" s="22"/>
      <c r="I124" s="47">
        <v>404</v>
      </c>
      <c r="J124" s="22"/>
      <c r="K124" s="47">
        <v>465.75</v>
      </c>
      <c r="L124" s="22"/>
      <c r="M124" s="47">
        <v>465.75</v>
      </c>
      <c r="N124" s="22"/>
      <c r="O124" s="47">
        <v>465.75</v>
      </c>
      <c r="P124" s="22"/>
      <c r="Q124" s="47">
        <v>465.75</v>
      </c>
      <c r="R124" s="22"/>
      <c r="S124" s="47">
        <v>465.75</v>
      </c>
      <c r="T124" s="31"/>
      <c r="U124" s="47">
        <v>465.75</v>
      </c>
      <c r="V124" s="22"/>
      <c r="W124" s="47">
        <v>465.75</v>
      </c>
      <c r="X124" s="31"/>
      <c r="Y124" s="47">
        <v>540.75</v>
      </c>
      <c r="Z124" s="31"/>
      <c r="AA124" s="47">
        <v>512</v>
      </c>
      <c r="AB124" s="22"/>
      <c r="AC124" s="47">
        <v>405</v>
      </c>
      <c r="AE124">
        <v>405</v>
      </c>
      <c r="AF124" s="48">
        <f t="shared" si="1"/>
        <v>0</v>
      </c>
    </row>
    <row r="125" spans="1:32">
      <c r="A125" s="9"/>
      <c r="B125" s="9" t="s">
        <v>303</v>
      </c>
      <c r="C125" s="9" t="s">
        <v>308</v>
      </c>
      <c r="D125" s="13" t="s">
        <v>311</v>
      </c>
      <c r="E125" s="13" t="s">
        <v>229</v>
      </c>
      <c r="F125" s="116" t="s">
        <v>189</v>
      </c>
      <c r="G125" s="47"/>
      <c r="H125" s="22"/>
      <c r="I125" s="47">
        <v>200</v>
      </c>
      <c r="J125" s="22"/>
      <c r="K125" s="47">
        <v>200</v>
      </c>
      <c r="L125" s="22"/>
      <c r="M125" s="47">
        <v>200</v>
      </c>
      <c r="N125" s="22"/>
      <c r="O125" s="47">
        <v>100</v>
      </c>
      <c r="P125" s="31"/>
      <c r="Q125" s="47">
        <v>100</v>
      </c>
      <c r="R125" s="31"/>
      <c r="S125" s="47">
        <v>100</v>
      </c>
      <c r="T125" s="48"/>
      <c r="U125" s="47">
        <v>0</v>
      </c>
      <c r="V125" s="22"/>
      <c r="W125" s="47">
        <v>0</v>
      </c>
      <c r="X125" s="13"/>
      <c r="Y125" s="47">
        <v>0</v>
      </c>
      <c r="Z125" s="13"/>
      <c r="AA125" s="47">
        <v>0</v>
      </c>
      <c r="AB125" s="22"/>
      <c r="AC125" s="47">
        <v>0</v>
      </c>
      <c r="AE125">
        <v>0</v>
      </c>
      <c r="AF125" s="48">
        <f t="shared" si="1"/>
        <v>0</v>
      </c>
    </row>
    <row r="126" spans="1:32">
      <c r="A126" s="9" t="s">
        <v>327</v>
      </c>
      <c r="B126" s="9" t="s">
        <v>303</v>
      </c>
      <c r="C126" s="9" t="s">
        <v>306</v>
      </c>
      <c r="D126" s="13" t="s">
        <v>312</v>
      </c>
      <c r="E126" s="9" t="s">
        <v>230</v>
      </c>
      <c r="F126" s="116" t="s">
        <v>189</v>
      </c>
      <c r="G126" s="33">
        <v>256.5</v>
      </c>
      <c r="H126" s="22"/>
      <c r="I126" s="33">
        <v>237.6</v>
      </c>
      <c r="J126" s="22"/>
      <c r="K126" s="33">
        <v>237.6</v>
      </c>
      <c r="L126" s="22"/>
      <c r="M126" s="33">
        <v>237.6</v>
      </c>
      <c r="N126" s="22"/>
      <c r="O126" s="33">
        <v>237.6</v>
      </c>
      <c r="P126" s="22"/>
      <c r="Q126" s="33">
        <v>237.6</v>
      </c>
      <c r="R126" s="22"/>
      <c r="S126" s="33">
        <v>237.6</v>
      </c>
      <c r="T126" s="22"/>
      <c r="U126" s="33">
        <v>237.6</v>
      </c>
      <c r="V126" s="31"/>
      <c r="W126" s="33">
        <v>218</v>
      </c>
      <c r="X126" s="22"/>
      <c r="Y126" s="33">
        <v>150</v>
      </c>
      <c r="Z126" s="22"/>
      <c r="AA126" s="33">
        <v>150</v>
      </c>
      <c r="AB126" s="22"/>
      <c r="AC126" s="33">
        <v>150</v>
      </c>
      <c r="AE126">
        <v>150</v>
      </c>
      <c r="AF126" s="48">
        <f t="shared" si="1"/>
        <v>0</v>
      </c>
    </row>
    <row r="127" spans="1:32">
      <c r="A127" s="9" t="s">
        <v>334</v>
      </c>
      <c r="B127" s="9" t="s">
        <v>303</v>
      </c>
      <c r="C127" s="9" t="s">
        <v>306</v>
      </c>
      <c r="D127" s="20" t="s">
        <v>314</v>
      </c>
      <c r="E127" s="9" t="s">
        <v>223</v>
      </c>
      <c r="F127" s="116" t="s">
        <v>315</v>
      </c>
      <c r="G127" s="33"/>
      <c r="H127" s="22"/>
      <c r="I127" s="33"/>
      <c r="J127" s="22"/>
      <c r="K127" s="33"/>
      <c r="L127" s="22"/>
      <c r="M127" s="33"/>
      <c r="N127" s="22"/>
      <c r="O127" s="33"/>
      <c r="P127" s="22"/>
      <c r="Q127" s="33">
        <v>0</v>
      </c>
      <c r="R127" s="22"/>
      <c r="S127" s="33">
        <v>90</v>
      </c>
      <c r="T127" s="22"/>
      <c r="U127" s="33">
        <v>0</v>
      </c>
      <c r="V127" s="22"/>
      <c r="W127" s="33">
        <v>0</v>
      </c>
      <c r="X127" s="22"/>
      <c r="Y127" s="33">
        <v>0</v>
      </c>
      <c r="Z127" s="22"/>
      <c r="AA127" s="33">
        <v>0</v>
      </c>
      <c r="AB127" s="22"/>
      <c r="AC127" s="33">
        <v>0</v>
      </c>
      <c r="AE127">
        <v>0</v>
      </c>
      <c r="AF127" s="48">
        <f t="shared" si="1"/>
        <v>0</v>
      </c>
    </row>
    <row r="128" spans="1:32">
      <c r="A128" s="9"/>
      <c r="B128" s="9" t="s">
        <v>303</v>
      </c>
      <c r="C128" s="9" t="s">
        <v>308</v>
      </c>
      <c r="D128" s="13" t="s">
        <v>311</v>
      </c>
      <c r="E128" s="13" t="s">
        <v>231</v>
      </c>
      <c r="F128" s="116" t="s">
        <v>315</v>
      </c>
      <c r="G128" s="47"/>
      <c r="H128" s="22"/>
      <c r="I128" s="47">
        <v>75</v>
      </c>
      <c r="J128" s="22"/>
      <c r="K128" s="47">
        <v>75</v>
      </c>
      <c r="L128" s="22"/>
      <c r="M128" s="47">
        <v>75</v>
      </c>
      <c r="N128" s="22"/>
      <c r="O128" s="47">
        <v>75</v>
      </c>
      <c r="P128" s="31"/>
      <c r="Q128" s="47">
        <v>75</v>
      </c>
      <c r="R128" s="31"/>
      <c r="S128" s="47">
        <v>75</v>
      </c>
      <c r="T128" s="31"/>
      <c r="U128" s="47">
        <v>0</v>
      </c>
      <c r="V128" s="40"/>
      <c r="W128" s="47">
        <v>0</v>
      </c>
      <c r="X128" s="13"/>
      <c r="Y128" s="47">
        <v>0</v>
      </c>
      <c r="Z128" s="13"/>
      <c r="AA128" s="47">
        <v>0</v>
      </c>
      <c r="AB128" s="22"/>
      <c r="AC128" s="47">
        <v>0</v>
      </c>
      <c r="AE128">
        <v>0</v>
      </c>
      <c r="AF128" s="48">
        <f t="shared" si="1"/>
        <v>0</v>
      </c>
    </row>
    <row r="129" spans="1:32">
      <c r="A129" s="9" t="s">
        <v>334</v>
      </c>
      <c r="B129" s="9" t="s">
        <v>303</v>
      </c>
      <c r="C129" s="9" t="s">
        <v>307</v>
      </c>
      <c r="D129" s="20" t="s">
        <v>314</v>
      </c>
      <c r="E129" s="13" t="s">
        <v>232</v>
      </c>
      <c r="F129" s="116" t="s">
        <v>188</v>
      </c>
      <c r="G129" s="47">
        <v>1230</v>
      </c>
      <c r="H129" s="22"/>
      <c r="I129" s="47">
        <v>556.5</v>
      </c>
      <c r="J129" s="22"/>
      <c r="K129" s="47">
        <v>1312.5</v>
      </c>
      <c r="L129" s="22"/>
      <c r="M129" s="47">
        <v>1371</v>
      </c>
      <c r="N129" s="22"/>
      <c r="O129" s="47">
        <v>1397.25</v>
      </c>
      <c r="P129" s="22"/>
      <c r="Q129" s="47">
        <v>1612.5</v>
      </c>
      <c r="R129" s="22"/>
      <c r="S129" s="47">
        <v>1401</v>
      </c>
      <c r="T129" s="40"/>
      <c r="U129" s="47">
        <v>1382</v>
      </c>
      <c r="V129" s="22"/>
      <c r="W129" s="47">
        <v>1207</v>
      </c>
      <c r="X129" s="22"/>
      <c r="Y129" s="47">
        <v>1124</v>
      </c>
      <c r="Z129" s="22"/>
      <c r="AA129" s="47">
        <v>1124</v>
      </c>
      <c r="AB129" s="22"/>
      <c r="AC129" s="47">
        <v>1124</v>
      </c>
      <c r="AE129">
        <v>1124</v>
      </c>
      <c r="AF129" s="48">
        <f t="shared" si="1"/>
        <v>0</v>
      </c>
    </row>
    <row r="130" spans="1:32">
      <c r="A130" s="9" t="s">
        <v>327</v>
      </c>
      <c r="B130" s="9" t="s">
        <v>303</v>
      </c>
      <c r="C130" s="9" t="s">
        <v>307</v>
      </c>
      <c r="D130" s="13" t="s">
        <v>310</v>
      </c>
      <c r="E130" s="13" t="s">
        <v>233</v>
      </c>
      <c r="F130" s="116" t="s">
        <v>189</v>
      </c>
      <c r="G130" s="47">
        <v>604.23300000000006</v>
      </c>
      <c r="H130" s="31"/>
      <c r="I130" s="47">
        <v>250</v>
      </c>
      <c r="J130" s="31"/>
      <c r="K130" s="47">
        <v>250</v>
      </c>
      <c r="L130" s="31"/>
      <c r="M130" s="47">
        <v>250</v>
      </c>
      <c r="N130" s="31"/>
      <c r="O130" s="47">
        <v>150</v>
      </c>
      <c r="P130" s="22"/>
      <c r="Q130" s="47">
        <v>247.5</v>
      </c>
      <c r="R130" s="22"/>
      <c r="S130" s="47">
        <v>270</v>
      </c>
      <c r="T130" s="22"/>
      <c r="U130" s="47">
        <v>152</v>
      </c>
      <c r="V130" s="40"/>
      <c r="W130" s="47">
        <v>152</v>
      </c>
      <c r="X130" s="31"/>
      <c r="Y130" s="47">
        <v>80</v>
      </c>
      <c r="Z130" s="31"/>
      <c r="AA130" s="47">
        <v>80</v>
      </c>
      <c r="AB130" s="22"/>
      <c r="AC130" s="47">
        <v>41</v>
      </c>
      <c r="AE130">
        <v>41</v>
      </c>
      <c r="AF130" s="48">
        <f t="shared" si="1"/>
        <v>0</v>
      </c>
    </row>
    <row r="131" spans="1:32">
      <c r="A131" s="9"/>
      <c r="B131" s="9" t="s">
        <v>303</v>
      </c>
      <c r="C131" s="9" t="s">
        <v>306</v>
      </c>
      <c r="D131" s="13" t="s">
        <v>312</v>
      </c>
      <c r="E131" s="9" t="s">
        <v>234</v>
      </c>
      <c r="F131" s="116" t="s">
        <v>188</v>
      </c>
      <c r="G131" s="33">
        <v>100</v>
      </c>
      <c r="H131" s="22"/>
      <c r="I131" s="33">
        <v>100</v>
      </c>
      <c r="J131" s="22"/>
      <c r="K131" s="33">
        <v>100</v>
      </c>
      <c r="L131" s="22"/>
      <c r="M131" s="33">
        <v>100</v>
      </c>
      <c r="N131" s="22"/>
      <c r="O131" s="33">
        <v>100</v>
      </c>
      <c r="P131" s="22"/>
      <c r="Q131" s="33">
        <v>100</v>
      </c>
      <c r="R131" s="22"/>
      <c r="S131" s="33">
        <v>50</v>
      </c>
      <c r="T131" s="40"/>
      <c r="U131" s="33">
        <v>0</v>
      </c>
      <c r="V131" s="22"/>
      <c r="W131" s="33">
        <v>0</v>
      </c>
      <c r="X131" s="40"/>
      <c r="Y131" s="33">
        <v>0</v>
      </c>
      <c r="Z131" s="40"/>
      <c r="AA131" s="33">
        <v>0</v>
      </c>
      <c r="AB131" s="40"/>
      <c r="AC131" s="33">
        <v>0</v>
      </c>
      <c r="AE131">
        <v>0</v>
      </c>
      <c r="AF131" s="48">
        <f t="shared" si="1"/>
        <v>0</v>
      </c>
    </row>
    <row r="132" spans="1:32">
      <c r="A132" s="9" t="s">
        <v>336</v>
      </c>
      <c r="B132" s="9" t="s">
        <v>303</v>
      </c>
      <c r="C132" s="9" t="s">
        <v>307</v>
      </c>
      <c r="D132" s="20" t="s">
        <v>314</v>
      </c>
      <c r="E132" s="13" t="s">
        <v>235</v>
      </c>
      <c r="F132" s="116" t="s">
        <v>189</v>
      </c>
      <c r="G132" s="33">
        <v>500</v>
      </c>
      <c r="H132" s="22"/>
      <c r="I132" s="33">
        <v>500</v>
      </c>
      <c r="J132" s="22"/>
      <c r="K132" s="33">
        <v>400</v>
      </c>
      <c r="L132" s="22"/>
      <c r="M132" s="33">
        <v>350</v>
      </c>
      <c r="N132" s="22"/>
      <c r="O132" s="33">
        <v>350</v>
      </c>
      <c r="P132" s="22"/>
      <c r="Q132" s="33">
        <v>350</v>
      </c>
      <c r="R132" s="22"/>
      <c r="S132" s="33">
        <v>315</v>
      </c>
      <c r="T132" s="22"/>
      <c r="U132" s="33">
        <v>315</v>
      </c>
      <c r="V132" s="22"/>
      <c r="W132" s="33">
        <v>216</v>
      </c>
      <c r="X132" s="22"/>
      <c r="Y132" s="33">
        <v>148.5</v>
      </c>
      <c r="Z132" s="22"/>
      <c r="AA132" s="33">
        <v>148.5</v>
      </c>
      <c r="AB132" s="22"/>
      <c r="AC132" s="33">
        <v>160</v>
      </c>
      <c r="AE132">
        <v>160</v>
      </c>
      <c r="AF132" s="48">
        <f t="shared" ref="AF132:AF195" si="2">SUM(AG132:AR132)</f>
        <v>0</v>
      </c>
    </row>
    <row r="133" spans="1:32">
      <c r="A133" s="9" t="s">
        <v>327</v>
      </c>
      <c r="B133" s="9" t="s">
        <v>303</v>
      </c>
      <c r="C133" s="9" t="s">
        <v>306</v>
      </c>
      <c r="D133" s="20" t="s">
        <v>314</v>
      </c>
      <c r="E133" s="9" t="s">
        <v>236</v>
      </c>
      <c r="F133" s="116" t="s">
        <v>189</v>
      </c>
      <c r="G133" s="33">
        <v>1060.2</v>
      </c>
      <c r="H133" s="40"/>
      <c r="I133" s="33">
        <v>1026.9000000000001</v>
      </c>
      <c r="J133" s="40"/>
      <c r="K133" s="33">
        <v>1026.9000000000001</v>
      </c>
      <c r="L133" s="40"/>
      <c r="M133" s="33">
        <v>1026.9000000000001</v>
      </c>
      <c r="N133" s="40"/>
      <c r="O133" s="33">
        <v>1026.9000000000001</v>
      </c>
      <c r="P133" s="22"/>
      <c r="Q133" s="33">
        <v>1107.9000000000001</v>
      </c>
      <c r="R133" s="22"/>
      <c r="S133" s="33">
        <v>1107.9000000000001</v>
      </c>
      <c r="T133" s="22"/>
      <c r="U133" s="33">
        <v>1107.9000000000001</v>
      </c>
      <c r="V133" s="22"/>
      <c r="W133" s="33">
        <v>1107.9000000000001</v>
      </c>
      <c r="X133" s="40"/>
      <c r="Y133" s="33">
        <v>718</v>
      </c>
      <c r="Z133" s="40"/>
      <c r="AA133" s="33">
        <v>718</v>
      </c>
      <c r="AB133" s="40"/>
      <c r="AC133" s="33">
        <v>1049</v>
      </c>
      <c r="AE133">
        <v>1049</v>
      </c>
      <c r="AF133" s="48">
        <f t="shared" si="2"/>
        <v>0</v>
      </c>
    </row>
    <row r="134" spans="1:32">
      <c r="A134" s="9"/>
      <c r="B134" s="9" t="s">
        <v>303</v>
      </c>
      <c r="C134" s="9" t="s">
        <v>307</v>
      </c>
      <c r="D134" s="13" t="s">
        <v>311</v>
      </c>
      <c r="E134" s="9" t="s">
        <v>237</v>
      </c>
      <c r="F134" s="116" t="s">
        <v>315</v>
      </c>
      <c r="G134" s="47"/>
      <c r="H134" s="22"/>
      <c r="I134" s="47">
        <v>75</v>
      </c>
      <c r="J134" s="22"/>
      <c r="K134" s="47">
        <v>75</v>
      </c>
      <c r="L134" s="22"/>
      <c r="M134" s="47">
        <v>75</v>
      </c>
      <c r="N134" s="22"/>
      <c r="O134" s="47">
        <v>75</v>
      </c>
      <c r="P134" s="22"/>
      <c r="Q134" s="47">
        <v>75</v>
      </c>
      <c r="R134" s="22"/>
      <c r="S134" s="47">
        <v>50</v>
      </c>
      <c r="T134" s="22"/>
      <c r="U134" s="47">
        <v>0</v>
      </c>
      <c r="V134" s="22"/>
      <c r="W134" s="47">
        <v>0</v>
      </c>
      <c r="X134" s="13"/>
      <c r="Y134" s="47">
        <v>0</v>
      </c>
      <c r="Z134" s="13"/>
      <c r="AA134" s="47">
        <v>0</v>
      </c>
      <c r="AB134" s="22"/>
      <c r="AC134" s="47">
        <v>0</v>
      </c>
      <c r="AE134">
        <v>0</v>
      </c>
      <c r="AF134" s="48">
        <f t="shared" si="2"/>
        <v>0</v>
      </c>
    </row>
    <row r="135" spans="1:32">
      <c r="A135" s="9" t="s">
        <v>328</v>
      </c>
      <c r="B135" s="9" t="s">
        <v>303</v>
      </c>
      <c r="C135" s="9" t="s">
        <v>307</v>
      </c>
      <c r="D135" s="13" t="s">
        <v>310</v>
      </c>
      <c r="E135" s="13" t="s">
        <v>238</v>
      </c>
      <c r="F135" s="116" t="s">
        <v>315</v>
      </c>
      <c r="G135" s="47">
        <v>350</v>
      </c>
      <c r="H135" s="31"/>
      <c r="I135" s="47">
        <v>450</v>
      </c>
      <c r="J135" s="31"/>
      <c r="K135" s="47"/>
      <c r="L135" s="31"/>
      <c r="M135" s="47"/>
      <c r="N135" s="31"/>
      <c r="O135" s="47"/>
      <c r="P135" s="22"/>
      <c r="Q135" s="47"/>
      <c r="R135" s="22"/>
      <c r="S135" s="47">
        <v>150</v>
      </c>
      <c r="T135" s="22"/>
      <c r="U135" s="47">
        <v>150</v>
      </c>
      <c r="V135" s="31"/>
      <c r="W135" s="47">
        <v>150</v>
      </c>
      <c r="X135" s="22"/>
      <c r="Y135" s="47">
        <v>83.7</v>
      </c>
      <c r="Z135" s="22"/>
      <c r="AA135" s="47">
        <v>83.7</v>
      </c>
      <c r="AB135" s="22"/>
      <c r="AC135" s="47">
        <v>83.7</v>
      </c>
      <c r="AE135">
        <v>83.7</v>
      </c>
      <c r="AF135" s="48">
        <f t="shared" si="2"/>
        <v>0</v>
      </c>
    </row>
    <row r="136" spans="1:32">
      <c r="A136" s="9" t="s">
        <v>327</v>
      </c>
      <c r="B136" s="9" t="s">
        <v>303</v>
      </c>
      <c r="C136" s="9" t="s">
        <v>307</v>
      </c>
      <c r="D136" s="13" t="s">
        <v>310</v>
      </c>
      <c r="E136" s="13" t="s">
        <v>239</v>
      </c>
      <c r="F136" s="116" t="s">
        <v>189</v>
      </c>
      <c r="G136" s="47">
        <v>600</v>
      </c>
      <c r="H136" s="31"/>
      <c r="I136" s="47">
        <v>603</v>
      </c>
      <c r="J136" s="31"/>
      <c r="K136" s="47">
        <v>513</v>
      </c>
      <c r="L136" s="31"/>
      <c r="M136" s="47">
        <v>444.6</v>
      </c>
      <c r="N136" s="31"/>
      <c r="O136" s="47">
        <v>252</v>
      </c>
      <c r="P136" s="22"/>
      <c r="Q136" s="47">
        <v>180</v>
      </c>
      <c r="R136" s="22"/>
      <c r="S136" s="47">
        <v>180</v>
      </c>
      <c r="T136" s="22"/>
      <c r="U136" s="47">
        <v>167.4</v>
      </c>
      <c r="V136" s="31"/>
      <c r="W136" s="47">
        <v>167.4</v>
      </c>
      <c r="X136" s="31"/>
      <c r="Y136" s="47">
        <v>115.2</v>
      </c>
      <c r="Z136" s="31"/>
      <c r="AA136" s="47">
        <v>115.2</v>
      </c>
      <c r="AB136" s="22"/>
      <c r="AC136" s="47">
        <v>115.2</v>
      </c>
      <c r="AE136">
        <v>115.2</v>
      </c>
      <c r="AF136" s="48">
        <f t="shared" si="2"/>
        <v>0</v>
      </c>
    </row>
    <row r="137" spans="1:32">
      <c r="A137" s="9" t="s">
        <v>327</v>
      </c>
      <c r="B137" s="9" t="s">
        <v>303</v>
      </c>
      <c r="C137" s="9" t="s">
        <v>306</v>
      </c>
      <c r="D137" s="20" t="s">
        <v>314</v>
      </c>
      <c r="E137" s="9" t="s">
        <v>209</v>
      </c>
      <c r="F137" s="116" t="s">
        <v>189</v>
      </c>
      <c r="G137" s="33"/>
      <c r="H137" s="22"/>
      <c r="I137" s="33">
        <v>0</v>
      </c>
      <c r="J137" s="22"/>
      <c r="K137" s="33">
        <v>0</v>
      </c>
      <c r="L137" s="22"/>
      <c r="M137" s="33">
        <v>0</v>
      </c>
      <c r="N137" s="22"/>
      <c r="O137" s="33">
        <v>0</v>
      </c>
      <c r="P137" s="22"/>
      <c r="Q137" s="33">
        <v>0</v>
      </c>
      <c r="R137" s="22"/>
      <c r="S137" s="33">
        <v>0</v>
      </c>
      <c r="T137" s="22"/>
      <c r="U137" s="33">
        <v>0</v>
      </c>
      <c r="V137" s="22"/>
      <c r="W137" s="33">
        <v>0</v>
      </c>
      <c r="X137" s="40"/>
      <c r="Y137" s="33">
        <v>0</v>
      </c>
      <c r="Z137" s="40"/>
      <c r="AA137" s="33">
        <v>0</v>
      </c>
      <c r="AB137" s="22"/>
      <c r="AC137" s="33">
        <v>0</v>
      </c>
      <c r="AE137">
        <v>0</v>
      </c>
      <c r="AF137" s="48">
        <f t="shared" si="2"/>
        <v>0</v>
      </c>
    </row>
    <row r="138" spans="1:32" ht="16.8" customHeight="1">
      <c r="A138" s="9" t="s">
        <v>327</v>
      </c>
      <c r="B138" s="9" t="s">
        <v>303</v>
      </c>
      <c r="C138" s="9" t="s">
        <v>306</v>
      </c>
      <c r="D138" s="20" t="s">
        <v>314</v>
      </c>
      <c r="E138" s="9" t="s">
        <v>209</v>
      </c>
      <c r="F138" s="116" t="s">
        <v>189</v>
      </c>
      <c r="G138" s="33">
        <v>30</v>
      </c>
      <c r="H138" s="22"/>
      <c r="I138" s="33">
        <v>30</v>
      </c>
      <c r="J138" s="22"/>
      <c r="K138" s="33">
        <v>54</v>
      </c>
      <c r="L138" s="22"/>
      <c r="M138" s="33">
        <v>54</v>
      </c>
      <c r="N138" s="22"/>
      <c r="O138" s="33">
        <v>0</v>
      </c>
      <c r="P138" s="22"/>
      <c r="Q138" s="33">
        <v>0</v>
      </c>
      <c r="R138" s="22"/>
      <c r="S138" s="33">
        <v>0</v>
      </c>
      <c r="T138" s="22"/>
      <c r="U138" s="33">
        <v>0</v>
      </c>
      <c r="V138" s="22"/>
      <c r="W138" s="33">
        <v>0</v>
      </c>
      <c r="X138" s="22"/>
      <c r="Y138" s="33">
        <v>0</v>
      </c>
      <c r="Z138" s="22"/>
      <c r="AA138" s="33">
        <v>0</v>
      </c>
      <c r="AB138" s="22"/>
      <c r="AC138" s="33">
        <v>0</v>
      </c>
      <c r="AE138">
        <v>0</v>
      </c>
      <c r="AF138" s="48">
        <f t="shared" si="2"/>
        <v>0</v>
      </c>
    </row>
    <row r="139" spans="1:32">
      <c r="A139" s="9" t="s">
        <v>336</v>
      </c>
      <c r="B139" s="9" t="s">
        <v>303</v>
      </c>
      <c r="C139" s="9" t="s">
        <v>306</v>
      </c>
      <c r="D139" s="13" t="s">
        <v>312</v>
      </c>
      <c r="E139" s="9" t="s">
        <v>240</v>
      </c>
      <c r="F139" s="116" t="s">
        <v>315</v>
      </c>
      <c r="G139" s="47">
        <v>300</v>
      </c>
      <c r="H139" s="40"/>
      <c r="I139" s="47">
        <v>300</v>
      </c>
      <c r="J139" s="40"/>
      <c r="K139" s="47">
        <v>300</v>
      </c>
      <c r="L139" s="40"/>
      <c r="M139" s="47">
        <v>300</v>
      </c>
      <c r="N139" s="40"/>
      <c r="O139" s="47">
        <v>300</v>
      </c>
      <c r="P139" s="22"/>
      <c r="Q139" s="47">
        <v>450</v>
      </c>
      <c r="R139" s="22"/>
      <c r="S139" s="47">
        <v>275</v>
      </c>
      <c r="T139" s="22"/>
      <c r="U139" s="47">
        <v>110</v>
      </c>
      <c r="V139" s="22"/>
      <c r="W139" s="47">
        <v>110</v>
      </c>
      <c r="X139" s="22"/>
      <c r="Y139" s="47">
        <v>56.7</v>
      </c>
      <c r="Z139" s="13"/>
      <c r="AA139" s="47">
        <v>56.7</v>
      </c>
      <c r="AB139" s="22"/>
      <c r="AC139" s="47">
        <v>132</v>
      </c>
      <c r="AE139">
        <v>132</v>
      </c>
      <c r="AF139" s="48">
        <f t="shared" si="2"/>
        <v>0</v>
      </c>
    </row>
    <row r="140" spans="1:32">
      <c r="A140" s="9" t="s">
        <v>333</v>
      </c>
      <c r="B140" s="9" t="s">
        <v>303</v>
      </c>
      <c r="C140" s="9" t="s">
        <v>307</v>
      </c>
      <c r="D140" s="20" t="s">
        <v>314</v>
      </c>
      <c r="E140" s="9" t="s">
        <v>241</v>
      </c>
      <c r="F140" s="116" t="s">
        <v>188</v>
      </c>
      <c r="G140" s="47"/>
      <c r="H140" s="31"/>
      <c r="I140" s="47"/>
      <c r="J140" s="31"/>
      <c r="K140" s="47"/>
      <c r="L140" s="31"/>
      <c r="M140" s="47">
        <v>0</v>
      </c>
      <c r="N140" s="31"/>
      <c r="O140" s="47">
        <v>1000</v>
      </c>
      <c r="P140" s="22"/>
      <c r="Q140" s="47">
        <v>1000</v>
      </c>
      <c r="R140" s="22"/>
      <c r="S140" s="47">
        <v>849.75</v>
      </c>
      <c r="T140" s="22"/>
      <c r="U140" s="47">
        <v>849.75</v>
      </c>
      <c r="V140" s="22"/>
      <c r="W140" s="47">
        <v>645</v>
      </c>
      <c r="X140" s="22"/>
      <c r="Y140" s="47">
        <v>600</v>
      </c>
      <c r="Z140" s="22"/>
      <c r="AA140" s="47">
        <v>580</v>
      </c>
      <c r="AB140" s="22"/>
      <c r="AC140" s="47">
        <v>494</v>
      </c>
      <c r="AE140">
        <v>494</v>
      </c>
      <c r="AF140" s="48">
        <f t="shared" si="2"/>
        <v>0</v>
      </c>
    </row>
    <row r="141" spans="1:32">
      <c r="A141" s="9" t="s">
        <v>327</v>
      </c>
      <c r="B141" s="9" t="s">
        <v>303</v>
      </c>
      <c r="C141" s="9" t="s">
        <v>307</v>
      </c>
      <c r="D141" s="13" t="s">
        <v>310</v>
      </c>
      <c r="E141" s="13" t="s">
        <v>242</v>
      </c>
      <c r="F141" s="116" t="s">
        <v>189</v>
      </c>
      <c r="G141" s="47">
        <v>349.8</v>
      </c>
      <c r="H141" s="31"/>
      <c r="I141" s="47">
        <v>314.82</v>
      </c>
      <c r="J141" s="31"/>
      <c r="K141" s="47">
        <v>391.5</v>
      </c>
      <c r="L141" s="31"/>
      <c r="M141" s="47">
        <v>266.40000000000003</v>
      </c>
      <c r="N141" s="31"/>
      <c r="O141" s="47">
        <v>349.2</v>
      </c>
      <c r="P141" s="40"/>
      <c r="Q141" s="47">
        <v>349.2</v>
      </c>
      <c r="R141" s="40"/>
      <c r="S141" s="47">
        <v>349.2</v>
      </c>
      <c r="T141" s="31"/>
      <c r="U141" s="47">
        <v>315</v>
      </c>
      <c r="V141" s="22"/>
      <c r="W141" s="47">
        <v>315</v>
      </c>
      <c r="X141" s="31"/>
      <c r="Y141" s="47">
        <v>276.3</v>
      </c>
      <c r="Z141" s="31"/>
      <c r="AA141" s="47">
        <v>276.3</v>
      </c>
      <c r="AB141" s="22"/>
      <c r="AC141" s="47">
        <v>276.3</v>
      </c>
      <c r="AE141">
        <v>276.3</v>
      </c>
      <c r="AF141" s="48">
        <f t="shared" si="2"/>
        <v>0</v>
      </c>
    </row>
    <row r="142" spans="1:32">
      <c r="A142" s="9" t="s">
        <v>327</v>
      </c>
      <c r="B142" s="9" t="s">
        <v>303</v>
      </c>
      <c r="C142" s="9" t="s">
        <v>306</v>
      </c>
      <c r="D142" s="20" t="s">
        <v>314</v>
      </c>
      <c r="E142" s="9" t="s">
        <v>243</v>
      </c>
      <c r="F142" s="116" t="s">
        <v>188</v>
      </c>
      <c r="G142" s="33"/>
      <c r="H142" s="40"/>
      <c r="I142" s="33">
        <v>34</v>
      </c>
      <c r="J142" s="40"/>
      <c r="K142" s="33">
        <v>34</v>
      </c>
      <c r="L142" s="40"/>
      <c r="M142" s="33">
        <v>34</v>
      </c>
      <c r="N142" s="40"/>
      <c r="O142" s="33">
        <v>34</v>
      </c>
      <c r="P142" s="22"/>
      <c r="Q142" s="33">
        <v>51</v>
      </c>
      <c r="R142" s="22"/>
      <c r="S142" s="33">
        <v>63</v>
      </c>
      <c r="T142" s="22"/>
      <c r="U142" s="33">
        <v>63</v>
      </c>
      <c r="V142" s="22"/>
      <c r="W142" s="33">
        <v>63</v>
      </c>
      <c r="X142" s="40"/>
      <c r="Y142" s="33">
        <v>48</v>
      </c>
      <c r="Z142" s="40"/>
      <c r="AA142" s="33">
        <v>63</v>
      </c>
      <c r="AB142" s="40"/>
      <c r="AC142" s="33">
        <v>48</v>
      </c>
      <c r="AE142">
        <v>48</v>
      </c>
      <c r="AF142" s="48">
        <f t="shared" si="2"/>
        <v>0</v>
      </c>
    </row>
    <row r="143" spans="1:32">
      <c r="A143" s="9" t="s">
        <v>328</v>
      </c>
      <c r="B143" s="9" t="s">
        <v>303</v>
      </c>
      <c r="C143" s="9" t="s">
        <v>306</v>
      </c>
      <c r="D143" s="20" t="s">
        <v>314</v>
      </c>
      <c r="E143" s="9" t="s">
        <v>244</v>
      </c>
      <c r="F143" s="116" t="s">
        <v>188</v>
      </c>
      <c r="G143" s="33"/>
      <c r="H143" s="22"/>
      <c r="I143" s="33"/>
      <c r="J143" s="22"/>
      <c r="K143" s="33"/>
      <c r="L143" s="22"/>
      <c r="M143" s="33"/>
      <c r="N143" s="22"/>
      <c r="O143" s="33"/>
      <c r="P143" s="22"/>
      <c r="Q143" s="33">
        <v>26</v>
      </c>
      <c r="R143" s="22"/>
      <c r="S143" s="33">
        <v>26</v>
      </c>
      <c r="T143" s="22"/>
      <c r="U143" s="33">
        <v>0</v>
      </c>
      <c r="V143" s="22"/>
      <c r="W143" s="33">
        <v>0</v>
      </c>
      <c r="X143" s="22"/>
      <c r="Y143" s="33">
        <v>0</v>
      </c>
      <c r="Z143" s="22"/>
      <c r="AA143" s="33">
        <v>0</v>
      </c>
      <c r="AB143" s="22"/>
      <c r="AC143" s="33">
        <v>0</v>
      </c>
      <c r="AE143">
        <v>0</v>
      </c>
      <c r="AF143" s="48">
        <f t="shared" si="2"/>
        <v>0</v>
      </c>
    </row>
    <row r="144" spans="1:32">
      <c r="A144" s="9" t="s">
        <v>334</v>
      </c>
      <c r="B144" s="9" t="s">
        <v>303</v>
      </c>
      <c r="C144" s="9" t="s">
        <v>306</v>
      </c>
      <c r="D144" s="13" t="s">
        <v>311</v>
      </c>
      <c r="E144" s="9" t="s">
        <v>223</v>
      </c>
      <c r="F144" s="116" t="s">
        <v>316</v>
      </c>
      <c r="G144" s="33"/>
      <c r="H144" s="22"/>
      <c r="I144" s="33">
        <v>0</v>
      </c>
      <c r="J144" s="22"/>
      <c r="K144" s="33">
        <v>150</v>
      </c>
      <c r="L144" s="22"/>
      <c r="M144" s="33">
        <v>0</v>
      </c>
      <c r="N144" s="22"/>
      <c r="O144" s="33">
        <v>0</v>
      </c>
      <c r="P144" s="22"/>
      <c r="Q144" s="33">
        <v>0</v>
      </c>
      <c r="R144" s="22"/>
      <c r="S144" s="33">
        <v>0</v>
      </c>
      <c r="T144" s="22"/>
      <c r="U144" s="33">
        <v>0</v>
      </c>
      <c r="V144" s="22"/>
      <c r="W144" s="33">
        <v>0</v>
      </c>
      <c r="X144" s="22"/>
      <c r="Y144" s="33">
        <v>0</v>
      </c>
      <c r="Z144" s="22"/>
      <c r="AA144" s="33">
        <v>0</v>
      </c>
      <c r="AB144" s="22"/>
      <c r="AC144" s="33">
        <v>0</v>
      </c>
      <c r="AE144">
        <v>0</v>
      </c>
      <c r="AF144" s="48">
        <f t="shared" si="2"/>
        <v>0</v>
      </c>
    </row>
    <row r="145" spans="1:32">
      <c r="A145" s="9" t="s">
        <v>334</v>
      </c>
      <c r="B145" s="9" t="s">
        <v>303</v>
      </c>
      <c r="C145" s="9" t="s">
        <v>307</v>
      </c>
      <c r="D145" s="20" t="s">
        <v>314</v>
      </c>
      <c r="E145" s="13" t="s">
        <v>245</v>
      </c>
      <c r="F145" s="116" t="s">
        <v>189</v>
      </c>
      <c r="G145" s="47">
        <v>193.5</v>
      </c>
      <c r="H145" s="31"/>
      <c r="I145" s="47">
        <v>367.5</v>
      </c>
      <c r="J145" s="31"/>
      <c r="K145" s="47">
        <v>216</v>
      </c>
      <c r="L145" s="31"/>
      <c r="M145" s="47">
        <v>283.5</v>
      </c>
      <c r="N145" s="31"/>
      <c r="O145" s="47">
        <v>234.9</v>
      </c>
      <c r="P145" s="22"/>
      <c r="Q145" s="47">
        <v>234.9</v>
      </c>
      <c r="R145" s="22"/>
      <c r="S145" s="47">
        <v>234.9</v>
      </c>
      <c r="T145" s="22"/>
      <c r="U145" s="47">
        <v>211.5</v>
      </c>
      <c r="V145" s="22"/>
      <c r="W145" s="47">
        <v>211.5</v>
      </c>
      <c r="X145" s="22"/>
      <c r="Y145" s="47">
        <v>173.70000000000002</v>
      </c>
      <c r="Z145" s="22"/>
      <c r="AA145" s="47">
        <v>173.70000000000002</v>
      </c>
      <c r="AB145" s="22"/>
      <c r="AC145" s="47">
        <v>173.70000000000002</v>
      </c>
      <c r="AE145">
        <v>173.70000000000002</v>
      </c>
      <c r="AF145" s="48">
        <f t="shared" si="2"/>
        <v>0</v>
      </c>
    </row>
    <row r="146" spans="1:32">
      <c r="A146" s="9" t="s">
        <v>334</v>
      </c>
      <c r="B146" s="9" t="s">
        <v>303</v>
      </c>
      <c r="C146" s="9" t="s">
        <v>306</v>
      </c>
      <c r="D146" s="13" t="s">
        <v>311</v>
      </c>
      <c r="E146" s="9" t="s">
        <v>223</v>
      </c>
      <c r="F146" s="116" t="s">
        <v>315</v>
      </c>
      <c r="G146" s="33">
        <v>150</v>
      </c>
      <c r="H146" s="22"/>
      <c r="I146" s="33">
        <v>150</v>
      </c>
      <c r="J146" s="22"/>
      <c r="K146" s="33">
        <v>85</v>
      </c>
      <c r="L146" s="22"/>
      <c r="M146" s="33">
        <v>85</v>
      </c>
      <c r="N146" s="22"/>
      <c r="O146" s="33">
        <v>85</v>
      </c>
      <c r="P146" s="22"/>
      <c r="Q146" s="33">
        <v>85</v>
      </c>
      <c r="R146" s="22"/>
      <c r="S146" s="33">
        <v>85</v>
      </c>
      <c r="T146" s="22"/>
      <c r="U146" s="33">
        <v>85</v>
      </c>
      <c r="V146" s="31"/>
      <c r="W146" s="33">
        <v>85</v>
      </c>
      <c r="X146" s="13"/>
      <c r="Y146" s="33">
        <v>43</v>
      </c>
      <c r="Z146" s="13"/>
      <c r="AA146" s="33">
        <v>43</v>
      </c>
      <c r="AB146" s="13"/>
      <c r="AC146" s="33">
        <v>43</v>
      </c>
      <c r="AE146">
        <v>43</v>
      </c>
      <c r="AF146" s="48">
        <f t="shared" si="2"/>
        <v>0</v>
      </c>
    </row>
    <row r="147" spans="1:32">
      <c r="A147" s="9"/>
      <c r="B147" s="9" t="s">
        <v>303</v>
      </c>
      <c r="C147" s="9" t="s">
        <v>306</v>
      </c>
      <c r="D147" s="13" t="s">
        <v>311</v>
      </c>
      <c r="E147" s="9" t="s">
        <v>246</v>
      </c>
      <c r="F147" s="116" t="s">
        <v>315</v>
      </c>
      <c r="G147" s="47">
        <v>100</v>
      </c>
      <c r="H147" s="22"/>
      <c r="I147" s="47">
        <v>100</v>
      </c>
      <c r="J147" s="22"/>
      <c r="K147" s="47">
        <v>100</v>
      </c>
      <c r="L147" s="22"/>
      <c r="M147" s="47">
        <v>100</v>
      </c>
      <c r="N147" s="22"/>
      <c r="O147" s="47">
        <v>100</v>
      </c>
      <c r="P147" s="40"/>
      <c r="Q147" s="47">
        <v>0</v>
      </c>
      <c r="R147" s="40"/>
      <c r="S147" s="47">
        <v>0</v>
      </c>
      <c r="T147" s="22"/>
      <c r="U147" s="47">
        <v>0</v>
      </c>
      <c r="V147" s="22"/>
      <c r="W147" s="47">
        <v>0</v>
      </c>
      <c r="X147" s="40"/>
      <c r="Y147" s="47">
        <v>0</v>
      </c>
      <c r="Z147" s="40"/>
      <c r="AA147" s="47">
        <v>0</v>
      </c>
      <c r="AB147" s="40"/>
      <c r="AC147" s="47">
        <v>0</v>
      </c>
      <c r="AE147">
        <v>0</v>
      </c>
      <c r="AF147" s="48">
        <f t="shared" si="2"/>
        <v>0</v>
      </c>
    </row>
    <row r="148" spans="1:32">
      <c r="A148" s="9"/>
      <c r="B148" s="9" t="s">
        <v>303</v>
      </c>
      <c r="C148" s="9" t="s">
        <v>306</v>
      </c>
      <c r="D148" s="13" t="s">
        <v>311</v>
      </c>
      <c r="E148" s="9" t="s">
        <v>247</v>
      </c>
      <c r="F148" s="116" t="s">
        <v>315</v>
      </c>
      <c r="G148" s="47">
        <v>50</v>
      </c>
      <c r="H148" s="22"/>
      <c r="I148" s="47">
        <v>50</v>
      </c>
      <c r="J148" s="22"/>
      <c r="K148" s="47">
        <v>50</v>
      </c>
      <c r="L148" s="22"/>
      <c r="M148" s="47">
        <v>50</v>
      </c>
      <c r="N148" s="22"/>
      <c r="O148" s="47">
        <v>50</v>
      </c>
      <c r="P148" s="22"/>
      <c r="Q148" s="47">
        <v>0</v>
      </c>
      <c r="R148" s="22"/>
      <c r="S148" s="47">
        <v>0</v>
      </c>
      <c r="T148" s="22"/>
      <c r="U148" s="47">
        <v>0</v>
      </c>
      <c r="V148" s="22"/>
      <c r="W148" s="47">
        <v>0</v>
      </c>
      <c r="X148" s="22"/>
      <c r="Y148" s="47">
        <v>0</v>
      </c>
      <c r="Z148" s="22"/>
      <c r="AA148" s="47">
        <v>0</v>
      </c>
      <c r="AB148" s="22"/>
      <c r="AC148" s="47">
        <v>0</v>
      </c>
      <c r="AE148">
        <v>0</v>
      </c>
      <c r="AF148" s="48">
        <f t="shared" si="2"/>
        <v>0</v>
      </c>
    </row>
    <row r="149" spans="1:32">
      <c r="A149" s="9" t="s">
        <v>334</v>
      </c>
      <c r="B149" s="9" t="s">
        <v>303</v>
      </c>
      <c r="C149" s="9" t="s">
        <v>307</v>
      </c>
      <c r="D149" s="20" t="s">
        <v>314</v>
      </c>
      <c r="E149" s="9" t="s">
        <v>248</v>
      </c>
      <c r="F149" s="116" t="s">
        <v>189</v>
      </c>
      <c r="G149" s="47"/>
      <c r="H149" s="31"/>
      <c r="I149" s="47"/>
      <c r="J149" s="31"/>
      <c r="K149" s="47">
        <v>250</v>
      </c>
      <c r="L149" s="31"/>
      <c r="M149" s="47">
        <v>250</v>
      </c>
      <c r="N149" s="31"/>
      <c r="O149" s="47">
        <v>250</v>
      </c>
      <c r="P149" s="22"/>
      <c r="Q149" s="47">
        <v>250</v>
      </c>
      <c r="R149" s="22"/>
      <c r="S149" s="47">
        <v>250</v>
      </c>
      <c r="T149" s="31"/>
      <c r="U149" s="47">
        <v>250</v>
      </c>
      <c r="V149" s="22"/>
      <c r="W149" s="47">
        <v>154</v>
      </c>
      <c r="X149" s="22"/>
      <c r="Y149" s="47">
        <v>125</v>
      </c>
      <c r="Z149" s="22"/>
      <c r="AA149" s="47">
        <v>125</v>
      </c>
      <c r="AB149" s="22"/>
      <c r="AC149" s="47">
        <v>125</v>
      </c>
      <c r="AE149">
        <v>125</v>
      </c>
      <c r="AF149" s="48">
        <f t="shared" si="2"/>
        <v>0</v>
      </c>
    </row>
    <row r="150" spans="1:32">
      <c r="A150" s="9"/>
      <c r="B150" s="9" t="s">
        <v>303</v>
      </c>
      <c r="C150" s="9" t="s">
        <v>306</v>
      </c>
      <c r="D150" s="13" t="s">
        <v>311</v>
      </c>
      <c r="E150" s="9" t="s">
        <v>227</v>
      </c>
      <c r="F150" s="116" t="s">
        <v>315</v>
      </c>
      <c r="G150" s="47">
        <v>150</v>
      </c>
      <c r="H150" s="22"/>
      <c r="I150" s="47">
        <v>0</v>
      </c>
      <c r="J150" s="22"/>
      <c r="K150" s="47">
        <v>0</v>
      </c>
      <c r="L150" s="22"/>
      <c r="M150" s="47">
        <v>0</v>
      </c>
      <c r="N150" s="22"/>
      <c r="O150" s="47">
        <v>0</v>
      </c>
      <c r="P150" s="22"/>
      <c r="Q150" s="47">
        <v>0</v>
      </c>
      <c r="R150" s="22"/>
      <c r="S150" s="47">
        <v>0</v>
      </c>
      <c r="T150" s="22"/>
      <c r="U150" s="47">
        <v>0</v>
      </c>
      <c r="V150" s="22"/>
      <c r="W150" s="47">
        <v>0</v>
      </c>
      <c r="X150" s="22"/>
      <c r="Y150" s="47">
        <v>0</v>
      </c>
      <c r="Z150" s="22"/>
      <c r="AA150" s="47">
        <v>0</v>
      </c>
      <c r="AB150" s="22"/>
      <c r="AC150" s="47">
        <v>0</v>
      </c>
      <c r="AE150">
        <v>0</v>
      </c>
      <c r="AF150" s="48">
        <f t="shared" si="2"/>
        <v>0</v>
      </c>
    </row>
    <row r="151" spans="1:32">
      <c r="A151" s="9"/>
      <c r="B151" s="9" t="s">
        <v>303</v>
      </c>
      <c r="C151" s="9" t="s">
        <v>306</v>
      </c>
      <c r="D151" s="20" t="s">
        <v>314</v>
      </c>
      <c r="E151" s="9" t="s">
        <v>249</v>
      </c>
      <c r="F151" s="116" t="s">
        <v>189</v>
      </c>
      <c r="G151" s="33">
        <v>25</v>
      </c>
      <c r="H151" s="22"/>
      <c r="I151" s="33">
        <v>0</v>
      </c>
      <c r="J151" s="22"/>
      <c r="K151" s="33">
        <v>25</v>
      </c>
      <c r="L151" s="22"/>
      <c r="M151" s="33">
        <v>0</v>
      </c>
      <c r="N151" s="22"/>
      <c r="O151" s="33">
        <v>0</v>
      </c>
      <c r="P151" s="22"/>
      <c r="Q151" s="33">
        <v>0</v>
      </c>
      <c r="R151" s="22"/>
      <c r="S151" s="33">
        <v>0</v>
      </c>
      <c r="T151" s="22"/>
      <c r="U151" s="33">
        <v>0</v>
      </c>
      <c r="V151" s="22"/>
      <c r="W151" s="33">
        <v>0</v>
      </c>
      <c r="X151" s="22"/>
      <c r="Y151" s="33">
        <v>0</v>
      </c>
      <c r="Z151" s="22"/>
      <c r="AA151" s="33">
        <v>0</v>
      </c>
      <c r="AB151" s="22"/>
      <c r="AC151" s="33">
        <v>0</v>
      </c>
      <c r="AE151">
        <v>0</v>
      </c>
      <c r="AF151" s="48">
        <f t="shared" si="2"/>
        <v>0</v>
      </c>
    </row>
    <row r="152" spans="1:32">
      <c r="A152" s="9"/>
      <c r="B152" s="9" t="s">
        <v>303</v>
      </c>
      <c r="C152" s="9" t="s">
        <v>306</v>
      </c>
      <c r="D152" s="20" t="s">
        <v>314</v>
      </c>
      <c r="E152" s="9" t="s">
        <v>250</v>
      </c>
      <c r="F152" s="116" t="s">
        <v>189</v>
      </c>
      <c r="G152" s="33">
        <v>180</v>
      </c>
      <c r="H152" s="22"/>
      <c r="I152" s="33">
        <v>180</v>
      </c>
      <c r="J152" s="22"/>
      <c r="K152" s="33">
        <v>180</v>
      </c>
      <c r="L152" s="22"/>
      <c r="M152" s="33">
        <v>180</v>
      </c>
      <c r="N152" s="22"/>
      <c r="O152" s="33">
        <v>180</v>
      </c>
      <c r="P152" s="22"/>
      <c r="Q152" s="33">
        <v>0</v>
      </c>
      <c r="R152" s="22"/>
      <c r="S152" s="33">
        <v>0</v>
      </c>
      <c r="T152" s="22"/>
      <c r="U152" s="33">
        <v>0</v>
      </c>
      <c r="V152" s="22"/>
      <c r="W152" s="33">
        <v>0</v>
      </c>
      <c r="X152" s="22"/>
      <c r="Y152" s="33">
        <v>0</v>
      </c>
      <c r="Z152" s="22"/>
      <c r="AA152" s="33">
        <v>0</v>
      </c>
      <c r="AB152" s="22"/>
      <c r="AC152" s="33">
        <v>0</v>
      </c>
      <c r="AE152">
        <v>0</v>
      </c>
      <c r="AF152" s="48">
        <f t="shared" si="2"/>
        <v>0</v>
      </c>
    </row>
    <row r="153" spans="1:32" ht="20.45" customHeight="1">
      <c r="A153" s="9"/>
      <c r="B153" s="9" t="s">
        <v>303</v>
      </c>
      <c r="C153" s="9" t="s">
        <v>306</v>
      </c>
      <c r="D153" s="20" t="s">
        <v>314</v>
      </c>
      <c r="E153" s="9" t="s">
        <v>251</v>
      </c>
      <c r="F153" s="116" t="s">
        <v>189</v>
      </c>
      <c r="G153" s="33">
        <v>135</v>
      </c>
      <c r="H153" s="22"/>
      <c r="I153" s="33">
        <v>0</v>
      </c>
      <c r="J153" s="22"/>
      <c r="K153" s="33">
        <v>0</v>
      </c>
      <c r="L153" s="22"/>
      <c r="M153" s="33">
        <v>0</v>
      </c>
      <c r="N153" s="22"/>
      <c r="O153" s="33">
        <v>0</v>
      </c>
      <c r="P153" s="22"/>
      <c r="Q153" s="33">
        <v>0</v>
      </c>
      <c r="R153" s="22"/>
      <c r="S153" s="33">
        <v>0</v>
      </c>
      <c r="T153" s="22"/>
      <c r="U153" s="33">
        <v>0</v>
      </c>
      <c r="V153" s="22"/>
      <c r="W153" s="33">
        <v>0</v>
      </c>
      <c r="X153" s="31"/>
      <c r="Y153" s="33">
        <v>0</v>
      </c>
      <c r="Z153" s="31"/>
      <c r="AA153" s="33">
        <v>0</v>
      </c>
      <c r="AB153" s="31"/>
      <c r="AC153" s="33">
        <v>0</v>
      </c>
      <c r="AE153">
        <v>0</v>
      </c>
      <c r="AF153" s="48">
        <f t="shared" si="2"/>
        <v>0</v>
      </c>
    </row>
    <row r="154" spans="1:32">
      <c r="A154" s="9"/>
      <c r="B154" s="9" t="s">
        <v>303</v>
      </c>
      <c r="C154" s="9" t="s">
        <v>306</v>
      </c>
      <c r="D154" s="13" t="s">
        <v>311</v>
      </c>
      <c r="E154" s="119" t="s">
        <v>252</v>
      </c>
      <c r="F154" s="116" t="s">
        <v>315</v>
      </c>
      <c r="G154" s="47">
        <v>45</v>
      </c>
      <c r="H154" s="22"/>
      <c r="I154" s="47">
        <v>0</v>
      </c>
      <c r="J154" s="22"/>
      <c r="K154" s="47">
        <v>0</v>
      </c>
      <c r="L154" s="22"/>
      <c r="M154" s="47">
        <v>0</v>
      </c>
      <c r="N154" s="22"/>
      <c r="O154" s="47">
        <v>0</v>
      </c>
      <c r="P154" s="31"/>
      <c r="Q154" s="47">
        <v>0</v>
      </c>
      <c r="R154" s="31"/>
      <c r="S154" s="47">
        <v>0</v>
      </c>
      <c r="T154" s="22"/>
      <c r="U154" s="47">
        <v>0</v>
      </c>
      <c r="V154" s="22"/>
      <c r="W154" s="47">
        <v>0</v>
      </c>
      <c r="X154" s="22"/>
      <c r="Y154" s="47">
        <v>0</v>
      </c>
      <c r="Z154" s="22"/>
      <c r="AA154" s="47">
        <v>0</v>
      </c>
      <c r="AB154" s="22"/>
      <c r="AC154" s="47">
        <v>0</v>
      </c>
      <c r="AE154">
        <v>0</v>
      </c>
      <c r="AF154" s="48">
        <f t="shared" si="2"/>
        <v>0</v>
      </c>
    </row>
    <row r="155" spans="1:32">
      <c r="A155" s="9"/>
      <c r="B155" s="9" t="s">
        <v>303</v>
      </c>
      <c r="C155" s="9" t="s">
        <v>306</v>
      </c>
      <c r="D155" s="13" t="s">
        <v>311</v>
      </c>
      <c r="E155" s="13" t="s">
        <v>252</v>
      </c>
      <c r="F155" s="116" t="s">
        <v>315</v>
      </c>
      <c r="G155" s="47">
        <v>0</v>
      </c>
      <c r="H155" s="31"/>
      <c r="I155" s="47">
        <v>50</v>
      </c>
      <c r="J155" s="31"/>
      <c r="K155" s="47">
        <v>50</v>
      </c>
      <c r="L155" s="31"/>
      <c r="M155" s="47">
        <v>50</v>
      </c>
      <c r="N155" s="31"/>
      <c r="O155" s="47">
        <v>0</v>
      </c>
      <c r="P155" s="31"/>
      <c r="Q155" s="47">
        <v>0</v>
      </c>
      <c r="R155" s="31"/>
      <c r="S155" s="47">
        <v>0</v>
      </c>
      <c r="T155" s="31"/>
      <c r="U155" s="47">
        <v>0</v>
      </c>
      <c r="V155" s="31"/>
      <c r="W155" s="47">
        <v>0</v>
      </c>
      <c r="X155" s="22"/>
      <c r="Y155" s="47">
        <v>0</v>
      </c>
      <c r="Z155" s="22"/>
      <c r="AA155" s="47">
        <v>0</v>
      </c>
      <c r="AB155" s="22"/>
      <c r="AC155" s="47">
        <v>0</v>
      </c>
      <c r="AE155">
        <v>0</v>
      </c>
      <c r="AF155" s="48">
        <f t="shared" si="2"/>
        <v>0</v>
      </c>
    </row>
    <row r="156" spans="1:32">
      <c r="A156" s="9"/>
      <c r="B156" s="9" t="s">
        <v>303</v>
      </c>
      <c r="C156" s="9" t="s">
        <v>306</v>
      </c>
      <c r="D156" s="20" t="s">
        <v>314</v>
      </c>
      <c r="E156" s="9" t="s">
        <v>253</v>
      </c>
      <c r="F156" s="116" t="s">
        <v>189</v>
      </c>
      <c r="G156" s="33">
        <v>180</v>
      </c>
      <c r="H156" s="22"/>
      <c r="I156" s="33">
        <v>0</v>
      </c>
      <c r="J156" s="22"/>
      <c r="K156" s="33">
        <v>0</v>
      </c>
      <c r="L156" s="22"/>
      <c r="M156" s="33">
        <v>0</v>
      </c>
      <c r="N156" s="22"/>
      <c r="O156" s="33">
        <v>0</v>
      </c>
      <c r="P156" s="22"/>
      <c r="Q156" s="33">
        <v>0</v>
      </c>
      <c r="R156" s="22"/>
      <c r="S156" s="33">
        <v>0</v>
      </c>
      <c r="T156" s="31"/>
      <c r="U156" s="33">
        <v>0</v>
      </c>
      <c r="V156" s="31"/>
      <c r="W156" s="33">
        <v>0</v>
      </c>
      <c r="X156" s="22"/>
      <c r="Y156" s="33">
        <v>0</v>
      </c>
      <c r="Z156" s="22"/>
      <c r="AA156" s="33">
        <v>0</v>
      </c>
      <c r="AB156" s="22"/>
      <c r="AC156" s="33">
        <v>0</v>
      </c>
      <c r="AE156">
        <v>0</v>
      </c>
      <c r="AF156" s="48">
        <f t="shared" si="2"/>
        <v>0</v>
      </c>
    </row>
    <row r="157" spans="1:32">
      <c r="A157" s="9"/>
      <c r="B157" s="9" t="s">
        <v>303</v>
      </c>
      <c r="C157" s="9" t="s">
        <v>306</v>
      </c>
      <c r="D157" s="13" t="s">
        <v>312</v>
      </c>
      <c r="E157" s="9" t="s">
        <v>254</v>
      </c>
      <c r="F157" s="116" t="s">
        <v>315</v>
      </c>
      <c r="G157" s="47">
        <v>250</v>
      </c>
      <c r="H157" s="40"/>
      <c r="I157" s="47">
        <v>250</v>
      </c>
      <c r="J157" s="40"/>
      <c r="K157" s="47">
        <v>250</v>
      </c>
      <c r="L157" s="40"/>
      <c r="M157" s="47">
        <v>250</v>
      </c>
      <c r="N157" s="40"/>
      <c r="O157" s="47">
        <v>250</v>
      </c>
      <c r="P157" s="40"/>
      <c r="Q157" s="47">
        <v>0</v>
      </c>
      <c r="R157" s="40"/>
      <c r="S157" s="47">
        <v>0</v>
      </c>
      <c r="T157" s="31"/>
      <c r="U157" s="47">
        <v>0</v>
      </c>
      <c r="V157" s="31"/>
      <c r="W157" s="47">
        <v>0</v>
      </c>
      <c r="X157" s="22"/>
      <c r="Y157" s="47">
        <v>0</v>
      </c>
      <c r="Z157" s="22"/>
      <c r="AA157" s="47">
        <v>0</v>
      </c>
      <c r="AB157" s="22"/>
      <c r="AC157" s="47">
        <v>0</v>
      </c>
      <c r="AE157">
        <v>0</v>
      </c>
      <c r="AF157" s="48">
        <f t="shared" si="2"/>
        <v>0</v>
      </c>
    </row>
    <row r="158" spans="1:32">
      <c r="A158" s="9"/>
      <c r="B158" s="9" t="s">
        <v>303</v>
      </c>
      <c r="C158" s="9" t="s">
        <v>306</v>
      </c>
      <c r="D158" s="13" t="s">
        <v>312</v>
      </c>
      <c r="E158" s="9" t="s">
        <v>255</v>
      </c>
      <c r="F158" s="116" t="s">
        <v>189</v>
      </c>
      <c r="G158" s="33">
        <v>75</v>
      </c>
      <c r="H158" s="22"/>
      <c r="I158" s="33">
        <v>75</v>
      </c>
      <c r="J158" s="22"/>
      <c r="K158" s="33">
        <v>75</v>
      </c>
      <c r="L158" s="22"/>
      <c r="M158" s="33">
        <v>75</v>
      </c>
      <c r="N158" s="22"/>
      <c r="O158" s="33">
        <v>75</v>
      </c>
      <c r="P158" s="22"/>
      <c r="Q158" s="33">
        <v>0</v>
      </c>
      <c r="R158" s="22"/>
      <c r="S158" s="33">
        <v>0</v>
      </c>
      <c r="T158" s="31"/>
      <c r="U158" s="33">
        <v>0</v>
      </c>
      <c r="V158" s="31"/>
      <c r="W158" s="33">
        <v>0</v>
      </c>
      <c r="X158" s="22"/>
      <c r="Y158" s="33">
        <v>0</v>
      </c>
      <c r="Z158" s="22"/>
      <c r="AA158" s="33">
        <v>0</v>
      </c>
      <c r="AB158" s="22"/>
      <c r="AC158" s="33">
        <v>0</v>
      </c>
      <c r="AE158">
        <v>0</v>
      </c>
      <c r="AF158" s="48">
        <f t="shared" si="2"/>
        <v>0</v>
      </c>
    </row>
    <row r="159" spans="1:32">
      <c r="A159" s="9"/>
      <c r="B159" s="9" t="s">
        <v>303</v>
      </c>
      <c r="C159" s="9" t="s">
        <v>306</v>
      </c>
      <c r="D159" s="13" t="s">
        <v>311</v>
      </c>
      <c r="E159" s="9" t="s">
        <v>256</v>
      </c>
      <c r="F159" s="116" t="s">
        <v>315</v>
      </c>
      <c r="G159" s="47">
        <v>25</v>
      </c>
      <c r="H159" s="22"/>
      <c r="I159" s="47">
        <v>25</v>
      </c>
      <c r="J159" s="22"/>
      <c r="K159" s="47">
        <v>25</v>
      </c>
      <c r="L159" s="22"/>
      <c r="M159" s="47">
        <v>0</v>
      </c>
      <c r="N159" s="22"/>
      <c r="O159" s="47">
        <v>0</v>
      </c>
      <c r="P159" s="22"/>
      <c r="Q159" s="47">
        <v>0</v>
      </c>
      <c r="R159" s="22"/>
      <c r="S159" s="47">
        <v>0</v>
      </c>
      <c r="T159" s="31"/>
      <c r="U159" s="47">
        <v>0</v>
      </c>
      <c r="V159" s="31"/>
      <c r="W159" s="47">
        <v>0</v>
      </c>
      <c r="X159" s="22"/>
      <c r="Y159" s="47">
        <v>0</v>
      </c>
      <c r="Z159" s="22"/>
      <c r="AA159" s="47">
        <v>0</v>
      </c>
      <c r="AB159" s="22"/>
      <c r="AC159" s="47">
        <v>0</v>
      </c>
      <c r="AE159">
        <v>0</v>
      </c>
      <c r="AF159" s="48">
        <f t="shared" si="2"/>
        <v>0</v>
      </c>
    </row>
    <row r="160" spans="1:32">
      <c r="A160" s="9"/>
      <c r="B160" s="9" t="s">
        <v>303</v>
      </c>
      <c r="C160" s="9" t="s">
        <v>306</v>
      </c>
      <c r="D160" s="20" t="s">
        <v>314</v>
      </c>
      <c r="E160" s="119" t="s">
        <v>257</v>
      </c>
      <c r="F160" s="116" t="s">
        <v>188</v>
      </c>
      <c r="G160" s="33">
        <v>1500</v>
      </c>
      <c r="H160" s="22"/>
      <c r="I160" s="33">
        <v>500</v>
      </c>
      <c r="J160" s="22"/>
      <c r="K160" s="33">
        <v>500</v>
      </c>
      <c r="L160" s="22"/>
      <c r="M160" s="33">
        <v>0</v>
      </c>
      <c r="N160" s="22"/>
      <c r="O160" s="33">
        <v>0</v>
      </c>
      <c r="P160" s="22"/>
      <c r="Q160" s="33">
        <v>0</v>
      </c>
      <c r="R160" s="22"/>
      <c r="S160" s="33">
        <v>0</v>
      </c>
      <c r="T160" s="31"/>
      <c r="U160" s="33">
        <v>0</v>
      </c>
      <c r="V160" s="31"/>
      <c r="W160" s="33">
        <v>0</v>
      </c>
      <c r="X160" s="22"/>
      <c r="Y160" s="33">
        <v>0</v>
      </c>
      <c r="Z160" s="22"/>
      <c r="AA160" s="33">
        <v>0</v>
      </c>
      <c r="AB160" s="22"/>
      <c r="AC160" s="33">
        <v>0</v>
      </c>
      <c r="AE160">
        <v>0</v>
      </c>
      <c r="AF160" s="48">
        <f t="shared" si="2"/>
        <v>0</v>
      </c>
    </row>
    <row r="161" spans="1:32">
      <c r="A161" s="9"/>
      <c r="B161" s="9" t="s">
        <v>303</v>
      </c>
      <c r="C161" s="9" t="s">
        <v>306</v>
      </c>
      <c r="D161" s="13" t="s">
        <v>311</v>
      </c>
      <c r="E161" s="9" t="s">
        <v>258</v>
      </c>
      <c r="F161" s="116" t="s">
        <v>315</v>
      </c>
      <c r="G161" s="47">
        <v>0</v>
      </c>
      <c r="H161" s="22"/>
      <c r="I161" s="47">
        <v>0</v>
      </c>
      <c r="J161" s="22"/>
      <c r="K161" s="47">
        <v>0</v>
      </c>
      <c r="L161" s="22"/>
      <c r="M161" s="47">
        <v>0</v>
      </c>
      <c r="N161" s="22"/>
      <c r="O161" s="47">
        <v>0</v>
      </c>
      <c r="P161" s="22"/>
      <c r="Q161" s="47">
        <v>0</v>
      </c>
      <c r="R161" s="22"/>
      <c r="S161" s="47">
        <v>0</v>
      </c>
      <c r="T161" s="31"/>
      <c r="U161" s="47">
        <v>0</v>
      </c>
      <c r="V161" s="31"/>
      <c r="W161" s="47">
        <v>0</v>
      </c>
      <c r="X161" s="22"/>
      <c r="Y161" s="47">
        <v>0</v>
      </c>
      <c r="Z161" s="22"/>
      <c r="AA161" s="47">
        <v>0</v>
      </c>
      <c r="AB161" s="22"/>
      <c r="AC161" s="47">
        <v>0</v>
      </c>
      <c r="AE161">
        <v>0</v>
      </c>
      <c r="AF161" s="48">
        <f t="shared" si="2"/>
        <v>0</v>
      </c>
    </row>
    <row r="162" spans="1:32">
      <c r="A162" s="9"/>
      <c r="B162" s="9" t="s">
        <v>303</v>
      </c>
      <c r="C162" s="9" t="s">
        <v>306</v>
      </c>
      <c r="D162" s="13" t="s">
        <v>311</v>
      </c>
      <c r="E162" s="9" t="s">
        <v>258</v>
      </c>
      <c r="F162" s="116" t="s">
        <v>315</v>
      </c>
      <c r="G162" s="47">
        <v>0</v>
      </c>
      <c r="H162" s="22"/>
      <c r="I162" s="47">
        <v>0</v>
      </c>
      <c r="J162" s="22"/>
      <c r="K162" s="47">
        <v>0</v>
      </c>
      <c r="L162" s="22"/>
      <c r="M162" s="47">
        <v>0</v>
      </c>
      <c r="N162" s="22"/>
      <c r="O162" s="47">
        <v>0</v>
      </c>
      <c r="P162" s="22"/>
      <c r="Q162" s="47">
        <v>0</v>
      </c>
      <c r="R162" s="22"/>
      <c r="S162" s="47">
        <v>0</v>
      </c>
      <c r="T162" s="31"/>
      <c r="U162" s="47">
        <v>0</v>
      </c>
      <c r="V162" s="31"/>
      <c r="W162" s="47">
        <v>0</v>
      </c>
      <c r="X162" s="22"/>
      <c r="Y162" s="47">
        <v>0</v>
      </c>
      <c r="Z162" s="22"/>
      <c r="AA162" s="47">
        <v>0</v>
      </c>
      <c r="AB162" s="22"/>
      <c r="AC162" s="47">
        <v>0</v>
      </c>
      <c r="AE162">
        <v>0</v>
      </c>
      <c r="AF162" s="48">
        <f t="shared" si="2"/>
        <v>0</v>
      </c>
    </row>
    <row r="163" spans="1:32">
      <c r="A163" s="9"/>
      <c r="B163" s="9" t="s">
        <v>303</v>
      </c>
      <c r="C163" s="9" t="s">
        <v>306</v>
      </c>
      <c r="D163" s="13" t="s">
        <v>311</v>
      </c>
      <c r="E163" s="9" t="s">
        <v>258</v>
      </c>
      <c r="F163" s="116" t="s">
        <v>315</v>
      </c>
      <c r="G163" s="47">
        <v>0</v>
      </c>
      <c r="H163" s="22"/>
      <c r="I163" s="47">
        <v>0</v>
      </c>
      <c r="J163" s="22"/>
      <c r="K163" s="47">
        <v>0</v>
      </c>
      <c r="L163" s="22"/>
      <c r="M163" s="47">
        <v>0</v>
      </c>
      <c r="N163" s="22"/>
      <c r="O163" s="47">
        <v>0</v>
      </c>
      <c r="P163" s="22"/>
      <c r="Q163" s="47">
        <v>0</v>
      </c>
      <c r="R163" s="22"/>
      <c r="S163" s="47">
        <v>0</v>
      </c>
      <c r="T163" s="22"/>
      <c r="U163" s="47">
        <v>0</v>
      </c>
      <c r="V163" s="22"/>
      <c r="W163" s="47">
        <v>0</v>
      </c>
      <c r="X163" s="22"/>
      <c r="Y163" s="47">
        <v>0</v>
      </c>
      <c r="Z163" s="22"/>
      <c r="AA163" s="47">
        <v>0</v>
      </c>
      <c r="AB163" s="22"/>
      <c r="AC163" s="47">
        <v>0</v>
      </c>
      <c r="AE163">
        <v>0</v>
      </c>
      <c r="AF163" s="48">
        <f t="shared" si="2"/>
        <v>0</v>
      </c>
    </row>
    <row r="164" spans="1:32">
      <c r="A164" s="9" t="s">
        <v>334</v>
      </c>
      <c r="B164" s="9" t="s">
        <v>303</v>
      </c>
      <c r="C164" s="9" t="s">
        <v>307</v>
      </c>
      <c r="D164" s="20" t="s">
        <v>314</v>
      </c>
      <c r="E164" s="13" t="s">
        <v>232</v>
      </c>
      <c r="F164" s="116" t="s">
        <v>188</v>
      </c>
      <c r="G164" s="47"/>
      <c r="H164" s="31"/>
      <c r="I164" s="47"/>
      <c r="J164" s="31"/>
      <c r="K164" s="47"/>
      <c r="L164" s="31"/>
      <c r="M164" s="47"/>
      <c r="N164" s="31"/>
      <c r="O164" s="47">
        <v>350</v>
      </c>
      <c r="P164" s="22"/>
      <c r="Q164" s="47">
        <v>225</v>
      </c>
      <c r="R164" s="22"/>
      <c r="S164" s="47">
        <v>180</v>
      </c>
      <c r="T164" s="22"/>
      <c r="U164" s="47">
        <v>180</v>
      </c>
      <c r="V164" s="31"/>
      <c r="W164" s="47">
        <v>101.7</v>
      </c>
      <c r="X164" s="22"/>
      <c r="Y164" s="47">
        <v>83.7</v>
      </c>
      <c r="Z164" s="22"/>
      <c r="AA164" s="47">
        <v>83.7</v>
      </c>
      <c r="AB164" s="22"/>
      <c r="AC164" s="47">
        <v>83.7</v>
      </c>
      <c r="AE164">
        <v>83.7</v>
      </c>
      <c r="AF164" s="48">
        <f t="shared" si="2"/>
        <v>0</v>
      </c>
    </row>
    <row r="165" spans="1:32">
      <c r="A165" s="9" t="s">
        <v>332</v>
      </c>
      <c r="B165" s="9" t="s">
        <v>303</v>
      </c>
      <c r="C165" s="9" t="s">
        <v>307</v>
      </c>
      <c r="D165" s="13" t="s">
        <v>310</v>
      </c>
      <c r="E165" s="13" t="s">
        <v>259</v>
      </c>
      <c r="F165" s="116" t="s">
        <v>315</v>
      </c>
      <c r="G165" s="47"/>
      <c r="H165" s="31"/>
      <c r="I165" s="47"/>
      <c r="J165" s="31"/>
      <c r="K165" s="47"/>
      <c r="L165" s="31"/>
      <c r="M165" s="47"/>
      <c r="N165" s="31"/>
      <c r="O165" s="47"/>
      <c r="P165" s="22"/>
      <c r="Q165" s="47">
        <v>75</v>
      </c>
      <c r="R165" s="22"/>
      <c r="S165" s="47">
        <v>75</v>
      </c>
      <c r="T165" s="22"/>
      <c r="U165" s="47">
        <v>125</v>
      </c>
      <c r="V165" s="31"/>
      <c r="W165" s="47">
        <v>42.5</v>
      </c>
      <c r="X165" s="22"/>
      <c r="Y165" s="47">
        <v>26</v>
      </c>
      <c r="Z165" s="22"/>
      <c r="AA165" s="47">
        <v>26</v>
      </c>
      <c r="AB165" s="22"/>
      <c r="AC165" s="47">
        <v>47</v>
      </c>
      <c r="AE165">
        <v>47</v>
      </c>
      <c r="AF165" s="48">
        <f t="shared" si="2"/>
        <v>0</v>
      </c>
    </row>
    <row r="166" spans="1:32">
      <c r="A166" s="9" t="s">
        <v>327</v>
      </c>
      <c r="B166" s="9" t="s">
        <v>303</v>
      </c>
      <c r="C166" s="9" t="s">
        <v>306</v>
      </c>
      <c r="D166" s="13" t="s">
        <v>312</v>
      </c>
      <c r="E166" s="9" t="s">
        <v>260</v>
      </c>
      <c r="F166" s="116" t="s">
        <v>315</v>
      </c>
      <c r="G166" s="33"/>
      <c r="H166" s="40"/>
      <c r="I166" s="33">
        <v>9</v>
      </c>
      <c r="J166" s="40"/>
      <c r="K166" s="33">
        <v>9</v>
      </c>
      <c r="L166" s="40"/>
      <c r="M166" s="33">
        <v>9</v>
      </c>
      <c r="N166" s="40"/>
      <c r="O166" s="33">
        <v>9</v>
      </c>
      <c r="P166" s="22"/>
      <c r="Q166" s="33">
        <v>9</v>
      </c>
      <c r="R166" s="22"/>
      <c r="S166" s="33">
        <v>10</v>
      </c>
      <c r="T166" s="31"/>
      <c r="U166" s="33">
        <v>10</v>
      </c>
      <c r="V166" s="22"/>
      <c r="W166" s="33">
        <v>10</v>
      </c>
      <c r="X166" s="40"/>
      <c r="Y166" s="33">
        <v>10</v>
      </c>
      <c r="Z166" s="40"/>
      <c r="AA166" s="33">
        <v>10</v>
      </c>
      <c r="AB166" s="40"/>
      <c r="AC166" s="33">
        <v>10</v>
      </c>
      <c r="AE166">
        <v>10</v>
      </c>
      <c r="AF166" s="48">
        <f t="shared" si="2"/>
        <v>0</v>
      </c>
    </row>
    <row r="167" spans="1:32">
      <c r="A167" s="9"/>
      <c r="B167" s="9" t="s">
        <v>303</v>
      </c>
      <c r="C167" s="9" t="s">
        <v>308</v>
      </c>
      <c r="D167" s="13" t="s">
        <v>311</v>
      </c>
      <c r="E167" s="13" t="s">
        <v>150</v>
      </c>
      <c r="F167" s="116" t="s">
        <v>316</v>
      </c>
      <c r="G167" s="33"/>
      <c r="H167" s="40"/>
      <c r="I167" s="33"/>
      <c r="J167" s="40"/>
      <c r="K167" s="33"/>
      <c r="L167" s="40"/>
      <c r="M167" s="33"/>
      <c r="N167" s="40"/>
      <c r="O167" s="33"/>
      <c r="P167" s="22"/>
      <c r="Q167" s="33"/>
      <c r="R167" s="22"/>
      <c r="S167" s="33"/>
      <c r="T167" s="31"/>
      <c r="U167" s="33"/>
      <c r="V167" s="22"/>
      <c r="W167" s="33"/>
      <c r="X167" s="40"/>
      <c r="Y167" s="33"/>
      <c r="Z167" s="40"/>
      <c r="AA167" s="33"/>
      <c r="AB167" s="40"/>
      <c r="AC167" s="33">
        <v>57</v>
      </c>
      <c r="AE167">
        <v>57</v>
      </c>
      <c r="AF167" s="48">
        <f t="shared" si="2"/>
        <v>0</v>
      </c>
    </row>
    <row r="168" spans="1:32">
      <c r="A168" s="9" t="s">
        <v>327</v>
      </c>
      <c r="B168" s="9" t="s">
        <v>303</v>
      </c>
      <c r="C168" s="9" t="s">
        <v>308</v>
      </c>
      <c r="D168" s="13" t="s">
        <v>311</v>
      </c>
      <c r="E168" s="13" t="s">
        <v>261</v>
      </c>
      <c r="F168" s="116" t="s">
        <v>316</v>
      </c>
      <c r="G168" s="47">
        <v>2160</v>
      </c>
      <c r="H168" s="22"/>
      <c r="I168" s="47">
        <v>1080</v>
      </c>
      <c r="J168" s="22"/>
      <c r="K168" s="47">
        <v>999.9</v>
      </c>
      <c r="L168" s="22"/>
      <c r="M168" s="47">
        <v>999.9</v>
      </c>
      <c r="N168" s="22"/>
      <c r="O168" s="47">
        <v>999.9</v>
      </c>
      <c r="P168" s="31"/>
      <c r="Q168" s="47">
        <v>45</v>
      </c>
      <c r="R168" s="31"/>
      <c r="S168" s="47">
        <v>250</v>
      </c>
      <c r="T168" s="22"/>
      <c r="U168" s="47">
        <v>231</v>
      </c>
      <c r="V168" s="31"/>
      <c r="W168" s="47">
        <v>231</v>
      </c>
      <c r="X168" s="13"/>
      <c r="Y168" s="47">
        <v>200</v>
      </c>
      <c r="Z168" s="13"/>
      <c r="AA168" s="47">
        <v>200</v>
      </c>
      <c r="AB168" s="13"/>
      <c r="AC168" s="47">
        <v>6</v>
      </c>
      <c r="AE168">
        <v>6</v>
      </c>
      <c r="AF168" s="48">
        <f t="shared" si="2"/>
        <v>0</v>
      </c>
    </row>
    <row r="169" spans="1:32">
      <c r="A169" s="9" t="s">
        <v>333</v>
      </c>
      <c r="B169" s="9" t="s">
        <v>303</v>
      </c>
      <c r="C169" s="9" t="s">
        <v>307</v>
      </c>
      <c r="D169" s="20" t="s">
        <v>314</v>
      </c>
      <c r="E169" s="9" t="s">
        <v>262</v>
      </c>
      <c r="F169" s="116" t="s">
        <v>188</v>
      </c>
      <c r="G169" s="47"/>
      <c r="H169" s="31"/>
      <c r="I169" s="47">
        <v>0</v>
      </c>
      <c r="J169" s="31"/>
      <c r="K169" s="47">
        <v>300</v>
      </c>
      <c r="L169" s="31"/>
      <c r="M169" s="47">
        <v>300</v>
      </c>
      <c r="N169" s="31"/>
      <c r="O169" s="47">
        <v>502.5</v>
      </c>
      <c r="P169" s="31"/>
      <c r="Q169" s="47">
        <v>502.5</v>
      </c>
      <c r="R169" s="31"/>
      <c r="S169" s="47">
        <v>450</v>
      </c>
      <c r="T169" s="22"/>
      <c r="U169" s="47">
        <v>405</v>
      </c>
      <c r="V169" s="22"/>
      <c r="W169" s="47">
        <v>400</v>
      </c>
      <c r="X169" s="22"/>
      <c r="Y169" s="47">
        <v>387</v>
      </c>
      <c r="Z169" s="22"/>
      <c r="AA169" s="47">
        <v>377</v>
      </c>
      <c r="AB169" s="22"/>
      <c r="AC169" s="47">
        <v>450</v>
      </c>
      <c r="AE169">
        <v>450</v>
      </c>
      <c r="AF169" s="48">
        <f t="shared" si="2"/>
        <v>0</v>
      </c>
    </row>
    <row r="170" spans="1:32">
      <c r="A170" s="9" t="s">
        <v>327</v>
      </c>
      <c r="B170" s="9" t="s">
        <v>303</v>
      </c>
      <c r="C170" s="9" t="s">
        <v>307</v>
      </c>
      <c r="D170" s="13" t="s">
        <v>310</v>
      </c>
      <c r="E170" s="13" t="s">
        <v>263</v>
      </c>
      <c r="F170" s="116" t="s">
        <v>189</v>
      </c>
      <c r="G170" s="47">
        <v>199.72180749999995</v>
      </c>
      <c r="H170" s="22"/>
      <c r="I170" s="47">
        <v>279</v>
      </c>
      <c r="J170" s="22"/>
      <c r="K170" s="47">
        <v>270</v>
      </c>
      <c r="L170" s="22"/>
      <c r="M170" s="47">
        <v>288.90000000000003</v>
      </c>
      <c r="N170" s="22"/>
      <c r="O170" s="47">
        <v>342</v>
      </c>
      <c r="P170" s="40"/>
      <c r="Q170" s="47">
        <v>342</v>
      </c>
      <c r="R170" s="40"/>
      <c r="S170" s="47">
        <v>342</v>
      </c>
      <c r="T170" s="31"/>
      <c r="U170" s="47">
        <v>342</v>
      </c>
      <c r="V170" s="22"/>
      <c r="W170" s="47">
        <v>270</v>
      </c>
      <c r="X170" s="31"/>
      <c r="Y170" s="47">
        <v>258.3</v>
      </c>
      <c r="Z170" s="31"/>
      <c r="AA170" s="47">
        <v>258.3</v>
      </c>
      <c r="AB170" s="22"/>
      <c r="AC170" s="47">
        <v>258.3</v>
      </c>
      <c r="AE170">
        <v>258.3</v>
      </c>
      <c r="AF170" s="48">
        <f t="shared" si="2"/>
        <v>0</v>
      </c>
    </row>
    <row r="171" spans="1:32">
      <c r="A171" s="9" t="s">
        <v>327</v>
      </c>
      <c r="B171" s="9" t="s">
        <v>303</v>
      </c>
      <c r="C171" s="9" t="s">
        <v>306</v>
      </c>
      <c r="D171" s="20" t="s">
        <v>314</v>
      </c>
      <c r="E171" s="9" t="s">
        <v>264</v>
      </c>
      <c r="F171" s="116" t="s">
        <v>188</v>
      </c>
      <c r="G171" s="33">
        <v>281</v>
      </c>
      <c r="H171" s="22"/>
      <c r="I171" s="33">
        <v>709</v>
      </c>
      <c r="J171" s="22"/>
      <c r="K171" s="33">
        <v>715</v>
      </c>
      <c r="L171" s="22"/>
      <c r="M171" s="33">
        <v>698</v>
      </c>
      <c r="N171" s="22"/>
      <c r="O171" s="33">
        <v>685</v>
      </c>
      <c r="P171" s="22"/>
      <c r="Q171" s="33">
        <v>683</v>
      </c>
      <c r="R171" s="22"/>
      <c r="S171" s="33">
        <v>675</v>
      </c>
      <c r="T171" s="22"/>
      <c r="U171" s="33">
        <v>675</v>
      </c>
      <c r="V171" s="22"/>
      <c r="W171" s="33">
        <v>675</v>
      </c>
      <c r="X171" s="22"/>
      <c r="Y171" s="33">
        <v>625</v>
      </c>
      <c r="Z171" s="22"/>
      <c r="AA171" s="33">
        <v>625</v>
      </c>
      <c r="AB171" s="22"/>
      <c r="AC171" s="33">
        <v>564</v>
      </c>
      <c r="AE171">
        <v>564</v>
      </c>
      <c r="AF171" s="48">
        <f t="shared" si="2"/>
        <v>0</v>
      </c>
    </row>
    <row r="172" spans="1:32">
      <c r="A172" s="9"/>
      <c r="B172" s="9" t="s">
        <v>303</v>
      </c>
      <c r="C172" s="9" t="s">
        <v>307</v>
      </c>
      <c r="D172" s="13" t="s">
        <v>311</v>
      </c>
      <c r="E172" s="9" t="s">
        <v>265</v>
      </c>
      <c r="F172" s="116" t="s">
        <v>189</v>
      </c>
      <c r="G172" s="47"/>
      <c r="H172" s="31"/>
      <c r="I172" s="47"/>
      <c r="J172" s="31"/>
      <c r="K172" s="47"/>
      <c r="L172" s="31"/>
      <c r="M172" s="47"/>
      <c r="N172" s="31"/>
      <c r="O172" s="47"/>
      <c r="P172" s="22"/>
      <c r="Q172" s="47"/>
      <c r="R172" s="22"/>
      <c r="S172" s="47">
        <v>150</v>
      </c>
      <c r="T172" s="22"/>
      <c r="U172" s="47">
        <v>139.5</v>
      </c>
      <c r="V172" s="31"/>
      <c r="W172" s="47">
        <v>36</v>
      </c>
      <c r="X172" s="13"/>
      <c r="Y172" s="47">
        <v>0</v>
      </c>
      <c r="Z172" s="13"/>
      <c r="AA172" s="47">
        <v>0</v>
      </c>
      <c r="AB172" s="22"/>
      <c r="AC172" s="47">
        <v>0</v>
      </c>
      <c r="AE172">
        <v>0</v>
      </c>
      <c r="AF172" s="48">
        <f t="shared" si="2"/>
        <v>0</v>
      </c>
    </row>
    <row r="173" spans="1:32">
      <c r="A173" s="9" t="s">
        <v>327</v>
      </c>
      <c r="B173" s="9" t="s">
        <v>303</v>
      </c>
      <c r="C173" s="9" t="s">
        <v>307</v>
      </c>
      <c r="D173" s="20" t="s">
        <v>314</v>
      </c>
      <c r="E173" s="13" t="s">
        <v>266</v>
      </c>
      <c r="F173" s="116" t="s">
        <v>189</v>
      </c>
      <c r="G173" s="47"/>
      <c r="H173" s="31"/>
      <c r="I173" s="47">
        <v>200</v>
      </c>
      <c r="J173" s="31"/>
      <c r="K173" s="47">
        <v>100</v>
      </c>
      <c r="L173" s="31"/>
      <c r="M173" s="47">
        <v>38.700000000000003</v>
      </c>
      <c r="N173" s="31"/>
      <c r="O173" s="47">
        <v>38.700000000000003</v>
      </c>
      <c r="P173" s="31"/>
      <c r="Q173" s="47">
        <v>38.700000000000003</v>
      </c>
      <c r="R173" s="31"/>
      <c r="S173" s="47">
        <v>38.700000000000003</v>
      </c>
      <c r="T173" s="22"/>
      <c r="U173" s="47">
        <v>37.800000000000004</v>
      </c>
      <c r="V173" s="22"/>
      <c r="W173" s="47">
        <v>77</v>
      </c>
      <c r="X173" s="31"/>
      <c r="Y173" s="47">
        <v>77</v>
      </c>
      <c r="Z173" s="31"/>
      <c r="AA173" s="47">
        <v>77</v>
      </c>
      <c r="AB173" s="22"/>
      <c r="AC173" s="47">
        <v>77</v>
      </c>
      <c r="AE173">
        <v>77</v>
      </c>
      <c r="AF173" s="48">
        <f t="shared" si="2"/>
        <v>0</v>
      </c>
    </row>
    <row r="174" spans="1:32">
      <c r="A174" s="9" t="s">
        <v>327</v>
      </c>
      <c r="B174" s="9" t="s">
        <v>303</v>
      </c>
      <c r="C174" s="9" t="s">
        <v>306</v>
      </c>
      <c r="D174" s="13" t="s">
        <v>311</v>
      </c>
      <c r="E174" s="119" t="s">
        <v>267</v>
      </c>
      <c r="F174" s="116" t="s">
        <v>315</v>
      </c>
      <c r="G174" s="47">
        <v>369</v>
      </c>
      <c r="H174" s="22"/>
      <c r="I174" s="47">
        <v>225</v>
      </c>
      <c r="J174" s="22"/>
      <c r="K174" s="47">
        <v>225</v>
      </c>
      <c r="L174" s="22"/>
      <c r="M174" s="47">
        <v>225</v>
      </c>
      <c r="N174" s="22"/>
      <c r="O174" s="47">
        <v>225</v>
      </c>
      <c r="P174" s="22"/>
      <c r="Q174" s="47">
        <v>225</v>
      </c>
      <c r="R174" s="22"/>
      <c r="S174" s="47">
        <v>225</v>
      </c>
      <c r="T174" s="22"/>
      <c r="U174" s="47">
        <v>225</v>
      </c>
      <c r="V174" s="40"/>
      <c r="W174" s="47">
        <v>225</v>
      </c>
      <c r="X174" s="13"/>
      <c r="Y174" s="47">
        <v>198</v>
      </c>
      <c r="Z174" s="13"/>
      <c r="AA174" s="47">
        <v>198</v>
      </c>
      <c r="AB174" s="13"/>
      <c r="AC174" s="47">
        <v>181</v>
      </c>
      <c r="AE174">
        <v>181</v>
      </c>
      <c r="AF174" s="48">
        <f t="shared" si="2"/>
        <v>0</v>
      </c>
    </row>
    <row r="175" spans="1:32">
      <c r="A175" s="9" t="s">
        <v>327</v>
      </c>
      <c r="B175" s="9" t="s">
        <v>303</v>
      </c>
      <c r="C175" s="9" t="s">
        <v>306</v>
      </c>
      <c r="D175" s="13" t="s">
        <v>312</v>
      </c>
      <c r="E175" s="9" t="s">
        <v>268</v>
      </c>
      <c r="F175" s="116" t="s">
        <v>189</v>
      </c>
      <c r="G175" s="33"/>
      <c r="H175" s="22"/>
      <c r="I175" s="33"/>
      <c r="J175" s="22"/>
      <c r="K175" s="33"/>
      <c r="L175" s="22"/>
      <c r="M175" s="33"/>
      <c r="N175" s="22"/>
      <c r="O175" s="33">
        <v>0</v>
      </c>
      <c r="P175" s="22"/>
      <c r="Q175" s="33">
        <v>0</v>
      </c>
      <c r="R175" s="22"/>
      <c r="S175" s="33">
        <v>0</v>
      </c>
      <c r="T175" s="22"/>
      <c r="U175" s="33">
        <v>0</v>
      </c>
      <c r="V175" s="22"/>
      <c r="W175" s="33">
        <v>0</v>
      </c>
      <c r="X175" s="22"/>
      <c r="Y175" s="33">
        <v>55</v>
      </c>
      <c r="Z175" s="22"/>
      <c r="AA175" s="33">
        <v>55</v>
      </c>
      <c r="AB175" s="22"/>
      <c r="AC175" s="33">
        <v>57</v>
      </c>
      <c r="AE175">
        <v>57</v>
      </c>
      <c r="AF175" s="48">
        <f t="shared" si="2"/>
        <v>0</v>
      </c>
    </row>
    <row r="176" spans="1:32">
      <c r="A176" s="9" t="s">
        <v>334</v>
      </c>
      <c r="B176" s="9" t="s">
        <v>303</v>
      </c>
      <c r="C176" s="9" t="s">
        <v>307</v>
      </c>
      <c r="D176" s="20" t="s">
        <v>314</v>
      </c>
      <c r="E176" s="13" t="s">
        <v>269</v>
      </c>
      <c r="F176" s="116" t="s">
        <v>189</v>
      </c>
      <c r="G176" s="47"/>
      <c r="H176" s="31"/>
      <c r="I176" s="47"/>
      <c r="J176" s="31"/>
      <c r="K176" s="47">
        <v>23</v>
      </c>
      <c r="L176" s="31"/>
      <c r="M176" s="47">
        <v>11</v>
      </c>
      <c r="N176" s="31"/>
      <c r="O176" s="47">
        <v>4</v>
      </c>
      <c r="P176" s="31"/>
      <c r="Q176" s="47">
        <v>4</v>
      </c>
      <c r="R176" s="31"/>
      <c r="S176" s="47">
        <v>19</v>
      </c>
      <c r="T176" s="22"/>
      <c r="U176" s="47">
        <v>20</v>
      </c>
      <c r="V176" s="22"/>
      <c r="W176" s="47">
        <v>20</v>
      </c>
      <c r="X176" s="31"/>
      <c r="Y176" s="47">
        <v>20</v>
      </c>
      <c r="Z176" s="31"/>
      <c r="AA176" s="47">
        <v>20</v>
      </c>
      <c r="AB176" s="22"/>
      <c r="AC176" s="47">
        <v>20</v>
      </c>
      <c r="AE176">
        <v>20</v>
      </c>
      <c r="AF176" s="48">
        <f t="shared" si="2"/>
        <v>0</v>
      </c>
    </row>
    <row r="177" spans="1:32">
      <c r="A177" s="9" t="s">
        <v>327</v>
      </c>
      <c r="B177" s="9" t="s">
        <v>303</v>
      </c>
      <c r="C177" s="9" t="s">
        <v>307</v>
      </c>
      <c r="D177" s="20" t="s">
        <v>314</v>
      </c>
      <c r="E177" s="9" t="s">
        <v>270</v>
      </c>
      <c r="F177" s="116" t="s">
        <v>188</v>
      </c>
      <c r="G177" s="47"/>
      <c r="H177" s="31"/>
      <c r="I177" s="47"/>
      <c r="J177" s="31"/>
      <c r="K177" s="47"/>
      <c r="L177" s="31"/>
      <c r="M177" s="47"/>
      <c r="N177" s="31"/>
      <c r="O177" s="47"/>
      <c r="P177" s="22"/>
      <c r="Q177" s="47"/>
      <c r="R177" s="22"/>
      <c r="S177" s="47">
        <v>193</v>
      </c>
      <c r="T177" s="22"/>
      <c r="U177" s="47">
        <v>193</v>
      </c>
      <c r="V177" s="31"/>
      <c r="W177" s="47">
        <v>167</v>
      </c>
      <c r="X177" s="22"/>
      <c r="Y177" s="47">
        <v>157</v>
      </c>
      <c r="Z177" s="22"/>
      <c r="AA177" s="47">
        <v>157</v>
      </c>
      <c r="AB177" s="22"/>
      <c r="AC177" s="47">
        <v>171</v>
      </c>
      <c r="AE177">
        <v>171</v>
      </c>
      <c r="AF177" s="48">
        <f t="shared" si="2"/>
        <v>0</v>
      </c>
    </row>
    <row r="178" spans="1:32">
      <c r="A178" s="9" t="s">
        <v>328</v>
      </c>
      <c r="B178" s="9" t="s">
        <v>303</v>
      </c>
      <c r="C178" s="9" t="s">
        <v>308</v>
      </c>
      <c r="D178" s="20" t="s">
        <v>314</v>
      </c>
      <c r="E178" s="13" t="s">
        <v>215</v>
      </c>
      <c r="F178" s="116" t="s">
        <v>189</v>
      </c>
      <c r="G178" s="47"/>
      <c r="H178" s="22"/>
      <c r="I178" s="47"/>
      <c r="J178" s="22"/>
      <c r="K178" s="47"/>
      <c r="L178" s="22"/>
      <c r="M178" s="47"/>
      <c r="N178" s="22"/>
      <c r="O178" s="47">
        <v>300</v>
      </c>
      <c r="P178" s="22"/>
      <c r="Q178" s="47">
        <v>300</v>
      </c>
      <c r="R178" s="22"/>
      <c r="S178" s="47">
        <v>486</v>
      </c>
      <c r="T178" s="22"/>
      <c r="U178" s="47">
        <v>489</v>
      </c>
      <c r="V178" s="22"/>
      <c r="W178" s="47">
        <v>489</v>
      </c>
      <c r="X178" s="13"/>
      <c r="Y178" s="47">
        <v>340</v>
      </c>
      <c r="Z178" s="13"/>
      <c r="AA178" s="47">
        <v>340</v>
      </c>
      <c r="AB178" s="13"/>
      <c r="AC178" s="47">
        <v>292</v>
      </c>
      <c r="AE178">
        <v>292</v>
      </c>
      <c r="AF178" s="48">
        <f t="shared" si="2"/>
        <v>0</v>
      </c>
    </row>
    <row r="179" spans="1:32">
      <c r="A179" s="9"/>
      <c r="B179" s="9" t="s">
        <v>303</v>
      </c>
      <c r="C179" s="9" t="s">
        <v>308</v>
      </c>
      <c r="D179" s="13" t="s">
        <v>311</v>
      </c>
      <c r="E179" s="13" t="s">
        <v>150</v>
      </c>
      <c r="F179" s="116" t="s">
        <v>315</v>
      </c>
      <c r="G179" s="47"/>
      <c r="H179" s="22"/>
      <c r="I179" s="47"/>
      <c r="J179" s="22"/>
      <c r="K179" s="47"/>
      <c r="L179" s="22"/>
      <c r="M179" s="47"/>
      <c r="N179" s="22"/>
      <c r="O179" s="47"/>
      <c r="P179" s="22"/>
      <c r="Q179" s="47"/>
      <c r="R179" s="22"/>
      <c r="S179" s="47"/>
      <c r="T179" s="22"/>
      <c r="U179" s="47"/>
      <c r="V179" s="22"/>
      <c r="W179" s="47"/>
      <c r="X179" s="13"/>
      <c r="Y179" s="47"/>
      <c r="Z179" s="13"/>
      <c r="AA179" s="47"/>
      <c r="AB179" s="13"/>
      <c r="AC179" s="47">
        <v>-12</v>
      </c>
      <c r="AE179">
        <v>-12</v>
      </c>
      <c r="AF179" s="48">
        <f t="shared" si="2"/>
        <v>0</v>
      </c>
    </row>
    <row r="180" spans="1:32">
      <c r="A180" s="9" t="s">
        <v>327</v>
      </c>
      <c r="B180" s="9" t="s">
        <v>303</v>
      </c>
      <c r="C180" s="9" t="s">
        <v>308</v>
      </c>
      <c r="D180" s="13" t="s">
        <v>311</v>
      </c>
      <c r="E180" s="13" t="s">
        <v>271</v>
      </c>
      <c r="F180" s="116" t="s">
        <v>315</v>
      </c>
      <c r="G180" s="47">
        <v>405</v>
      </c>
      <c r="H180" s="22"/>
      <c r="I180" s="47">
        <v>148.5</v>
      </c>
      <c r="J180" s="22"/>
      <c r="K180" s="47">
        <v>148.5</v>
      </c>
      <c r="L180" s="22"/>
      <c r="M180" s="47">
        <v>148.5</v>
      </c>
      <c r="N180" s="22"/>
      <c r="O180" s="47">
        <v>148.5</v>
      </c>
      <c r="P180" s="31"/>
      <c r="Q180" s="47">
        <v>148.5</v>
      </c>
      <c r="R180" s="31"/>
      <c r="S180" s="47">
        <v>148.5</v>
      </c>
      <c r="T180" s="31"/>
      <c r="U180" s="47">
        <v>154</v>
      </c>
      <c r="V180" s="31"/>
      <c r="W180" s="47">
        <v>154</v>
      </c>
      <c r="X180" s="13"/>
      <c r="Y180" s="47">
        <v>154</v>
      </c>
      <c r="Z180" s="13"/>
      <c r="AA180" s="47">
        <v>154</v>
      </c>
      <c r="AB180" s="22"/>
      <c r="AC180" s="47">
        <v>149</v>
      </c>
      <c r="AE180">
        <v>149</v>
      </c>
      <c r="AF180" s="48">
        <f t="shared" si="2"/>
        <v>0</v>
      </c>
    </row>
    <row r="181" spans="1:32">
      <c r="A181" s="9"/>
      <c r="B181" s="9" t="s">
        <v>303</v>
      </c>
      <c r="C181" s="9" t="s">
        <v>307</v>
      </c>
      <c r="D181" s="13" t="s">
        <v>311</v>
      </c>
      <c r="E181" s="9" t="s">
        <v>272</v>
      </c>
      <c r="F181" s="116" t="s">
        <v>315</v>
      </c>
      <c r="G181" s="47">
        <v>150</v>
      </c>
      <c r="H181" s="22"/>
      <c r="I181" s="47">
        <v>150</v>
      </c>
      <c r="J181" s="22"/>
      <c r="K181" s="47">
        <v>150</v>
      </c>
      <c r="L181" s="22"/>
      <c r="M181" s="47">
        <v>150</v>
      </c>
      <c r="N181" s="22"/>
      <c r="O181" s="47">
        <v>150</v>
      </c>
      <c r="P181" s="31"/>
      <c r="Q181" s="47">
        <v>0</v>
      </c>
      <c r="R181" s="31"/>
      <c r="S181" s="47">
        <v>0</v>
      </c>
      <c r="T181" s="22"/>
      <c r="U181" s="47">
        <v>0</v>
      </c>
      <c r="V181" s="22"/>
      <c r="W181" s="47">
        <v>0</v>
      </c>
      <c r="X181" s="31"/>
      <c r="Y181" s="47">
        <v>0</v>
      </c>
      <c r="Z181" s="31"/>
      <c r="AA181" s="47">
        <v>0</v>
      </c>
      <c r="AB181" s="22"/>
      <c r="AC181" s="47">
        <v>0</v>
      </c>
      <c r="AE181">
        <v>0</v>
      </c>
      <c r="AF181" s="48">
        <f t="shared" si="2"/>
        <v>0</v>
      </c>
    </row>
    <row r="182" spans="1:32">
      <c r="A182" s="9"/>
      <c r="B182" s="9" t="s">
        <v>303</v>
      </c>
      <c r="C182" s="9" t="s">
        <v>307</v>
      </c>
      <c r="D182" s="13" t="s">
        <v>311</v>
      </c>
      <c r="E182" s="9" t="s">
        <v>273</v>
      </c>
      <c r="F182" s="116" t="s">
        <v>315</v>
      </c>
      <c r="G182" s="47">
        <v>100</v>
      </c>
      <c r="H182" s="22"/>
      <c r="I182" s="47">
        <v>100</v>
      </c>
      <c r="J182" s="22"/>
      <c r="K182" s="47">
        <v>100</v>
      </c>
      <c r="L182" s="22"/>
      <c r="M182" s="47">
        <v>100</v>
      </c>
      <c r="N182" s="22"/>
      <c r="O182" s="47">
        <v>100</v>
      </c>
      <c r="P182" s="22"/>
      <c r="Q182" s="47">
        <v>0</v>
      </c>
      <c r="R182" s="22"/>
      <c r="S182" s="47">
        <v>0</v>
      </c>
      <c r="T182" s="22"/>
      <c r="U182" s="47">
        <v>0</v>
      </c>
      <c r="V182" s="22"/>
      <c r="W182" s="47">
        <v>0</v>
      </c>
      <c r="X182" s="31"/>
      <c r="Y182" s="47">
        <v>0</v>
      </c>
      <c r="Z182" s="31"/>
      <c r="AA182" s="47">
        <v>0</v>
      </c>
      <c r="AB182" s="22"/>
      <c r="AC182" s="47">
        <v>0</v>
      </c>
      <c r="AE182">
        <v>0</v>
      </c>
      <c r="AF182" s="48">
        <f t="shared" si="2"/>
        <v>0</v>
      </c>
    </row>
    <row r="183" spans="1:32">
      <c r="A183" s="9"/>
      <c r="B183" s="9" t="s">
        <v>303</v>
      </c>
      <c r="C183" s="9" t="s">
        <v>307</v>
      </c>
      <c r="D183" s="20" t="s">
        <v>314</v>
      </c>
      <c r="E183" s="9" t="s">
        <v>274</v>
      </c>
      <c r="F183" s="116" t="s">
        <v>189</v>
      </c>
      <c r="G183" s="47">
        <v>350</v>
      </c>
      <c r="H183" s="22"/>
      <c r="I183" s="47">
        <v>250</v>
      </c>
      <c r="J183" s="22"/>
      <c r="K183" s="47">
        <v>225</v>
      </c>
      <c r="L183" s="22"/>
      <c r="M183" s="47">
        <v>225</v>
      </c>
      <c r="N183" s="22"/>
      <c r="O183" s="47">
        <v>0</v>
      </c>
      <c r="P183" s="22"/>
      <c r="Q183" s="47">
        <v>0</v>
      </c>
      <c r="R183" s="22"/>
      <c r="S183" s="47">
        <v>0</v>
      </c>
      <c r="T183" s="31"/>
      <c r="U183" s="47">
        <v>0</v>
      </c>
      <c r="V183" s="31"/>
      <c r="W183" s="47">
        <v>0</v>
      </c>
      <c r="X183" s="31"/>
      <c r="Y183" s="47">
        <v>0</v>
      </c>
      <c r="Z183" s="31"/>
      <c r="AA183" s="47">
        <v>0</v>
      </c>
      <c r="AB183" s="22"/>
      <c r="AC183" s="47">
        <v>0</v>
      </c>
      <c r="AE183">
        <v>0</v>
      </c>
      <c r="AF183" s="48">
        <f t="shared" si="2"/>
        <v>0</v>
      </c>
    </row>
    <row r="184" spans="1:32">
      <c r="A184" s="9"/>
      <c r="B184" s="9" t="s">
        <v>303</v>
      </c>
      <c r="C184" s="9" t="s">
        <v>307</v>
      </c>
      <c r="D184" s="13" t="s">
        <v>311</v>
      </c>
      <c r="E184" s="9" t="s">
        <v>237</v>
      </c>
      <c r="F184" s="116" t="s">
        <v>315</v>
      </c>
      <c r="G184" s="47">
        <v>75</v>
      </c>
      <c r="H184" s="22"/>
      <c r="I184" s="47">
        <v>0</v>
      </c>
      <c r="J184" s="22"/>
      <c r="K184" s="47">
        <v>0</v>
      </c>
      <c r="L184" s="22"/>
      <c r="M184" s="47">
        <v>0</v>
      </c>
      <c r="N184" s="22"/>
      <c r="O184" s="47">
        <v>0</v>
      </c>
      <c r="P184" s="22"/>
      <c r="Q184" s="47">
        <v>0</v>
      </c>
      <c r="R184" s="22"/>
      <c r="S184" s="47">
        <v>0</v>
      </c>
      <c r="T184" s="22"/>
      <c r="U184" s="47">
        <v>0</v>
      </c>
      <c r="V184" s="22"/>
      <c r="W184" s="47">
        <v>0</v>
      </c>
      <c r="X184" s="31"/>
      <c r="Y184" s="47">
        <v>0</v>
      </c>
      <c r="Z184" s="31"/>
      <c r="AA184" s="47">
        <v>0</v>
      </c>
      <c r="AB184" s="22"/>
      <c r="AC184" s="47">
        <v>0</v>
      </c>
      <c r="AE184">
        <v>0</v>
      </c>
      <c r="AF184" s="48">
        <f t="shared" si="2"/>
        <v>0</v>
      </c>
    </row>
    <row r="185" spans="1:32">
      <c r="A185" s="9" t="s">
        <v>334</v>
      </c>
      <c r="B185" s="9" t="s">
        <v>303</v>
      </c>
      <c r="C185" s="9" t="s">
        <v>307</v>
      </c>
      <c r="D185" s="20" t="s">
        <v>314</v>
      </c>
      <c r="E185" s="9" t="s">
        <v>226</v>
      </c>
      <c r="F185" s="116" t="s">
        <v>189</v>
      </c>
      <c r="G185" s="47">
        <v>450</v>
      </c>
      <c r="H185" s="22"/>
      <c r="I185" s="47">
        <v>250</v>
      </c>
      <c r="J185" s="22"/>
      <c r="K185" s="47">
        <v>225</v>
      </c>
      <c r="L185" s="22"/>
      <c r="M185" s="47">
        <v>225</v>
      </c>
      <c r="N185" s="22"/>
      <c r="O185" s="47">
        <v>0</v>
      </c>
      <c r="P185" s="22"/>
      <c r="Q185" s="47">
        <v>0</v>
      </c>
      <c r="R185" s="22"/>
      <c r="S185" s="47">
        <v>0</v>
      </c>
      <c r="T185" s="31"/>
      <c r="U185" s="47">
        <v>0</v>
      </c>
      <c r="V185" s="31"/>
      <c r="W185" s="47">
        <v>0</v>
      </c>
      <c r="X185" s="31"/>
      <c r="Y185" s="47">
        <v>0</v>
      </c>
      <c r="Z185" s="31"/>
      <c r="AA185" s="47">
        <v>0</v>
      </c>
      <c r="AB185" s="22"/>
      <c r="AC185" s="47">
        <v>0</v>
      </c>
      <c r="AE185">
        <v>0</v>
      </c>
      <c r="AF185" s="48">
        <f t="shared" si="2"/>
        <v>0</v>
      </c>
    </row>
    <row r="186" spans="1:32">
      <c r="A186" s="9"/>
      <c r="B186" s="9" t="s">
        <v>303</v>
      </c>
      <c r="C186" s="9" t="s">
        <v>307</v>
      </c>
      <c r="D186" s="13" t="s">
        <v>310</v>
      </c>
      <c r="E186" s="13" t="s">
        <v>275</v>
      </c>
      <c r="F186" s="116" t="s">
        <v>315</v>
      </c>
      <c r="G186" s="47">
        <v>100</v>
      </c>
      <c r="H186" s="31"/>
      <c r="I186" s="47">
        <v>100</v>
      </c>
      <c r="J186" s="31"/>
      <c r="K186" s="47">
        <v>100</v>
      </c>
      <c r="L186" s="31"/>
      <c r="M186" s="47">
        <v>0</v>
      </c>
      <c r="N186" s="31"/>
      <c r="O186" s="47">
        <v>0</v>
      </c>
      <c r="P186" s="31"/>
      <c r="Q186" s="47">
        <v>0</v>
      </c>
      <c r="R186" s="31"/>
      <c r="S186" s="47">
        <v>0</v>
      </c>
      <c r="T186" s="22"/>
      <c r="U186" s="47">
        <v>0</v>
      </c>
      <c r="V186" s="22"/>
      <c r="W186" s="47">
        <v>0</v>
      </c>
      <c r="X186" s="48"/>
      <c r="Y186" s="47">
        <v>0</v>
      </c>
      <c r="Z186" s="48"/>
      <c r="AA186" s="47">
        <v>0</v>
      </c>
      <c r="AB186" s="22"/>
      <c r="AC186" s="47">
        <v>0</v>
      </c>
      <c r="AE186">
        <v>0</v>
      </c>
      <c r="AF186" s="48">
        <f t="shared" si="2"/>
        <v>0</v>
      </c>
    </row>
    <row r="187" spans="1:32">
      <c r="A187" s="9"/>
      <c r="B187" s="9" t="s">
        <v>303</v>
      </c>
      <c r="C187" s="9" t="s">
        <v>307</v>
      </c>
      <c r="D187" s="13" t="s">
        <v>310</v>
      </c>
      <c r="E187" s="13" t="s">
        <v>276</v>
      </c>
      <c r="F187" s="116" t="s">
        <v>189</v>
      </c>
      <c r="G187" s="47">
        <v>15</v>
      </c>
      <c r="H187" s="31"/>
      <c r="I187" s="47">
        <v>0</v>
      </c>
      <c r="J187" s="31"/>
      <c r="K187" s="47">
        <v>0</v>
      </c>
      <c r="L187" s="31"/>
      <c r="M187" s="47">
        <v>0</v>
      </c>
      <c r="N187" s="31"/>
      <c r="O187" s="47">
        <v>0</v>
      </c>
      <c r="P187" s="22"/>
      <c r="Q187" s="47">
        <v>0</v>
      </c>
      <c r="R187" s="22"/>
      <c r="S187" s="47">
        <v>0</v>
      </c>
      <c r="T187" s="22"/>
      <c r="U187" s="47">
        <v>0</v>
      </c>
      <c r="V187" s="22"/>
      <c r="W187" s="47">
        <v>0</v>
      </c>
      <c r="X187" s="31"/>
      <c r="Y187" s="47">
        <v>0</v>
      </c>
      <c r="Z187" s="31"/>
      <c r="AA187" s="47">
        <v>0</v>
      </c>
      <c r="AB187" s="22"/>
      <c r="AC187" s="47">
        <v>0</v>
      </c>
      <c r="AE187">
        <v>0</v>
      </c>
      <c r="AF187" s="48">
        <f t="shared" si="2"/>
        <v>0</v>
      </c>
    </row>
    <row r="188" spans="1:32">
      <c r="A188" s="9"/>
      <c r="B188" s="9" t="s">
        <v>303</v>
      </c>
      <c r="C188" s="9" t="s">
        <v>307</v>
      </c>
      <c r="D188" s="13" t="s">
        <v>310</v>
      </c>
      <c r="E188" s="13" t="s">
        <v>277</v>
      </c>
      <c r="F188" s="116" t="s">
        <v>189</v>
      </c>
      <c r="G188" s="47">
        <v>50</v>
      </c>
      <c r="H188" s="48"/>
      <c r="I188" s="47">
        <v>0</v>
      </c>
      <c r="J188" s="48"/>
      <c r="K188" s="47">
        <v>0</v>
      </c>
      <c r="L188" s="48"/>
      <c r="M188" s="47">
        <v>0</v>
      </c>
      <c r="N188" s="48"/>
      <c r="O188" s="47">
        <v>0</v>
      </c>
      <c r="P188" s="22"/>
      <c r="Q188" s="47">
        <v>0</v>
      </c>
      <c r="R188" s="22"/>
      <c r="S188" s="47">
        <v>0</v>
      </c>
      <c r="T188" s="22"/>
      <c r="U188" s="47">
        <v>0</v>
      </c>
      <c r="V188" s="22"/>
      <c r="W188" s="47">
        <v>0</v>
      </c>
      <c r="X188" s="31"/>
      <c r="Y188" s="47">
        <v>0</v>
      </c>
      <c r="Z188" s="31"/>
      <c r="AA188" s="47">
        <v>0</v>
      </c>
      <c r="AB188" s="22"/>
      <c r="AC188" s="47">
        <v>0</v>
      </c>
      <c r="AE188">
        <v>0</v>
      </c>
      <c r="AF188" s="48">
        <f t="shared" si="2"/>
        <v>0</v>
      </c>
    </row>
    <row r="189" spans="1:32">
      <c r="A189" s="9"/>
      <c r="B189" s="9" t="s">
        <v>303</v>
      </c>
      <c r="C189" s="9" t="s">
        <v>307</v>
      </c>
      <c r="D189" s="20" t="s">
        <v>314</v>
      </c>
      <c r="E189" s="13" t="s">
        <v>278</v>
      </c>
      <c r="F189" s="116" t="s">
        <v>188</v>
      </c>
      <c r="G189" s="47">
        <v>50</v>
      </c>
      <c r="H189" s="31"/>
      <c r="I189" s="47">
        <v>50</v>
      </c>
      <c r="J189" s="31"/>
      <c r="K189" s="47">
        <v>50</v>
      </c>
      <c r="L189" s="31"/>
      <c r="M189" s="47">
        <v>0</v>
      </c>
      <c r="N189" s="31"/>
      <c r="O189" s="47">
        <v>0</v>
      </c>
      <c r="P189" s="22"/>
      <c r="Q189" s="47">
        <v>0</v>
      </c>
      <c r="R189" s="22"/>
      <c r="S189" s="47">
        <v>0</v>
      </c>
      <c r="T189" s="22"/>
      <c r="U189" s="47">
        <v>0</v>
      </c>
      <c r="V189" s="22"/>
      <c r="W189" s="47">
        <v>0</v>
      </c>
      <c r="X189" s="31"/>
      <c r="Y189" s="47">
        <v>0</v>
      </c>
      <c r="Z189" s="31"/>
      <c r="AA189" s="47">
        <v>0</v>
      </c>
      <c r="AB189" s="22"/>
      <c r="AC189" s="47">
        <v>0</v>
      </c>
      <c r="AE189">
        <v>0</v>
      </c>
      <c r="AF189" s="48">
        <f t="shared" si="2"/>
        <v>0</v>
      </c>
    </row>
    <row r="190" spans="1:32">
      <c r="A190" s="9"/>
      <c r="B190" s="9" t="s">
        <v>303</v>
      </c>
      <c r="C190" s="9" t="s">
        <v>307</v>
      </c>
      <c r="D190" s="20" t="s">
        <v>314</v>
      </c>
      <c r="E190" s="13" t="s">
        <v>279</v>
      </c>
      <c r="F190" s="116" t="s">
        <v>188</v>
      </c>
      <c r="G190" s="47">
        <v>50</v>
      </c>
      <c r="H190" s="31"/>
      <c r="I190" s="47">
        <v>0</v>
      </c>
      <c r="J190" s="31"/>
      <c r="K190" s="47">
        <v>0</v>
      </c>
      <c r="L190" s="31"/>
      <c r="M190" s="47">
        <v>0</v>
      </c>
      <c r="N190" s="31"/>
      <c r="O190" s="47">
        <v>0</v>
      </c>
      <c r="P190" s="22"/>
      <c r="Q190" s="47">
        <v>0</v>
      </c>
      <c r="R190" s="22"/>
      <c r="S190" s="47">
        <v>0</v>
      </c>
      <c r="T190" s="22"/>
      <c r="U190" s="47">
        <v>0</v>
      </c>
      <c r="V190" s="22"/>
      <c r="W190" s="47">
        <v>0</v>
      </c>
      <c r="X190" s="31"/>
      <c r="Y190" s="47">
        <v>0</v>
      </c>
      <c r="Z190" s="31"/>
      <c r="AA190" s="47">
        <v>0</v>
      </c>
      <c r="AB190" s="22"/>
      <c r="AC190" s="47">
        <v>0</v>
      </c>
      <c r="AE190">
        <v>0</v>
      </c>
      <c r="AF190" s="48">
        <f t="shared" si="2"/>
        <v>0</v>
      </c>
    </row>
    <row r="191" spans="1:32">
      <c r="A191" s="9"/>
      <c r="B191" s="9" t="s">
        <v>303</v>
      </c>
      <c r="C191" s="9" t="s">
        <v>307</v>
      </c>
      <c r="D191" s="20" t="s">
        <v>314</v>
      </c>
      <c r="E191" s="13" t="s">
        <v>265</v>
      </c>
      <c r="F191" s="116" t="s">
        <v>188</v>
      </c>
      <c r="G191" s="47">
        <v>200</v>
      </c>
      <c r="H191" s="31"/>
      <c r="I191" s="47">
        <v>100</v>
      </c>
      <c r="J191" s="31"/>
      <c r="K191" s="47">
        <v>150</v>
      </c>
      <c r="L191" s="31"/>
      <c r="M191" s="47">
        <v>150</v>
      </c>
      <c r="N191" s="31"/>
      <c r="O191" s="47">
        <v>0</v>
      </c>
      <c r="P191" s="22"/>
      <c r="Q191" s="47">
        <v>0</v>
      </c>
      <c r="R191" s="22"/>
      <c r="S191" s="47">
        <v>0</v>
      </c>
      <c r="T191" s="22"/>
      <c r="U191" s="47">
        <v>0</v>
      </c>
      <c r="V191" s="22"/>
      <c r="W191" s="47">
        <v>0</v>
      </c>
      <c r="X191" s="31"/>
      <c r="Y191" s="47">
        <v>0</v>
      </c>
      <c r="Z191" s="31"/>
      <c r="AA191" s="47">
        <v>0</v>
      </c>
      <c r="AB191" s="22"/>
      <c r="AC191" s="47">
        <v>0</v>
      </c>
      <c r="AE191">
        <v>0</v>
      </c>
      <c r="AF191" s="48">
        <f t="shared" si="2"/>
        <v>0</v>
      </c>
    </row>
    <row r="192" spans="1:32">
      <c r="A192" s="9"/>
      <c r="B192" s="9" t="s">
        <v>303</v>
      </c>
      <c r="C192" s="9" t="s">
        <v>307</v>
      </c>
      <c r="D192" s="13" t="s">
        <v>310</v>
      </c>
      <c r="E192" s="13" t="s">
        <v>258</v>
      </c>
      <c r="F192" s="116" t="s">
        <v>315</v>
      </c>
      <c r="G192" s="47">
        <v>0</v>
      </c>
      <c r="H192" s="31"/>
      <c r="I192" s="47">
        <v>0</v>
      </c>
      <c r="J192" s="31"/>
      <c r="K192" s="47">
        <v>0</v>
      </c>
      <c r="L192" s="31"/>
      <c r="M192" s="47">
        <v>0</v>
      </c>
      <c r="N192" s="31"/>
      <c r="O192" s="47">
        <v>0</v>
      </c>
      <c r="P192" s="22"/>
      <c r="Q192" s="47">
        <v>0</v>
      </c>
      <c r="R192" s="22"/>
      <c r="S192" s="47">
        <v>0</v>
      </c>
      <c r="T192" s="22"/>
      <c r="U192" s="47">
        <v>0</v>
      </c>
      <c r="V192" s="22"/>
      <c r="W192" s="47">
        <v>0</v>
      </c>
      <c r="X192" s="31"/>
      <c r="Y192" s="47">
        <v>0</v>
      </c>
      <c r="Z192" s="31"/>
      <c r="AA192" s="47">
        <v>0</v>
      </c>
      <c r="AB192" s="22"/>
      <c r="AC192" s="47">
        <v>0</v>
      </c>
      <c r="AE192">
        <v>0</v>
      </c>
      <c r="AF192" s="48">
        <f t="shared" si="2"/>
        <v>0</v>
      </c>
    </row>
    <row r="193" spans="1:32">
      <c r="A193" s="9"/>
      <c r="B193" s="9" t="s">
        <v>303</v>
      </c>
      <c r="C193" s="9" t="s">
        <v>307</v>
      </c>
      <c r="D193" s="13" t="s">
        <v>310</v>
      </c>
      <c r="E193" s="13" t="s">
        <v>258</v>
      </c>
      <c r="F193" s="116" t="s">
        <v>189</v>
      </c>
      <c r="G193" s="47">
        <v>0</v>
      </c>
      <c r="H193" s="31"/>
      <c r="I193" s="47">
        <v>0</v>
      </c>
      <c r="J193" s="31"/>
      <c r="K193" s="47">
        <v>0</v>
      </c>
      <c r="L193" s="31"/>
      <c r="M193" s="47">
        <v>0</v>
      </c>
      <c r="N193" s="31"/>
      <c r="O193" s="47">
        <v>0</v>
      </c>
      <c r="P193" s="22"/>
      <c r="Q193" s="47">
        <v>0</v>
      </c>
      <c r="R193" s="22"/>
      <c r="S193" s="47">
        <v>0</v>
      </c>
      <c r="T193" s="22"/>
      <c r="U193" s="47">
        <v>0</v>
      </c>
      <c r="V193" s="22"/>
      <c r="W193" s="47">
        <v>0</v>
      </c>
      <c r="X193" s="31"/>
      <c r="Y193" s="47">
        <v>0</v>
      </c>
      <c r="Z193" s="31"/>
      <c r="AA193" s="47">
        <v>0</v>
      </c>
      <c r="AB193" s="22"/>
      <c r="AC193" s="47">
        <v>0</v>
      </c>
      <c r="AE193">
        <v>0</v>
      </c>
      <c r="AF193" s="48">
        <f t="shared" si="2"/>
        <v>0</v>
      </c>
    </row>
    <row r="194" spans="1:32">
      <c r="A194" s="9"/>
      <c r="B194" s="9" t="s">
        <v>303</v>
      </c>
      <c r="C194" s="9" t="s">
        <v>307</v>
      </c>
      <c r="D194" s="13" t="s">
        <v>310</v>
      </c>
      <c r="E194" s="13" t="s">
        <v>258</v>
      </c>
      <c r="F194" s="116" t="s">
        <v>315</v>
      </c>
      <c r="G194" s="47">
        <v>0</v>
      </c>
      <c r="H194" s="31"/>
      <c r="I194" s="47">
        <v>0</v>
      </c>
      <c r="J194" s="31"/>
      <c r="K194" s="47">
        <v>0</v>
      </c>
      <c r="L194" s="31"/>
      <c r="M194" s="47">
        <v>0</v>
      </c>
      <c r="N194" s="31"/>
      <c r="O194" s="47">
        <v>0</v>
      </c>
      <c r="P194" s="22"/>
      <c r="Q194" s="47">
        <v>0</v>
      </c>
      <c r="R194" s="22"/>
      <c r="S194" s="47">
        <v>0</v>
      </c>
      <c r="T194" s="22"/>
      <c r="U194" s="47">
        <v>0</v>
      </c>
      <c r="V194" s="22"/>
      <c r="W194" s="47">
        <v>0</v>
      </c>
      <c r="X194" s="22"/>
      <c r="Y194" s="47">
        <v>0</v>
      </c>
      <c r="Z194" s="22"/>
      <c r="AA194" s="47">
        <v>0</v>
      </c>
      <c r="AB194" s="22"/>
      <c r="AC194" s="47">
        <v>0</v>
      </c>
      <c r="AE194">
        <v>0</v>
      </c>
      <c r="AF194" s="48">
        <f t="shared" si="2"/>
        <v>0</v>
      </c>
    </row>
    <row r="195" spans="1:32">
      <c r="A195" s="9" t="s">
        <v>327</v>
      </c>
      <c r="B195" s="9" t="s">
        <v>303</v>
      </c>
      <c r="C195" s="9" t="s">
        <v>307</v>
      </c>
      <c r="D195" s="13" t="s">
        <v>310</v>
      </c>
      <c r="E195" s="13" t="s">
        <v>280</v>
      </c>
      <c r="F195" s="116" t="s">
        <v>315</v>
      </c>
      <c r="G195" s="47">
        <v>175</v>
      </c>
      <c r="H195" s="31"/>
      <c r="I195" s="47">
        <v>160</v>
      </c>
      <c r="J195" s="31"/>
      <c r="K195" s="47">
        <v>162</v>
      </c>
      <c r="L195" s="31"/>
      <c r="M195" s="47">
        <v>69</v>
      </c>
      <c r="N195" s="31"/>
      <c r="O195" s="47">
        <v>45</v>
      </c>
      <c r="P195" s="31"/>
      <c r="Q195" s="47">
        <v>45</v>
      </c>
      <c r="R195" s="31"/>
      <c r="S195" s="47">
        <v>71.100000000000009</v>
      </c>
      <c r="T195" s="22"/>
      <c r="U195" s="47">
        <v>71.100000000000009</v>
      </c>
      <c r="V195" s="31"/>
      <c r="W195" s="47">
        <v>71.100000000000009</v>
      </c>
      <c r="X195" s="31"/>
      <c r="Y195" s="47">
        <v>76.5</v>
      </c>
      <c r="Z195" s="31"/>
      <c r="AA195" s="47">
        <v>76.5</v>
      </c>
      <c r="AB195" s="22"/>
      <c r="AC195" s="47">
        <v>76.5</v>
      </c>
      <c r="AE195">
        <v>76.5</v>
      </c>
      <c r="AF195" s="48">
        <f t="shared" si="2"/>
        <v>0</v>
      </c>
    </row>
    <row r="196" spans="1:32">
      <c r="A196" s="9" t="s">
        <v>327</v>
      </c>
      <c r="B196" s="9" t="s">
        <v>303</v>
      </c>
      <c r="C196" s="9" t="s">
        <v>307</v>
      </c>
      <c r="D196" s="20" t="s">
        <v>314</v>
      </c>
      <c r="E196" s="13" t="s">
        <v>281</v>
      </c>
      <c r="F196" s="116" t="s">
        <v>188</v>
      </c>
      <c r="G196" s="47">
        <v>25.4</v>
      </c>
      <c r="H196" s="31"/>
      <c r="I196" s="47">
        <v>25.4</v>
      </c>
      <c r="J196" s="31"/>
      <c r="K196" s="47">
        <v>245</v>
      </c>
      <c r="L196" s="31"/>
      <c r="M196" s="47">
        <v>252</v>
      </c>
      <c r="N196" s="31"/>
      <c r="O196" s="47">
        <v>262</v>
      </c>
      <c r="P196" s="31"/>
      <c r="Q196" s="47">
        <v>267</v>
      </c>
      <c r="R196" s="31"/>
      <c r="S196" s="47">
        <v>267</v>
      </c>
      <c r="T196" s="31"/>
      <c r="U196" s="47">
        <v>277</v>
      </c>
      <c r="V196" s="31"/>
      <c r="W196" s="47">
        <v>283</v>
      </c>
      <c r="X196" s="31"/>
      <c r="Y196" s="47">
        <v>283</v>
      </c>
      <c r="Z196" s="31"/>
      <c r="AA196" s="47">
        <v>297</v>
      </c>
      <c r="AB196" s="22"/>
      <c r="AC196" s="47">
        <v>289</v>
      </c>
      <c r="AE196">
        <v>289</v>
      </c>
      <c r="AF196" s="48">
        <f t="shared" ref="AF196:AF234" si="3">SUM(AG196:AR196)</f>
        <v>0</v>
      </c>
    </row>
    <row r="197" spans="1:32">
      <c r="A197" s="9" t="s">
        <v>327</v>
      </c>
      <c r="B197" s="9" t="s">
        <v>303</v>
      </c>
      <c r="C197" s="9" t="s">
        <v>306</v>
      </c>
      <c r="D197" s="13" t="s">
        <v>312</v>
      </c>
      <c r="E197" s="9" t="s">
        <v>268</v>
      </c>
      <c r="F197" s="116" t="s">
        <v>189</v>
      </c>
      <c r="G197" s="33">
        <v>247.5</v>
      </c>
      <c r="H197" s="22"/>
      <c r="I197" s="33">
        <v>0</v>
      </c>
      <c r="J197" s="22"/>
      <c r="K197" s="33">
        <v>0</v>
      </c>
      <c r="L197" s="22"/>
      <c r="M197" s="33">
        <v>0</v>
      </c>
      <c r="N197" s="22"/>
      <c r="O197" s="33">
        <v>0</v>
      </c>
      <c r="P197" s="22"/>
      <c r="Q197" s="33">
        <v>0</v>
      </c>
      <c r="R197" s="22"/>
      <c r="S197" s="33">
        <v>0</v>
      </c>
      <c r="T197" s="22"/>
      <c r="U197" s="33">
        <v>218</v>
      </c>
      <c r="V197" s="22"/>
      <c r="W197" s="33">
        <v>218</v>
      </c>
      <c r="X197" s="22"/>
      <c r="Y197" s="33">
        <v>182</v>
      </c>
      <c r="Z197" s="22"/>
      <c r="AA197" s="33">
        <v>182</v>
      </c>
      <c r="AB197" s="22"/>
      <c r="AC197" s="33">
        <v>182</v>
      </c>
      <c r="AE197">
        <v>182</v>
      </c>
      <c r="AF197" s="48">
        <f t="shared" si="3"/>
        <v>0</v>
      </c>
    </row>
    <row r="198" spans="1:32">
      <c r="A198" s="9" t="s">
        <v>327</v>
      </c>
      <c r="B198" s="9" t="s">
        <v>303</v>
      </c>
      <c r="C198" s="9" t="s">
        <v>307</v>
      </c>
      <c r="D198" s="20" t="s">
        <v>314</v>
      </c>
      <c r="E198" s="9" t="s">
        <v>270</v>
      </c>
      <c r="F198" s="116" t="s">
        <v>188</v>
      </c>
      <c r="G198" s="47">
        <v>933.75</v>
      </c>
      <c r="H198" s="22"/>
      <c r="I198" s="47">
        <v>983.25</v>
      </c>
      <c r="J198" s="22"/>
      <c r="K198" s="47">
        <v>700</v>
      </c>
      <c r="L198" s="22"/>
      <c r="M198" s="47">
        <v>800</v>
      </c>
      <c r="N198" s="22"/>
      <c r="O198" s="47">
        <v>800</v>
      </c>
      <c r="P198" s="22"/>
      <c r="Q198" s="47">
        <v>800</v>
      </c>
      <c r="R198" s="22"/>
      <c r="S198" s="47">
        <v>361</v>
      </c>
      <c r="T198" s="22"/>
      <c r="U198" s="47">
        <v>441</v>
      </c>
      <c r="V198" s="48"/>
      <c r="W198" s="47">
        <v>422</v>
      </c>
      <c r="X198" s="22"/>
      <c r="Y198" s="47">
        <v>439</v>
      </c>
      <c r="Z198" s="22"/>
      <c r="AA198" s="47">
        <v>352</v>
      </c>
      <c r="AB198" s="22"/>
      <c r="AC198" s="47">
        <v>315</v>
      </c>
      <c r="AE198">
        <v>315</v>
      </c>
      <c r="AF198" s="48">
        <f t="shared" si="3"/>
        <v>0</v>
      </c>
    </row>
    <row r="199" spans="1:32">
      <c r="A199" s="9" t="s">
        <v>334</v>
      </c>
      <c r="B199" s="9" t="s">
        <v>303</v>
      </c>
      <c r="C199" s="9" t="s">
        <v>306</v>
      </c>
      <c r="D199" s="13" t="s">
        <v>311</v>
      </c>
      <c r="E199" s="9" t="s">
        <v>223</v>
      </c>
      <c r="F199" s="116" t="s">
        <v>315</v>
      </c>
      <c r="G199" s="33"/>
      <c r="H199" s="22"/>
      <c r="I199" s="33">
        <v>0</v>
      </c>
      <c r="J199" s="22"/>
      <c r="K199" s="33">
        <v>90</v>
      </c>
      <c r="L199" s="22"/>
      <c r="M199" s="33">
        <v>81</v>
      </c>
      <c r="N199" s="22"/>
      <c r="O199" s="33">
        <v>81</v>
      </c>
      <c r="P199" s="22"/>
      <c r="Q199" s="33">
        <v>81</v>
      </c>
      <c r="R199" s="22"/>
      <c r="S199" s="33">
        <v>81</v>
      </c>
      <c r="T199" s="40"/>
      <c r="U199" s="33">
        <v>81</v>
      </c>
      <c r="V199" s="31"/>
      <c r="W199" s="33">
        <v>81</v>
      </c>
      <c r="X199" s="13"/>
      <c r="Y199" s="33">
        <v>56</v>
      </c>
      <c r="Z199" s="13"/>
      <c r="AA199" s="33">
        <v>56</v>
      </c>
      <c r="AB199" s="13"/>
      <c r="AC199" s="33">
        <v>59</v>
      </c>
      <c r="AE199">
        <v>59</v>
      </c>
      <c r="AF199" s="48">
        <f t="shared" si="3"/>
        <v>0</v>
      </c>
    </row>
    <row r="200" spans="1:32">
      <c r="A200" s="9" t="s">
        <v>334</v>
      </c>
      <c r="B200" s="9" t="s">
        <v>303</v>
      </c>
      <c r="C200" s="9" t="s">
        <v>306</v>
      </c>
      <c r="D200" s="13" t="s">
        <v>311</v>
      </c>
      <c r="E200" s="9" t="s">
        <v>223</v>
      </c>
      <c r="F200" s="116" t="s">
        <v>316</v>
      </c>
      <c r="G200" s="33"/>
      <c r="H200" s="22"/>
      <c r="I200" s="33">
        <v>0</v>
      </c>
      <c r="J200" s="22"/>
      <c r="K200" s="33">
        <v>180</v>
      </c>
      <c r="L200" s="22"/>
      <c r="M200" s="33">
        <v>97.5</v>
      </c>
      <c r="N200" s="22"/>
      <c r="O200" s="33">
        <v>94.5</v>
      </c>
      <c r="P200" s="31"/>
      <c r="Q200" s="33">
        <v>94.5</v>
      </c>
      <c r="R200" s="31"/>
      <c r="S200" s="33">
        <v>94.5</v>
      </c>
      <c r="T200" s="22"/>
      <c r="U200" s="33">
        <v>94.5</v>
      </c>
      <c r="V200" s="31"/>
      <c r="W200" s="33">
        <v>94.5</v>
      </c>
      <c r="X200" s="13"/>
      <c r="Y200" s="33">
        <v>64</v>
      </c>
      <c r="Z200" s="13"/>
      <c r="AA200" s="33">
        <v>71</v>
      </c>
      <c r="AB200" s="13"/>
      <c r="AC200" s="33">
        <v>64</v>
      </c>
      <c r="AE200">
        <v>64</v>
      </c>
      <c r="AF200" s="48">
        <f t="shared" si="3"/>
        <v>0</v>
      </c>
    </row>
    <row r="201" spans="1:32">
      <c r="A201" s="9" t="s">
        <v>327</v>
      </c>
      <c r="B201" s="9" t="s">
        <v>303</v>
      </c>
      <c r="C201" s="9" t="s">
        <v>306</v>
      </c>
      <c r="D201" s="20" t="s">
        <v>314</v>
      </c>
      <c r="E201" s="9" t="s">
        <v>268</v>
      </c>
      <c r="F201" s="116" t="s">
        <v>189</v>
      </c>
      <c r="G201" s="33">
        <v>77</v>
      </c>
      <c r="H201" s="22"/>
      <c r="I201" s="33">
        <v>455</v>
      </c>
      <c r="J201" s="22"/>
      <c r="K201" s="33">
        <v>455</v>
      </c>
      <c r="L201" s="22"/>
      <c r="M201" s="33">
        <v>455</v>
      </c>
      <c r="N201" s="22"/>
      <c r="O201" s="33">
        <v>446</v>
      </c>
      <c r="P201" s="22"/>
      <c r="Q201" s="33">
        <v>391</v>
      </c>
      <c r="R201" s="22"/>
      <c r="S201" s="33">
        <v>395</v>
      </c>
      <c r="T201" s="22"/>
      <c r="U201" s="33">
        <v>177</v>
      </c>
      <c r="V201" s="22"/>
      <c r="W201" s="33">
        <v>177</v>
      </c>
      <c r="X201" s="22"/>
      <c r="Y201" s="33">
        <v>113</v>
      </c>
      <c r="Z201" s="22"/>
      <c r="AA201" s="33">
        <v>113</v>
      </c>
      <c r="AB201" s="22"/>
      <c r="AC201" s="33">
        <v>118</v>
      </c>
      <c r="AE201">
        <v>118</v>
      </c>
      <c r="AF201" s="48">
        <f t="shared" si="3"/>
        <v>0</v>
      </c>
    </row>
    <row r="202" spans="1:32">
      <c r="A202" s="9" t="s">
        <v>334</v>
      </c>
      <c r="B202" s="9" t="s">
        <v>303</v>
      </c>
      <c r="C202" s="9" t="s">
        <v>307</v>
      </c>
      <c r="D202" s="13" t="s">
        <v>311</v>
      </c>
      <c r="E202" s="13" t="s">
        <v>282</v>
      </c>
      <c r="F202" s="116" t="s">
        <v>315</v>
      </c>
      <c r="G202" s="47"/>
      <c r="H202" s="31"/>
      <c r="I202" s="47">
        <v>0</v>
      </c>
      <c r="J202" s="31"/>
      <c r="K202" s="47">
        <v>184</v>
      </c>
      <c r="L202" s="31"/>
      <c r="M202" s="47">
        <v>184</v>
      </c>
      <c r="N202" s="31"/>
      <c r="O202" s="47">
        <v>182</v>
      </c>
      <c r="P202" s="31"/>
      <c r="Q202" s="47">
        <v>182</v>
      </c>
      <c r="R202" s="31"/>
      <c r="S202" s="47">
        <v>182</v>
      </c>
      <c r="T202" s="31"/>
      <c r="U202" s="47">
        <v>185</v>
      </c>
      <c r="V202" s="22"/>
      <c r="W202" s="47">
        <v>190</v>
      </c>
      <c r="X202" s="13"/>
      <c r="Y202" s="47">
        <v>215</v>
      </c>
      <c r="Z202" s="13"/>
      <c r="AA202" s="47">
        <v>224</v>
      </c>
      <c r="AB202" s="22"/>
      <c r="AC202" s="47">
        <v>234</v>
      </c>
      <c r="AE202">
        <v>234</v>
      </c>
      <c r="AF202" s="48">
        <f t="shared" si="3"/>
        <v>0</v>
      </c>
    </row>
    <row r="203" spans="1:32">
      <c r="A203" s="9"/>
      <c r="B203" s="9" t="s">
        <v>303</v>
      </c>
      <c r="C203" s="9" t="s">
        <v>308</v>
      </c>
      <c r="D203" s="13" t="s">
        <v>311</v>
      </c>
      <c r="E203" s="13" t="s">
        <v>283</v>
      </c>
      <c r="F203" s="116" t="s">
        <v>188</v>
      </c>
      <c r="G203" s="47"/>
      <c r="H203" s="22"/>
      <c r="I203" s="47">
        <v>50</v>
      </c>
      <c r="J203" s="22"/>
      <c r="K203" s="47">
        <v>0</v>
      </c>
      <c r="L203" s="22"/>
      <c r="M203" s="47">
        <v>0</v>
      </c>
      <c r="N203" s="22"/>
      <c r="O203" s="47">
        <v>0</v>
      </c>
      <c r="P203" s="31"/>
      <c r="Q203" s="47">
        <v>0</v>
      </c>
      <c r="R203" s="31"/>
      <c r="S203" s="47">
        <v>0</v>
      </c>
      <c r="T203" s="31"/>
      <c r="U203" s="47">
        <v>0</v>
      </c>
      <c r="V203" s="31"/>
      <c r="W203" s="47">
        <v>0</v>
      </c>
      <c r="X203" s="22"/>
      <c r="Y203" s="47">
        <v>0</v>
      </c>
      <c r="Z203" s="22"/>
      <c r="AA203" s="47">
        <v>0</v>
      </c>
      <c r="AB203" s="22"/>
      <c r="AC203" s="47">
        <v>0</v>
      </c>
      <c r="AE203">
        <v>0</v>
      </c>
      <c r="AF203" s="48">
        <f t="shared" si="3"/>
        <v>0</v>
      </c>
    </row>
    <row r="204" spans="1:32">
      <c r="A204" s="9" t="s">
        <v>327</v>
      </c>
      <c r="B204" s="9" t="s">
        <v>303</v>
      </c>
      <c r="C204" s="9" t="s">
        <v>307</v>
      </c>
      <c r="D204" s="20" t="s">
        <v>314</v>
      </c>
      <c r="E204" s="13" t="s">
        <v>284</v>
      </c>
      <c r="F204" s="116" t="s">
        <v>188</v>
      </c>
      <c r="G204" s="47">
        <v>17.2</v>
      </c>
      <c r="H204" s="31"/>
      <c r="I204" s="47">
        <v>1149.75</v>
      </c>
      <c r="J204" s="31"/>
      <c r="K204" s="47">
        <v>532.5</v>
      </c>
      <c r="L204" s="31"/>
      <c r="M204" s="47">
        <v>513</v>
      </c>
      <c r="N204" s="31"/>
      <c r="O204" s="47">
        <v>675</v>
      </c>
      <c r="P204" s="40"/>
      <c r="Q204" s="47">
        <v>774</v>
      </c>
      <c r="R204" s="40"/>
      <c r="S204" s="47">
        <v>622.80000000000007</v>
      </c>
      <c r="T204" s="22"/>
      <c r="U204" s="47">
        <v>591</v>
      </c>
      <c r="V204" s="22"/>
      <c r="W204" s="47">
        <v>570</v>
      </c>
      <c r="X204" s="22"/>
      <c r="Y204" s="47">
        <v>615</v>
      </c>
      <c r="Z204" s="22"/>
      <c r="AA204" s="47">
        <v>615</v>
      </c>
      <c r="AB204" s="22"/>
      <c r="AC204" s="47">
        <v>615</v>
      </c>
      <c r="AE204">
        <v>615</v>
      </c>
      <c r="AF204" s="48">
        <f t="shared" si="3"/>
        <v>0</v>
      </c>
    </row>
    <row r="205" spans="1:32">
      <c r="A205" s="9"/>
      <c r="B205" s="9" t="s">
        <v>303</v>
      </c>
      <c r="C205" s="9" t="s">
        <v>308</v>
      </c>
      <c r="D205" s="13" t="s">
        <v>311</v>
      </c>
      <c r="E205" s="13" t="s">
        <v>285</v>
      </c>
      <c r="F205" s="116" t="s">
        <v>315</v>
      </c>
      <c r="G205" s="47">
        <v>50</v>
      </c>
      <c r="H205" s="22"/>
      <c r="I205" s="47">
        <v>50</v>
      </c>
      <c r="J205" s="22"/>
      <c r="K205" s="47">
        <v>50</v>
      </c>
      <c r="L205" s="22"/>
      <c r="M205" s="47">
        <v>50</v>
      </c>
      <c r="N205" s="22"/>
      <c r="O205" s="47">
        <v>50</v>
      </c>
      <c r="P205" s="31"/>
      <c r="Q205" s="47">
        <v>0</v>
      </c>
      <c r="R205" s="31"/>
      <c r="S205" s="47">
        <v>0</v>
      </c>
      <c r="T205" s="31"/>
      <c r="U205" s="47">
        <v>0</v>
      </c>
      <c r="V205" s="31"/>
      <c r="W205" s="47">
        <v>0</v>
      </c>
      <c r="X205" s="22"/>
      <c r="Y205" s="47">
        <v>0</v>
      </c>
      <c r="Z205" s="22"/>
      <c r="AA205" s="47">
        <v>0</v>
      </c>
      <c r="AB205" s="22"/>
      <c r="AC205" s="47">
        <v>0</v>
      </c>
      <c r="AE205">
        <v>0</v>
      </c>
      <c r="AF205" s="48">
        <f t="shared" si="3"/>
        <v>0</v>
      </c>
    </row>
    <row r="206" spans="1:32">
      <c r="A206" s="9" t="s">
        <v>327</v>
      </c>
      <c r="B206" s="9" t="s">
        <v>303</v>
      </c>
      <c r="C206" s="9" t="s">
        <v>306</v>
      </c>
      <c r="D206" s="13" t="s">
        <v>312</v>
      </c>
      <c r="E206" s="9" t="s">
        <v>286</v>
      </c>
      <c r="F206" s="116" t="s">
        <v>315</v>
      </c>
      <c r="G206" s="33">
        <v>252</v>
      </c>
      <c r="H206" s="22"/>
      <c r="I206" s="33">
        <v>189</v>
      </c>
      <c r="J206" s="22"/>
      <c r="K206" s="33">
        <v>189</v>
      </c>
      <c r="L206" s="22"/>
      <c r="M206" s="33">
        <v>189</v>
      </c>
      <c r="N206" s="22"/>
      <c r="O206" s="33">
        <v>189</v>
      </c>
      <c r="P206" s="40"/>
      <c r="Q206" s="33">
        <v>183</v>
      </c>
      <c r="R206" s="40"/>
      <c r="S206" s="33">
        <v>188</v>
      </c>
      <c r="T206" s="22"/>
      <c r="U206" s="33">
        <v>188</v>
      </c>
      <c r="V206" s="31"/>
      <c r="W206" s="33">
        <v>188</v>
      </c>
      <c r="X206" s="22"/>
      <c r="Y206" s="33">
        <v>188</v>
      </c>
      <c r="Z206" s="22"/>
      <c r="AA206" s="33">
        <v>188</v>
      </c>
      <c r="AB206" s="22"/>
      <c r="AC206" s="33">
        <v>180</v>
      </c>
      <c r="AE206">
        <v>180</v>
      </c>
      <c r="AF206" s="48">
        <f t="shared" si="3"/>
        <v>0</v>
      </c>
    </row>
    <row r="207" spans="1:32">
      <c r="A207" s="9"/>
      <c r="B207" s="9" t="s">
        <v>303</v>
      </c>
      <c r="C207" s="9" t="s">
        <v>308</v>
      </c>
      <c r="D207" s="13" t="s">
        <v>311</v>
      </c>
      <c r="E207" s="13" t="s">
        <v>231</v>
      </c>
      <c r="F207" s="116" t="s">
        <v>315</v>
      </c>
      <c r="G207" s="47">
        <v>75</v>
      </c>
      <c r="H207" s="22"/>
      <c r="I207" s="47">
        <v>0</v>
      </c>
      <c r="J207" s="22"/>
      <c r="K207" s="47">
        <v>0</v>
      </c>
      <c r="L207" s="22"/>
      <c r="M207" s="47">
        <v>0</v>
      </c>
      <c r="N207" s="22"/>
      <c r="O207" s="47">
        <v>0</v>
      </c>
      <c r="P207" s="31"/>
      <c r="Q207" s="47">
        <v>0</v>
      </c>
      <c r="R207" s="31"/>
      <c r="S207" s="47">
        <v>0</v>
      </c>
      <c r="T207" s="31"/>
      <c r="U207" s="47">
        <v>0</v>
      </c>
      <c r="V207" s="31"/>
      <c r="W207" s="47">
        <v>0</v>
      </c>
      <c r="X207" s="22"/>
      <c r="Y207" s="47">
        <v>0</v>
      </c>
      <c r="Z207" s="22"/>
      <c r="AA207" s="47">
        <v>0</v>
      </c>
      <c r="AB207" s="22"/>
      <c r="AC207" s="47">
        <v>0</v>
      </c>
      <c r="AE207">
        <v>0</v>
      </c>
      <c r="AF207" s="48">
        <f t="shared" si="3"/>
        <v>0</v>
      </c>
    </row>
    <row r="208" spans="1:32">
      <c r="A208" s="9"/>
      <c r="B208" s="9" t="s">
        <v>303</v>
      </c>
      <c r="C208" s="9" t="s">
        <v>308</v>
      </c>
      <c r="D208" s="13" t="s">
        <v>311</v>
      </c>
      <c r="E208" s="13" t="s">
        <v>287</v>
      </c>
      <c r="F208" s="116" t="s">
        <v>315</v>
      </c>
      <c r="G208" s="47">
        <v>405</v>
      </c>
      <c r="H208" s="22"/>
      <c r="I208" s="47">
        <v>405</v>
      </c>
      <c r="J208" s="22"/>
      <c r="K208" s="47">
        <v>337.5</v>
      </c>
      <c r="L208" s="22"/>
      <c r="M208" s="47">
        <v>337.5</v>
      </c>
      <c r="N208" s="22"/>
      <c r="O208" s="47">
        <v>138</v>
      </c>
      <c r="P208" s="22"/>
      <c r="Q208" s="47">
        <v>0</v>
      </c>
      <c r="R208" s="22"/>
      <c r="S208" s="47">
        <v>0</v>
      </c>
      <c r="T208" s="31"/>
      <c r="U208" s="47">
        <v>0</v>
      </c>
      <c r="V208" s="31"/>
      <c r="W208" s="47">
        <v>0</v>
      </c>
      <c r="X208" s="22"/>
      <c r="Y208" s="47">
        <v>0</v>
      </c>
      <c r="Z208" s="22"/>
      <c r="AA208" s="47">
        <v>0</v>
      </c>
      <c r="AB208" s="22"/>
      <c r="AC208" s="47">
        <v>0</v>
      </c>
      <c r="AE208">
        <v>0</v>
      </c>
      <c r="AF208" s="48">
        <f t="shared" si="3"/>
        <v>0</v>
      </c>
    </row>
    <row r="209" spans="1:32">
      <c r="A209" s="9"/>
      <c r="B209" s="9" t="s">
        <v>303</v>
      </c>
      <c r="C209" s="9" t="s">
        <v>308</v>
      </c>
      <c r="D209" s="13" t="s">
        <v>311</v>
      </c>
      <c r="E209" s="13" t="s">
        <v>258</v>
      </c>
      <c r="F209" s="116" t="s">
        <v>315</v>
      </c>
      <c r="G209" s="47">
        <v>0</v>
      </c>
      <c r="H209" s="22"/>
      <c r="I209" s="47">
        <v>0</v>
      </c>
      <c r="J209" s="22"/>
      <c r="K209" s="47">
        <v>0</v>
      </c>
      <c r="L209" s="22"/>
      <c r="M209" s="47">
        <v>0</v>
      </c>
      <c r="N209" s="22"/>
      <c r="O209" s="47">
        <v>0</v>
      </c>
      <c r="P209" s="31"/>
      <c r="Q209" s="47">
        <v>0</v>
      </c>
      <c r="R209" s="31"/>
      <c r="S209" s="47">
        <v>0</v>
      </c>
      <c r="T209" s="31"/>
      <c r="U209" s="47">
        <v>0</v>
      </c>
      <c r="V209" s="31"/>
      <c r="W209" s="47">
        <v>0</v>
      </c>
      <c r="X209" s="22"/>
      <c r="Y209" s="47">
        <v>0</v>
      </c>
      <c r="Z209" s="22"/>
      <c r="AA209" s="47">
        <v>0</v>
      </c>
      <c r="AB209" s="22"/>
      <c r="AC209" s="47">
        <v>0</v>
      </c>
      <c r="AE209">
        <v>0</v>
      </c>
      <c r="AF209" s="48">
        <f t="shared" si="3"/>
        <v>0</v>
      </c>
    </row>
    <row r="210" spans="1:32">
      <c r="A210" s="9" t="s">
        <v>328</v>
      </c>
      <c r="B210" s="9" t="s">
        <v>303</v>
      </c>
      <c r="C210" s="9" t="s">
        <v>308</v>
      </c>
      <c r="D210" s="13" t="s">
        <v>311</v>
      </c>
      <c r="E210" s="13" t="s">
        <v>288</v>
      </c>
      <c r="F210" s="116" t="s">
        <v>315</v>
      </c>
      <c r="G210" s="47">
        <v>150</v>
      </c>
      <c r="H210" s="22"/>
      <c r="I210" s="47">
        <v>60</v>
      </c>
      <c r="J210" s="22"/>
      <c r="K210" s="47">
        <v>70.2</v>
      </c>
      <c r="L210" s="22"/>
      <c r="M210" s="47">
        <v>70.2</v>
      </c>
      <c r="N210" s="22"/>
      <c r="O210" s="47">
        <v>70.2</v>
      </c>
      <c r="P210" s="31"/>
      <c r="Q210" s="47">
        <v>70.2</v>
      </c>
      <c r="R210" s="31"/>
      <c r="S210" s="47">
        <v>70.2</v>
      </c>
      <c r="T210" s="31"/>
      <c r="U210" s="47">
        <v>70.2</v>
      </c>
      <c r="V210" s="31"/>
      <c r="W210" s="47">
        <v>70.2</v>
      </c>
      <c r="X210" s="50"/>
      <c r="Y210" s="47">
        <v>70</v>
      </c>
      <c r="Z210" s="50"/>
      <c r="AA210" s="47">
        <v>70</v>
      </c>
      <c r="AB210" s="50"/>
      <c r="AC210" s="47">
        <v>105</v>
      </c>
      <c r="AE210">
        <v>105</v>
      </c>
      <c r="AF210" s="48">
        <f t="shared" si="3"/>
        <v>0</v>
      </c>
    </row>
    <row r="211" spans="1:32">
      <c r="A211" s="9" t="s">
        <v>327</v>
      </c>
      <c r="B211" s="9" t="s">
        <v>303</v>
      </c>
      <c r="C211" s="9" t="s">
        <v>306</v>
      </c>
      <c r="D211" s="13" t="s">
        <v>311</v>
      </c>
      <c r="E211" s="119" t="s">
        <v>289</v>
      </c>
      <c r="F211" s="116" t="s">
        <v>315</v>
      </c>
      <c r="G211" s="47">
        <v>164.70000000000002</v>
      </c>
      <c r="H211" s="22"/>
      <c r="I211" s="47">
        <v>60</v>
      </c>
      <c r="J211" s="22"/>
      <c r="K211" s="47">
        <v>60</v>
      </c>
      <c r="L211" s="22"/>
      <c r="M211" s="47">
        <v>48</v>
      </c>
      <c r="N211" s="22"/>
      <c r="O211" s="47">
        <v>48</v>
      </c>
      <c r="P211" s="22"/>
      <c r="Q211" s="47">
        <v>48</v>
      </c>
      <c r="R211" s="22"/>
      <c r="S211" s="47">
        <v>48</v>
      </c>
      <c r="T211" s="22"/>
      <c r="U211" s="47">
        <v>48</v>
      </c>
      <c r="V211" s="22"/>
      <c r="W211" s="47">
        <v>48</v>
      </c>
      <c r="X211" s="13"/>
      <c r="Y211" s="47">
        <v>48</v>
      </c>
      <c r="Z211" s="13"/>
      <c r="AA211" s="47">
        <v>48</v>
      </c>
      <c r="AB211" s="13"/>
      <c r="AC211" s="47">
        <v>48</v>
      </c>
      <c r="AE211">
        <v>48</v>
      </c>
      <c r="AF211" s="48">
        <f t="shared" si="3"/>
        <v>0</v>
      </c>
    </row>
    <row r="212" spans="1:32">
      <c r="A212" s="9" t="s">
        <v>329</v>
      </c>
      <c r="B212" s="9" t="s">
        <v>303</v>
      </c>
      <c r="C212" s="9" t="s">
        <v>306</v>
      </c>
      <c r="D212" s="20" t="s">
        <v>314</v>
      </c>
      <c r="E212" s="9" t="s">
        <v>225</v>
      </c>
      <c r="F212" s="116" t="s">
        <v>188</v>
      </c>
      <c r="G212" s="33">
        <v>1737.9</v>
      </c>
      <c r="H212" s="22"/>
      <c r="I212" s="33">
        <v>1245</v>
      </c>
      <c r="J212" s="22"/>
      <c r="K212" s="33">
        <v>1446</v>
      </c>
      <c r="L212" s="22"/>
      <c r="M212" s="33">
        <v>1451</v>
      </c>
      <c r="N212" s="22"/>
      <c r="O212" s="33">
        <v>1465</v>
      </c>
      <c r="P212" s="22"/>
      <c r="Q212" s="33">
        <v>1405</v>
      </c>
      <c r="R212" s="22"/>
      <c r="S212" s="33">
        <v>1340</v>
      </c>
      <c r="T212" s="22"/>
      <c r="U212" s="33">
        <v>1506</v>
      </c>
      <c r="V212" s="31"/>
      <c r="W212" s="33">
        <v>1506</v>
      </c>
      <c r="X212" s="22"/>
      <c r="Y212" s="33">
        <v>1588</v>
      </c>
      <c r="Z212" s="22"/>
      <c r="AA212" s="33">
        <v>1508</v>
      </c>
      <c r="AB212" s="22"/>
      <c r="AC212" s="33">
        <v>1447</v>
      </c>
      <c r="AE212">
        <v>1447</v>
      </c>
      <c r="AF212" s="48">
        <f t="shared" si="3"/>
        <v>0</v>
      </c>
    </row>
    <row r="213" spans="1:32">
      <c r="A213" s="9" t="s">
        <v>334</v>
      </c>
      <c r="B213" s="9" t="s">
        <v>303</v>
      </c>
      <c r="C213" s="9" t="s">
        <v>307</v>
      </c>
      <c r="D213" s="13" t="s">
        <v>311</v>
      </c>
      <c r="E213" s="13" t="s">
        <v>290</v>
      </c>
      <c r="F213" s="116" t="s">
        <v>315</v>
      </c>
      <c r="G213" s="47"/>
      <c r="H213" s="31"/>
      <c r="I213" s="47">
        <v>0</v>
      </c>
      <c r="J213" s="31"/>
      <c r="K213" s="47">
        <v>60</v>
      </c>
      <c r="L213" s="31"/>
      <c r="M213" s="47">
        <v>60</v>
      </c>
      <c r="N213" s="31"/>
      <c r="O213" s="47">
        <v>60</v>
      </c>
      <c r="P213" s="22"/>
      <c r="Q213" s="47">
        <v>60</v>
      </c>
      <c r="R213" s="22"/>
      <c r="S213" s="47">
        <v>60</v>
      </c>
      <c r="T213" s="31"/>
      <c r="U213" s="47">
        <v>60</v>
      </c>
      <c r="V213" s="22"/>
      <c r="W213" s="47">
        <v>51</v>
      </c>
      <c r="X213" s="50"/>
      <c r="Y213" s="47">
        <v>51</v>
      </c>
      <c r="Z213" s="50"/>
      <c r="AA213" s="47">
        <v>51</v>
      </c>
      <c r="AB213" s="22"/>
      <c r="AC213" s="47">
        <v>51</v>
      </c>
      <c r="AE213">
        <v>51</v>
      </c>
      <c r="AF213" s="48">
        <f t="shared" si="3"/>
        <v>0</v>
      </c>
    </row>
    <row r="214" spans="1:32">
      <c r="A214" s="9" t="s">
        <v>327</v>
      </c>
      <c r="B214" s="9" t="s">
        <v>303</v>
      </c>
      <c r="C214" s="9" t="s">
        <v>306</v>
      </c>
      <c r="D214" s="13" t="s">
        <v>311</v>
      </c>
      <c r="E214" s="9" t="s">
        <v>291</v>
      </c>
      <c r="F214" s="116" t="s">
        <v>315</v>
      </c>
      <c r="G214" s="33">
        <v>90</v>
      </c>
      <c r="H214" s="40"/>
      <c r="I214" s="33">
        <v>60</v>
      </c>
      <c r="J214" s="40"/>
      <c r="K214" s="33">
        <v>60</v>
      </c>
      <c r="L214" s="40"/>
      <c r="M214" s="33">
        <v>60</v>
      </c>
      <c r="N214" s="40"/>
      <c r="O214" s="33">
        <v>60</v>
      </c>
      <c r="P214" s="22"/>
      <c r="Q214" s="33">
        <v>63</v>
      </c>
      <c r="R214" s="22"/>
      <c r="S214" s="33">
        <v>53</v>
      </c>
      <c r="T214" s="22"/>
      <c r="U214" s="33">
        <v>53</v>
      </c>
      <c r="V214" s="22"/>
      <c r="W214" s="33">
        <v>53</v>
      </c>
      <c r="X214" s="122"/>
      <c r="Y214" s="33">
        <v>53</v>
      </c>
      <c r="Z214" s="122"/>
      <c r="AA214" s="33">
        <v>53</v>
      </c>
      <c r="AB214" s="122"/>
      <c r="AC214" s="33">
        <v>53</v>
      </c>
      <c r="AE214">
        <v>53</v>
      </c>
      <c r="AF214" s="48">
        <f t="shared" si="3"/>
        <v>0</v>
      </c>
    </row>
    <row r="215" spans="1:32">
      <c r="A215" s="9" t="s">
        <v>334</v>
      </c>
      <c r="B215" s="9" t="s">
        <v>303</v>
      </c>
      <c r="C215" s="9" t="s">
        <v>307</v>
      </c>
      <c r="D215" s="20" t="s">
        <v>314</v>
      </c>
      <c r="E215" s="13" t="s">
        <v>292</v>
      </c>
      <c r="F215" s="116" t="s">
        <v>188</v>
      </c>
      <c r="G215" s="47"/>
      <c r="H215" s="31"/>
      <c r="I215" s="47"/>
      <c r="J215" s="31"/>
      <c r="K215" s="47">
        <v>35</v>
      </c>
      <c r="L215" s="31"/>
      <c r="M215" s="47">
        <v>48</v>
      </c>
      <c r="N215" s="31"/>
      <c r="O215" s="47">
        <v>48</v>
      </c>
      <c r="P215" s="22"/>
      <c r="Q215" s="47">
        <v>48</v>
      </c>
      <c r="R215" s="22"/>
      <c r="S215" s="47">
        <v>51</v>
      </c>
      <c r="T215" s="31"/>
      <c r="U215" s="47">
        <v>51</v>
      </c>
      <c r="V215" s="22"/>
      <c r="W215" s="47">
        <v>68</v>
      </c>
      <c r="X215" s="31"/>
      <c r="Y215" s="47">
        <v>68</v>
      </c>
      <c r="Z215" s="31"/>
      <c r="AA215" s="47">
        <v>64</v>
      </c>
      <c r="AB215" s="22"/>
      <c r="AC215" s="47">
        <v>64</v>
      </c>
      <c r="AE215">
        <v>64</v>
      </c>
      <c r="AF215" s="48">
        <f t="shared" si="3"/>
        <v>0</v>
      </c>
    </row>
    <row r="216" spans="1:32">
      <c r="A216" s="9" t="s">
        <v>334</v>
      </c>
      <c r="B216" s="9" t="s">
        <v>303</v>
      </c>
      <c r="C216" s="9" t="s">
        <v>306</v>
      </c>
      <c r="D216" s="13" t="s">
        <v>311</v>
      </c>
      <c r="E216" s="9" t="s">
        <v>223</v>
      </c>
      <c r="F216" s="116" t="s">
        <v>315</v>
      </c>
      <c r="G216" s="33"/>
      <c r="H216" s="22"/>
      <c r="I216" s="33">
        <v>0</v>
      </c>
      <c r="J216" s="22"/>
      <c r="K216" s="33">
        <v>90</v>
      </c>
      <c r="L216" s="22"/>
      <c r="M216" s="33">
        <v>99</v>
      </c>
      <c r="N216" s="22"/>
      <c r="O216" s="33">
        <v>99</v>
      </c>
      <c r="P216" s="22"/>
      <c r="Q216" s="33">
        <v>63</v>
      </c>
      <c r="R216" s="22"/>
      <c r="S216" s="33">
        <v>63</v>
      </c>
      <c r="T216" s="22"/>
      <c r="U216" s="33">
        <v>63</v>
      </c>
      <c r="V216" s="31"/>
      <c r="W216" s="33">
        <v>63</v>
      </c>
      <c r="X216" s="13"/>
      <c r="Y216" s="33">
        <v>64</v>
      </c>
      <c r="Z216" s="31"/>
      <c r="AA216" s="33">
        <v>64</v>
      </c>
      <c r="AB216" s="13"/>
      <c r="AC216" s="33">
        <v>57</v>
      </c>
      <c r="AE216">
        <v>57</v>
      </c>
      <c r="AF216" s="48">
        <f t="shared" si="3"/>
        <v>0</v>
      </c>
    </row>
    <row r="217" spans="1:32">
      <c r="A217" s="9" t="s">
        <v>327</v>
      </c>
      <c r="B217" s="9" t="s">
        <v>303</v>
      </c>
      <c r="C217" s="9" t="s">
        <v>306</v>
      </c>
      <c r="D217" s="20" t="s">
        <v>314</v>
      </c>
      <c r="E217" s="9" t="s">
        <v>209</v>
      </c>
      <c r="F217" s="116" t="s">
        <v>189</v>
      </c>
      <c r="G217" s="33"/>
      <c r="H217" s="22"/>
      <c r="I217" s="33">
        <v>0</v>
      </c>
      <c r="J217" s="22"/>
      <c r="K217" s="33">
        <v>70</v>
      </c>
      <c r="L217" s="22"/>
      <c r="M217" s="33">
        <v>70</v>
      </c>
      <c r="N217" s="22"/>
      <c r="O217" s="33">
        <v>70</v>
      </c>
      <c r="P217" s="22"/>
      <c r="Q217" s="33">
        <v>70</v>
      </c>
      <c r="R217" s="22"/>
      <c r="S217" s="33">
        <v>70</v>
      </c>
      <c r="T217" s="22"/>
      <c r="U217" s="33">
        <v>180</v>
      </c>
      <c r="V217" s="31"/>
      <c r="W217" s="33">
        <v>180</v>
      </c>
      <c r="X217" s="22"/>
      <c r="Y217" s="33">
        <v>102</v>
      </c>
      <c r="Z217" s="22"/>
      <c r="AA217" s="33">
        <v>102</v>
      </c>
      <c r="AB217" s="22"/>
      <c r="AC217" s="33">
        <v>101</v>
      </c>
      <c r="AE217">
        <v>101</v>
      </c>
      <c r="AF217" s="48">
        <f t="shared" si="3"/>
        <v>0</v>
      </c>
    </row>
    <row r="218" spans="1:32">
      <c r="A218" s="9" t="s">
        <v>327</v>
      </c>
      <c r="B218" s="9" t="s">
        <v>303</v>
      </c>
      <c r="C218" s="9" t="s">
        <v>306</v>
      </c>
      <c r="D218" s="20" t="s">
        <v>314</v>
      </c>
      <c r="E218" s="9" t="s">
        <v>209</v>
      </c>
      <c r="F218" s="116" t="s">
        <v>189</v>
      </c>
      <c r="G218" s="33">
        <v>100</v>
      </c>
      <c r="H218" s="22"/>
      <c r="I218" s="33">
        <v>100</v>
      </c>
      <c r="J218" s="22"/>
      <c r="K218" s="33">
        <v>100</v>
      </c>
      <c r="L218" s="22"/>
      <c r="M218" s="33">
        <v>100</v>
      </c>
      <c r="N218" s="22"/>
      <c r="O218" s="33">
        <v>100</v>
      </c>
      <c r="P218" s="22"/>
      <c r="Q218" s="33">
        <v>100</v>
      </c>
      <c r="R218" s="22"/>
      <c r="S218" s="33">
        <v>100</v>
      </c>
      <c r="T218" s="22"/>
      <c r="U218" s="33">
        <v>150</v>
      </c>
      <c r="V218" s="31"/>
      <c r="W218" s="33">
        <v>260</v>
      </c>
      <c r="X218" s="22"/>
      <c r="Y218" s="33">
        <v>250</v>
      </c>
      <c r="Z218" s="22"/>
      <c r="AA218" s="33">
        <v>225</v>
      </c>
      <c r="AB218" s="22"/>
      <c r="AC218" s="33">
        <v>157</v>
      </c>
      <c r="AE218">
        <v>157</v>
      </c>
      <c r="AF218" s="48">
        <f t="shared" si="3"/>
        <v>0</v>
      </c>
    </row>
    <row r="219" spans="1:32">
      <c r="A219" s="9" t="s">
        <v>327</v>
      </c>
      <c r="B219" s="9" t="s">
        <v>303</v>
      </c>
      <c r="C219" s="9" t="s">
        <v>306</v>
      </c>
      <c r="D219" s="13" t="s">
        <v>312</v>
      </c>
      <c r="E219" s="9" t="s">
        <v>209</v>
      </c>
      <c r="F219" s="116" t="s">
        <v>189</v>
      </c>
      <c r="G219" s="33">
        <v>0</v>
      </c>
      <c r="H219" s="22"/>
      <c r="I219" s="33">
        <v>360</v>
      </c>
      <c r="J219" s="22"/>
      <c r="K219" s="33">
        <v>270</v>
      </c>
      <c r="L219" s="22"/>
      <c r="M219" s="33">
        <v>202.5</v>
      </c>
      <c r="N219" s="22"/>
      <c r="O219" s="33">
        <v>183.6</v>
      </c>
      <c r="P219" s="22"/>
      <c r="Q219" s="33">
        <v>183.6</v>
      </c>
      <c r="R219" s="22"/>
      <c r="S219" s="33">
        <v>166</v>
      </c>
      <c r="T219" s="22"/>
      <c r="U219" s="33">
        <v>166</v>
      </c>
      <c r="V219" s="22"/>
      <c r="W219" s="33">
        <v>166</v>
      </c>
      <c r="X219" s="22"/>
      <c r="Y219" s="33">
        <v>163</v>
      </c>
      <c r="Z219" s="22"/>
      <c r="AA219" s="33">
        <v>163</v>
      </c>
      <c r="AB219" s="22"/>
      <c r="AC219" s="33">
        <v>170</v>
      </c>
      <c r="AE219">
        <v>170</v>
      </c>
      <c r="AF219" s="48">
        <f t="shared" si="3"/>
        <v>0</v>
      </c>
    </row>
    <row r="220" spans="1:32">
      <c r="A220" s="9" t="s">
        <v>327</v>
      </c>
      <c r="B220" s="9" t="s">
        <v>303</v>
      </c>
      <c r="C220" s="9" t="s">
        <v>306</v>
      </c>
      <c r="D220" s="20" t="s">
        <v>314</v>
      </c>
      <c r="E220" s="9" t="s">
        <v>209</v>
      </c>
      <c r="F220" s="116" t="s">
        <v>189</v>
      </c>
      <c r="G220" s="33">
        <v>742.5</v>
      </c>
      <c r="H220" s="40"/>
      <c r="I220" s="33">
        <v>722</v>
      </c>
      <c r="J220" s="40"/>
      <c r="K220" s="33">
        <v>441</v>
      </c>
      <c r="L220" s="40"/>
      <c r="M220" s="33">
        <v>464</v>
      </c>
      <c r="N220" s="40"/>
      <c r="O220" s="33">
        <v>600</v>
      </c>
      <c r="P220" s="40"/>
      <c r="Q220" s="33">
        <v>695</v>
      </c>
      <c r="R220" s="40"/>
      <c r="S220" s="47">
        <v>764</v>
      </c>
      <c r="T220" s="22"/>
      <c r="U220" s="47">
        <v>651</v>
      </c>
      <c r="V220" s="22"/>
      <c r="W220" s="47">
        <v>651</v>
      </c>
      <c r="X220" s="22"/>
      <c r="Y220" s="47">
        <v>568</v>
      </c>
      <c r="Z220" s="22"/>
      <c r="AA220" s="47">
        <v>568</v>
      </c>
      <c r="AB220" s="22"/>
      <c r="AC220" s="47">
        <v>491</v>
      </c>
      <c r="AE220">
        <v>491</v>
      </c>
      <c r="AF220" s="48">
        <f t="shared" si="3"/>
        <v>0</v>
      </c>
    </row>
    <row r="221" spans="1:32">
      <c r="A221" s="9" t="s">
        <v>331</v>
      </c>
      <c r="B221" s="9" t="s">
        <v>303</v>
      </c>
      <c r="C221" s="9" t="s">
        <v>308</v>
      </c>
      <c r="D221" s="20" t="s">
        <v>314</v>
      </c>
      <c r="E221" s="13" t="s">
        <v>293</v>
      </c>
      <c r="F221" s="116" t="s">
        <v>188</v>
      </c>
      <c r="G221" s="33"/>
      <c r="H221" s="22"/>
      <c r="I221" s="33"/>
      <c r="J221" s="22"/>
      <c r="K221" s="33"/>
      <c r="L221" s="22"/>
      <c r="M221" s="33"/>
      <c r="N221" s="22"/>
      <c r="O221" s="33"/>
      <c r="P221" s="31"/>
      <c r="Q221" s="33"/>
      <c r="R221" s="31"/>
      <c r="S221" s="33"/>
      <c r="T221" s="31"/>
      <c r="U221" s="33">
        <v>226</v>
      </c>
      <c r="V221" s="22"/>
      <c r="W221" s="33">
        <v>226</v>
      </c>
      <c r="X221" s="13"/>
      <c r="Y221" s="33">
        <v>105</v>
      </c>
      <c r="Z221" s="13"/>
      <c r="AA221" s="33">
        <v>204</v>
      </c>
      <c r="AB221" s="13"/>
      <c r="AC221" s="33">
        <v>107</v>
      </c>
      <c r="AE221">
        <v>107</v>
      </c>
      <c r="AF221" s="48">
        <f t="shared" si="3"/>
        <v>0</v>
      </c>
    </row>
    <row r="222" spans="1:32">
      <c r="A222" s="9" t="s">
        <v>327</v>
      </c>
      <c r="B222" s="9" t="s">
        <v>303</v>
      </c>
      <c r="C222" s="9" t="s">
        <v>307</v>
      </c>
      <c r="D222" s="13" t="s">
        <v>310</v>
      </c>
      <c r="E222" s="13" t="s">
        <v>294</v>
      </c>
      <c r="F222" s="116" t="s">
        <v>315</v>
      </c>
      <c r="G222" s="47">
        <v>103</v>
      </c>
      <c r="H222" s="31"/>
      <c r="I222" s="47">
        <v>88</v>
      </c>
      <c r="J222" s="31"/>
      <c r="K222" s="47">
        <v>54</v>
      </c>
      <c r="L222" s="31"/>
      <c r="M222" s="47">
        <v>54</v>
      </c>
      <c r="N222" s="31"/>
      <c r="O222" s="47">
        <v>54</v>
      </c>
      <c r="P222" s="22"/>
      <c r="Q222" s="47">
        <v>27</v>
      </c>
      <c r="R222" s="22"/>
      <c r="S222" s="47">
        <v>27</v>
      </c>
      <c r="T222" s="22"/>
      <c r="U222" s="47">
        <v>27</v>
      </c>
      <c r="V222" s="22"/>
      <c r="W222" s="47">
        <v>27</v>
      </c>
      <c r="X222" s="22"/>
      <c r="Y222" s="47">
        <v>27</v>
      </c>
      <c r="Z222" s="22"/>
      <c r="AA222" s="47">
        <v>27</v>
      </c>
      <c r="AB222" s="22"/>
      <c r="AC222" s="47">
        <v>27</v>
      </c>
      <c r="AE222">
        <v>27</v>
      </c>
      <c r="AF222" s="48">
        <f t="shared" si="3"/>
        <v>0</v>
      </c>
    </row>
    <row r="223" spans="1:32">
      <c r="A223" s="9" t="s">
        <v>331</v>
      </c>
      <c r="B223" s="9" t="s">
        <v>303</v>
      </c>
      <c r="C223" s="9" t="s">
        <v>308</v>
      </c>
      <c r="D223" s="20" t="s">
        <v>314</v>
      </c>
      <c r="E223" s="13" t="s">
        <v>295</v>
      </c>
      <c r="F223" s="116" t="s">
        <v>188</v>
      </c>
      <c r="G223" s="33"/>
      <c r="H223" s="22"/>
      <c r="I223" s="33"/>
      <c r="J223" s="22"/>
      <c r="K223" s="33"/>
      <c r="L223" s="22"/>
      <c r="M223" s="33"/>
      <c r="N223" s="22"/>
      <c r="O223" s="33"/>
      <c r="P223" s="31"/>
      <c r="Q223" s="33"/>
      <c r="R223" s="31"/>
      <c r="S223" s="33"/>
      <c r="T223" s="31"/>
      <c r="U223" s="33">
        <v>368</v>
      </c>
      <c r="V223" s="22"/>
      <c r="W223" s="33">
        <v>368</v>
      </c>
      <c r="X223" s="13"/>
      <c r="Y223" s="33">
        <v>250</v>
      </c>
      <c r="Z223" s="13"/>
      <c r="AA223" s="33">
        <v>250</v>
      </c>
      <c r="AB223" s="13"/>
      <c r="AC223" s="33">
        <v>362</v>
      </c>
      <c r="AE223">
        <v>362</v>
      </c>
      <c r="AF223" s="48">
        <f t="shared" si="3"/>
        <v>0</v>
      </c>
    </row>
    <row r="224" spans="1:32">
      <c r="A224" s="9"/>
      <c r="B224" s="9" t="s">
        <v>303</v>
      </c>
      <c r="C224" s="9" t="s">
        <v>307</v>
      </c>
      <c r="D224" s="13" t="s">
        <v>310</v>
      </c>
      <c r="E224" s="13" t="s">
        <v>296</v>
      </c>
      <c r="F224" s="116" t="s">
        <v>188</v>
      </c>
      <c r="G224" s="33"/>
      <c r="H224" s="22"/>
      <c r="I224" s="33"/>
      <c r="J224" s="22"/>
      <c r="K224" s="33"/>
      <c r="L224" s="22"/>
      <c r="M224" s="33"/>
      <c r="N224" s="22"/>
      <c r="O224" s="33"/>
      <c r="P224" s="31"/>
      <c r="Q224" s="33"/>
      <c r="R224" s="31"/>
      <c r="S224" s="33"/>
      <c r="T224" s="31"/>
      <c r="U224" s="33"/>
      <c r="V224" s="22"/>
      <c r="W224" s="33"/>
      <c r="X224" s="13"/>
      <c r="Y224" s="33"/>
      <c r="Z224" s="13"/>
      <c r="AA224" s="33"/>
      <c r="AB224" s="13"/>
      <c r="AC224" s="33">
        <v>105</v>
      </c>
      <c r="AE224">
        <v>105</v>
      </c>
      <c r="AF224" s="48">
        <f t="shared" si="3"/>
        <v>0</v>
      </c>
    </row>
    <row r="225" spans="1:32">
      <c r="A225" s="9" t="s">
        <v>329</v>
      </c>
      <c r="B225" s="9" t="s">
        <v>303</v>
      </c>
      <c r="C225" s="9" t="s">
        <v>307</v>
      </c>
      <c r="D225" s="13" t="s">
        <v>310</v>
      </c>
      <c r="E225" s="13" t="s">
        <v>297</v>
      </c>
      <c r="F225" s="116" t="s">
        <v>316</v>
      </c>
      <c r="G225" s="47"/>
      <c r="H225" s="22"/>
      <c r="I225" s="47"/>
      <c r="J225" s="22"/>
      <c r="K225" s="47"/>
      <c r="L225" s="22"/>
      <c r="M225" s="47">
        <v>25</v>
      </c>
      <c r="N225" s="22"/>
      <c r="O225" s="47">
        <v>25</v>
      </c>
      <c r="P225" s="22"/>
      <c r="Q225" s="47">
        <v>25</v>
      </c>
      <c r="R225" s="22"/>
      <c r="S225" s="47">
        <v>25</v>
      </c>
      <c r="T225" s="22"/>
      <c r="U225" s="47">
        <v>25</v>
      </c>
      <c r="V225" s="22"/>
      <c r="W225" s="47">
        <v>25</v>
      </c>
      <c r="X225" s="22"/>
      <c r="Y225" s="47">
        <v>25</v>
      </c>
      <c r="Z225" s="22"/>
      <c r="AA225" s="47">
        <v>25</v>
      </c>
      <c r="AB225" s="22"/>
      <c r="AC225" s="47">
        <v>25</v>
      </c>
      <c r="AE225">
        <v>25</v>
      </c>
      <c r="AF225" s="48">
        <f t="shared" si="3"/>
        <v>0</v>
      </c>
    </row>
    <row r="226" spans="1:32">
      <c r="A226" s="9" t="s">
        <v>330</v>
      </c>
      <c r="B226" s="9" t="s">
        <v>303</v>
      </c>
      <c r="C226" s="9" t="s">
        <v>308</v>
      </c>
      <c r="D226" s="20" t="s">
        <v>314</v>
      </c>
      <c r="E226" s="13" t="s">
        <v>298</v>
      </c>
      <c r="F226" s="116" t="s">
        <v>189</v>
      </c>
      <c r="G226" s="47"/>
      <c r="H226" s="22"/>
      <c r="I226" s="47"/>
      <c r="J226" s="22"/>
      <c r="K226" s="47"/>
      <c r="L226" s="22"/>
      <c r="M226" s="47"/>
      <c r="N226" s="22"/>
      <c r="O226" s="47"/>
      <c r="P226" s="22"/>
      <c r="Q226" s="47"/>
      <c r="R226" s="22"/>
      <c r="S226" s="47"/>
      <c r="T226" s="22"/>
      <c r="U226" s="47"/>
      <c r="V226" s="22"/>
      <c r="W226" s="47"/>
      <c r="X226" s="22"/>
      <c r="Y226" s="47">
        <v>-92</v>
      </c>
      <c r="Z226" s="22"/>
      <c r="AA226" s="47">
        <v>-92</v>
      </c>
      <c r="AB226" s="22"/>
      <c r="AC226" s="47">
        <v>-101</v>
      </c>
      <c r="AE226">
        <v>-101</v>
      </c>
      <c r="AF226" s="48">
        <f t="shared" si="3"/>
        <v>0</v>
      </c>
    </row>
    <row r="227" spans="1:32">
      <c r="A227" s="9" t="s">
        <v>331</v>
      </c>
      <c r="B227" s="9" t="s">
        <v>303</v>
      </c>
      <c r="C227" s="9" t="s">
        <v>308</v>
      </c>
      <c r="D227" s="20" t="s">
        <v>314</v>
      </c>
      <c r="E227" s="13" t="s">
        <v>299</v>
      </c>
      <c r="F227" s="116" t="s">
        <v>189</v>
      </c>
      <c r="G227" s="33"/>
      <c r="H227" s="22"/>
      <c r="I227" s="33"/>
      <c r="J227" s="22"/>
      <c r="K227" s="33"/>
      <c r="L227" s="22"/>
      <c r="M227" s="33"/>
      <c r="N227" s="22"/>
      <c r="O227" s="33"/>
      <c r="P227" s="31"/>
      <c r="Q227" s="33"/>
      <c r="R227" s="31"/>
      <c r="S227" s="33"/>
      <c r="T227" s="31"/>
      <c r="U227" s="33">
        <v>97</v>
      </c>
      <c r="V227" s="22"/>
      <c r="W227" s="33">
        <v>97</v>
      </c>
      <c r="X227" s="13"/>
      <c r="Y227" s="33">
        <v>151</v>
      </c>
      <c r="Z227" s="13"/>
      <c r="AA227" s="33">
        <v>151</v>
      </c>
      <c r="AB227" s="13"/>
      <c r="AC227" s="33">
        <v>139</v>
      </c>
      <c r="AE227">
        <v>139</v>
      </c>
      <c r="AF227" s="48">
        <f t="shared" si="3"/>
        <v>0</v>
      </c>
    </row>
    <row r="228" spans="1:32">
      <c r="A228" s="9" t="s">
        <v>332</v>
      </c>
      <c r="B228" s="9" t="s">
        <v>303</v>
      </c>
      <c r="C228" s="9" t="s">
        <v>308</v>
      </c>
      <c r="D228" s="20" t="s">
        <v>314</v>
      </c>
      <c r="E228" s="13" t="s">
        <v>300</v>
      </c>
      <c r="F228" s="116" t="s">
        <v>188</v>
      </c>
      <c r="G228" s="33"/>
      <c r="H228" s="22"/>
      <c r="I228" s="33"/>
      <c r="J228" s="22"/>
      <c r="K228" s="33"/>
      <c r="L228" s="22"/>
      <c r="M228" s="33"/>
      <c r="N228" s="22"/>
      <c r="O228" s="33"/>
      <c r="P228" s="31"/>
      <c r="Q228" s="33"/>
      <c r="R228" s="31"/>
      <c r="S228" s="33"/>
      <c r="T228" s="31"/>
      <c r="U228" s="33"/>
      <c r="V228" s="22"/>
      <c r="W228" s="33"/>
      <c r="X228" s="13"/>
      <c r="Y228" s="33"/>
      <c r="Z228" s="13"/>
      <c r="AA228" s="33"/>
      <c r="AB228" s="13"/>
      <c r="AC228" s="33">
        <v>119</v>
      </c>
      <c r="AE228">
        <v>119</v>
      </c>
      <c r="AF228" s="48">
        <f t="shared" si="3"/>
        <v>0</v>
      </c>
    </row>
    <row r="229" spans="1:32">
      <c r="A229" s="9" t="s">
        <v>327</v>
      </c>
      <c r="B229" s="9" t="s">
        <v>303</v>
      </c>
      <c r="C229" s="9" t="s">
        <v>308</v>
      </c>
      <c r="D229" s="13" t="s">
        <v>311</v>
      </c>
      <c r="E229" s="9" t="s">
        <v>301</v>
      </c>
      <c r="F229" s="116" t="s">
        <v>316</v>
      </c>
      <c r="G229" s="47">
        <v>9.9</v>
      </c>
      <c r="H229" s="22"/>
      <c r="I229" s="47">
        <v>9.9</v>
      </c>
      <c r="J229" s="22"/>
      <c r="K229" s="47">
        <v>0</v>
      </c>
      <c r="L229" s="22"/>
      <c r="M229" s="47">
        <v>10</v>
      </c>
      <c r="N229" s="22"/>
      <c r="O229" s="47">
        <v>10</v>
      </c>
      <c r="P229" s="31"/>
      <c r="Q229" s="47">
        <v>10</v>
      </c>
      <c r="R229" s="31"/>
      <c r="S229" s="47">
        <v>10</v>
      </c>
      <c r="T229" s="31"/>
      <c r="U229" s="47">
        <v>10</v>
      </c>
      <c r="V229" s="22"/>
      <c r="W229" s="47">
        <v>10</v>
      </c>
      <c r="X229" s="13"/>
      <c r="Y229" s="47">
        <v>10</v>
      </c>
      <c r="Z229" s="13"/>
      <c r="AA229" s="47">
        <v>10</v>
      </c>
      <c r="AB229" s="22"/>
      <c r="AC229" s="47">
        <v>0</v>
      </c>
      <c r="AE229">
        <v>0</v>
      </c>
      <c r="AF229" s="48">
        <f t="shared" si="3"/>
        <v>0</v>
      </c>
    </row>
    <row r="230" spans="1:32">
      <c r="A230" s="9" t="s">
        <v>328</v>
      </c>
      <c r="B230" s="9" t="s">
        <v>303</v>
      </c>
      <c r="C230" s="9" t="s">
        <v>306</v>
      </c>
      <c r="D230" s="13" t="s">
        <v>312</v>
      </c>
      <c r="E230" s="9" t="s">
        <v>302</v>
      </c>
      <c r="F230" s="116" t="s">
        <v>315</v>
      </c>
      <c r="G230" s="33"/>
      <c r="H230" s="22"/>
      <c r="I230" s="33"/>
      <c r="J230" s="22"/>
      <c r="K230" s="33"/>
      <c r="L230" s="22"/>
      <c r="M230" s="33"/>
      <c r="N230" s="22"/>
      <c r="O230" s="33"/>
      <c r="P230" s="22"/>
      <c r="Q230" s="33">
        <v>35</v>
      </c>
      <c r="R230" s="22"/>
      <c r="S230" s="33">
        <v>35</v>
      </c>
      <c r="T230" s="31"/>
      <c r="U230" s="33">
        <v>35</v>
      </c>
      <c r="V230" s="22"/>
      <c r="W230" s="33">
        <v>35</v>
      </c>
      <c r="X230" s="22"/>
      <c r="Y230" s="33">
        <v>35</v>
      </c>
      <c r="Z230" s="22"/>
      <c r="AA230" s="33">
        <v>35</v>
      </c>
      <c r="AB230" s="22"/>
      <c r="AC230" s="33">
        <v>32</v>
      </c>
      <c r="AE230">
        <v>32</v>
      </c>
      <c r="AF230" s="48">
        <f t="shared" si="3"/>
        <v>0</v>
      </c>
    </row>
    <row r="231" spans="1:32">
      <c r="A231" s="9"/>
      <c r="B231" s="9" t="s">
        <v>303</v>
      </c>
      <c r="C231" s="9" t="s">
        <v>306</v>
      </c>
      <c r="D231" s="13" t="s">
        <v>311</v>
      </c>
      <c r="E231" s="9" t="s">
        <v>150</v>
      </c>
      <c r="F231" s="116" t="s">
        <v>316</v>
      </c>
      <c r="G231" s="33"/>
      <c r="H231" s="22"/>
      <c r="I231" s="33"/>
      <c r="J231" s="22"/>
      <c r="K231" s="33"/>
      <c r="L231" s="22"/>
      <c r="M231" s="33"/>
      <c r="N231" s="22"/>
      <c r="O231" s="33"/>
      <c r="P231" s="22"/>
      <c r="Q231" s="33"/>
      <c r="R231" s="22"/>
      <c r="S231" s="33"/>
      <c r="T231" s="31"/>
      <c r="U231" s="33"/>
      <c r="V231" s="22"/>
      <c r="W231" s="33"/>
      <c r="X231" s="22"/>
      <c r="Y231" s="33"/>
      <c r="Z231" s="22"/>
      <c r="AA231" s="33"/>
      <c r="AB231" s="22"/>
      <c r="AC231" s="33">
        <v>28</v>
      </c>
      <c r="AE231">
        <v>28</v>
      </c>
      <c r="AF231" s="48">
        <f t="shared" si="3"/>
        <v>0</v>
      </c>
    </row>
    <row r="232" spans="1:32">
      <c r="A232" s="9"/>
      <c r="B232" s="9" t="s">
        <v>303</v>
      </c>
      <c r="C232" s="9" t="s">
        <v>306</v>
      </c>
      <c r="D232" s="13" t="s">
        <v>311</v>
      </c>
      <c r="E232" s="9" t="s">
        <v>150</v>
      </c>
      <c r="F232" s="116" t="s">
        <v>315</v>
      </c>
      <c r="G232" s="33"/>
      <c r="H232" s="22"/>
      <c r="I232" s="33"/>
      <c r="J232" s="22"/>
      <c r="K232" s="33"/>
      <c r="L232" s="22"/>
      <c r="M232" s="33"/>
      <c r="N232" s="22"/>
      <c r="O232" s="33"/>
      <c r="P232" s="22"/>
      <c r="Q232" s="33"/>
      <c r="R232" s="22"/>
      <c r="S232" s="33"/>
      <c r="T232" s="31"/>
      <c r="U232" s="33"/>
      <c r="V232" s="22"/>
      <c r="W232" s="33"/>
      <c r="X232" s="22"/>
      <c r="Y232" s="33"/>
      <c r="Z232" s="22"/>
      <c r="AA232" s="33"/>
      <c r="AB232" s="22"/>
      <c r="AC232" s="33">
        <v>-32</v>
      </c>
      <c r="AE232">
        <v>-32</v>
      </c>
      <c r="AF232" s="48">
        <f t="shared" si="3"/>
        <v>0</v>
      </c>
    </row>
    <row r="233" spans="1:32">
      <c r="A233" s="9"/>
      <c r="B233" s="9" t="s">
        <v>303</v>
      </c>
      <c r="C233" s="9" t="s">
        <v>306</v>
      </c>
      <c r="D233" s="20" t="s">
        <v>314</v>
      </c>
      <c r="E233" s="9" t="s">
        <v>296</v>
      </c>
      <c r="F233" s="116" t="s">
        <v>188</v>
      </c>
      <c r="G233" s="33"/>
      <c r="H233" s="40"/>
      <c r="I233" s="33"/>
      <c r="J233" s="40"/>
      <c r="K233" s="33"/>
      <c r="L233" s="40"/>
      <c r="M233" s="33"/>
      <c r="N233" s="40"/>
      <c r="O233" s="33"/>
      <c r="P233" s="22"/>
      <c r="Q233" s="33"/>
      <c r="R233" s="22"/>
      <c r="S233" s="33"/>
      <c r="T233" s="31"/>
      <c r="U233" s="33"/>
      <c r="V233" s="22"/>
      <c r="W233" s="33"/>
      <c r="X233" s="40"/>
      <c r="Y233" s="33">
        <v>180</v>
      </c>
      <c r="Z233" s="40"/>
      <c r="AA233" s="33">
        <v>180</v>
      </c>
      <c r="AB233" s="40"/>
      <c r="AC233" s="33">
        <v>0</v>
      </c>
      <c r="AE233">
        <v>0</v>
      </c>
      <c r="AF233" s="48">
        <f t="shared" si="3"/>
        <v>0</v>
      </c>
    </row>
    <row r="234" spans="1:32">
      <c r="A234" s="9"/>
      <c r="B234" s="9" t="s">
        <v>303</v>
      </c>
      <c r="C234" s="9" t="s">
        <v>306</v>
      </c>
      <c r="D234" s="20" t="s">
        <v>314</v>
      </c>
      <c r="E234" s="9" t="s">
        <v>296</v>
      </c>
      <c r="F234" s="116" t="s">
        <v>188</v>
      </c>
      <c r="G234" s="33"/>
      <c r="H234" s="40"/>
      <c r="I234" s="33"/>
      <c r="J234" s="40"/>
      <c r="K234" s="33"/>
      <c r="L234" s="40"/>
      <c r="M234" s="33"/>
      <c r="N234" s="40"/>
      <c r="O234" s="33"/>
      <c r="P234" s="22"/>
      <c r="Q234" s="33"/>
      <c r="R234" s="22"/>
      <c r="S234" s="33"/>
      <c r="T234" s="31"/>
      <c r="U234" s="33"/>
      <c r="V234" s="22"/>
      <c r="W234" s="33"/>
      <c r="X234" s="40"/>
      <c r="Y234" s="33">
        <v>90</v>
      </c>
      <c r="Z234" s="40"/>
      <c r="AA234" s="33">
        <v>90</v>
      </c>
      <c r="AB234" s="40"/>
      <c r="AC234" s="33">
        <v>0</v>
      </c>
      <c r="AE234">
        <v>0</v>
      </c>
      <c r="AF234" s="48">
        <f t="shared" si="3"/>
        <v>0</v>
      </c>
    </row>
    <row r="235" spans="1:32">
      <c r="C235" s="13"/>
      <c r="D235" s="20"/>
      <c r="E235" s="20"/>
      <c r="F235" s="110"/>
      <c r="G235" s="35"/>
      <c r="H235" s="31"/>
      <c r="I235" s="35"/>
      <c r="J235" s="31"/>
      <c r="K235" s="35"/>
      <c r="L235" s="31"/>
      <c r="M235" s="35"/>
      <c r="N235" s="31"/>
      <c r="O235" s="35"/>
      <c r="P235" s="31"/>
      <c r="Q235" s="35"/>
      <c r="R235" s="31"/>
      <c r="S235" s="35"/>
      <c r="T235" s="31"/>
      <c r="U235" s="35"/>
      <c r="V235" s="31"/>
      <c r="W235" s="35"/>
      <c r="X235" s="31"/>
      <c r="Y235" s="35"/>
      <c r="Z235" s="31"/>
      <c r="AA235" s="35"/>
      <c r="AB235" s="31"/>
      <c r="AC235" s="35"/>
    </row>
    <row r="236" spans="1:32">
      <c r="C236" s="13"/>
      <c r="D236" s="20"/>
      <c r="E236" s="20"/>
      <c r="F236" s="110"/>
      <c r="G236" s="35"/>
      <c r="H236" s="31"/>
      <c r="I236" s="35"/>
      <c r="J236" s="31"/>
      <c r="K236" s="35"/>
      <c r="L236" s="31"/>
      <c r="M236" s="35"/>
      <c r="N236" s="31"/>
      <c r="O236" s="35"/>
      <c r="P236" s="31"/>
      <c r="Q236" s="35"/>
      <c r="R236" s="31"/>
      <c r="S236" s="35"/>
      <c r="T236" s="31"/>
      <c r="U236" s="35"/>
      <c r="V236" s="31"/>
      <c r="W236" s="35"/>
      <c r="X236" s="31"/>
      <c r="Y236" s="35"/>
      <c r="Z236" s="31"/>
      <c r="AA236" s="35"/>
      <c r="AB236" s="31"/>
      <c r="AC236" s="35"/>
    </row>
    <row r="237" spans="1:32">
      <c r="F237" s="108" t="s">
        <v>151</v>
      </c>
      <c r="G237" s="27">
        <v>85814.8</v>
      </c>
      <c r="I237" s="27">
        <v>70547.3</v>
      </c>
      <c r="K237" s="27">
        <v>70690.2</v>
      </c>
      <c r="M237" s="27">
        <v>70152.7</v>
      </c>
      <c r="O237" s="27">
        <v>66152.100000000006</v>
      </c>
      <c r="Q237" s="27">
        <v>65693.999999999985</v>
      </c>
      <c r="S237" s="27">
        <v>63722.399999999994</v>
      </c>
      <c r="U237" s="27">
        <v>60322</v>
      </c>
      <c r="W237" s="27">
        <v>60077.8</v>
      </c>
      <c r="Y237" s="27">
        <v>58395</v>
      </c>
      <c r="AA237" s="27">
        <v>56684</v>
      </c>
      <c r="AC237" s="27">
        <v>56075</v>
      </c>
      <c r="AE237">
        <v>56075</v>
      </c>
    </row>
    <row r="238" spans="1:32">
      <c r="G238" s="28"/>
      <c r="I238" s="28"/>
      <c r="K238" s="28"/>
      <c r="M238" s="28"/>
      <c r="O238" s="28"/>
      <c r="Q238" s="28"/>
      <c r="S238" s="28"/>
      <c r="U238" s="28"/>
      <c r="W238" s="28"/>
      <c r="Y238" s="28"/>
      <c r="AA238" s="28"/>
      <c r="AC238" s="28"/>
    </row>
    <row r="239" spans="1:32">
      <c r="F239" s="111"/>
      <c r="G239" s="25"/>
      <c r="I239" s="25"/>
      <c r="K239" s="25"/>
      <c r="M239" s="25"/>
      <c r="O239" s="25"/>
      <c r="Q239" s="25"/>
      <c r="S239" s="25"/>
      <c r="U239" s="25"/>
      <c r="W239" s="25"/>
      <c r="Y239" s="25"/>
      <c r="AA239" s="25"/>
      <c r="AC239" s="25"/>
    </row>
    <row r="240" spans="1:32">
      <c r="F240" s="111"/>
      <c r="G240" s="36"/>
      <c r="I240" s="36"/>
      <c r="K240" s="36"/>
      <c r="M240" s="36"/>
      <c r="O240" s="36"/>
      <c r="Q240" s="36"/>
      <c r="S240" s="36"/>
      <c r="U240" s="36"/>
      <c r="W240" s="36"/>
      <c r="Y240" s="36"/>
      <c r="AA240" s="36"/>
      <c r="AC240" s="36"/>
    </row>
    <row r="241" spans="5:29">
      <c r="F241" s="111"/>
      <c r="G241" s="25"/>
      <c r="I241" s="25"/>
      <c r="K241" s="25"/>
      <c r="M241" s="25"/>
      <c r="O241" s="25"/>
      <c r="Q241" s="25"/>
      <c r="S241" s="25"/>
      <c r="U241" s="25"/>
      <c r="W241" s="25"/>
      <c r="Y241" s="25"/>
      <c r="AA241" s="25"/>
      <c r="AC241" s="25"/>
    </row>
    <row r="242" spans="5:29">
      <c r="F242" s="111"/>
      <c r="G242" s="36"/>
      <c r="I242" s="36"/>
      <c r="K242" s="36"/>
      <c r="M242" s="36"/>
      <c r="O242" s="36"/>
      <c r="Q242" s="36"/>
      <c r="S242" s="36"/>
      <c r="U242" s="36"/>
      <c r="W242" s="36"/>
      <c r="Y242" s="36"/>
      <c r="AA242" s="36"/>
      <c r="AC242" s="36"/>
    </row>
    <row r="243" spans="5:29">
      <c r="G243" s="36"/>
      <c r="I243" s="36"/>
      <c r="K243" s="36"/>
      <c r="M243" s="36"/>
      <c r="O243" s="36"/>
      <c r="Q243" s="36"/>
      <c r="S243" s="36"/>
      <c r="U243" s="36"/>
      <c r="W243" s="36"/>
      <c r="Y243" s="36"/>
      <c r="AA243" s="36"/>
      <c r="AC243" s="36"/>
    </row>
    <row r="244" spans="5:29">
      <c r="G244" s="36"/>
      <c r="I244" s="36"/>
      <c r="K244" s="36"/>
      <c r="M244" s="36"/>
      <c r="O244" s="36"/>
      <c r="Q244" s="36"/>
      <c r="S244" s="36"/>
      <c r="U244" s="36"/>
      <c r="W244" s="36"/>
      <c r="Y244" s="36"/>
      <c r="AA244" s="36"/>
      <c r="AC244" s="36"/>
    </row>
    <row r="245" spans="5:29">
      <c r="G245" s="36"/>
      <c r="I245" s="36"/>
      <c r="K245" s="36"/>
      <c r="M245" s="36"/>
      <c r="O245" s="36"/>
      <c r="Q245" s="36"/>
      <c r="S245" s="36"/>
      <c r="U245" s="36"/>
      <c r="W245" s="36"/>
      <c r="Y245" s="36"/>
      <c r="AA245" s="36"/>
      <c r="AC245" s="36"/>
    </row>
    <row r="246" spans="5:29">
      <c r="E246" s="30"/>
      <c r="F246" s="112"/>
      <c r="G246" s="36"/>
      <c r="I246" s="36"/>
      <c r="K246" s="36"/>
      <c r="M246" s="36"/>
      <c r="O246" s="36"/>
      <c r="Q246" s="36"/>
      <c r="S246" s="36"/>
      <c r="U246" s="36"/>
      <c r="W246" s="36"/>
      <c r="Y246" s="36"/>
      <c r="AA246" s="36"/>
      <c r="AC246" s="36"/>
    </row>
    <row r="247" spans="5:29">
      <c r="E247" s="30"/>
      <c r="F247" s="112"/>
      <c r="G247" s="25"/>
      <c r="I247" s="25"/>
      <c r="K247" s="25"/>
      <c r="M247" s="25"/>
      <c r="O247" s="25"/>
      <c r="Q247" s="25"/>
      <c r="S247" s="25"/>
      <c r="U247" s="25"/>
      <c r="W247" s="25"/>
      <c r="Y247" s="25"/>
      <c r="AA247" s="25"/>
      <c r="AC247" s="25"/>
    </row>
    <row r="248" spans="5:29">
      <c r="E248" s="30"/>
      <c r="F248" s="112"/>
      <c r="G248" s="25"/>
      <c r="I248" s="25"/>
      <c r="K248" s="25"/>
      <c r="M248" s="25"/>
      <c r="O248" s="25"/>
      <c r="Q248" s="25"/>
      <c r="S248" s="25"/>
      <c r="U248" s="25"/>
      <c r="W248" s="25"/>
      <c r="Y248" s="25"/>
      <c r="AA248" s="25"/>
      <c r="AC248" s="25"/>
    </row>
    <row r="249" spans="5:29">
      <c r="E249" s="30"/>
      <c r="F249" s="112"/>
      <c r="G249" s="25"/>
      <c r="I249" s="25"/>
      <c r="K249" s="25"/>
      <c r="M249" s="25"/>
      <c r="O249" s="25"/>
      <c r="Q249" s="25"/>
      <c r="S249" s="25"/>
      <c r="U249" s="25"/>
      <c r="W249" s="25"/>
      <c r="Y249" s="25"/>
      <c r="AA249" s="25"/>
      <c r="AC249" s="25"/>
    </row>
    <row r="250" spans="5:29">
      <c r="E250" s="30"/>
      <c r="F250" s="112"/>
      <c r="G250" s="25"/>
      <c r="I250" s="25"/>
      <c r="K250" s="25"/>
      <c r="M250" s="25"/>
      <c r="O250" s="25"/>
      <c r="Q250" s="25"/>
      <c r="S250" s="25"/>
      <c r="U250" s="25"/>
      <c r="W250" s="25"/>
      <c r="Y250" s="25"/>
      <c r="AA250" s="25"/>
      <c r="AC250" s="25"/>
    </row>
    <row r="251" spans="5:29">
      <c r="E251" s="30"/>
      <c r="F251" s="112"/>
      <c r="G251" s="25"/>
      <c r="I251" s="25"/>
      <c r="K251" s="25"/>
      <c r="M251" s="25"/>
      <c r="O251" s="25"/>
      <c r="Q251" s="25"/>
      <c r="S251" s="25"/>
      <c r="U251" s="25"/>
      <c r="W251" s="25"/>
      <c r="Y251" s="25"/>
      <c r="AA251" s="25"/>
      <c r="AC251" s="25"/>
    </row>
    <row r="252" spans="5:29">
      <c r="E252" s="30"/>
      <c r="F252" s="112"/>
      <c r="G252" s="25"/>
      <c r="I252" s="25"/>
      <c r="K252" s="25"/>
      <c r="M252" s="25"/>
      <c r="O252" s="25"/>
      <c r="Q252" s="25"/>
      <c r="S252" s="25"/>
      <c r="U252" s="25"/>
      <c r="W252" s="25"/>
      <c r="Y252" s="25"/>
      <c r="AA252" s="25"/>
      <c r="AC252" s="25"/>
    </row>
    <row r="253" spans="5:29">
      <c r="E253" s="30"/>
      <c r="F253" s="112"/>
      <c r="G253" s="25"/>
      <c r="I253" s="25"/>
      <c r="K253" s="25"/>
      <c r="M253" s="25"/>
      <c r="O253" s="25"/>
      <c r="Q253" s="25"/>
      <c r="S253" s="25"/>
      <c r="U253" s="25"/>
      <c r="W253" s="25"/>
      <c r="Y253" s="25"/>
      <c r="AA253" s="25"/>
      <c r="AC253" s="25"/>
    </row>
    <row r="254" spans="5:29">
      <c r="F254" s="113"/>
      <c r="G254" s="25"/>
      <c r="I254" s="25"/>
      <c r="K254" s="25"/>
      <c r="M254" s="25"/>
      <c r="O254" s="25"/>
      <c r="Q254" s="25"/>
      <c r="S254" s="25"/>
      <c r="U254" s="25"/>
      <c r="W254" s="25"/>
      <c r="Y254" s="25"/>
      <c r="AA254" s="25"/>
      <c r="AC254" s="25"/>
    </row>
    <row r="255" spans="5:29">
      <c r="F255" s="113"/>
      <c r="G255" s="25"/>
      <c r="I255" s="25"/>
      <c r="K255" s="25"/>
      <c r="M255" s="25"/>
      <c r="O255" s="25"/>
      <c r="Q255" s="25"/>
      <c r="S255" s="25"/>
      <c r="U255" s="25"/>
      <c r="W255" s="25"/>
      <c r="Y255" s="25"/>
      <c r="AA255" s="25"/>
      <c r="AC255" s="25"/>
    </row>
    <row r="256" spans="5:29">
      <c r="F256" s="113"/>
      <c r="G256" s="25"/>
      <c r="I256" s="25"/>
      <c r="K256" s="25"/>
      <c r="M256" s="25"/>
      <c r="O256" s="25"/>
      <c r="Q256" s="25"/>
      <c r="S256" s="25"/>
      <c r="U256" s="25"/>
      <c r="W256" s="25"/>
      <c r="Y256" s="25"/>
      <c r="AA256" s="25"/>
      <c r="AC256" s="25"/>
    </row>
    <row r="257" spans="6:29">
      <c r="F257" s="113"/>
      <c r="G257" s="25"/>
      <c r="I257" s="25"/>
      <c r="K257" s="25"/>
      <c r="M257" s="25"/>
      <c r="O257" s="25"/>
      <c r="Q257" s="25"/>
      <c r="S257" s="25"/>
      <c r="U257" s="25"/>
      <c r="W257" s="25"/>
      <c r="Y257" s="25"/>
      <c r="AA257" s="25"/>
      <c r="AC257" s="25"/>
    </row>
    <row r="258" spans="6:29">
      <c r="F258" s="113"/>
      <c r="G258" s="25"/>
      <c r="I258" s="25"/>
      <c r="K258" s="25"/>
      <c r="M258" s="25"/>
      <c r="O258" s="25"/>
      <c r="Q258" s="25"/>
      <c r="S258" s="25"/>
      <c r="U258" s="25"/>
      <c r="W258" s="25"/>
      <c r="Y258" s="25"/>
      <c r="AA258" s="36"/>
      <c r="AC258" s="36"/>
    </row>
    <row r="259" spans="6:29">
      <c r="F259" s="113"/>
      <c r="G259" s="25"/>
      <c r="I259" s="25"/>
      <c r="K259" s="25"/>
      <c r="M259" s="25"/>
      <c r="O259" s="25"/>
      <c r="Q259" s="25"/>
      <c r="S259" s="25"/>
      <c r="U259" s="25"/>
      <c r="W259" s="25"/>
      <c r="Y259" s="25"/>
      <c r="AA259" s="36"/>
      <c r="AC259" s="36"/>
    </row>
    <row r="260" spans="6:29">
      <c r="F260" s="113"/>
      <c r="G260" s="25"/>
      <c r="I260" s="25"/>
      <c r="K260" s="25"/>
      <c r="M260" s="25"/>
      <c r="O260" s="25"/>
      <c r="Q260" s="25"/>
      <c r="S260" s="25"/>
      <c r="U260" s="25"/>
      <c r="W260" s="25"/>
      <c r="Y260" s="25"/>
      <c r="AA260" s="104"/>
      <c r="AC260" s="104"/>
    </row>
    <row r="261" spans="6:29">
      <c r="F261" s="113"/>
      <c r="G261" s="25"/>
      <c r="I261" s="25"/>
      <c r="K261" s="25"/>
      <c r="M261" s="25"/>
      <c r="O261" s="25"/>
      <c r="Q261" s="25"/>
      <c r="S261" s="25"/>
      <c r="U261" s="25"/>
      <c r="W261" s="25"/>
      <c r="Y261" s="25"/>
      <c r="AA261" s="104"/>
      <c r="AC261" s="104"/>
    </row>
    <row r="262" spans="6:29">
      <c r="F262" s="113"/>
      <c r="G262" s="25"/>
      <c r="I262" s="25"/>
      <c r="K262" s="25"/>
      <c r="M262" s="25"/>
      <c r="O262" s="25"/>
      <c r="Q262" s="25"/>
      <c r="S262" s="25"/>
      <c r="U262" s="25"/>
      <c r="W262" s="25"/>
      <c r="Y262" s="25"/>
      <c r="AA262" s="104"/>
      <c r="AC262" s="104"/>
    </row>
    <row r="263" spans="6:29">
      <c r="F263" s="113"/>
      <c r="G263" s="25"/>
      <c r="I263" s="25"/>
      <c r="K263" s="25"/>
      <c r="M263" s="25"/>
      <c r="O263" s="25"/>
      <c r="Q263" s="25"/>
      <c r="S263" s="25"/>
      <c r="U263" s="25"/>
      <c r="W263" s="25"/>
      <c r="Y263" s="25"/>
      <c r="AA263" s="25"/>
      <c r="AC263" s="25"/>
    </row>
    <row r="264" spans="6:29">
      <c r="G264" s="25"/>
      <c r="I264" s="25"/>
      <c r="K264" s="25"/>
      <c r="M264" s="25"/>
      <c r="O264" s="25"/>
      <c r="Q264" s="25"/>
      <c r="S264" s="25"/>
      <c r="U264" s="25"/>
      <c r="W264" s="25"/>
      <c r="Y264" s="25"/>
      <c r="AA264" s="25"/>
      <c r="AC264" s="25"/>
    </row>
    <row r="265" spans="6:29">
      <c r="G265" s="25"/>
      <c r="I265" s="25"/>
      <c r="K265" s="25"/>
      <c r="M265" s="25"/>
      <c r="O265" s="25"/>
      <c r="Q265" s="25"/>
      <c r="S265" s="25"/>
      <c r="U265" s="25"/>
      <c r="W265" s="25"/>
      <c r="Y265" s="25"/>
      <c r="AA265" s="25"/>
      <c r="AC265" s="25"/>
    </row>
    <row r="266" spans="6:29">
      <c r="G266" s="25"/>
      <c r="I266" s="25"/>
      <c r="K266" s="25"/>
      <c r="M266" s="25"/>
      <c r="O266" s="25"/>
      <c r="Q266" s="25"/>
      <c r="S266" s="25"/>
      <c r="U266" s="25"/>
      <c r="W266" s="25"/>
      <c r="Y266" s="25"/>
      <c r="AA266" s="25"/>
      <c r="AC266" s="25"/>
    </row>
    <row r="267" spans="6:29">
      <c r="G267" s="25"/>
      <c r="I267" s="25"/>
      <c r="K267" s="25"/>
      <c r="M267" s="25"/>
      <c r="O267" s="25"/>
      <c r="Q267" s="25"/>
      <c r="S267" s="25"/>
      <c r="U267" s="25"/>
      <c r="W267" s="25"/>
      <c r="Y267" s="25"/>
      <c r="AA267" s="25"/>
      <c r="AC267" s="25"/>
    </row>
    <row r="268" spans="6:29">
      <c r="G268" s="25"/>
      <c r="I268" s="25"/>
      <c r="K268" s="25"/>
      <c r="M268" s="25"/>
      <c r="O268" s="25"/>
      <c r="Q268" s="25"/>
      <c r="S268" s="25"/>
      <c r="U268" s="25"/>
      <c r="W268" s="25"/>
      <c r="Y268" s="25"/>
      <c r="AA268" s="25"/>
      <c r="AC268" s="25"/>
    </row>
    <row r="269" spans="6:29">
      <c r="G269" s="25"/>
      <c r="I269" s="25"/>
      <c r="K269" s="25"/>
      <c r="M269" s="25"/>
      <c r="O269" s="25"/>
      <c r="Q269" s="25"/>
      <c r="S269" s="25"/>
      <c r="U269" s="25"/>
      <c r="W269" s="25"/>
      <c r="Y269" s="25"/>
      <c r="AA269" s="25"/>
      <c r="AC269" s="25"/>
    </row>
    <row r="270" spans="6:29">
      <c r="G270" s="25"/>
      <c r="I270" s="25"/>
      <c r="K270" s="25"/>
      <c r="M270" s="25"/>
      <c r="O270" s="25"/>
      <c r="Q270" s="25"/>
      <c r="S270" s="25"/>
      <c r="U270" s="25"/>
      <c r="W270" s="25"/>
      <c r="Y270" s="25"/>
      <c r="AA270" s="25"/>
      <c r="AC270" s="25"/>
    </row>
    <row r="271" spans="6:29">
      <c r="G271" s="25"/>
      <c r="I271" s="25"/>
      <c r="K271" s="25"/>
      <c r="M271" s="25"/>
      <c r="O271" s="25"/>
      <c r="Q271" s="25"/>
      <c r="S271" s="25"/>
      <c r="U271" s="25"/>
      <c r="W271" s="25"/>
      <c r="Y271" s="25"/>
      <c r="AA271" s="25"/>
      <c r="AC271" s="25"/>
    </row>
    <row r="272" spans="6:29">
      <c r="G272" s="25"/>
      <c r="I272" s="25"/>
      <c r="K272" s="25"/>
      <c r="M272" s="25"/>
      <c r="O272" s="25"/>
      <c r="Q272" s="25"/>
      <c r="S272" s="25"/>
      <c r="U272" s="25"/>
      <c r="W272" s="25"/>
      <c r="Y272" s="25"/>
      <c r="AA272" s="25"/>
      <c r="AC272" s="25"/>
    </row>
    <row r="273" spans="7:29">
      <c r="G273" s="25"/>
      <c r="I273" s="25"/>
      <c r="K273" s="25"/>
      <c r="M273" s="25"/>
      <c r="O273" s="25"/>
      <c r="Q273" s="25"/>
      <c r="S273" s="25"/>
      <c r="U273" s="25"/>
      <c r="W273" s="25"/>
      <c r="Y273" s="25"/>
      <c r="AA273" s="25"/>
      <c r="AC273" s="25"/>
    </row>
    <row r="274" spans="7:29">
      <c r="G274" s="25"/>
      <c r="I274" s="25"/>
      <c r="K274" s="25"/>
      <c r="M274" s="25"/>
      <c r="O274" s="25"/>
      <c r="Q274" s="25"/>
      <c r="S274" s="25"/>
      <c r="U274" s="25"/>
      <c r="W274" s="25"/>
      <c r="Y274" s="25"/>
      <c r="AA274" s="25"/>
      <c r="AC274" s="25"/>
    </row>
    <row r="275" spans="7:29">
      <c r="G275" s="25"/>
      <c r="I275" s="25"/>
      <c r="K275" s="25"/>
      <c r="M275" s="25"/>
      <c r="O275" s="25"/>
      <c r="Q275" s="25"/>
      <c r="S275" s="25"/>
      <c r="U275" s="25"/>
      <c r="W275" s="25"/>
      <c r="Y275" s="25"/>
      <c r="AA275" s="25"/>
      <c r="AC275" s="25"/>
    </row>
    <row r="276" spans="7:29">
      <c r="G276" s="26"/>
      <c r="I276" s="26"/>
      <c r="K276" s="26"/>
      <c r="M276" s="26"/>
      <c r="O276" s="26"/>
      <c r="Q276" s="26"/>
      <c r="S276" s="26"/>
      <c r="U276" s="26"/>
      <c r="W276" s="26"/>
      <c r="Y276" s="26"/>
      <c r="AA276" s="26"/>
      <c r="AC276" s="26"/>
    </row>
    <row r="277" spans="7:29">
      <c r="G277" s="26"/>
      <c r="I277" s="26"/>
      <c r="K277" s="26"/>
      <c r="M277" s="26"/>
      <c r="O277" s="26"/>
      <c r="Q277" s="26"/>
      <c r="S277" s="26"/>
      <c r="U277" s="26"/>
      <c r="W277" s="26"/>
      <c r="Y277" s="26"/>
      <c r="AA277" s="26"/>
      <c r="AC277" s="26"/>
    </row>
    <row r="278" spans="7:29">
      <c r="G278" s="26"/>
      <c r="I278" s="26"/>
      <c r="K278" s="26"/>
      <c r="M278" s="26"/>
      <c r="O278" s="26"/>
      <c r="Q278" s="26"/>
      <c r="S278" s="26"/>
      <c r="U278" s="26"/>
      <c r="W278" s="26"/>
      <c r="Y278" s="26"/>
      <c r="AA278" s="26"/>
      <c r="AC278" s="26"/>
    </row>
    <row r="279" spans="7:29">
      <c r="G279" s="26"/>
      <c r="I279" s="26"/>
      <c r="K279" s="26"/>
      <c r="M279" s="26"/>
      <c r="O279" s="26"/>
      <c r="Q279" s="26"/>
      <c r="S279" s="26"/>
      <c r="U279" s="26"/>
      <c r="W279" s="26"/>
      <c r="Y279" s="26"/>
      <c r="AA279" s="26"/>
      <c r="AC279" s="26"/>
    </row>
    <row r="280" spans="7:29">
      <c r="G280" s="26"/>
      <c r="I280" s="26"/>
      <c r="K280" s="26"/>
      <c r="M280" s="26"/>
      <c r="O280" s="26"/>
      <c r="Q280" s="26"/>
      <c r="S280" s="26"/>
      <c r="U280" s="26"/>
      <c r="W280" s="26"/>
      <c r="Y280" s="26"/>
      <c r="AA280" s="26"/>
      <c r="AC280" s="26"/>
    </row>
    <row r="281" spans="7:29">
      <c r="G281" s="26"/>
      <c r="I281" s="26"/>
      <c r="K281" s="26"/>
      <c r="M281" s="26"/>
      <c r="O281" s="26"/>
      <c r="Q281" s="26"/>
      <c r="S281" s="26"/>
      <c r="U281" s="26"/>
      <c r="W281" s="26"/>
      <c r="Y281" s="26"/>
      <c r="AA281" s="26"/>
      <c r="AC281" s="26"/>
    </row>
    <row r="282" spans="7:29">
      <c r="G282" s="26"/>
      <c r="I282" s="26"/>
      <c r="K282" s="26"/>
      <c r="M282" s="26"/>
      <c r="O282" s="26"/>
      <c r="Q282" s="26"/>
      <c r="S282" s="26"/>
      <c r="U282" s="26"/>
      <c r="W282" s="26"/>
      <c r="Y282" s="26"/>
      <c r="AA282" s="26"/>
      <c r="AC282" s="26"/>
    </row>
    <row r="283" spans="7:29">
      <c r="G283" s="26"/>
      <c r="I283" s="26"/>
      <c r="K283" s="26"/>
      <c r="M283" s="26"/>
      <c r="O283" s="26"/>
      <c r="Q283" s="26"/>
      <c r="S283" s="26"/>
      <c r="U283" s="26"/>
      <c r="W283" s="26"/>
      <c r="Y283" s="26"/>
      <c r="AA283" s="26"/>
      <c r="AC283" s="26"/>
    </row>
    <row r="284" spans="7:29">
      <c r="G284" s="26"/>
      <c r="I284" s="26"/>
      <c r="K284" s="26"/>
      <c r="M284" s="26"/>
      <c r="O284" s="26"/>
      <c r="Q284" s="26"/>
      <c r="S284" s="26"/>
      <c r="U284" s="26"/>
      <c r="W284" s="26"/>
      <c r="Y284" s="26"/>
      <c r="AA284" s="26"/>
      <c r="AC284" s="26"/>
    </row>
    <row r="285" spans="7:29">
      <c r="G285" s="26"/>
      <c r="I285" s="26"/>
      <c r="K285" s="26"/>
      <c r="M285" s="26"/>
      <c r="O285" s="26"/>
      <c r="Q285" s="26"/>
      <c r="S285" s="26"/>
      <c r="U285" s="26"/>
      <c r="W285" s="26"/>
      <c r="Y285" s="26"/>
      <c r="AA285" s="26"/>
      <c r="AC285" s="26"/>
    </row>
    <row r="286" spans="7:29">
      <c r="G286" s="26"/>
      <c r="I286" s="26"/>
      <c r="K286" s="26"/>
      <c r="M286" s="26"/>
      <c r="O286" s="26"/>
      <c r="Q286" s="26"/>
      <c r="S286" s="26"/>
      <c r="U286" s="26"/>
      <c r="W286" s="26"/>
      <c r="Y286" s="26"/>
      <c r="AA286" s="26"/>
      <c r="AC286" s="26"/>
    </row>
    <row r="287" spans="7:29">
      <c r="G287" s="26"/>
      <c r="I287" s="26"/>
      <c r="K287" s="26"/>
      <c r="M287" s="26"/>
      <c r="O287" s="26"/>
      <c r="Q287" s="26"/>
      <c r="S287" s="26"/>
      <c r="U287" s="26"/>
      <c r="W287" s="26"/>
      <c r="Y287" s="26"/>
      <c r="AA287" s="26"/>
      <c r="AC287" s="26"/>
    </row>
    <row r="288" spans="7:29">
      <c r="G288" s="26"/>
      <c r="I288" s="26"/>
      <c r="K288" s="26"/>
      <c r="M288" s="26"/>
      <c r="O288" s="26"/>
      <c r="Q288" s="26"/>
      <c r="S288" s="26"/>
      <c r="U288" s="26"/>
      <c r="W288" s="26"/>
      <c r="Y288" s="26"/>
      <c r="AA288" s="26"/>
      <c r="AC288" s="26"/>
    </row>
    <row r="289" spans="7:29">
      <c r="G289" s="26"/>
      <c r="I289" s="26"/>
      <c r="K289" s="26"/>
      <c r="M289" s="26"/>
      <c r="O289" s="26"/>
      <c r="Q289" s="26"/>
      <c r="S289" s="26"/>
      <c r="U289" s="26"/>
      <c r="W289" s="26"/>
      <c r="Y289" s="26"/>
      <c r="AA289" s="26"/>
      <c r="AC289" s="26"/>
    </row>
    <row r="290" spans="7:29">
      <c r="G290" s="26"/>
      <c r="I290" s="26"/>
      <c r="K290" s="26"/>
      <c r="M290" s="26"/>
      <c r="O290" s="26"/>
      <c r="Q290" s="26"/>
      <c r="S290" s="26"/>
      <c r="U290" s="26"/>
      <c r="W290" s="26"/>
      <c r="Y290" s="26"/>
      <c r="AA290" s="26"/>
      <c r="AC290" s="26"/>
    </row>
    <row r="291" spans="7:29">
      <c r="G291" s="26"/>
      <c r="I291" s="26"/>
      <c r="K291" s="26"/>
      <c r="M291" s="26"/>
      <c r="O291" s="26"/>
      <c r="Q291" s="26"/>
      <c r="S291" s="26"/>
      <c r="U291" s="26"/>
      <c r="W291" s="26"/>
      <c r="Y291" s="26"/>
      <c r="AA291" s="26"/>
      <c r="AC291" s="26"/>
    </row>
    <row r="292" spans="7:29">
      <c r="G292" s="26"/>
      <c r="I292" s="26"/>
      <c r="K292" s="26"/>
      <c r="M292" s="26"/>
      <c r="O292" s="26"/>
      <c r="Q292" s="26"/>
      <c r="S292" s="26"/>
      <c r="U292" s="26"/>
      <c r="W292" s="26"/>
      <c r="Y292" s="26"/>
      <c r="AA292" s="26"/>
      <c r="AC292" s="26"/>
    </row>
    <row r="293" spans="7:29">
      <c r="G293" s="26"/>
      <c r="I293" s="26"/>
      <c r="K293" s="26"/>
      <c r="M293" s="26"/>
      <c r="O293" s="26"/>
      <c r="Q293" s="26"/>
      <c r="S293" s="26"/>
      <c r="U293" s="26"/>
      <c r="W293" s="26"/>
      <c r="Y293" s="26"/>
      <c r="AA293" s="26"/>
      <c r="AC293" s="26"/>
    </row>
    <row r="294" spans="7:29">
      <c r="G294" s="26"/>
      <c r="I294" s="26"/>
      <c r="K294" s="26"/>
      <c r="M294" s="26"/>
      <c r="O294" s="26"/>
      <c r="Q294" s="26"/>
      <c r="S294" s="26"/>
      <c r="U294" s="26"/>
      <c r="W294" s="26"/>
      <c r="Y294" s="26"/>
      <c r="AA294" s="26"/>
      <c r="AC294" s="26"/>
    </row>
    <row r="295" spans="7:29">
      <c r="G295" s="26"/>
      <c r="I295" s="26"/>
      <c r="K295" s="26"/>
      <c r="M295" s="26"/>
      <c r="O295" s="26"/>
      <c r="Q295" s="26"/>
      <c r="S295" s="26"/>
      <c r="U295" s="26"/>
      <c r="W295" s="26"/>
      <c r="Y295" s="26"/>
      <c r="AA295" s="26"/>
      <c r="AC295" s="26"/>
    </row>
    <row r="296" spans="7:29">
      <c r="G296" s="26"/>
      <c r="I296" s="26"/>
      <c r="K296" s="26"/>
      <c r="M296" s="26"/>
      <c r="O296" s="26"/>
      <c r="Q296" s="26"/>
      <c r="S296" s="26"/>
      <c r="U296" s="26"/>
      <c r="W296" s="26"/>
      <c r="Y296" s="26"/>
      <c r="AA296" s="26"/>
      <c r="AC296" s="26"/>
    </row>
    <row r="297" spans="7:29">
      <c r="G297" s="26"/>
      <c r="I297" s="26"/>
      <c r="K297" s="26"/>
      <c r="M297" s="26"/>
      <c r="O297" s="26"/>
      <c r="Q297" s="26"/>
      <c r="S297" s="26"/>
      <c r="U297" s="26"/>
      <c r="W297" s="26"/>
      <c r="Y297" s="26"/>
      <c r="AA297" s="26"/>
      <c r="AC297" s="26"/>
    </row>
    <row r="298" spans="7:29">
      <c r="G298" s="26"/>
      <c r="I298" s="26"/>
      <c r="K298" s="26"/>
      <c r="M298" s="26"/>
      <c r="O298" s="26"/>
      <c r="Q298" s="26"/>
      <c r="S298" s="26"/>
      <c r="U298" s="26"/>
      <c r="W298" s="26"/>
      <c r="Y298" s="26"/>
      <c r="AA298" s="26"/>
      <c r="AC298" s="26"/>
    </row>
    <row r="299" spans="7:29">
      <c r="G299" s="26"/>
      <c r="I299" s="26"/>
      <c r="K299" s="26"/>
      <c r="M299" s="26"/>
      <c r="O299" s="26"/>
      <c r="Q299" s="26"/>
      <c r="S299" s="26"/>
      <c r="U299" s="26"/>
      <c r="W299" s="26"/>
      <c r="Y299" s="26"/>
      <c r="AA299" s="26"/>
      <c r="AC299" s="26"/>
    </row>
    <row r="300" spans="7:29">
      <c r="G300" s="26"/>
      <c r="I300" s="26"/>
      <c r="K300" s="26"/>
      <c r="M300" s="26"/>
      <c r="O300" s="26"/>
      <c r="Q300" s="26"/>
      <c r="S300" s="26"/>
      <c r="U300" s="26"/>
      <c r="W300" s="26"/>
      <c r="Y300" s="26"/>
      <c r="AA300" s="26"/>
      <c r="AC300" s="26"/>
    </row>
    <row r="301" spans="7:29">
      <c r="G301" s="26"/>
      <c r="I301" s="26"/>
      <c r="K301" s="26"/>
      <c r="M301" s="26"/>
      <c r="O301" s="26"/>
      <c r="Q301" s="26"/>
      <c r="S301" s="26"/>
      <c r="U301" s="26"/>
      <c r="W301" s="26"/>
      <c r="Y301" s="26"/>
      <c r="AA301" s="26"/>
      <c r="AC301" s="26"/>
    </row>
    <row r="302" spans="7:29">
      <c r="G302" s="26"/>
      <c r="I302" s="26"/>
      <c r="K302" s="26"/>
      <c r="M302" s="26"/>
      <c r="O302" s="26"/>
      <c r="Q302" s="26"/>
      <c r="S302" s="26"/>
      <c r="U302" s="26"/>
      <c r="W302" s="26"/>
      <c r="Y302" s="26"/>
      <c r="AA302" s="26"/>
      <c r="AC302" s="26"/>
    </row>
    <row r="303" spans="7:29">
      <c r="G303" s="26"/>
      <c r="I303" s="26"/>
      <c r="K303" s="26"/>
      <c r="M303" s="26"/>
      <c r="O303" s="26"/>
      <c r="Q303" s="26"/>
      <c r="S303" s="26"/>
      <c r="U303" s="26"/>
      <c r="W303" s="26"/>
      <c r="Y303" s="26"/>
      <c r="AA303" s="26"/>
      <c r="AC303" s="26"/>
    </row>
    <row r="304" spans="7:29">
      <c r="G304" s="26"/>
      <c r="I304" s="26"/>
      <c r="K304" s="26"/>
      <c r="M304" s="26"/>
      <c r="O304" s="26"/>
      <c r="Q304" s="26"/>
      <c r="S304" s="26"/>
      <c r="U304" s="26"/>
      <c r="W304" s="26"/>
      <c r="Y304" s="26"/>
      <c r="AA304" s="26"/>
      <c r="AC304" s="26"/>
    </row>
    <row r="305" spans="7:29">
      <c r="G305" s="26"/>
      <c r="I305" s="26"/>
      <c r="K305" s="26"/>
      <c r="M305" s="26"/>
      <c r="O305" s="26"/>
      <c r="Q305" s="26"/>
      <c r="S305" s="26"/>
      <c r="U305" s="26"/>
      <c r="W305" s="26"/>
      <c r="Y305" s="26"/>
      <c r="AA305" s="26"/>
      <c r="AC305" s="26"/>
    </row>
    <row r="306" spans="7:29">
      <c r="G306" s="26"/>
      <c r="I306" s="26"/>
      <c r="K306" s="26"/>
      <c r="M306" s="26"/>
      <c r="O306" s="26"/>
      <c r="Q306" s="26"/>
      <c r="S306" s="26"/>
      <c r="U306" s="26"/>
      <c r="W306" s="26"/>
      <c r="Y306" s="26"/>
      <c r="AA306" s="26"/>
      <c r="AC306" s="26"/>
    </row>
    <row r="307" spans="7:29">
      <c r="G307" s="26"/>
      <c r="I307" s="26"/>
      <c r="K307" s="26"/>
      <c r="M307" s="26"/>
      <c r="O307" s="26"/>
      <c r="Q307" s="26"/>
      <c r="S307" s="26"/>
      <c r="U307" s="26"/>
      <c r="W307" s="26"/>
      <c r="Y307" s="26"/>
      <c r="AA307" s="26"/>
      <c r="AC307" s="26"/>
    </row>
    <row r="308" spans="7:29">
      <c r="G308" s="26"/>
      <c r="I308" s="26"/>
      <c r="K308" s="26"/>
      <c r="M308" s="26"/>
      <c r="O308" s="26"/>
      <c r="Q308" s="26"/>
      <c r="S308" s="26"/>
      <c r="U308" s="26"/>
      <c r="W308" s="26"/>
      <c r="Y308" s="26"/>
      <c r="AA308" s="26"/>
      <c r="AC308" s="26"/>
    </row>
    <row r="309" spans="7:29">
      <c r="G309" s="26"/>
      <c r="I309" s="26"/>
      <c r="K309" s="26"/>
      <c r="M309" s="26"/>
      <c r="O309" s="26"/>
      <c r="Q309" s="26"/>
      <c r="S309" s="26"/>
      <c r="U309" s="26"/>
      <c r="W309" s="26"/>
      <c r="Y309" s="26"/>
      <c r="AA309" s="26"/>
      <c r="AC309" s="26"/>
    </row>
    <row r="310" spans="7:29">
      <c r="G310" s="26"/>
      <c r="I310" s="26"/>
      <c r="K310" s="26"/>
      <c r="M310" s="26"/>
      <c r="O310" s="26"/>
      <c r="Q310" s="26"/>
      <c r="S310" s="26"/>
      <c r="U310" s="26"/>
      <c r="W310" s="26"/>
      <c r="Y310" s="26"/>
      <c r="AA310" s="26"/>
      <c r="AC310" s="26"/>
    </row>
    <row r="311" spans="7:29">
      <c r="G311" s="26"/>
      <c r="I311" s="26"/>
      <c r="K311" s="26"/>
      <c r="M311" s="26"/>
      <c r="O311" s="26"/>
      <c r="Q311" s="26"/>
      <c r="S311" s="26"/>
      <c r="U311" s="26"/>
      <c r="W311" s="26"/>
      <c r="Y311" s="26"/>
      <c r="AA311" s="26"/>
      <c r="AC311" s="26"/>
    </row>
    <row r="312" spans="7:29">
      <c r="G312" s="26"/>
      <c r="I312" s="26"/>
      <c r="K312" s="26"/>
      <c r="M312" s="26"/>
      <c r="O312" s="26"/>
      <c r="Q312" s="26"/>
      <c r="S312" s="26"/>
      <c r="U312" s="26"/>
      <c r="W312" s="26"/>
      <c r="Y312" s="26"/>
      <c r="AA312" s="26"/>
      <c r="AC312" s="26"/>
    </row>
    <row r="313" spans="7:29">
      <c r="G313" s="26"/>
      <c r="I313" s="26"/>
      <c r="K313" s="26"/>
      <c r="M313" s="26"/>
      <c r="O313" s="26"/>
      <c r="Q313" s="26"/>
      <c r="S313" s="26"/>
      <c r="U313" s="26"/>
      <c r="W313" s="26"/>
      <c r="Y313" s="26"/>
      <c r="AA313" s="26"/>
      <c r="AC313" s="26"/>
    </row>
    <row r="314" spans="7:29">
      <c r="G314" s="26"/>
      <c r="I314" s="26"/>
      <c r="K314" s="26"/>
      <c r="M314" s="26"/>
      <c r="O314" s="26"/>
      <c r="Q314" s="26"/>
      <c r="S314" s="26"/>
      <c r="U314" s="26"/>
      <c r="W314" s="26"/>
      <c r="Y314" s="26"/>
      <c r="AA314" s="26"/>
      <c r="AC314" s="26"/>
    </row>
    <row r="315" spans="7:29">
      <c r="G315" s="26"/>
      <c r="I315" s="26"/>
      <c r="K315" s="26"/>
      <c r="M315" s="26"/>
      <c r="O315" s="26"/>
      <c r="Q315" s="26"/>
      <c r="S315" s="26"/>
      <c r="U315" s="26"/>
      <c r="W315" s="26"/>
      <c r="Y315" s="26"/>
      <c r="AA315" s="26"/>
      <c r="AC315" s="26"/>
    </row>
    <row r="316" spans="7:29">
      <c r="G316" s="26"/>
      <c r="I316" s="26"/>
      <c r="K316" s="26"/>
      <c r="M316" s="26"/>
      <c r="O316" s="26"/>
      <c r="Q316" s="26"/>
      <c r="S316" s="26"/>
      <c r="U316" s="26"/>
      <c r="W316" s="26"/>
      <c r="Y316" s="26"/>
      <c r="AA316" s="26"/>
      <c r="AC316" s="26"/>
    </row>
    <row r="317" spans="7:29">
      <c r="G317" s="26"/>
      <c r="I317" s="26"/>
      <c r="K317" s="26"/>
      <c r="M317" s="26"/>
      <c r="O317" s="26"/>
      <c r="Q317" s="26"/>
      <c r="S317" s="26"/>
      <c r="U317" s="26"/>
      <c r="W317" s="26"/>
      <c r="Y317" s="26"/>
      <c r="AA317" s="26"/>
      <c r="AC317" s="26"/>
    </row>
    <row r="318" spans="7:29">
      <c r="G318" s="26"/>
      <c r="I318" s="26"/>
      <c r="K318" s="26"/>
      <c r="M318" s="26"/>
      <c r="O318" s="26"/>
      <c r="Q318" s="26"/>
      <c r="S318" s="26"/>
      <c r="U318" s="26"/>
      <c r="W318" s="26"/>
      <c r="Y318" s="26"/>
      <c r="AA318" s="26"/>
      <c r="AC318" s="26"/>
    </row>
    <row r="319" spans="7:29">
      <c r="G319" s="26"/>
      <c r="I319" s="26"/>
      <c r="K319" s="26"/>
      <c r="M319" s="26"/>
      <c r="O319" s="26"/>
      <c r="Q319" s="26"/>
      <c r="S319" s="26"/>
      <c r="U319" s="26"/>
      <c r="W319" s="26"/>
      <c r="Y319" s="26"/>
      <c r="AA319" s="26"/>
      <c r="AC319" s="26"/>
    </row>
    <row r="320" spans="7:29">
      <c r="G320" s="26"/>
      <c r="I320" s="26"/>
      <c r="K320" s="26"/>
      <c r="M320" s="26"/>
      <c r="O320" s="26"/>
      <c r="Q320" s="26"/>
      <c r="S320" s="26"/>
      <c r="U320" s="26"/>
      <c r="W320" s="26"/>
      <c r="Y320" s="26"/>
      <c r="AA320" s="26"/>
      <c r="AC320" s="26"/>
    </row>
    <row r="321" spans="7:29">
      <c r="G321" s="26"/>
      <c r="I321" s="26"/>
      <c r="K321" s="26"/>
      <c r="M321" s="26"/>
      <c r="O321" s="26"/>
      <c r="Q321" s="26"/>
      <c r="S321" s="26"/>
      <c r="U321" s="26"/>
      <c r="W321" s="26"/>
      <c r="Y321" s="26"/>
      <c r="AA321" s="26"/>
      <c r="AC321" s="26"/>
    </row>
    <row r="322" spans="7:29">
      <c r="G322" s="26"/>
      <c r="I322" s="26"/>
      <c r="K322" s="26"/>
      <c r="M322" s="26"/>
      <c r="O322" s="26"/>
      <c r="Q322" s="26"/>
      <c r="S322" s="26"/>
      <c r="U322" s="26"/>
      <c r="W322" s="26"/>
      <c r="Y322" s="26"/>
      <c r="AA322" s="26"/>
      <c r="AC322" s="26"/>
    </row>
    <row r="323" spans="7:29">
      <c r="G323" s="26"/>
      <c r="I323" s="26"/>
      <c r="K323" s="26"/>
      <c r="M323" s="26"/>
      <c r="O323" s="26"/>
      <c r="Q323" s="26"/>
      <c r="S323" s="26"/>
      <c r="U323" s="26"/>
      <c r="W323" s="26"/>
      <c r="Y323" s="26"/>
      <c r="AA323" s="26"/>
      <c r="AC323" s="26"/>
    </row>
    <row r="324" spans="7:29">
      <c r="G324" s="26"/>
      <c r="I324" s="26"/>
      <c r="K324" s="26"/>
      <c r="M324" s="26"/>
      <c r="O324" s="26"/>
      <c r="Q324" s="26"/>
      <c r="S324" s="26"/>
      <c r="U324" s="26"/>
      <c r="W324" s="26"/>
      <c r="Y324" s="26"/>
      <c r="AA324" s="26"/>
      <c r="AC324" s="26"/>
    </row>
    <row r="325" spans="7:29">
      <c r="G325" s="26"/>
      <c r="I325" s="26"/>
      <c r="K325" s="26"/>
      <c r="M325" s="26"/>
      <c r="O325" s="26"/>
      <c r="Q325" s="26"/>
      <c r="S325" s="26"/>
      <c r="U325" s="26"/>
      <c r="W325" s="26"/>
      <c r="Y325" s="26"/>
      <c r="AA325" s="26"/>
      <c r="AC325" s="26"/>
    </row>
    <row r="326" spans="7:29">
      <c r="G326" s="26"/>
      <c r="I326" s="26"/>
      <c r="K326" s="26"/>
      <c r="M326" s="26"/>
      <c r="O326" s="26"/>
      <c r="Q326" s="26"/>
      <c r="S326" s="26"/>
      <c r="U326" s="26"/>
      <c r="W326" s="26"/>
      <c r="Y326" s="26"/>
      <c r="AA326" s="26"/>
      <c r="AC326" s="26"/>
    </row>
    <row r="327" spans="7:29">
      <c r="G327" s="26"/>
      <c r="I327" s="26"/>
      <c r="K327" s="26"/>
      <c r="M327" s="26"/>
      <c r="O327" s="26"/>
      <c r="Q327" s="26"/>
      <c r="S327" s="26"/>
      <c r="U327" s="26"/>
      <c r="W327" s="26"/>
      <c r="Y327" s="26"/>
      <c r="AA327" s="26"/>
      <c r="AC327" s="26"/>
    </row>
    <row r="328" spans="7:29">
      <c r="G328" s="26"/>
      <c r="I328" s="26"/>
      <c r="K328" s="26"/>
      <c r="M328" s="26"/>
      <c r="O328" s="26"/>
      <c r="Q328" s="26"/>
      <c r="S328" s="26"/>
      <c r="U328" s="26"/>
      <c r="W328" s="26"/>
      <c r="Y328" s="26"/>
      <c r="AA328" s="26"/>
      <c r="AC328" s="26"/>
    </row>
    <row r="329" spans="7:29">
      <c r="G329" s="26"/>
      <c r="I329" s="26"/>
      <c r="K329" s="26"/>
      <c r="M329" s="26"/>
      <c r="O329" s="26"/>
      <c r="Q329" s="26"/>
      <c r="S329" s="26"/>
      <c r="U329" s="26"/>
      <c r="W329" s="26"/>
      <c r="Y329" s="26"/>
      <c r="AA329" s="26"/>
      <c r="AC329" s="26"/>
    </row>
    <row r="330" spans="7:29">
      <c r="G330" s="26"/>
      <c r="I330" s="26"/>
      <c r="K330" s="26"/>
      <c r="M330" s="26"/>
      <c r="O330" s="26"/>
      <c r="Q330" s="26"/>
      <c r="S330" s="26"/>
      <c r="U330" s="26"/>
      <c r="W330" s="26"/>
      <c r="Y330" s="26"/>
      <c r="AA330" s="26"/>
      <c r="AC330" s="26"/>
    </row>
    <row r="331" spans="7:29">
      <c r="G331" s="26"/>
      <c r="I331" s="26"/>
      <c r="K331" s="26"/>
      <c r="M331" s="26"/>
      <c r="O331" s="26"/>
      <c r="Q331" s="26"/>
      <c r="S331" s="26"/>
      <c r="U331" s="26"/>
      <c r="W331" s="26"/>
      <c r="Y331" s="26"/>
      <c r="AA331" s="26"/>
      <c r="AC331" s="26"/>
    </row>
    <row r="332" spans="7:29">
      <c r="G332" s="26"/>
      <c r="I332" s="26"/>
      <c r="K332" s="26"/>
      <c r="M332" s="26"/>
      <c r="O332" s="26"/>
      <c r="Q332" s="26"/>
      <c r="S332" s="26"/>
      <c r="U332" s="26"/>
      <c r="W332" s="26"/>
      <c r="Y332" s="26"/>
      <c r="AA332" s="26"/>
      <c r="AC332" s="26"/>
    </row>
    <row r="333" spans="7:29">
      <c r="G333" s="26"/>
      <c r="I333" s="26"/>
      <c r="K333" s="26"/>
      <c r="M333" s="26"/>
      <c r="O333" s="26"/>
      <c r="Q333" s="26"/>
      <c r="S333" s="26"/>
      <c r="U333" s="26"/>
      <c r="W333" s="26"/>
      <c r="Y333" s="26"/>
      <c r="AA333" s="26"/>
      <c r="AC333" s="26"/>
    </row>
    <row r="334" spans="7:29">
      <c r="G334" s="26"/>
      <c r="I334" s="26"/>
      <c r="K334" s="26"/>
      <c r="M334" s="26"/>
      <c r="O334" s="26"/>
      <c r="Q334" s="26"/>
      <c r="S334" s="26"/>
      <c r="U334" s="26"/>
      <c r="W334" s="26"/>
      <c r="Y334" s="26"/>
      <c r="AA334" s="26"/>
      <c r="AC334" s="26"/>
    </row>
    <row r="335" spans="7:29">
      <c r="G335" s="26"/>
      <c r="I335" s="26"/>
      <c r="K335" s="26"/>
      <c r="M335" s="26"/>
      <c r="O335" s="26"/>
      <c r="Q335" s="26"/>
      <c r="S335" s="26"/>
      <c r="U335" s="26"/>
      <c r="W335" s="26"/>
      <c r="Y335" s="26"/>
      <c r="AA335" s="26"/>
      <c r="AC335" s="26"/>
    </row>
    <row r="336" spans="7:29">
      <c r="G336" s="26"/>
      <c r="I336" s="26"/>
      <c r="K336" s="26"/>
      <c r="M336" s="26"/>
      <c r="O336" s="26"/>
      <c r="Q336" s="26"/>
      <c r="S336" s="26"/>
      <c r="U336" s="26"/>
      <c r="W336" s="26"/>
      <c r="Y336" s="26"/>
      <c r="AA336" s="26"/>
      <c r="AC336" s="26"/>
    </row>
    <row r="337" spans="7:29">
      <c r="G337" s="26"/>
      <c r="I337" s="26"/>
      <c r="K337" s="26"/>
      <c r="M337" s="26"/>
      <c r="O337" s="26"/>
      <c r="Q337" s="26"/>
      <c r="S337" s="26"/>
      <c r="U337" s="26"/>
      <c r="W337" s="26"/>
      <c r="Y337" s="26"/>
      <c r="AA337" s="26"/>
      <c r="AC337" s="26"/>
    </row>
    <row r="338" spans="7:29">
      <c r="G338" s="26"/>
      <c r="I338" s="26"/>
      <c r="K338" s="26"/>
      <c r="M338" s="26"/>
      <c r="O338" s="26"/>
      <c r="Q338" s="26"/>
      <c r="S338" s="26"/>
      <c r="U338" s="26"/>
      <c r="W338" s="26"/>
      <c r="Y338" s="26"/>
      <c r="AA338" s="26"/>
      <c r="AC338" s="26"/>
    </row>
    <row r="339" spans="7:29">
      <c r="G339" s="26"/>
      <c r="I339" s="26"/>
      <c r="K339" s="26"/>
      <c r="M339" s="26"/>
      <c r="O339" s="26"/>
      <c r="Q339" s="26"/>
      <c r="S339" s="26"/>
      <c r="U339" s="26"/>
      <c r="W339" s="26"/>
      <c r="Y339" s="26"/>
      <c r="AA339" s="26"/>
      <c r="AC339" s="26"/>
    </row>
    <row r="340" spans="7:29">
      <c r="G340" s="26"/>
      <c r="I340" s="26"/>
      <c r="K340" s="26"/>
      <c r="M340" s="26"/>
      <c r="O340" s="26"/>
      <c r="Q340" s="26"/>
      <c r="S340" s="26"/>
      <c r="U340" s="26"/>
      <c r="W340" s="26"/>
      <c r="Y340" s="26"/>
      <c r="AA340" s="26"/>
      <c r="AC340" s="26"/>
    </row>
    <row r="341" spans="7:29">
      <c r="G341" s="26"/>
      <c r="I341" s="26"/>
      <c r="K341" s="26"/>
      <c r="M341" s="26"/>
      <c r="O341" s="26"/>
      <c r="Q341" s="26"/>
      <c r="S341" s="26"/>
      <c r="U341" s="26"/>
      <c r="W341" s="26"/>
      <c r="Y341" s="26"/>
      <c r="AA341" s="26"/>
      <c r="AC341" s="26"/>
    </row>
    <row r="342" spans="7:29">
      <c r="G342" s="26"/>
      <c r="I342" s="26"/>
      <c r="K342" s="26"/>
      <c r="M342" s="26"/>
      <c r="O342" s="26"/>
      <c r="Q342" s="26"/>
      <c r="S342" s="26"/>
      <c r="U342" s="26"/>
      <c r="W342" s="26"/>
      <c r="Y342" s="26"/>
      <c r="AA342" s="26"/>
      <c r="AC342" s="26"/>
    </row>
    <row r="343" spans="7:29">
      <c r="G343" s="26"/>
      <c r="I343" s="26"/>
      <c r="K343" s="26"/>
      <c r="M343" s="26"/>
      <c r="O343" s="26"/>
      <c r="Q343" s="26"/>
      <c r="S343" s="26"/>
      <c r="U343" s="26"/>
      <c r="W343" s="26"/>
      <c r="Y343" s="26"/>
      <c r="AA343" s="26"/>
      <c r="AC343" s="26"/>
    </row>
    <row r="344" spans="7:29">
      <c r="G344" s="26"/>
      <c r="I344" s="26"/>
      <c r="K344" s="26"/>
      <c r="M344" s="26"/>
      <c r="O344" s="26"/>
      <c r="Q344" s="26"/>
      <c r="S344" s="26"/>
      <c r="U344" s="26"/>
      <c r="W344" s="26"/>
      <c r="Y344" s="26"/>
      <c r="AA344" s="26"/>
      <c r="AC344" s="26"/>
    </row>
    <row r="345" spans="7:29">
      <c r="G345" s="26"/>
      <c r="I345" s="26"/>
      <c r="K345" s="26"/>
      <c r="M345" s="26"/>
      <c r="O345" s="26"/>
      <c r="Q345" s="26"/>
      <c r="S345" s="26"/>
      <c r="U345" s="26"/>
      <c r="W345" s="26"/>
      <c r="Y345" s="26"/>
      <c r="AA345" s="26"/>
      <c r="AC345" s="26"/>
    </row>
    <row r="346" spans="7:29">
      <c r="G346" s="26"/>
      <c r="I346" s="26"/>
      <c r="K346" s="26"/>
      <c r="M346" s="26"/>
      <c r="O346" s="26"/>
      <c r="Q346" s="26"/>
      <c r="S346" s="26"/>
      <c r="U346" s="26"/>
      <c r="W346" s="26"/>
      <c r="Y346" s="26"/>
      <c r="AA346" s="26"/>
      <c r="AC346" s="26"/>
    </row>
    <row r="347" spans="7:29">
      <c r="G347" s="26"/>
      <c r="I347" s="26"/>
      <c r="K347" s="26"/>
      <c r="M347" s="26"/>
      <c r="O347" s="26"/>
      <c r="Q347" s="26"/>
      <c r="S347" s="26"/>
      <c r="U347" s="26"/>
      <c r="W347" s="26"/>
      <c r="Y347" s="26"/>
      <c r="AA347" s="26"/>
      <c r="AC347" s="26"/>
    </row>
    <row r="348" spans="7:29">
      <c r="G348" s="26"/>
      <c r="I348" s="26"/>
      <c r="K348" s="26"/>
      <c r="M348" s="26"/>
      <c r="O348" s="26"/>
      <c r="Q348" s="26"/>
      <c r="S348" s="26"/>
      <c r="U348" s="26"/>
      <c r="W348" s="26"/>
      <c r="Y348" s="26"/>
      <c r="AA348" s="26"/>
      <c r="AC348" s="26"/>
    </row>
    <row r="349" spans="7:29">
      <c r="G349" s="26"/>
      <c r="I349" s="26"/>
      <c r="K349" s="26"/>
      <c r="M349" s="26"/>
      <c r="O349" s="26"/>
      <c r="Q349" s="26"/>
      <c r="S349" s="26"/>
      <c r="U349" s="26"/>
      <c r="W349" s="26"/>
      <c r="Y349" s="26"/>
      <c r="AA349" s="26"/>
      <c r="AC349" s="26"/>
    </row>
    <row r="350" spans="7:29">
      <c r="G350" s="26"/>
      <c r="I350" s="26"/>
      <c r="K350" s="26"/>
      <c r="M350" s="26"/>
      <c r="O350" s="26"/>
      <c r="Q350" s="26"/>
      <c r="S350" s="26"/>
      <c r="U350" s="26"/>
      <c r="W350" s="26"/>
      <c r="Y350" s="26"/>
      <c r="AA350" s="26"/>
      <c r="AC350" s="26"/>
    </row>
    <row r="351" spans="7:29">
      <c r="G351" s="26"/>
      <c r="I351" s="26"/>
      <c r="K351" s="26"/>
      <c r="M351" s="26"/>
      <c r="O351" s="26"/>
      <c r="Q351" s="26"/>
      <c r="S351" s="26"/>
      <c r="U351" s="26"/>
      <c r="W351" s="26"/>
      <c r="Y351" s="26"/>
      <c r="AA351" s="26"/>
      <c r="AC351" s="26"/>
    </row>
    <row r="352" spans="7:29">
      <c r="G352" s="26"/>
      <c r="I352" s="26"/>
      <c r="K352" s="26"/>
      <c r="M352" s="26"/>
      <c r="O352" s="26"/>
      <c r="Q352" s="26"/>
      <c r="S352" s="26"/>
      <c r="U352" s="26"/>
      <c r="W352" s="26"/>
      <c r="Y352" s="26"/>
      <c r="AA352" s="26"/>
      <c r="AC352" s="26"/>
    </row>
    <row r="353" spans="7:29">
      <c r="G353" s="26"/>
      <c r="I353" s="26"/>
      <c r="K353" s="26"/>
      <c r="M353" s="26"/>
      <c r="O353" s="26"/>
      <c r="Q353" s="26"/>
      <c r="S353" s="26"/>
      <c r="U353" s="26"/>
      <c r="W353" s="26"/>
      <c r="Y353" s="26"/>
      <c r="AA353" s="26"/>
      <c r="AC353" s="26"/>
    </row>
    <row r="354" spans="7:29">
      <c r="G354" s="26"/>
      <c r="I354" s="26"/>
      <c r="K354" s="26"/>
      <c r="M354" s="26"/>
      <c r="O354" s="26"/>
      <c r="Q354" s="26"/>
      <c r="S354" s="26"/>
      <c r="U354" s="26"/>
      <c r="W354" s="26"/>
      <c r="Y354" s="26"/>
      <c r="AA354" s="26"/>
      <c r="AC354" s="26"/>
    </row>
    <row r="355" spans="7:29">
      <c r="G355" s="26"/>
      <c r="I355" s="26"/>
      <c r="K355" s="26"/>
      <c r="M355" s="26"/>
      <c r="O355" s="26"/>
      <c r="Q355" s="26"/>
      <c r="S355" s="26"/>
      <c r="U355" s="26"/>
      <c r="W355" s="26"/>
      <c r="Y355" s="26"/>
      <c r="AA355" s="26"/>
      <c r="AC355" s="26"/>
    </row>
    <row r="356" spans="7:29">
      <c r="G356" s="26"/>
      <c r="I356" s="26"/>
      <c r="K356" s="26"/>
      <c r="M356" s="26"/>
      <c r="O356" s="26"/>
      <c r="Q356" s="26"/>
      <c r="S356" s="26"/>
      <c r="U356" s="26"/>
      <c r="W356" s="26"/>
      <c r="Y356" s="26"/>
      <c r="AA356" s="26"/>
      <c r="AC356" s="26"/>
    </row>
    <row r="357" spans="7:29">
      <c r="G357" s="26"/>
      <c r="I357" s="26"/>
      <c r="K357" s="26"/>
      <c r="M357" s="26"/>
      <c r="O357" s="26"/>
      <c r="Q357" s="26"/>
      <c r="S357" s="26"/>
      <c r="U357" s="26"/>
      <c r="W357" s="26"/>
      <c r="Y357" s="26"/>
      <c r="AA357" s="26"/>
      <c r="AC357" s="26"/>
    </row>
    <row r="358" spans="7:29">
      <c r="G358" s="26"/>
      <c r="I358" s="26"/>
      <c r="K358" s="26"/>
      <c r="M358" s="26"/>
      <c r="O358" s="26"/>
      <c r="Q358" s="26"/>
      <c r="S358" s="26"/>
      <c r="U358" s="26"/>
      <c r="W358" s="26"/>
      <c r="Y358" s="26"/>
      <c r="AA358" s="26"/>
      <c r="AC358" s="26"/>
    </row>
    <row r="359" spans="7:29">
      <c r="G359" s="26"/>
      <c r="I359" s="26"/>
      <c r="K359" s="26"/>
      <c r="M359" s="26"/>
      <c r="O359" s="26"/>
      <c r="Q359" s="26"/>
      <c r="S359" s="26"/>
      <c r="U359" s="26"/>
      <c r="W359" s="26"/>
      <c r="Y359" s="26"/>
      <c r="AA359" s="26"/>
      <c r="AC359" s="26"/>
    </row>
    <row r="360" spans="7:29">
      <c r="G360" s="26"/>
      <c r="I360" s="26"/>
      <c r="K360" s="26"/>
      <c r="M360" s="26"/>
      <c r="O360" s="26"/>
      <c r="Q360" s="26"/>
      <c r="S360" s="26"/>
      <c r="U360" s="26"/>
      <c r="W360" s="26"/>
      <c r="Y360" s="26"/>
      <c r="AA360" s="26"/>
      <c r="AC360" s="26"/>
    </row>
    <row r="361" spans="7:29">
      <c r="G361" s="26"/>
      <c r="I361" s="26"/>
      <c r="K361" s="26"/>
      <c r="M361" s="26"/>
      <c r="O361" s="26"/>
      <c r="Q361" s="26"/>
      <c r="S361" s="26"/>
      <c r="U361" s="26"/>
      <c r="W361" s="26"/>
      <c r="Y361" s="26"/>
      <c r="AA361" s="26"/>
      <c r="AC361" s="26"/>
    </row>
    <row r="362" spans="7:29">
      <c r="G362" s="26"/>
      <c r="I362" s="26"/>
      <c r="K362" s="26"/>
      <c r="M362" s="26"/>
      <c r="O362" s="26"/>
      <c r="Q362" s="26"/>
      <c r="S362" s="26"/>
      <c r="U362" s="26"/>
      <c r="W362" s="26"/>
      <c r="Y362" s="26"/>
      <c r="AA362" s="26"/>
      <c r="AC362" s="26"/>
    </row>
    <row r="363" spans="7:29">
      <c r="G363" s="26"/>
      <c r="I363" s="26"/>
      <c r="K363" s="26"/>
      <c r="M363" s="26"/>
      <c r="O363" s="26"/>
      <c r="Q363" s="26"/>
      <c r="S363" s="26"/>
      <c r="U363" s="26"/>
      <c r="W363" s="26"/>
      <c r="Y363" s="26"/>
      <c r="AA363" s="26"/>
      <c r="AC363" s="26"/>
    </row>
    <row r="364" spans="7:29">
      <c r="G364" s="26"/>
      <c r="I364" s="26"/>
      <c r="K364" s="26"/>
      <c r="M364" s="26"/>
      <c r="O364" s="26"/>
      <c r="Q364" s="26"/>
      <c r="S364" s="26"/>
      <c r="U364" s="26"/>
      <c r="W364" s="26"/>
      <c r="Y364" s="26"/>
      <c r="AA364" s="26"/>
      <c r="AC364" s="26"/>
    </row>
    <row r="365" spans="7:29">
      <c r="G365" s="26"/>
      <c r="I365" s="26"/>
      <c r="K365" s="26"/>
      <c r="M365" s="26"/>
      <c r="O365" s="26"/>
      <c r="Q365" s="26"/>
      <c r="S365" s="26"/>
      <c r="U365" s="26"/>
      <c r="W365" s="26"/>
      <c r="Y365" s="26"/>
      <c r="AA365" s="26"/>
      <c r="AC365" s="26"/>
    </row>
    <row r="366" spans="7:29">
      <c r="G366" s="26"/>
      <c r="I366" s="26"/>
      <c r="K366" s="26"/>
      <c r="M366" s="26"/>
      <c r="O366" s="26"/>
      <c r="Q366" s="26"/>
      <c r="S366" s="26"/>
      <c r="U366" s="26"/>
      <c r="W366" s="26"/>
      <c r="Y366" s="26"/>
      <c r="AA366" s="26"/>
      <c r="AC366" s="26"/>
    </row>
    <row r="367" spans="7:29">
      <c r="G367" s="26"/>
      <c r="I367" s="26"/>
      <c r="K367" s="26"/>
      <c r="M367" s="26"/>
      <c r="O367" s="26"/>
      <c r="Q367" s="26"/>
      <c r="S367" s="26"/>
      <c r="U367" s="26"/>
      <c r="W367" s="26"/>
      <c r="Y367" s="26"/>
      <c r="AA367" s="26"/>
      <c r="AC367" s="26"/>
    </row>
    <row r="368" spans="7:29">
      <c r="G368" s="26"/>
      <c r="I368" s="26"/>
      <c r="K368" s="26"/>
      <c r="M368" s="26"/>
      <c r="O368" s="26"/>
      <c r="Q368" s="26"/>
      <c r="S368" s="26"/>
      <c r="U368" s="26"/>
      <c r="W368" s="26"/>
      <c r="Y368" s="26"/>
      <c r="AA368" s="26"/>
      <c r="AC368" s="26"/>
    </row>
    <row r="369" spans="7:29">
      <c r="G369" s="26"/>
      <c r="I369" s="26"/>
      <c r="K369" s="26"/>
      <c r="M369" s="26"/>
      <c r="O369" s="26"/>
      <c r="Q369" s="26"/>
      <c r="S369" s="26"/>
      <c r="U369" s="26"/>
      <c r="W369" s="26"/>
      <c r="Y369" s="26"/>
      <c r="AA369" s="26"/>
      <c r="AC369" s="26"/>
    </row>
    <row r="370" spans="7:29">
      <c r="G370" s="26"/>
      <c r="I370" s="26"/>
      <c r="K370" s="26"/>
      <c r="M370" s="26"/>
      <c r="O370" s="26"/>
      <c r="Q370" s="26"/>
      <c r="S370" s="26"/>
      <c r="U370" s="26"/>
      <c r="W370" s="26"/>
      <c r="Y370" s="26"/>
      <c r="AA370" s="26"/>
      <c r="AC370" s="26"/>
    </row>
    <row r="371" spans="7:29">
      <c r="G371" s="26"/>
      <c r="I371" s="26"/>
      <c r="K371" s="26"/>
      <c r="M371" s="26"/>
      <c r="O371" s="26"/>
      <c r="Q371" s="26"/>
      <c r="S371" s="26"/>
      <c r="U371" s="26"/>
      <c r="W371" s="26"/>
      <c r="Y371" s="26"/>
      <c r="AA371" s="26"/>
      <c r="AC371" s="26"/>
    </row>
    <row r="372" spans="7:29">
      <c r="G372" s="26"/>
      <c r="I372" s="26"/>
      <c r="K372" s="26"/>
      <c r="M372" s="26"/>
      <c r="O372" s="26"/>
      <c r="Q372" s="26"/>
      <c r="S372" s="26"/>
      <c r="U372" s="26"/>
      <c r="W372" s="26"/>
      <c r="Y372" s="26"/>
      <c r="AA372" s="26"/>
      <c r="AC372" s="26"/>
    </row>
    <row r="373" spans="7:29">
      <c r="G373" s="26"/>
      <c r="I373" s="26"/>
      <c r="K373" s="26"/>
      <c r="M373" s="26"/>
      <c r="O373" s="26"/>
      <c r="Q373" s="26"/>
      <c r="S373" s="26"/>
      <c r="U373" s="26"/>
      <c r="W373" s="26"/>
      <c r="Y373" s="26"/>
      <c r="AA373" s="26"/>
      <c r="AC373" s="26"/>
    </row>
    <row r="374" spans="7:29">
      <c r="G374" s="26"/>
      <c r="I374" s="26"/>
      <c r="K374" s="26"/>
      <c r="M374" s="26"/>
      <c r="O374" s="26"/>
      <c r="Q374" s="26"/>
      <c r="S374" s="26"/>
      <c r="U374" s="26"/>
      <c r="W374" s="26"/>
      <c r="Y374" s="26"/>
      <c r="AA374" s="26"/>
      <c r="AC374" s="26"/>
    </row>
    <row r="375" spans="7:29">
      <c r="G375" s="26"/>
      <c r="I375" s="26"/>
      <c r="K375" s="26"/>
      <c r="M375" s="26"/>
      <c r="O375" s="26"/>
      <c r="Q375" s="26"/>
      <c r="S375" s="26"/>
      <c r="U375" s="26"/>
      <c r="W375" s="26"/>
      <c r="Y375" s="26"/>
      <c r="AA375" s="26"/>
      <c r="AC375" s="26"/>
    </row>
    <row r="376" spans="7:29">
      <c r="G376" s="26"/>
      <c r="I376" s="26"/>
      <c r="K376" s="26"/>
      <c r="M376" s="26"/>
      <c r="O376" s="26"/>
      <c r="Q376" s="26"/>
      <c r="S376" s="26"/>
      <c r="U376" s="26"/>
      <c r="W376" s="26"/>
      <c r="Y376" s="26"/>
      <c r="AA376" s="26"/>
      <c r="AC376" s="26"/>
    </row>
    <row r="377" spans="7:29">
      <c r="G377" s="26"/>
      <c r="I377" s="26"/>
      <c r="K377" s="26"/>
      <c r="M377" s="26"/>
      <c r="O377" s="26"/>
      <c r="Q377" s="26"/>
      <c r="S377" s="26"/>
      <c r="U377" s="26"/>
      <c r="W377" s="26"/>
      <c r="Y377" s="26"/>
      <c r="AA377" s="26"/>
      <c r="AC377" s="26"/>
    </row>
    <row r="378" spans="7:29">
      <c r="G378" s="26"/>
      <c r="I378" s="26"/>
      <c r="K378" s="26"/>
      <c r="M378" s="26"/>
      <c r="O378" s="26"/>
      <c r="Q378" s="26"/>
      <c r="S378" s="26"/>
      <c r="U378" s="26"/>
      <c r="W378" s="26"/>
      <c r="Y378" s="26"/>
      <c r="AA378" s="26"/>
      <c r="AC378" s="26"/>
    </row>
    <row r="379" spans="7:29">
      <c r="G379" s="26"/>
      <c r="I379" s="26"/>
      <c r="K379" s="26"/>
      <c r="M379" s="26"/>
      <c r="O379" s="26"/>
      <c r="Q379" s="26"/>
      <c r="S379" s="26"/>
      <c r="U379" s="26"/>
      <c r="W379" s="26"/>
      <c r="Y379" s="26"/>
      <c r="AA379" s="26"/>
      <c r="AC379" s="26"/>
    </row>
  </sheetData>
  <autoFilter ref="B2:AC234" xr:uid="{193533D6-DEAB-4539-92E0-065070EE3C56}"/>
  <sortState xmlns:xlrd2="http://schemas.microsoft.com/office/spreadsheetml/2017/richdata2" ref="B13:I95">
    <sortCondition ref="C13:C95"/>
    <sortCondition ref="E13:E95"/>
  </sortState>
  <dataConsolidate/>
  <phoneticPr fontId="8" type="noConversion"/>
  <dataValidations count="1">
    <dataValidation type="list" allowBlank="1" showInputMessage="1" showErrorMessage="1" sqref="F389:F1048576 F235:F236 B235:D236 C389:D1048576 D1" xr:uid="{11812239-AD04-403F-BC87-39DEB902E6AC}">
      <formula1>#REF!</formula1>
    </dataValidation>
  </dataValidations>
  <pageMargins left="0.7" right="0.7" top="0.75" bottom="0.75" header="0.3" footer="0.3"/>
  <pageSetup paperSize="9" orientation="portrait" r:id="rId1"/>
  <headerFooter>
    <oddHeader>&amp;R&amp;"Calibri"&amp;10&amp;K000000 Business Use&amp;1#_x000D_</oddHeader>
  </headerFooter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57809-87FD-4A59-878E-08BA25B70C35}">
  <dimension ref="C3:H11"/>
  <sheetViews>
    <sheetView workbookViewId="0">
      <selection activeCell="F26" sqref="F26"/>
    </sheetView>
  </sheetViews>
  <sheetFormatPr defaultRowHeight="13.9"/>
  <cols>
    <col min="3" max="3" width="12.46484375" customWidth="1"/>
  </cols>
  <sheetData>
    <row r="3" spans="3:8">
      <c r="C3" t="s">
        <v>152</v>
      </c>
    </row>
    <row r="4" spans="3:8">
      <c r="D4" t="s">
        <v>153</v>
      </c>
      <c r="E4" t="s">
        <v>48</v>
      </c>
    </row>
    <row r="5" spans="3:8">
      <c r="C5" t="s">
        <v>154</v>
      </c>
      <c r="D5">
        <v>0.3</v>
      </c>
      <c r="E5">
        <f>SUM(E6:E8)</f>
        <v>0.97</v>
      </c>
      <c r="H5" s="57">
        <f t="shared" ref="H5:H10" si="0">E5-D5</f>
        <v>0.66999999999999993</v>
      </c>
    </row>
    <row r="6" spans="3:8">
      <c r="C6" s="100" t="s">
        <v>71</v>
      </c>
      <c r="D6">
        <v>0.2</v>
      </c>
      <c r="E6">
        <v>0.3</v>
      </c>
      <c r="H6" s="57">
        <f t="shared" si="0"/>
        <v>9.9999999999999978E-2</v>
      </c>
    </row>
    <row r="7" spans="3:8">
      <c r="C7" s="101" t="s">
        <v>77</v>
      </c>
      <c r="D7" s="102">
        <v>0</v>
      </c>
      <c r="E7" s="102">
        <v>0.3</v>
      </c>
      <c r="F7" s="102"/>
      <c r="G7" s="102"/>
      <c r="H7" s="103">
        <f t="shared" si="0"/>
        <v>0.3</v>
      </c>
    </row>
    <row r="8" spans="3:8">
      <c r="C8" s="101" t="s">
        <v>75</v>
      </c>
      <c r="D8" s="102">
        <v>0.1</v>
      </c>
      <c r="E8" s="102">
        <v>0.37</v>
      </c>
      <c r="F8" s="102"/>
      <c r="G8" s="102"/>
      <c r="H8" s="103">
        <f t="shared" si="0"/>
        <v>0.27</v>
      </c>
    </row>
    <row r="9" spans="3:8">
      <c r="C9" t="s">
        <v>155</v>
      </c>
      <c r="D9">
        <v>4.4000000000000004</v>
      </c>
      <c r="E9">
        <v>4.5</v>
      </c>
      <c r="F9" t="s">
        <v>156</v>
      </c>
      <c r="H9" s="57">
        <f t="shared" si="0"/>
        <v>9.9999999999999645E-2</v>
      </c>
    </row>
    <row r="10" spans="3:8">
      <c r="C10" s="102" t="s">
        <v>157</v>
      </c>
      <c r="D10" s="102">
        <v>0.97</v>
      </c>
      <c r="E10" s="102">
        <v>1.6</v>
      </c>
      <c r="F10" s="102"/>
      <c r="G10" s="102"/>
      <c r="H10" s="103">
        <f t="shared" si="0"/>
        <v>0.63000000000000012</v>
      </c>
    </row>
    <row r="11" spans="3:8">
      <c r="D11">
        <f>D5+D9+D10</f>
        <v>5.67</v>
      </c>
      <c r="E11">
        <f>E5+E9+E10</f>
        <v>7.07</v>
      </c>
      <c r="H11" s="57">
        <f>H5+H9+H10</f>
        <v>1.3999999999999997</v>
      </c>
    </row>
  </sheetData>
  <phoneticPr fontId="8" type="noConversion"/>
  <pageMargins left="0.7" right="0.7" top="0.75" bottom="0.75" header="0.3" footer="0.3"/>
  <pageSetup paperSize="9" orientation="portrait" r:id="rId1"/>
  <headerFooter>
    <oddHeader>&amp;R&amp;"Calibri"&amp;10&amp;K000000 Business Use&amp;1#_x000D_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722E-EA08-417A-B038-F198284D52B9}">
  <dimension ref="A1:AE227"/>
  <sheetViews>
    <sheetView showGridLines="0" zoomScale="80" zoomScaleNormal="80" workbookViewId="0">
      <pane xSplit="16" ySplit="2" topLeftCell="X3" activePane="bottomRight" state="frozen"/>
      <selection pane="topRight" activeCell="N1" sqref="N1"/>
      <selection pane="bottomLeft" activeCell="A3" sqref="A3"/>
      <selection pane="bottomRight" activeCell="D24" sqref="D24"/>
    </sheetView>
  </sheetViews>
  <sheetFormatPr defaultColWidth="8.53125" defaultRowHeight="13.9"/>
  <cols>
    <col min="1" max="1" width="12.53125" style="13" customWidth="1"/>
    <col min="2" max="2" width="10.46484375" style="9" customWidth="1"/>
    <col min="3" max="3" width="11.53125" style="9" customWidth="1"/>
    <col min="4" max="4" width="24.53125" style="30" customWidth="1"/>
    <col min="5" max="5" width="24.53125" style="5" customWidth="1"/>
    <col min="6" max="6" width="32.46484375" style="15" customWidth="1"/>
    <col min="7" max="7" width="11.53125" style="15" hidden="1" customWidth="1"/>
    <col min="8" max="10" width="8.53125" style="9" hidden="1" customWidth="1"/>
    <col min="11" max="11" width="12.46484375" style="9" hidden="1" customWidth="1"/>
    <col min="12" max="12" width="12.46484375" style="9" customWidth="1"/>
    <col min="13" max="13" width="26.46484375" style="15" customWidth="1"/>
    <col min="14" max="15" width="10.46484375" style="10" bestFit="1" customWidth="1"/>
    <col min="16" max="17" width="2.53125" customWidth="1"/>
    <col min="18" max="18" width="13" style="24" customWidth="1"/>
    <col min="19" max="19" width="6.53125" style="6" customWidth="1"/>
    <col min="20" max="20" width="5.53125" customWidth="1"/>
    <col min="21" max="22" width="13" style="24" customWidth="1"/>
    <col min="23" max="23" width="6.53125" style="6" customWidth="1"/>
    <col min="24" max="24" width="8.53125" customWidth="1"/>
    <col min="25" max="26" width="13" style="24" customWidth="1"/>
    <col min="27" max="27" width="6.53125" style="6" customWidth="1"/>
    <col min="29" max="30" width="13" style="24" customWidth="1"/>
    <col min="31" max="31" width="6.53125" style="6" customWidth="1"/>
  </cols>
  <sheetData>
    <row r="1" spans="1:31" ht="25.35" customHeight="1">
      <c r="H1" s="131" t="s">
        <v>47</v>
      </c>
      <c r="I1" s="131"/>
      <c r="J1" s="131"/>
      <c r="K1" s="131"/>
      <c r="L1" s="46"/>
      <c r="Q1" s="8"/>
      <c r="R1" s="131" t="s">
        <v>48</v>
      </c>
      <c r="S1" s="131"/>
      <c r="T1" s="8"/>
      <c r="U1" s="131" t="s">
        <v>158</v>
      </c>
      <c r="V1" s="131"/>
      <c r="W1" s="131"/>
      <c r="X1" t="s">
        <v>159</v>
      </c>
      <c r="Y1" s="131" t="s">
        <v>49</v>
      </c>
      <c r="Z1" s="131"/>
      <c r="AA1" s="131"/>
      <c r="AC1" s="131" t="s">
        <v>50</v>
      </c>
      <c r="AD1" s="131"/>
      <c r="AE1" s="131"/>
    </row>
    <row r="2" spans="1:31" s="9" customFormat="1" ht="40.35" customHeight="1">
      <c r="A2" s="1" t="s">
        <v>51</v>
      </c>
      <c r="B2" s="1" t="s">
        <v>52</v>
      </c>
      <c r="C2" s="1" t="s">
        <v>53</v>
      </c>
      <c r="D2" s="1" t="s">
        <v>55</v>
      </c>
      <c r="E2" s="1" t="s">
        <v>56</v>
      </c>
      <c r="F2" s="44" t="s">
        <v>160</v>
      </c>
      <c r="G2" s="4" t="s">
        <v>57</v>
      </c>
      <c r="H2" s="4" t="s">
        <v>58</v>
      </c>
      <c r="I2" s="4" t="s">
        <v>59</v>
      </c>
      <c r="J2" s="4" t="s">
        <v>60</v>
      </c>
      <c r="K2" s="4" t="s">
        <v>61</v>
      </c>
      <c r="L2" s="45" t="s">
        <v>161</v>
      </c>
      <c r="M2" s="2" t="s">
        <v>62</v>
      </c>
      <c r="N2" s="3" t="s">
        <v>63</v>
      </c>
      <c r="O2" s="3" t="s">
        <v>64</v>
      </c>
      <c r="R2" s="23" t="s">
        <v>65</v>
      </c>
      <c r="S2" s="11" t="s">
        <v>66</v>
      </c>
      <c r="U2" s="23" t="s">
        <v>65</v>
      </c>
      <c r="V2" s="23" t="s">
        <v>162</v>
      </c>
      <c r="W2" s="11" t="s">
        <v>66</v>
      </c>
      <c r="Y2" s="23" t="s">
        <v>65</v>
      </c>
      <c r="Z2" s="23" t="s">
        <v>162</v>
      </c>
      <c r="AA2" s="11" t="s">
        <v>66</v>
      </c>
      <c r="AC2" s="23" t="s">
        <v>65</v>
      </c>
      <c r="AD2" s="23" t="s">
        <v>162</v>
      </c>
      <c r="AE2" s="11" t="s">
        <v>66</v>
      </c>
    </row>
    <row r="3" spans="1:31" s="31" customFormat="1" ht="15" customHeight="1">
      <c r="A3" s="13" t="s">
        <v>67</v>
      </c>
      <c r="B3" s="20" t="s">
        <v>68</v>
      </c>
      <c r="C3" s="13" t="s">
        <v>69</v>
      </c>
      <c r="D3" s="22" t="s">
        <v>24</v>
      </c>
      <c r="E3" s="22" t="s">
        <v>15</v>
      </c>
      <c r="F3" s="39"/>
      <c r="G3" s="41"/>
      <c r="H3" s="41"/>
      <c r="I3" s="41"/>
      <c r="J3" s="41"/>
      <c r="K3" s="48"/>
      <c r="L3" s="41"/>
      <c r="M3" s="39"/>
      <c r="N3" s="47"/>
      <c r="O3" s="48"/>
      <c r="P3" s="47"/>
      <c r="Q3" s="22"/>
      <c r="R3" s="49"/>
      <c r="S3" s="70"/>
      <c r="T3" s="33"/>
      <c r="U3" s="105"/>
      <c r="V3" s="32"/>
      <c r="W3" s="70"/>
      <c r="X3" s="22"/>
      <c r="Y3" s="105">
        <v>3000</v>
      </c>
      <c r="Z3" s="32"/>
      <c r="AA3" s="70"/>
      <c r="AB3" s="33"/>
      <c r="AC3" s="105">
        <v>3000</v>
      </c>
      <c r="AD3" s="32">
        <f>AC3-Y3</f>
        <v>0</v>
      </c>
      <c r="AE3" s="17"/>
    </row>
    <row r="4" spans="1:31" s="31" customFormat="1" ht="15" customHeight="1">
      <c r="A4" s="13" t="s">
        <v>67</v>
      </c>
      <c r="B4" s="13" t="s">
        <v>68</v>
      </c>
      <c r="C4" s="13" t="s">
        <v>71</v>
      </c>
      <c r="D4" s="40" t="s">
        <v>163</v>
      </c>
      <c r="E4" s="22" t="s">
        <v>12</v>
      </c>
      <c r="G4" s="16" t="s">
        <v>127</v>
      </c>
      <c r="H4" s="13" t="s">
        <v>86</v>
      </c>
      <c r="I4" s="13" t="s">
        <v>74</v>
      </c>
      <c r="J4" s="13" t="s">
        <v>164</v>
      </c>
      <c r="K4" s="13" t="s">
        <v>90</v>
      </c>
      <c r="L4" s="50" t="s">
        <v>89</v>
      </c>
      <c r="N4" s="19">
        <v>20000</v>
      </c>
      <c r="O4" s="19"/>
      <c r="P4" s="18"/>
      <c r="Q4" s="18"/>
      <c r="R4" s="32">
        <v>5000</v>
      </c>
      <c r="S4" s="17"/>
      <c r="T4" s="18"/>
      <c r="U4" s="51">
        <v>5000</v>
      </c>
      <c r="V4" s="32">
        <f t="shared" ref="V4:V10" si="0">U4-R4</f>
        <v>0</v>
      </c>
      <c r="W4" s="17"/>
      <c r="Y4" s="51">
        <v>2000</v>
      </c>
      <c r="Z4" s="32">
        <f t="shared" ref="Z4:Z15" si="1">Y4-U4</f>
        <v>-3000</v>
      </c>
      <c r="AA4" s="17"/>
      <c r="AC4" s="51">
        <v>2000</v>
      </c>
      <c r="AD4" s="32">
        <f t="shared" ref="AD4:AD13" si="2">AC4-Y4</f>
        <v>0</v>
      </c>
      <c r="AE4" s="37"/>
    </row>
    <row r="5" spans="1:31" s="31" customFormat="1" ht="15" customHeight="1">
      <c r="A5" s="13" t="s">
        <v>67</v>
      </c>
      <c r="B5" s="20" t="s">
        <v>68</v>
      </c>
      <c r="C5" s="13" t="s">
        <v>69</v>
      </c>
      <c r="D5" s="22" t="s">
        <v>165</v>
      </c>
      <c r="E5" s="22" t="s">
        <v>96</v>
      </c>
      <c r="F5" s="39" t="s">
        <v>166</v>
      </c>
      <c r="G5" s="39"/>
      <c r="H5" s="41"/>
      <c r="I5" s="41"/>
      <c r="J5" s="41"/>
      <c r="K5" s="41"/>
      <c r="L5" s="41" t="s">
        <v>167</v>
      </c>
      <c r="M5" s="39"/>
      <c r="N5" s="19"/>
      <c r="O5" s="19"/>
      <c r="P5" s="18"/>
      <c r="Q5" s="18"/>
      <c r="R5" s="32">
        <v>800</v>
      </c>
      <c r="S5" s="17"/>
      <c r="T5" s="18"/>
      <c r="U5" s="51">
        <v>1000</v>
      </c>
      <c r="V5" s="32">
        <f t="shared" si="0"/>
        <v>200</v>
      </c>
      <c r="W5" s="17"/>
      <c r="Y5" s="51">
        <v>1000</v>
      </c>
      <c r="Z5" s="32">
        <f t="shared" si="1"/>
        <v>0</v>
      </c>
      <c r="AA5" s="17"/>
      <c r="AC5" s="51">
        <v>1000</v>
      </c>
      <c r="AD5" s="32">
        <f t="shared" si="2"/>
        <v>0</v>
      </c>
      <c r="AE5" s="17"/>
    </row>
    <row r="6" spans="1:31" s="31" customFormat="1" ht="15" customHeight="1">
      <c r="A6" s="13" t="s">
        <v>67</v>
      </c>
      <c r="B6" s="20" t="s">
        <v>68</v>
      </c>
      <c r="C6" s="13" t="s">
        <v>77</v>
      </c>
      <c r="D6" s="40" t="s">
        <v>168</v>
      </c>
      <c r="E6" s="22" t="s">
        <v>12</v>
      </c>
      <c r="F6" s="16"/>
      <c r="G6" s="16"/>
      <c r="H6" s="13"/>
      <c r="I6" s="13"/>
      <c r="J6" s="13"/>
      <c r="K6" s="13"/>
      <c r="L6" s="13" t="s">
        <v>128</v>
      </c>
      <c r="M6" s="39"/>
      <c r="N6" s="32"/>
      <c r="O6" s="32"/>
      <c r="Q6" s="22"/>
      <c r="R6" s="32">
        <v>1000</v>
      </c>
      <c r="S6" s="37"/>
      <c r="T6" s="22"/>
      <c r="U6" s="51">
        <v>1000</v>
      </c>
      <c r="V6" s="32">
        <f t="shared" si="0"/>
        <v>0</v>
      </c>
      <c r="W6" s="37"/>
      <c r="Y6" s="51">
        <v>1000</v>
      </c>
      <c r="Z6" s="32">
        <f t="shared" si="1"/>
        <v>0</v>
      </c>
      <c r="AA6" s="37"/>
      <c r="AC6" s="51">
        <v>1000</v>
      </c>
      <c r="AD6" s="32">
        <f t="shared" si="2"/>
        <v>0</v>
      </c>
      <c r="AE6" s="37"/>
    </row>
    <row r="7" spans="1:31" s="48" customFormat="1" ht="15" customHeight="1">
      <c r="A7" s="13" t="s">
        <v>67</v>
      </c>
      <c r="B7" s="20" t="s">
        <v>68</v>
      </c>
      <c r="C7" s="13" t="s">
        <v>77</v>
      </c>
      <c r="D7" s="99" t="s">
        <v>169</v>
      </c>
      <c r="E7" s="22" t="s">
        <v>12</v>
      </c>
      <c r="F7" s="16"/>
      <c r="G7" s="16"/>
      <c r="H7" s="13"/>
      <c r="I7" s="13"/>
      <c r="J7" s="13"/>
      <c r="K7" s="13"/>
      <c r="L7" s="13" t="s">
        <v>73</v>
      </c>
      <c r="M7" s="39"/>
      <c r="N7" s="32"/>
      <c r="O7" s="32"/>
      <c r="P7" s="31"/>
      <c r="Q7" s="22"/>
      <c r="R7" s="32">
        <v>2000</v>
      </c>
      <c r="S7" s="37"/>
      <c r="T7" s="22"/>
      <c r="U7" s="51">
        <v>2000</v>
      </c>
      <c r="V7" s="32">
        <f t="shared" si="0"/>
        <v>0</v>
      </c>
      <c r="W7" s="37"/>
      <c r="X7" s="31"/>
      <c r="Y7" s="51">
        <v>1500</v>
      </c>
      <c r="Z7" s="32">
        <f t="shared" si="1"/>
        <v>-500</v>
      </c>
      <c r="AA7" s="37"/>
      <c r="AB7" s="31"/>
      <c r="AC7" s="51">
        <v>500</v>
      </c>
      <c r="AD7" s="32">
        <f t="shared" si="2"/>
        <v>-1000</v>
      </c>
      <c r="AE7" s="70" t="s">
        <v>170</v>
      </c>
    </row>
    <row r="8" spans="1:31" s="48" customFormat="1" ht="15" customHeight="1">
      <c r="A8" s="13" t="s">
        <v>67</v>
      </c>
      <c r="B8" s="20" t="s">
        <v>68</v>
      </c>
      <c r="C8" s="13" t="s">
        <v>71</v>
      </c>
      <c r="D8" s="22" t="s">
        <v>171</v>
      </c>
      <c r="E8" s="22" t="s">
        <v>15</v>
      </c>
      <c r="F8" s="39" t="s">
        <v>172</v>
      </c>
      <c r="G8" s="39"/>
      <c r="H8" s="41"/>
      <c r="I8" s="41"/>
      <c r="J8" s="41"/>
      <c r="K8" s="41"/>
      <c r="L8" s="41" t="s">
        <v>73</v>
      </c>
      <c r="M8" s="39" t="s">
        <v>173</v>
      </c>
      <c r="N8" s="19">
        <v>500</v>
      </c>
      <c r="O8" s="19"/>
      <c r="P8" s="18"/>
      <c r="Q8" s="18"/>
      <c r="R8" s="32">
        <f>N8</f>
        <v>500</v>
      </c>
      <c r="S8" s="17"/>
      <c r="T8" s="18"/>
      <c r="U8" s="32">
        <v>500</v>
      </c>
      <c r="V8" s="32">
        <f t="shared" si="0"/>
        <v>0</v>
      </c>
      <c r="W8" s="17"/>
      <c r="X8" s="31"/>
      <c r="Y8" s="32">
        <v>500</v>
      </c>
      <c r="Z8" s="32">
        <f t="shared" si="1"/>
        <v>0</v>
      </c>
      <c r="AA8" s="17"/>
      <c r="AB8" s="31"/>
      <c r="AC8" s="32">
        <v>500</v>
      </c>
      <c r="AD8" s="32">
        <f t="shared" si="2"/>
        <v>0</v>
      </c>
      <c r="AE8" s="37" t="s">
        <v>174</v>
      </c>
    </row>
    <row r="9" spans="1:31" s="31" customFormat="1" ht="15" customHeight="1">
      <c r="A9" s="13" t="s">
        <v>67</v>
      </c>
      <c r="B9" s="20" t="s">
        <v>68</v>
      </c>
      <c r="C9" s="13" t="s">
        <v>71</v>
      </c>
      <c r="D9" s="22" t="s">
        <v>175</v>
      </c>
      <c r="E9" s="22" t="s">
        <v>12</v>
      </c>
      <c r="F9" s="39"/>
      <c r="G9" s="41"/>
      <c r="H9" s="41"/>
      <c r="I9" s="41"/>
      <c r="J9" s="41"/>
      <c r="K9" s="48"/>
      <c r="L9" s="41" t="s">
        <v>73</v>
      </c>
      <c r="M9" s="39"/>
      <c r="N9" s="47"/>
      <c r="O9" s="48"/>
      <c r="P9" s="47"/>
      <c r="Q9" s="22"/>
      <c r="R9" s="49">
        <v>0</v>
      </c>
      <c r="S9" s="70"/>
      <c r="T9" s="33"/>
      <c r="U9" s="105">
        <v>500</v>
      </c>
      <c r="V9" s="32">
        <f t="shared" si="0"/>
        <v>500</v>
      </c>
      <c r="W9" s="70"/>
      <c r="X9" s="22"/>
      <c r="Y9" s="105">
        <v>500</v>
      </c>
      <c r="Z9" s="32">
        <f t="shared" si="1"/>
        <v>0</v>
      </c>
      <c r="AA9" s="70"/>
      <c r="AB9" s="33"/>
      <c r="AC9" s="105">
        <v>500</v>
      </c>
      <c r="AD9" s="32">
        <f t="shared" si="2"/>
        <v>0</v>
      </c>
      <c r="AE9" s="37"/>
    </row>
    <row r="10" spans="1:31" s="31" customFormat="1" ht="15" customHeight="1">
      <c r="A10" s="13" t="s">
        <v>67</v>
      </c>
      <c r="B10" s="13" t="s">
        <v>68</v>
      </c>
      <c r="C10" s="13" t="s">
        <v>75</v>
      </c>
      <c r="D10" s="22" t="s">
        <v>176</v>
      </c>
      <c r="E10" s="22" t="s">
        <v>15</v>
      </c>
      <c r="F10" s="39" t="s">
        <v>177</v>
      </c>
      <c r="G10" s="41" t="s">
        <v>82</v>
      </c>
      <c r="H10" s="41" t="s">
        <v>82</v>
      </c>
      <c r="I10" s="41" t="s">
        <v>82</v>
      </c>
      <c r="J10" s="41" t="s">
        <v>178</v>
      </c>
      <c r="K10" s="48"/>
      <c r="L10" s="41"/>
      <c r="M10" s="39" t="s">
        <v>179</v>
      </c>
      <c r="N10" s="47">
        <v>1500</v>
      </c>
      <c r="O10" s="48"/>
      <c r="P10" s="47">
        <f>N10*90%</f>
        <v>1350</v>
      </c>
      <c r="Q10" s="22"/>
      <c r="R10" s="49">
        <v>1000</v>
      </c>
      <c r="S10" s="70" t="s">
        <v>170</v>
      </c>
      <c r="T10" s="33"/>
      <c r="U10" s="49">
        <v>0</v>
      </c>
      <c r="V10" s="32">
        <f t="shared" si="0"/>
        <v>-1000</v>
      </c>
      <c r="W10" s="70" t="s">
        <v>170</v>
      </c>
      <c r="X10" s="22"/>
      <c r="Y10" s="49">
        <v>0</v>
      </c>
      <c r="Z10" s="32">
        <f t="shared" si="1"/>
        <v>0</v>
      </c>
      <c r="AA10" s="70" t="s">
        <v>170</v>
      </c>
      <c r="AB10" s="33"/>
      <c r="AC10" s="49">
        <v>0</v>
      </c>
      <c r="AD10" s="32">
        <f t="shared" si="2"/>
        <v>0</v>
      </c>
      <c r="AE10" s="37"/>
    </row>
    <row r="11" spans="1:31" s="31" customFormat="1" ht="16.8" customHeight="1">
      <c r="A11" s="13" t="s">
        <v>67</v>
      </c>
      <c r="B11" s="20" t="s">
        <v>68</v>
      </c>
      <c r="C11" s="13" t="s">
        <v>71</v>
      </c>
      <c r="D11" s="18" t="s">
        <v>180</v>
      </c>
      <c r="E11" s="22" t="s">
        <v>12</v>
      </c>
      <c r="F11" s="16"/>
      <c r="G11" s="16"/>
      <c r="H11" s="13"/>
      <c r="I11" s="13"/>
      <c r="J11" s="13"/>
      <c r="K11" s="13"/>
      <c r="L11" s="13" t="s">
        <v>73</v>
      </c>
      <c r="M11" s="39"/>
      <c r="N11" s="32"/>
      <c r="O11" s="32"/>
      <c r="Q11" s="22"/>
      <c r="R11" s="32"/>
      <c r="S11" s="37"/>
      <c r="T11" s="22"/>
      <c r="U11" s="32">
        <v>1000</v>
      </c>
      <c r="V11" s="32"/>
      <c r="W11" s="37"/>
      <c r="Y11" s="32">
        <v>0</v>
      </c>
      <c r="Z11" s="32">
        <f t="shared" si="1"/>
        <v>-1000</v>
      </c>
      <c r="AA11" s="37" t="s">
        <v>174</v>
      </c>
      <c r="AC11" s="32">
        <v>0</v>
      </c>
      <c r="AD11" s="32">
        <f t="shared" si="2"/>
        <v>0</v>
      </c>
      <c r="AE11" s="17"/>
    </row>
    <row r="12" spans="1:31" s="31" customFormat="1" ht="15" customHeight="1">
      <c r="A12" s="13" t="s">
        <v>67</v>
      </c>
      <c r="B12" s="20" t="s">
        <v>68</v>
      </c>
      <c r="C12" s="13" t="s">
        <v>71</v>
      </c>
      <c r="D12" s="40" t="s">
        <v>181</v>
      </c>
      <c r="E12" s="22" t="s">
        <v>12</v>
      </c>
      <c r="F12" s="16" t="s">
        <v>182</v>
      </c>
      <c r="G12" s="16"/>
      <c r="H12" s="13"/>
      <c r="I12" s="13"/>
      <c r="J12" s="13"/>
      <c r="K12" s="13"/>
      <c r="L12" s="13"/>
      <c r="M12" s="39"/>
      <c r="N12" s="32"/>
      <c r="O12" s="32"/>
      <c r="Q12" s="22"/>
      <c r="R12" s="32">
        <v>0</v>
      </c>
      <c r="S12" s="37"/>
      <c r="T12" s="22"/>
      <c r="U12" s="32">
        <v>0</v>
      </c>
      <c r="V12" s="32">
        <f>U12-R12</f>
        <v>0</v>
      </c>
      <c r="W12" s="37"/>
      <c r="Y12" s="32">
        <v>0</v>
      </c>
      <c r="Z12" s="32">
        <f t="shared" si="1"/>
        <v>0</v>
      </c>
      <c r="AA12" s="37"/>
      <c r="AC12" s="32">
        <v>0</v>
      </c>
      <c r="AD12" s="32">
        <f t="shared" si="2"/>
        <v>0</v>
      </c>
      <c r="AE12" s="17"/>
    </row>
    <row r="13" spans="1:31" s="31" customFormat="1" ht="15" customHeight="1">
      <c r="A13" s="13" t="s">
        <v>67</v>
      </c>
      <c r="B13" s="20" t="s">
        <v>68</v>
      </c>
      <c r="C13" s="13" t="s">
        <v>75</v>
      </c>
      <c r="D13" s="22" t="s">
        <v>141</v>
      </c>
      <c r="E13" s="22" t="s">
        <v>12</v>
      </c>
      <c r="F13" s="39" t="s">
        <v>183</v>
      </c>
      <c r="G13" s="16"/>
      <c r="H13" s="13"/>
      <c r="I13" s="13"/>
      <c r="J13" s="13"/>
      <c r="K13" s="13"/>
      <c r="L13" s="13"/>
      <c r="M13" s="39"/>
      <c r="N13" s="32"/>
      <c r="O13" s="32"/>
      <c r="Q13" s="22"/>
      <c r="R13" s="32">
        <v>800</v>
      </c>
      <c r="S13" s="37"/>
      <c r="T13" s="22"/>
      <c r="U13" s="32">
        <v>800</v>
      </c>
      <c r="V13" s="32">
        <f>U13-R13</f>
        <v>0</v>
      </c>
      <c r="W13" s="37"/>
      <c r="Y13" s="32">
        <v>0</v>
      </c>
      <c r="Z13" s="32">
        <f t="shared" si="1"/>
        <v>-800</v>
      </c>
      <c r="AA13" s="37"/>
      <c r="AC13" s="32">
        <v>0</v>
      </c>
      <c r="AD13" s="32">
        <f t="shared" si="2"/>
        <v>0</v>
      </c>
      <c r="AE13" s="70"/>
    </row>
    <row r="14" spans="1:31" s="31" customFormat="1" ht="15" customHeight="1">
      <c r="A14" s="13" t="s">
        <v>67</v>
      </c>
      <c r="B14" s="20" t="s">
        <v>68</v>
      </c>
      <c r="C14" s="13" t="s">
        <v>71</v>
      </c>
      <c r="D14" s="22" t="s">
        <v>184</v>
      </c>
      <c r="E14" s="22" t="s">
        <v>15</v>
      </c>
      <c r="F14" s="39" t="s">
        <v>185</v>
      </c>
      <c r="G14" s="39"/>
      <c r="H14" s="41"/>
      <c r="I14" s="41"/>
      <c r="J14" s="41"/>
      <c r="K14" s="41"/>
      <c r="L14" s="41" t="s">
        <v>73</v>
      </c>
      <c r="M14" s="39" t="s">
        <v>186</v>
      </c>
      <c r="N14" s="19">
        <v>2000</v>
      </c>
      <c r="O14" s="19"/>
      <c r="P14" s="18"/>
      <c r="Q14" s="18"/>
      <c r="R14" s="32">
        <v>500</v>
      </c>
      <c r="S14" s="17"/>
      <c r="T14" s="18"/>
      <c r="U14" s="32">
        <v>0</v>
      </c>
      <c r="V14" s="32">
        <f>U14-R14</f>
        <v>-500</v>
      </c>
      <c r="W14" s="17"/>
      <c r="Y14" s="32">
        <v>0</v>
      </c>
      <c r="Z14" s="32">
        <f t="shared" si="1"/>
        <v>0</v>
      </c>
      <c r="AA14" s="17"/>
      <c r="AC14" s="32">
        <v>0</v>
      </c>
      <c r="AD14" s="32"/>
      <c r="AE14" s="70"/>
    </row>
    <row r="15" spans="1:31" s="31" customFormat="1" ht="15" customHeight="1">
      <c r="A15" s="13" t="s">
        <v>67</v>
      </c>
      <c r="B15" s="20" t="s">
        <v>68</v>
      </c>
      <c r="C15" s="13" t="s">
        <v>69</v>
      </c>
      <c r="D15" s="18" t="s">
        <v>136</v>
      </c>
      <c r="E15" s="22" t="s">
        <v>15</v>
      </c>
      <c r="F15" s="16"/>
      <c r="G15" s="16"/>
      <c r="H15" s="13"/>
      <c r="I15" s="13"/>
      <c r="J15" s="13"/>
      <c r="K15" s="13"/>
      <c r="L15" s="13" t="s">
        <v>73</v>
      </c>
      <c r="M15" s="39"/>
      <c r="N15" s="32"/>
      <c r="O15" s="32"/>
      <c r="Q15" s="22"/>
      <c r="R15" s="32">
        <v>500</v>
      </c>
      <c r="S15" s="37"/>
      <c r="T15" s="22"/>
      <c r="U15" s="32">
        <v>500</v>
      </c>
      <c r="V15" s="32">
        <f>U15-R15</f>
        <v>0</v>
      </c>
      <c r="W15" s="37"/>
      <c r="Y15" s="32">
        <v>0</v>
      </c>
      <c r="Z15" s="32">
        <f t="shared" si="1"/>
        <v>-500</v>
      </c>
      <c r="AA15" s="37"/>
      <c r="AC15" s="32">
        <v>0</v>
      </c>
      <c r="AD15" s="32">
        <f t="shared" ref="AD15" si="3">AC15-Y15</f>
        <v>0</v>
      </c>
      <c r="AE15" s="37"/>
    </row>
    <row r="16" spans="1:31" s="31" customFormat="1" ht="15" customHeight="1">
      <c r="A16" s="13"/>
      <c r="B16" s="20"/>
      <c r="C16" s="13"/>
      <c r="D16" s="106" t="s">
        <v>187</v>
      </c>
      <c r="E16" s="22"/>
      <c r="F16" s="16"/>
      <c r="G16" s="16"/>
      <c r="H16" s="13"/>
      <c r="I16" s="13"/>
      <c r="J16" s="13"/>
      <c r="K16" s="13"/>
      <c r="L16" s="13"/>
      <c r="M16" s="39"/>
      <c r="N16" s="32"/>
      <c r="O16" s="32"/>
      <c r="Q16" s="22"/>
      <c r="R16" s="32"/>
      <c r="S16" s="37"/>
      <c r="T16" s="22"/>
      <c r="U16" s="32"/>
      <c r="V16" s="32"/>
      <c r="W16" s="37"/>
      <c r="Y16" s="32"/>
      <c r="Z16" s="32"/>
      <c r="AA16" s="37"/>
      <c r="AC16" s="32"/>
      <c r="AD16" s="32"/>
      <c r="AE16" s="37"/>
    </row>
    <row r="17" spans="1:31" s="31" customFormat="1" ht="15" customHeight="1">
      <c r="A17" s="13"/>
      <c r="B17" s="20"/>
      <c r="C17" s="13"/>
      <c r="D17" s="40"/>
      <c r="E17" s="22"/>
      <c r="F17" s="16"/>
      <c r="G17" s="16"/>
      <c r="H17" s="13"/>
      <c r="I17" s="13"/>
      <c r="J17" s="13"/>
      <c r="K17" s="13"/>
      <c r="L17" s="13"/>
      <c r="M17" s="39"/>
      <c r="N17" s="32"/>
      <c r="O17" s="32"/>
      <c r="Q17" s="22"/>
      <c r="R17" s="32"/>
      <c r="S17" s="37"/>
      <c r="T17" s="22"/>
      <c r="U17" s="32"/>
      <c r="V17" s="32"/>
      <c r="W17" s="37"/>
      <c r="Y17" s="32"/>
      <c r="Z17" s="32"/>
      <c r="AA17" s="37"/>
      <c r="AC17" s="32"/>
      <c r="AD17" s="32"/>
      <c r="AE17" s="37"/>
    </row>
    <row r="18" spans="1:31" s="31" customFormat="1" ht="15" customHeight="1">
      <c r="A18" s="13"/>
      <c r="B18" s="20"/>
      <c r="C18" s="13"/>
      <c r="D18" s="40"/>
      <c r="E18" s="22"/>
      <c r="F18" s="16"/>
      <c r="G18" s="16"/>
      <c r="H18" s="13"/>
      <c r="I18" s="13"/>
      <c r="J18" s="13"/>
      <c r="K18" s="13"/>
      <c r="L18" s="13"/>
      <c r="M18" s="39"/>
      <c r="N18" s="32"/>
      <c r="O18" s="32"/>
      <c r="Q18" s="22"/>
      <c r="R18" s="32"/>
      <c r="S18" s="37"/>
      <c r="T18" s="22"/>
      <c r="U18" s="32"/>
      <c r="V18" s="32"/>
      <c r="W18" s="37"/>
      <c r="Y18" s="32"/>
      <c r="Z18" s="32"/>
      <c r="AA18" s="37"/>
      <c r="AC18" s="32"/>
      <c r="AD18" s="32"/>
      <c r="AE18" s="37"/>
    </row>
    <row r="19" spans="1:31" s="31" customFormat="1" ht="15" customHeight="1">
      <c r="A19" s="13"/>
      <c r="B19" s="13"/>
      <c r="C19" s="13"/>
      <c r="G19" s="39"/>
      <c r="H19" s="41"/>
      <c r="I19" s="41"/>
      <c r="J19" s="41"/>
      <c r="K19" s="41"/>
      <c r="L19" s="41"/>
      <c r="M19" s="39"/>
      <c r="N19" s="32"/>
      <c r="O19" s="32"/>
      <c r="R19" s="32">
        <f>SUBTOTAL(9,R3:R15)</f>
        <v>12100</v>
      </c>
      <c r="S19" s="12"/>
      <c r="U19" s="32">
        <f>SUBTOTAL(9,U3:U16)</f>
        <v>12300</v>
      </c>
      <c r="V19" s="32"/>
      <c r="W19" s="12"/>
      <c r="Y19" s="32">
        <f>SUBTOTAL(9,Y3:Y16)</f>
        <v>9500</v>
      </c>
      <c r="Z19" s="32">
        <f>Y19-U19</f>
        <v>-2800</v>
      </c>
      <c r="AA19" s="12"/>
      <c r="AC19" s="32">
        <f>SUBTOTAL(9,AC3:AC16)</f>
        <v>8500</v>
      </c>
      <c r="AD19" s="32">
        <f>AC19-Y19</f>
        <v>-1000</v>
      </c>
      <c r="AE19" s="12"/>
    </row>
    <row r="20" spans="1:31" s="31" customFormat="1" ht="15" customHeight="1">
      <c r="A20" s="13"/>
      <c r="B20" s="13"/>
      <c r="C20" s="13"/>
      <c r="D20" s="22"/>
      <c r="E20" s="22"/>
      <c r="G20" s="39"/>
      <c r="H20" s="41"/>
      <c r="I20" s="13"/>
      <c r="J20" s="13"/>
      <c r="K20" s="13"/>
      <c r="L20" s="13"/>
      <c r="M20" s="39"/>
      <c r="N20" s="32"/>
      <c r="O20" s="32"/>
      <c r="Q20" s="22"/>
      <c r="R20" s="32"/>
      <c r="S20" s="37"/>
      <c r="T20" s="22"/>
      <c r="U20" s="32"/>
      <c r="V20" s="32"/>
      <c r="W20" s="37"/>
      <c r="Y20" s="32"/>
      <c r="Z20" s="32"/>
      <c r="AA20" s="37"/>
      <c r="AC20" s="32"/>
      <c r="AD20" s="32"/>
      <c r="AE20" s="37"/>
    </row>
    <row r="21" spans="1:31" s="31" customFormat="1" ht="15" customHeight="1">
      <c r="A21" s="13"/>
      <c r="B21" s="13"/>
      <c r="C21" s="13"/>
      <c r="D21" s="22"/>
      <c r="E21" s="22"/>
      <c r="G21" s="39"/>
      <c r="H21" s="41"/>
      <c r="I21" s="13"/>
      <c r="J21" s="13"/>
      <c r="K21" s="13"/>
      <c r="L21" s="13"/>
      <c r="M21" s="39"/>
      <c r="N21" s="32"/>
      <c r="O21" s="32"/>
      <c r="Q21" s="22"/>
      <c r="R21" s="32"/>
      <c r="S21" s="37"/>
      <c r="T21" s="22"/>
      <c r="U21" s="32"/>
      <c r="V21" s="32"/>
      <c r="W21" s="37"/>
      <c r="Y21" s="32"/>
      <c r="Z21" s="32"/>
      <c r="AA21" s="37"/>
      <c r="AC21" s="32"/>
      <c r="AD21" s="32"/>
      <c r="AE21" s="37"/>
    </row>
    <row r="22" spans="1:31" s="31" customFormat="1" ht="15" customHeight="1">
      <c r="A22" s="13"/>
      <c r="B22" s="13"/>
      <c r="C22" s="13"/>
      <c r="D22" s="22"/>
      <c r="E22" s="22"/>
      <c r="F22" s="16"/>
      <c r="G22" s="16"/>
      <c r="H22" s="13"/>
      <c r="I22" s="13"/>
      <c r="J22" s="13"/>
      <c r="K22" s="13"/>
      <c r="L22" s="13"/>
      <c r="M22" s="39"/>
      <c r="N22" s="32"/>
      <c r="O22" s="32"/>
      <c r="Q22" s="22"/>
      <c r="R22" s="32"/>
      <c r="S22" s="37"/>
      <c r="T22" s="22"/>
      <c r="U22" s="32"/>
      <c r="V22" s="32"/>
      <c r="W22" s="37"/>
      <c r="Y22" s="32"/>
      <c r="Z22" s="32"/>
      <c r="AA22" s="37"/>
      <c r="AC22" s="32"/>
      <c r="AD22" s="32"/>
      <c r="AE22" s="37"/>
    </row>
    <row r="23" spans="1:31" s="31" customFormat="1" ht="15" customHeight="1">
      <c r="A23" s="13"/>
      <c r="B23" s="13"/>
      <c r="C23" s="13"/>
      <c r="D23" s="22"/>
      <c r="E23" s="22"/>
      <c r="F23" s="39"/>
      <c r="G23" s="39"/>
      <c r="H23" s="41"/>
      <c r="I23" s="41"/>
      <c r="J23" s="41"/>
      <c r="K23" s="41"/>
      <c r="L23" s="41"/>
      <c r="M23" s="39"/>
      <c r="N23" s="32"/>
      <c r="O23" s="32"/>
      <c r="R23" s="32"/>
      <c r="S23" s="12"/>
      <c r="U23" s="32"/>
      <c r="V23" s="32"/>
      <c r="W23" s="12"/>
      <c r="Y23" s="32"/>
      <c r="Z23" s="32"/>
      <c r="AA23" s="12"/>
      <c r="AC23" s="32"/>
      <c r="AD23" s="32"/>
      <c r="AE23" s="12"/>
    </row>
    <row r="24" spans="1:31" s="31" customFormat="1" ht="15" customHeight="1">
      <c r="A24" s="13"/>
      <c r="B24" s="13"/>
      <c r="C24" s="13"/>
      <c r="D24" s="22"/>
      <c r="E24" s="22"/>
      <c r="F24" s="16"/>
      <c r="G24" s="16"/>
      <c r="H24" s="13"/>
      <c r="I24" s="13"/>
      <c r="J24" s="13"/>
      <c r="K24" s="13"/>
      <c r="L24" s="13"/>
      <c r="M24" s="39"/>
      <c r="N24" s="32"/>
      <c r="O24" s="32"/>
      <c r="Q24" s="22"/>
      <c r="R24" s="32"/>
      <c r="S24" s="37"/>
      <c r="T24" s="22"/>
      <c r="U24" s="32"/>
      <c r="V24" s="32"/>
      <c r="W24" s="37"/>
      <c r="Y24" s="32"/>
      <c r="Z24" s="32"/>
      <c r="AA24" s="37"/>
      <c r="AC24" s="32"/>
      <c r="AD24" s="32"/>
      <c r="AE24" s="37"/>
    </row>
    <row r="25" spans="1:31" s="31" customFormat="1" ht="15" customHeight="1">
      <c r="A25" s="13"/>
      <c r="B25" s="13"/>
      <c r="C25" s="13"/>
      <c r="D25" s="22"/>
      <c r="E25" s="22"/>
      <c r="F25" s="39"/>
      <c r="G25" s="39"/>
      <c r="H25" s="41"/>
      <c r="I25" s="41"/>
      <c r="J25" s="41"/>
      <c r="K25" s="41"/>
      <c r="L25" s="41"/>
      <c r="M25" s="39"/>
      <c r="N25" s="32"/>
      <c r="O25" s="32"/>
      <c r="R25" s="32"/>
      <c r="S25" s="12"/>
      <c r="U25" s="32"/>
      <c r="V25" s="32"/>
      <c r="W25" s="12"/>
      <c r="Y25" s="32"/>
      <c r="Z25" s="32"/>
      <c r="AA25" s="12"/>
      <c r="AC25" s="32"/>
      <c r="AD25" s="32"/>
      <c r="AE25" s="12"/>
    </row>
    <row r="26" spans="1:31" s="31" customFormat="1" ht="15" customHeight="1">
      <c r="A26" s="13"/>
      <c r="B26" s="13"/>
      <c r="C26" s="13"/>
      <c r="D26" s="22"/>
      <c r="E26" s="22"/>
      <c r="F26" s="16"/>
      <c r="G26" s="16"/>
      <c r="H26" s="13"/>
      <c r="I26" s="13"/>
      <c r="J26" s="13"/>
      <c r="K26" s="13"/>
      <c r="L26" s="13"/>
      <c r="M26" s="39"/>
      <c r="N26" s="32"/>
      <c r="O26" s="32"/>
      <c r="Q26" s="22"/>
      <c r="R26" s="32"/>
      <c r="S26" s="37"/>
      <c r="T26" s="22"/>
      <c r="U26" s="32"/>
      <c r="V26" s="32"/>
      <c r="W26" s="37"/>
      <c r="Y26" s="32"/>
      <c r="Z26" s="32"/>
      <c r="AA26" s="37"/>
      <c r="AC26" s="32"/>
      <c r="AD26" s="32"/>
      <c r="AE26" s="37"/>
    </row>
    <row r="27" spans="1:31" s="31" customFormat="1" ht="15" customHeight="1">
      <c r="A27" s="13"/>
      <c r="B27" s="13"/>
      <c r="C27" s="13"/>
      <c r="D27" s="22"/>
      <c r="E27" s="22"/>
      <c r="F27" s="16"/>
      <c r="G27" s="16"/>
      <c r="H27" s="13"/>
      <c r="I27" s="13"/>
      <c r="J27" s="13"/>
      <c r="K27" s="13"/>
      <c r="L27" s="13"/>
      <c r="M27" s="39"/>
      <c r="N27" s="32"/>
      <c r="O27" s="32"/>
      <c r="Q27" s="22"/>
      <c r="R27" s="32"/>
      <c r="S27" s="37"/>
      <c r="T27" s="22"/>
      <c r="U27" s="32"/>
      <c r="V27" s="32"/>
      <c r="W27" s="37"/>
      <c r="Y27" s="32"/>
      <c r="Z27" s="32"/>
      <c r="AA27" s="37"/>
      <c r="AC27" s="32"/>
      <c r="AD27" s="32"/>
      <c r="AE27" s="37"/>
    </row>
    <row r="28" spans="1:31" s="31" customFormat="1" ht="15" customHeight="1">
      <c r="A28" s="13"/>
      <c r="B28" s="13"/>
      <c r="C28" s="13"/>
      <c r="D28" s="16"/>
      <c r="E28" s="22"/>
      <c r="F28" s="16"/>
      <c r="G28" s="16"/>
      <c r="H28" s="13"/>
      <c r="I28" s="13"/>
      <c r="J28" s="13"/>
      <c r="K28" s="13"/>
      <c r="L28" s="13"/>
      <c r="M28" s="39"/>
      <c r="N28" s="32"/>
      <c r="O28" s="32"/>
      <c r="Q28" s="22"/>
      <c r="R28" s="32"/>
      <c r="S28" s="37"/>
      <c r="T28" s="22"/>
      <c r="U28" s="32"/>
      <c r="V28" s="32"/>
      <c r="W28" s="37"/>
      <c r="Y28" s="32"/>
      <c r="Z28" s="32"/>
      <c r="AA28" s="37"/>
      <c r="AC28" s="32"/>
      <c r="AD28" s="32"/>
      <c r="AE28" s="37"/>
    </row>
    <row r="29" spans="1:31" s="31" customFormat="1" ht="15" customHeight="1">
      <c r="A29" s="13"/>
      <c r="B29" s="13"/>
      <c r="C29" s="13"/>
      <c r="D29" s="22"/>
      <c r="E29" s="22"/>
      <c r="F29" s="16"/>
      <c r="G29" s="16"/>
      <c r="H29" s="13"/>
      <c r="I29" s="13"/>
      <c r="J29" s="13"/>
      <c r="K29" s="13"/>
      <c r="L29" s="13"/>
      <c r="M29" s="39"/>
      <c r="N29" s="32"/>
      <c r="O29" s="32"/>
      <c r="Q29" s="22"/>
      <c r="R29" s="32"/>
      <c r="S29" s="37"/>
      <c r="T29" s="22"/>
      <c r="U29" s="32"/>
      <c r="V29" s="32"/>
      <c r="W29" s="37"/>
      <c r="Y29" s="32"/>
      <c r="Z29" s="32"/>
      <c r="AA29" s="37"/>
      <c r="AC29" s="32"/>
      <c r="AD29" s="32"/>
      <c r="AE29" s="37"/>
    </row>
    <row r="30" spans="1:31" s="31" customFormat="1" ht="15" customHeight="1">
      <c r="A30" s="13"/>
      <c r="B30" s="13"/>
      <c r="C30" s="13"/>
      <c r="D30" s="22"/>
      <c r="E30" s="22"/>
      <c r="F30" s="16"/>
      <c r="G30" s="16"/>
      <c r="H30" s="13"/>
      <c r="I30" s="13"/>
      <c r="J30" s="13"/>
      <c r="K30" s="13"/>
      <c r="L30" s="13"/>
      <c r="M30" s="39"/>
      <c r="N30" s="32"/>
      <c r="O30" s="32"/>
      <c r="P30" s="38"/>
      <c r="Q30" s="22"/>
      <c r="R30" s="32"/>
      <c r="S30" s="37"/>
      <c r="T30" s="22"/>
      <c r="U30" s="32"/>
      <c r="V30" s="32"/>
      <c r="W30" s="37"/>
      <c r="Y30" s="32"/>
      <c r="Z30" s="32"/>
      <c r="AA30" s="37"/>
      <c r="AC30" s="32"/>
      <c r="AD30" s="32"/>
      <c r="AE30" s="37"/>
    </row>
    <row r="31" spans="1:31" s="31" customFormat="1" ht="15" customHeight="1">
      <c r="A31" s="13"/>
      <c r="B31" s="13"/>
      <c r="C31" s="13"/>
      <c r="D31" s="22"/>
      <c r="E31" s="22"/>
      <c r="F31" s="16"/>
      <c r="G31" s="16"/>
      <c r="H31" s="13"/>
      <c r="I31" s="13"/>
      <c r="J31" s="13"/>
      <c r="K31" s="13"/>
      <c r="L31" s="13"/>
      <c r="M31" s="39"/>
      <c r="N31" s="32"/>
      <c r="O31" s="32"/>
      <c r="Q31" s="22"/>
      <c r="R31" s="32"/>
      <c r="S31" s="37"/>
      <c r="T31" s="22"/>
      <c r="U31" s="32"/>
      <c r="V31" s="32"/>
      <c r="W31" s="37"/>
      <c r="Y31" s="32"/>
      <c r="Z31" s="32"/>
      <c r="AA31" s="37"/>
      <c r="AC31" s="32"/>
      <c r="AD31" s="32"/>
      <c r="AE31" s="37"/>
    </row>
    <row r="32" spans="1:31" s="31" customFormat="1" ht="15" customHeight="1">
      <c r="A32" s="13"/>
      <c r="B32" s="13"/>
      <c r="C32" s="13"/>
      <c r="D32" s="22"/>
      <c r="E32" s="22"/>
      <c r="F32" s="16"/>
      <c r="G32" s="16"/>
      <c r="H32" s="13"/>
      <c r="I32" s="13"/>
      <c r="J32" s="13"/>
      <c r="K32" s="13"/>
      <c r="L32" s="13"/>
      <c r="M32" s="39"/>
      <c r="N32" s="32"/>
      <c r="O32" s="32"/>
      <c r="Q32" s="22"/>
      <c r="R32" s="32"/>
      <c r="S32" s="37"/>
      <c r="T32" s="22"/>
      <c r="U32" s="32"/>
      <c r="V32" s="32"/>
      <c r="W32" s="37"/>
      <c r="Y32" s="32"/>
      <c r="Z32" s="32"/>
      <c r="AA32" s="37"/>
      <c r="AC32" s="32"/>
      <c r="AD32" s="32"/>
      <c r="AE32" s="37"/>
    </row>
    <row r="33" spans="1:31" s="31" customFormat="1" ht="15" customHeight="1">
      <c r="A33" s="13"/>
      <c r="B33" s="13"/>
      <c r="C33" s="13"/>
      <c r="D33" s="22"/>
      <c r="E33" s="22"/>
      <c r="F33" s="39"/>
      <c r="G33" s="39"/>
      <c r="H33" s="13"/>
      <c r="I33" s="13"/>
      <c r="J33" s="13"/>
      <c r="K33" s="13"/>
      <c r="L33" s="13"/>
      <c r="M33" s="39"/>
      <c r="N33" s="32"/>
      <c r="O33" s="32"/>
      <c r="Q33" s="22"/>
      <c r="R33" s="32"/>
      <c r="S33" s="37"/>
      <c r="T33" s="22"/>
      <c r="U33" s="32"/>
      <c r="V33" s="32"/>
      <c r="W33" s="37"/>
      <c r="Y33" s="32"/>
      <c r="Z33" s="32"/>
      <c r="AA33" s="37"/>
      <c r="AC33" s="32"/>
      <c r="AD33" s="32"/>
      <c r="AE33" s="37"/>
    </row>
    <row r="34" spans="1:31" s="31" customFormat="1" ht="15" customHeight="1">
      <c r="A34" s="13"/>
      <c r="B34" s="13"/>
      <c r="C34" s="13"/>
      <c r="D34" s="22"/>
      <c r="E34" s="22"/>
      <c r="F34" s="39"/>
      <c r="G34" s="39"/>
      <c r="H34" s="13"/>
      <c r="I34" s="13"/>
      <c r="J34" s="13"/>
      <c r="K34" s="13"/>
      <c r="L34" s="13"/>
      <c r="M34" s="39"/>
      <c r="N34" s="32"/>
      <c r="O34" s="32"/>
      <c r="Q34" s="22"/>
      <c r="R34" s="32"/>
      <c r="S34" s="37"/>
      <c r="T34" s="22"/>
      <c r="U34" s="32"/>
      <c r="V34" s="32"/>
      <c r="W34" s="37"/>
      <c r="Y34" s="32"/>
      <c r="Z34" s="32"/>
      <c r="AA34" s="37"/>
      <c r="AC34" s="32"/>
      <c r="AD34" s="32"/>
      <c r="AE34" s="37"/>
    </row>
    <row r="35" spans="1:31" s="31" customFormat="1" ht="15" customHeight="1">
      <c r="A35" s="13"/>
      <c r="B35" s="13"/>
      <c r="C35" s="13"/>
      <c r="D35" s="16"/>
      <c r="E35" s="22"/>
      <c r="F35" s="18"/>
      <c r="G35" s="18"/>
      <c r="H35" s="13"/>
      <c r="I35" s="13"/>
      <c r="J35" s="13"/>
      <c r="K35" s="13"/>
      <c r="L35" s="13"/>
      <c r="M35" s="39"/>
      <c r="N35" s="32"/>
      <c r="O35" s="32"/>
      <c r="Q35" s="22"/>
      <c r="R35" s="32"/>
      <c r="S35" s="37"/>
      <c r="T35" s="22"/>
      <c r="U35" s="32"/>
      <c r="V35" s="32"/>
      <c r="W35" s="37"/>
      <c r="Y35" s="32"/>
      <c r="Z35" s="32"/>
      <c r="AA35" s="37"/>
      <c r="AC35" s="32"/>
      <c r="AD35" s="32"/>
      <c r="AE35" s="37"/>
    </row>
    <row r="36" spans="1:31" s="31" customFormat="1" ht="15" customHeight="1">
      <c r="A36" s="13"/>
      <c r="B36" s="13"/>
      <c r="C36" s="13"/>
      <c r="D36" s="22"/>
      <c r="E36" s="22"/>
      <c r="F36" s="39"/>
      <c r="G36" s="39"/>
      <c r="H36" s="13"/>
      <c r="I36" s="13"/>
      <c r="J36" s="13"/>
      <c r="K36" s="13"/>
      <c r="L36" s="13"/>
      <c r="M36" s="39"/>
      <c r="N36" s="32"/>
      <c r="O36" s="32"/>
      <c r="Q36" s="22"/>
      <c r="R36" s="32"/>
      <c r="S36" s="37"/>
      <c r="T36" s="22"/>
      <c r="U36" s="32"/>
      <c r="V36" s="32"/>
      <c r="W36" s="37"/>
      <c r="Y36" s="32"/>
      <c r="Z36" s="32"/>
      <c r="AA36" s="37"/>
      <c r="AC36" s="32"/>
      <c r="AD36" s="32"/>
      <c r="AE36" s="37"/>
    </row>
    <row r="37" spans="1:31" s="31" customFormat="1" ht="15" customHeight="1">
      <c r="A37" s="13"/>
      <c r="B37" s="13"/>
      <c r="C37" s="13"/>
      <c r="D37" s="22"/>
      <c r="E37" s="22"/>
      <c r="F37" s="16"/>
      <c r="G37" s="16"/>
      <c r="H37" s="13"/>
      <c r="I37" s="13"/>
      <c r="J37" s="13"/>
      <c r="K37" s="13"/>
      <c r="L37" s="13"/>
      <c r="M37" s="39"/>
      <c r="N37" s="32"/>
      <c r="O37" s="32"/>
      <c r="Q37" s="22"/>
      <c r="R37" s="32"/>
      <c r="S37" s="37"/>
      <c r="T37" s="22"/>
      <c r="U37" s="32"/>
      <c r="V37" s="32"/>
      <c r="W37" s="37"/>
      <c r="Y37" s="32"/>
      <c r="Z37" s="32"/>
      <c r="AA37" s="37"/>
      <c r="AC37" s="32"/>
      <c r="AD37" s="32"/>
      <c r="AE37" s="37"/>
    </row>
    <row r="38" spans="1:31" s="31" customFormat="1" ht="15" customHeight="1">
      <c r="A38" s="13"/>
      <c r="B38" s="13"/>
      <c r="C38" s="13"/>
      <c r="D38" s="22"/>
      <c r="E38" s="22"/>
      <c r="F38" s="39"/>
      <c r="G38" s="39"/>
      <c r="H38" s="13"/>
      <c r="I38" s="13"/>
      <c r="J38" s="13"/>
      <c r="K38" s="13"/>
      <c r="L38" s="13"/>
      <c r="M38" s="39"/>
      <c r="N38" s="32"/>
      <c r="O38" s="32"/>
      <c r="Q38" s="22"/>
      <c r="R38" s="32"/>
      <c r="S38" s="37"/>
      <c r="T38" s="22"/>
      <c r="U38" s="32"/>
      <c r="V38" s="32"/>
      <c r="W38" s="37"/>
      <c r="Y38" s="32"/>
      <c r="Z38" s="32"/>
      <c r="AA38" s="37"/>
      <c r="AC38" s="32"/>
      <c r="AD38" s="32"/>
      <c r="AE38" s="37"/>
    </row>
    <row r="39" spans="1:31" s="31" customFormat="1" ht="15" customHeight="1">
      <c r="A39" s="13"/>
      <c r="B39" s="13"/>
      <c r="C39" s="13"/>
      <c r="D39" s="22"/>
      <c r="E39" s="22"/>
      <c r="F39" s="39"/>
      <c r="G39" s="39"/>
      <c r="H39" s="13"/>
      <c r="I39" s="13"/>
      <c r="J39" s="13"/>
      <c r="K39" s="13"/>
      <c r="L39" s="13"/>
      <c r="M39" s="39"/>
      <c r="N39" s="32"/>
      <c r="O39" s="32"/>
      <c r="Q39" s="22"/>
      <c r="R39" s="32"/>
      <c r="S39" s="37"/>
      <c r="T39" s="22"/>
      <c r="U39" s="32"/>
      <c r="V39" s="32"/>
      <c r="W39" s="37"/>
      <c r="Y39" s="32"/>
      <c r="Z39" s="32"/>
      <c r="AA39" s="37"/>
      <c r="AC39" s="32"/>
      <c r="AD39" s="32"/>
      <c r="AE39" s="37"/>
    </row>
    <row r="40" spans="1:31" s="31" customFormat="1" ht="15" customHeight="1">
      <c r="A40" s="13"/>
      <c r="B40" s="13"/>
      <c r="C40" s="13"/>
      <c r="D40" s="22"/>
      <c r="E40" s="22"/>
      <c r="F40" s="16"/>
      <c r="G40" s="16"/>
      <c r="H40" s="13"/>
      <c r="I40" s="13"/>
      <c r="J40" s="13"/>
      <c r="K40" s="13"/>
      <c r="L40" s="13"/>
      <c r="M40" s="39"/>
      <c r="N40" s="32"/>
      <c r="O40" s="32"/>
      <c r="Q40" s="22"/>
      <c r="R40" s="32"/>
      <c r="S40" s="37"/>
      <c r="T40" s="22"/>
      <c r="U40" s="32"/>
      <c r="V40" s="32"/>
      <c r="W40" s="37"/>
      <c r="Y40" s="32"/>
      <c r="Z40" s="32"/>
      <c r="AA40" s="37"/>
      <c r="AC40" s="32"/>
      <c r="AD40" s="32"/>
      <c r="AE40" s="37"/>
    </row>
    <row r="41" spans="1:31" s="31" customFormat="1" ht="15" customHeight="1">
      <c r="A41" s="13"/>
      <c r="B41" s="13"/>
      <c r="C41" s="13"/>
      <c r="D41" s="22"/>
      <c r="E41" s="22"/>
      <c r="F41" s="16"/>
      <c r="G41" s="16"/>
      <c r="H41" s="13"/>
      <c r="I41" s="13"/>
      <c r="J41" s="13"/>
      <c r="K41" s="13"/>
      <c r="L41" s="13"/>
      <c r="M41" s="39"/>
      <c r="N41" s="32"/>
      <c r="O41" s="32"/>
      <c r="Q41" s="22"/>
      <c r="R41" s="32"/>
      <c r="S41" s="37"/>
      <c r="T41" s="22"/>
      <c r="U41" s="32"/>
      <c r="V41" s="32"/>
      <c r="W41" s="37"/>
      <c r="Y41" s="32"/>
      <c r="Z41" s="32"/>
      <c r="AA41" s="37"/>
      <c r="AC41" s="32"/>
      <c r="AD41" s="32"/>
      <c r="AE41" s="37"/>
    </row>
    <row r="42" spans="1:31" s="31" customFormat="1" ht="15" customHeight="1">
      <c r="A42" s="13"/>
      <c r="B42" s="13"/>
      <c r="C42" s="13"/>
      <c r="D42" s="16"/>
      <c r="E42" s="22"/>
      <c r="F42" s="16"/>
      <c r="G42" s="16"/>
      <c r="H42" s="13"/>
      <c r="I42" s="13"/>
      <c r="J42" s="13"/>
      <c r="K42" s="13"/>
      <c r="L42" s="13"/>
      <c r="M42" s="39"/>
      <c r="N42" s="32"/>
      <c r="O42" s="32"/>
      <c r="Q42" s="22"/>
      <c r="R42" s="32"/>
      <c r="S42" s="37"/>
      <c r="T42" s="22"/>
      <c r="U42" s="32"/>
      <c r="V42" s="32"/>
      <c r="W42" s="37"/>
      <c r="Y42" s="32"/>
      <c r="Z42" s="32"/>
      <c r="AA42" s="37"/>
      <c r="AC42" s="32"/>
      <c r="AD42" s="32"/>
      <c r="AE42" s="37"/>
    </row>
    <row r="43" spans="1:31" s="31" customFormat="1" ht="15" customHeight="1">
      <c r="A43" s="13"/>
      <c r="B43" s="13"/>
      <c r="C43" s="13"/>
      <c r="D43" s="22"/>
      <c r="E43" s="22"/>
      <c r="F43" s="16"/>
      <c r="G43" s="16"/>
      <c r="H43" s="13"/>
      <c r="I43" s="13"/>
      <c r="J43" s="13"/>
      <c r="K43" s="13"/>
      <c r="L43" s="13"/>
      <c r="M43" s="39"/>
      <c r="N43" s="32"/>
      <c r="O43" s="32"/>
      <c r="P43" s="38"/>
      <c r="Q43" s="22"/>
      <c r="R43" s="32"/>
      <c r="S43" s="37"/>
      <c r="T43" s="22"/>
      <c r="U43" s="32"/>
      <c r="V43" s="32"/>
      <c r="W43" s="37"/>
      <c r="Y43" s="32"/>
      <c r="Z43" s="32"/>
      <c r="AA43" s="37"/>
      <c r="AC43" s="32"/>
      <c r="AD43" s="32"/>
      <c r="AE43" s="37"/>
    </row>
    <row r="44" spans="1:31" s="31" customFormat="1" ht="15" customHeight="1">
      <c r="A44" s="13"/>
      <c r="B44" s="13"/>
      <c r="C44" s="13"/>
      <c r="D44" s="22"/>
      <c r="E44" s="22"/>
      <c r="F44" s="18"/>
      <c r="G44" s="18"/>
      <c r="H44" s="13"/>
      <c r="I44" s="13"/>
      <c r="J44" s="13"/>
      <c r="K44" s="13"/>
      <c r="L44" s="13"/>
      <c r="M44" s="38"/>
      <c r="N44" s="32"/>
      <c r="O44" s="32"/>
      <c r="P44" s="38"/>
      <c r="Q44" s="22"/>
      <c r="R44" s="32"/>
      <c r="S44" s="37"/>
      <c r="T44" s="22"/>
      <c r="U44" s="32"/>
      <c r="V44" s="32"/>
      <c r="W44" s="37"/>
      <c r="Y44" s="32"/>
      <c r="Z44" s="32"/>
      <c r="AA44" s="37"/>
      <c r="AC44" s="32"/>
      <c r="AD44" s="32"/>
      <c r="AE44" s="37"/>
    </row>
    <row r="45" spans="1:31" s="31" customFormat="1" ht="15" customHeight="1">
      <c r="A45" s="13"/>
      <c r="B45" s="13"/>
      <c r="C45" s="13"/>
      <c r="D45" s="22"/>
      <c r="E45" s="22"/>
      <c r="F45" s="18"/>
      <c r="G45" s="18"/>
      <c r="H45" s="13"/>
      <c r="I45" s="13"/>
      <c r="J45" s="13"/>
      <c r="K45" s="13"/>
      <c r="L45" s="13"/>
      <c r="M45" s="38"/>
      <c r="N45" s="32"/>
      <c r="O45" s="32"/>
      <c r="P45" s="38"/>
      <c r="Q45" s="22"/>
      <c r="R45" s="32"/>
      <c r="S45" s="37"/>
      <c r="T45" s="22"/>
      <c r="U45" s="32"/>
      <c r="V45" s="32"/>
      <c r="W45" s="37"/>
      <c r="Y45" s="32"/>
      <c r="Z45" s="32"/>
      <c r="AA45" s="37"/>
      <c r="AC45" s="32"/>
      <c r="AD45" s="32"/>
      <c r="AE45" s="37"/>
    </row>
    <row r="46" spans="1:31" s="31" customFormat="1" ht="15" customHeight="1">
      <c r="A46" s="13"/>
      <c r="B46" s="13"/>
      <c r="C46" s="13"/>
      <c r="D46" s="22"/>
      <c r="E46" s="22"/>
      <c r="F46" s="18"/>
      <c r="G46" s="18"/>
      <c r="H46" s="13"/>
      <c r="I46" s="13"/>
      <c r="J46" s="13"/>
      <c r="K46" s="13"/>
      <c r="L46" s="13"/>
      <c r="M46" s="38"/>
      <c r="N46" s="32"/>
      <c r="O46" s="32"/>
      <c r="P46" s="38"/>
      <c r="Q46" s="22"/>
      <c r="R46" s="32"/>
      <c r="S46" s="37"/>
      <c r="T46" s="22"/>
      <c r="U46" s="32"/>
      <c r="V46" s="32"/>
      <c r="W46" s="37"/>
      <c r="Y46" s="32"/>
      <c r="Z46" s="32"/>
      <c r="AA46" s="37"/>
      <c r="AC46" s="32"/>
      <c r="AD46" s="32"/>
      <c r="AE46" s="37"/>
    </row>
    <row r="47" spans="1:31" s="31" customFormat="1" ht="15" customHeight="1">
      <c r="A47" s="13"/>
      <c r="B47" s="13"/>
      <c r="C47" s="13"/>
      <c r="D47" s="22"/>
      <c r="E47" s="22"/>
      <c r="F47" s="18"/>
      <c r="G47" s="18"/>
      <c r="H47" s="13"/>
      <c r="I47" s="13"/>
      <c r="J47" s="13"/>
      <c r="K47" s="13"/>
      <c r="L47" s="13"/>
      <c r="M47" s="38"/>
      <c r="N47" s="32"/>
      <c r="O47" s="32"/>
      <c r="P47" s="38"/>
      <c r="Q47" s="22"/>
      <c r="R47" s="32"/>
      <c r="S47" s="37"/>
      <c r="T47" s="22"/>
      <c r="U47" s="32"/>
      <c r="V47" s="32"/>
      <c r="W47" s="37"/>
      <c r="Y47" s="32"/>
      <c r="Z47" s="32"/>
      <c r="AA47" s="37"/>
      <c r="AC47" s="32"/>
      <c r="AD47" s="32"/>
      <c r="AE47" s="37"/>
    </row>
    <row r="48" spans="1:31" s="31" customFormat="1" ht="15" customHeight="1">
      <c r="A48" s="13"/>
      <c r="B48" s="13"/>
      <c r="C48" s="13"/>
      <c r="D48" s="22"/>
      <c r="E48" s="22"/>
      <c r="F48" s="18"/>
      <c r="G48" s="18"/>
      <c r="H48" s="13"/>
      <c r="I48" s="13"/>
      <c r="J48" s="13"/>
      <c r="K48" s="13"/>
      <c r="L48" s="13"/>
      <c r="M48" s="38"/>
      <c r="N48" s="32"/>
      <c r="O48" s="32"/>
      <c r="P48" s="38"/>
      <c r="Q48" s="22"/>
      <c r="R48" s="32"/>
      <c r="S48" s="37"/>
      <c r="T48" s="22"/>
      <c r="U48" s="32"/>
      <c r="V48" s="32"/>
      <c r="W48" s="37"/>
      <c r="Y48" s="32"/>
      <c r="Z48" s="32"/>
      <c r="AA48" s="37"/>
      <c r="AC48" s="32"/>
      <c r="AD48" s="32"/>
      <c r="AE48" s="37"/>
    </row>
    <row r="49" spans="1:31" s="31" customFormat="1" ht="15" customHeight="1">
      <c r="A49" s="13"/>
      <c r="B49" s="13"/>
      <c r="C49" s="13"/>
      <c r="D49" s="22"/>
      <c r="E49" s="22"/>
      <c r="F49" s="18"/>
      <c r="G49" s="18"/>
      <c r="H49" s="13"/>
      <c r="I49" s="13"/>
      <c r="J49" s="13"/>
      <c r="K49" s="13"/>
      <c r="L49" s="13"/>
      <c r="M49" s="38"/>
      <c r="N49" s="32"/>
      <c r="O49" s="32"/>
      <c r="P49" s="38"/>
      <c r="Q49" s="22"/>
      <c r="R49" s="32"/>
      <c r="S49" s="37"/>
      <c r="T49" s="22"/>
      <c r="U49" s="32"/>
      <c r="V49" s="32"/>
      <c r="W49" s="37"/>
      <c r="Y49" s="32"/>
      <c r="Z49" s="32"/>
      <c r="AA49" s="37"/>
      <c r="AC49" s="32"/>
      <c r="AD49" s="32"/>
      <c r="AE49" s="37"/>
    </row>
    <row r="50" spans="1:31" s="31" customFormat="1" ht="15" customHeight="1">
      <c r="A50" s="13"/>
      <c r="B50" s="13"/>
      <c r="C50" s="13"/>
      <c r="D50" s="22"/>
      <c r="E50" s="22"/>
      <c r="F50" s="18"/>
      <c r="G50" s="18"/>
      <c r="H50" s="13"/>
      <c r="I50" s="13"/>
      <c r="J50" s="13"/>
      <c r="K50" s="13"/>
      <c r="L50" s="13"/>
      <c r="M50" s="38"/>
      <c r="N50" s="32"/>
      <c r="O50" s="32"/>
      <c r="P50" s="38"/>
      <c r="Q50" s="22"/>
      <c r="R50" s="32"/>
      <c r="S50" s="37"/>
      <c r="T50" s="22"/>
      <c r="U50" s="32"/>
      <c r="V50" s="32"/>
      <c r="W50" s="37"/>
      <c r="Y50" s="32"/>
      <c r="Z50" s="32"/>
      <c r="AA50" s="37"/>
      <c r="AC50" s="32"/>
      <c r="AD50" s="32"/>
      <c r="AE50" s="37"/>
    </row>
    <row r="51" spans="1:31" s="31" customFormat="1" ht="15" customHeight="1">
      <c r="A51" s="13"/>
      <c r="B51" s="13"/>
      <c r="C51" s="13"/>
      <c r="D51" s="22"/>
      <c r="E51" s="22"/>
      <c r="F51" s="38"/>
      <c r="G51" s="38"/>
      <c r="H51" s="13"/>
      <c r="I51" s="13"/>
      <c r="J51" s="13"/>
      <c r="K51" s="13"/>
      <c r="L51" s="13"/>
      <c r="M51" s="38"/>
      <c r="N51" s="32"/>
      <c r="O51" s="32"/>
      <c r="Q51" s="22"/>
      <c r="R51" s="32"/>
      <c r="S51" s="37"/>
      <c r="T51" s="22"/>
      <c r="U51" s="32"/>
      <c r="V51" s="32"/>
      <c r="W51" s="37"/>
      <c r="Y51" s="32"/>
      <c r="Z51" s="32"/>
      <c r="AA51" s="37"/>
      <c r="AC51" s="32"/>
      <c r="AD51" s="32"/>
      <c r="AE51" s="37"/>
    </row>
    <row r="52" spans="1:31" s="31" customFormat="1" ht="15" customHeight="1">
      <c r="A52" s="13"/>
      <c r="B52" s="13"/>
      <c r="C52" s="13"/>
      <c r="E52" s="22"/>
      <c r="F52" s="38"/>
      <c r="G52" s="38"/>
      <c r="H52" s="13"/>
      <c r="I52" s="13"/>
      <c r="J52" s="13"/>
      <c r="K52" s="13"/>
      <c r="L52" s="13"/>
      <c r="M52" s="38"/>
      <c r="N52" s="32"/>
      <c r="O52" s="32"/>
      <c r="Q52" s="22"/>
      <c r="R52" s="32"/>
      <c r="S52" s="37"/>
      <c r="T52" s="22"/>
      <c r="U52" s="32"/>
      <c r="V52" s="32"/>
      <c r="W52" s="37"/>
      <c r="Y52" s="32"/>
      <c r="Z52" s="32"/>
      <c r="AA52" s="37"/>
      <c r="AC52" s="32"/>
      <c r="AD52" s="32"/>
      <c r="AE52" s="37"/>
    </row>
    <row r="53" spans="1:31" s="31" customFormat="1" ht="15" customHeight="1">
      <c r="A53" s="13"/>
      <c r="B53" s="13"/>
      <c r="C53" s="13"/>
      <c r="D53" s="22"/>
      <c r="E53" s="22"/>
      <c r="H53" s="13"/>
      <c r="I53" s="13"/>
      <c r="J53" s="13"/>
      <c r="K53" s="13"/>
      <c r="L53" s="13"/>
      <c r="M53" s="38"/>
      <c r="N53" s="32"/>
      <c r="O53" s="32"/>
      <c r="R53" s="32"/>
      <c r="U53" s="32"/>
      <c r="V53" s="32"/>
      <c r="Y53" s="32"/>
      <c r="Z53" s="32"/>
      <c r="AC53" s="32"/>
      <c r="AD53" s="32"/>
    </row>
    <row r="54" spans="1:31" s="31" customFormat="1" ht="15" customHeight="1">
      <c r="A54" s="13"/>
      <c r="B54" s="13"/>
      <c r="C54" s="13"/>
      <c r="D54" s="22"/>
      <c r="E54" s="22"/>
      <c r="F54" s="39"/>
      <c r="G54" s="39"/>
      <c r="H54" s="41"/>
      <c r="I54" s="41"/>
      <c r="J54" s="41"/>
      <c r="K54" s="41"/>
      <c r="L54" s="41"/>
      <c r="M54" s="39"/>
      <c r="N54" s="32"/>
      <c r="O54" s="32"/>
      <c r="R54" s="32"/>
      <c r="S54" s="12"/>
      <c r="U54" s="32"/>
      <c r="V54" s="32"/>
      <c r="W54" s="12"/>
      <c r="Y54" s="32"/>
      <c r="Z54" s="32"/>
      <c r="AA54" s="12"/>
      <c r="AC54" s="32"/>
      <c r="AD54" s="32"/>
      <c r="AE54" s="12"/>
    </row>
    <row r="55" spans="1:31" s="31" customFormat="1" ht="15" customHeight="1">
      <c r="A55" s="13"/>
      <c r="B55" s="13"/>
      <c r="C55" s="13"/>
      <c r="D55" s="22"/>
      <c r="E55" s="22"/>
      <c r="F55" s="39"/>
      <c r="G55" s="39"/>
      <c r="H55" s="41"/>
      <c r="I55" s="41"/>
      <c r="J55" s="41"/>
      <c r="K55" s="41"/>
      <c r="L55" s="41"/>
      <c r="M55" s="39"/>
      <c r="N55" s="32"/>
      <c r="O55" s="32"/>
      <c r="R55" s="32"/>
      <c r="S55" s="12"/>
      <c r="U55" s="32"/>
      <c r="V55" s="32"/>
      <c r="W55" s="12"/>
      <c r="Y55" s="32"/>
      <c r="Z55" s="32"/>
      <c r="AA55" s="12"/>
      <c r="AC55" s="32"/>
      <c r="AD55" s="32"/>
      <c r="AE55" s="12"/>
    </row>
    <row r="56" spans="1:31" s="31" customFormat="1" ht="15" customHeight="1">
      <c r="A56" s="13"/>
      <c r="B56" s="13"/>
      <c r="C56" s="13"/>
      <c r="D56" s="22"/>
      <c r="E56" s="22"/>
      <c r="F56" s="39"/>
      <c r="G56" s="39"/>
      <c r="H56" s="13"/>
      <c r="I56" s="13"/>
      <c r="J56" s="41"/>
      <c r="K56" s="41"/>
      <c r="L56" s="41"/>
      <c r="M56" s="39"/>
      <c r="N56" s="32"/>
      <c r="O56" s="32"/>
      <c r="R56" s="32"/>
      <c r="S56" s="12"/>
      <c r="U56" s="32"/>
      <c r="V56" s="32"/>
      <c r="W56" s="12"/>
      <c r="Y56" s="32"/>
      <c r="Z56" s="32"/>
      <c r="AA56" s="12"/>
      <c r="AC56" s="32"/>
      <c r="AD56" s="32"/>
      <c r="AE56" s="12"/>
    </row>
    <row r="57" spans="1:31" s="31" customFormat="1" ht="15" customHeight="1">
      <c r="A57" s="13"/>
      <c r="B57" s="13"/>
      <c r="C57" s="13"/>
      <c r="D57" s="22"/>
      <c r="E57" s="22"/>
      <c r="F57" s="39"/>
      <c r="G57" s="39"/>
      <c r="H57" s="41"/>
      <c r="I57" s="41"/>
      <c r="J57" s="41"/>
      <c r="K57" s="41"/>
      <c r="L57" s="41"/>
      <c r="M57" s="39"/>
      <c r="N57" s="32"/>
      <c r="O57" s="32"/>
      <c r="R57" s="32"/>
      <c r="S57" s="12"/>
      <c r="U57" s="32"/>
      <c r="V57" s="32"/>
      <c r="W57" s="12"/>
      <c r="Y57" s="32"/>
      <c r="Z57" s="32"/>
      <c r="AA57" s="12"/>
      <c r="AC57" s="32"/>
      <c r="AD57" s="32"/>
      <c r="AE57" s="12"/>
    </row>
    <row r="58" spans="1:31" s="31" customFormat="1" ht="15" customHeight="1">
      <c r="A58" s="13"/>
      <c r="B58" s="13"/>
      <c r="C58" s="13"/>
      <c r="D58" s="22"/>
      <c r="E58" s="22"/>
      <c r="F58" s="39"/>
      <c r="G58" s="39"/>
      <c r="H58" s="41"/>
      <c r="I58" s="41"/>
      <c r="J58" s="41"/>
      <c r="K58" s="41"/>
      <c r="L58" s="41"/>
      <c r="M58" s="39"/>
      <c r="N58" s="32"/>
      <c r="O58" s="32"/>
      <c r="R58" s="32"/>
      <c r="S58" s="12"/>
      <c r="U58" s="32"/>
      <c r="V58" s="32"/>
      <c r="W58" s="12"/>
      <c r="Y58" s="32"/>
      <c r="Z58" s="32"/>
      <c r="AA58" s="12"/>
      <c r="AC58" s="32"/>
      <c r="AD58" s="32"/>
      <c r="AE58" s="12"/>
    </row>
    <row r="59" spans="1:31" s="31" customFormat="1" ht="15" customHeight="1">
      <c r="A59" s="13"/>
      <c r="B59" s="13"/>
      <c r="C59" s="13"/>
      <c r="D59" s="22"/>
      <c r="E59" s="22"/>
      <c r="F59" s="39"/>
      <c r="G59" s="39"/>
      <c r="H59" s="13"/>
      <c r="I59" s="13"/>
      <c r="J59" s="41"/>
      <c r="K59" s="41"/>
      <c r="L59" s="41"/>
      <c r="M59" s="39"/>
      <c r="N59" s="32"/>
      <c r="O59" s="32"/>
      <c r="R59" s="32"/>
      <c r="S59" s="12"/>
      <c r="U59" s="32"/>
      <c r="V59" s="32"/>
      <c r="W59" s="12"/>
      <c r="Y59" s="32"/>
      <c r="Z59" s="32"/>
      <c r="AA59" s="12"/>
      <c r="AC59" s="32"/>
      <c r="AD59" s="32"/>
      <c r="AE59" s="12"/>
    </row>
    <row r="60" spans="1:31" s="31" customFormat="1" ht="15" customHeight="1">
      <c r="A60" s="13"/>
      <c r="B60" s="13"/>
      <c r="C60" s="13"/>
      <c r="D60" s="22"/>
      <c r="E60" s="22"/>
      <c r="F60" s="39"/>
      <c r="G60" s="39"/>
      <c r="H60" s="13"/>
      <c r="I60" s="13"/>
      <c r="J60" s="41"/>
      <c r="K60" s="41"/>
      <c r="L60" s="41"/>
      <c r="M60" s="39"/>
      <c r="N60" s="32"/>
      <c r="O60" s="34"/>
      <c r="R60" s="32"/>
      <c r="S60" s="12"/>
      <c r="U60" s="32"/>
      <c r="V60" s="32"/>
      <c r="W60" s="12"/>
      <c r="Y60" s="32"/>
      <c r="Z60" s="32"/>
      <c r="AA60" s="12"/>
      <c r="AC60" s="32"/>
      <c r="AD60" s="32"/>
      <c r="AE60" s="12"/>
    </row>
    <row r="61" spans="1:31" s="31" customFormat="1" ht="15" customHeight="1">
      <c r="A61" s="13"/>
      <c r="B61" s="13"/>
      <c r="C61" s="13"/>
      <c r="D61" s="22"/>
      <c r="E61" s="22"/>
      <c r="F61" s="39"/>
      <c r="G61" s="39"/>
      <c r="H61" s="13"/>
      <c r="I61" s="13"/>
      <c r="J61" s="13"/>
      <c r="K61" s="13"/>
      <c r="L61" s="13"/>
      <c r="M61" s="39"/>
      <c r="N61" s="32"/>
      <c r="O61" s="32"/>
      <c r="R61" s="32"/>
      <c r="S61" s="12"/>
      <c r="U61" s="32"/>
      <c r="V61" s="32"/>
      <c r="W61" s="12"/>
      <c r="Y61" s="32"/>
      <c r="Z61" s="32"/>
      <c r="AA61" s="12"/>
      <c r="AC61" s="32"/>
      <c r="AD61" s="32"/>
      <c r="AE61" s="12"/>
    </row>
    <row r="62" spans="1:31" s="31" customFormat="1" ht="15" customHeight="1">
      <c r="A62" s="13"/>
      <c r="B62" s="13"/>
      <c r="C62" s="13"/>
      <c r="D62" s="22"/>
      <c r="E62" s="22"/>
      <c r="F62" s="39"/>
      <c r="G62" s="39"/>
      <c r="H62" s="41"/>
      <c r="I62" s="41"/>
      <c r="J62" s="41"/>
      <c r="K62" s="41"/>
      <c r="L62" s="41"/>
      <c r="M62" s="39"/>
      <c r="N62" s="32"/>
      <c r="O62" s="32"/>
      <c r="R62" s="32"/>
      <c r="S62" s="12"/>
      <c r="U62" s="32"/>
      <c r="V62" s="32"/>
      <c r="W62" s="12"/>
      <c r="Y62" s="32"/>
      <c r="Z62" s="32"/>
      <c r="AA62" s="12"/>
      <c r="AC62" s="32"/>
      <c r="AD62" s="32"/>
      <c r="AE62" s="12"/>
    </row>
    <row r="63" spans="1:31" s="31" customFormat="1" ht="15" customHeight="1">
      <c r="A63" s="13"/>
      <c r="B63" s="13"/>
      <c r="C63" s="13"/>
      <c r="D63" s="22"/>
      <c r="E63" s="22"/>
      <c r="F63" s="39"/>
      <c r="G63" s="39"/>
      <c r="H63" s="13"/>
      <c r="I63" s="13"/>
      <c r="J63" s="13"/>
      <c r="K63" s="13"/>
      <c r="L63" s="13"/>
      <c r="M63" s="39"/>
      <c r="N63" s="32"/>
      <c r="O63" s="32"/>
      <c r="R63" s="32"/>
      <c r="S63" s="12"/>
      <c r="U63" s="32"/>
      <c r="V63" s="32"/>
      <c r="W63" s="12"/>
      <c r="Y63" s="32"/>
      <c r="Z63" s="32"/>
      <c r="AA63" s="12"/>
      <c r="AC63" s="32"/>
      <c r="AD63" s="32"/>
      <c r="AE63" s="12"/>
    </row>
    <row r="64" spans="1:31" s="31" customFormat="1" ht="15" customHeight="1">
      <c r="A64" s="13"/>
      <c r="B64" s="13"/>
      <c r="C64" s="13"/>
      <c r="D64" s="22"/>
      <c r="E64" s="22"/>
      <c r="F64" s="39"/>
      <c r="G64" s="39"/>
      <c r="H64" s="41"/>
      <c r="I64" s="41"/>
      <c r="J64" s="41"/>
      <c r="K64" s="41"/>
      <c r="L64" s="41"/>
      <c r="M64" s="39"/>
      <c r="N64" s="32"/>
      <c r="O64" s="32"/>
      <c r="R64" s="32"/>
      <c r="S64" s="12"/>
      <c r="U64" s="32"/>
      <c r="V64" s="32"/>
      <c r="W64" s="12"/>
      <c r="Y64" s="32"/>
      <c r="Z64" s="32"/>
      <c r="AA64" s="12"/>
      <c r="AC64" s="32"/>
      <c r="AD64" s="32"/>
      <c r="AE64" s="12"/>
    </row>
    <row r="65" spans="1:31" s="31" customFormat="1" ht="15" customHeight="1">
      <c r="A65" s="13"/>
      <c r="B65" s="13"/>
      <c r="C65" s="13"/>
      <c r="D65" s="22"/>
      <c r="E65" s="22"/>
      <c r="F65" s="39"/>
      <c r="G65" s="39"/>
      <c r="H65" s="41"/>
      <c r="I65" s="41"/>
      <c r="J65" s="41"/>
      <c r="K65" s="41"/>
      <c r="L65" s="41"/>
      <c r="M65" s="39"/>
      <c r="N65" s="32"/>
      <c r="O65" s="32"/>
      <c r="R65" s="32"/>
      <c r="S65" s="12"/>
      <c r="U65" s="32"/>
      <c r="V65" s="32"/>
      <c r="W65" s="12"/>
      <c r="Y65" s="32"/>
      <c r="Z65" s="32"/>
      <c r="AA65" s="12"/>
      <c r="AC65" s="32"/>
      <c r="AD65" s="32"/>
      <c r="AE65" s="12"/>
    </row>
    <row r="66" spans="1:31" s="31" customFormat="1" ht="15" customHeight="1">
      <c r="A66" s="13"/>
      <c r="B66" s="13"/>
      <c r="C66" s="13"/>
      <c r="D66" s="22"/>
      <c r="E66" s="22"/>
      <c r="F66" s="39"/>
      <c r="G66" s="39"/>
      <c r="H66" s="13"/>
      <c r="I66" s="13"/>
      <c r="J66" s="13"/>
      <c r="K66" s="13"/>
      <c r="L66" s="13"/>
      <c r="M66" s="39"/>
      <c r="N66" s="32"/>
      <c r="O66" s="32"/>
      <c r="R66" s="32"/>
      <c r="S66" s="12"/>
      <c r="U66" s="32"/>
      <c r="V66" s="32"/>
      <c r="W66" s="12"/>
      <c r="Y66" s="32"/>
      <c r="Z66" s="32"/>
      <c r="AA66" s="12"/>
      <c r="AC66" s="32"/>
      <c r="AD66" s="32"/>
      <c r="AE66" s="12"/>
    </row>
    <row r="67" spans="1:31" s="31" customFormat="1" ht="15" customHeight="1">
      <c r="A67" s="13"/>
      <c r="B67" s="13"/>
      <c r="C67" s="13"/>
      <c r="D67" s="22"/>
      <c r="E67" s="22"/>
      <c r="F67" s="39"/>
      <c r="G67" s="39"/>
      <c r="H67" s="13"/>
      <c r="I67" s="13"/>
      <c r="J67" s="13"/>
      <c r="K67" s="13"/>
      <c r="L67" s="13"/>
      <c r="M67" s="39"/>
      <c r="N67" s="32"/>
      <c r="O67" s="32"/>
      <c r="R67" s="32"/>
      <c r="S67" s="12"/>
      <c r="U67" s="32"/>
      <c r="V67" s="32"/>
      <c r="W67" s="12"/>
      <c r="Y67" s="32"/>
      <c r="Z67" s="32"/>
      <c r="AA67" s="12"/>
      <c r="AC67" s="32"/>
      <c r="AD67" s="32"/>
      <c r="AE67" s="12"/>
    </row>
    <row r="68" spans="1:31" s="31" customFormat="1" ht="15" customHeight="1">
      <c r="A68" s="13"/>
      <c r="B68" s="13"/>
      <c r="C68" s="13"/>
      <c r="D68" s="22"/>
      <c r="E68" s="22"/>
      <c r="F68" s="39"/>
      <c r="G68" s="39"/>
      <c r="H68" s="13"/>
      <c r="I68" s="13"/>
      <c r="J68" s="13"/>
      <c r="K68" s="13"/>
      <c r="L68" s="13"/>
      <c r="M68" s="39"/>
      <c r="N68" s="32"/>
      <c r="O68" s="32"/>
      <c r="R68" s="32"/>
      <c r="S68" s="12"/>
      <c r="U68" s="32"/>
      <c r="V68" s="32"/>
      <c r="W68" s="12"/>
      <c r="Y68" s="32"/>
      <c r="Z68" s="32"/>
      <c r="AA68" s="12"/>
      <c r="AC68" s="32"/>
      <c r="AD68" s="32"/>
      <c r="AE68" s="12"/>
    </row>
    <row r="69" spans="1:31" s="31" customFormat="1" ht="15" customHeight="1">
      <c r="A69" s="13"/>
      <c r="B69" s="13"/>
      <c r="C69" s="13"/>
      <c r="D69" s="22"/>
      <c r="E69" s="22"/>
      <c r="F69" s="39"/>
      <c r="G69" s="39"/>
      <c r="H69" s="13"/>
      <c r="I69" s="13"/>
      <c r="J69" s="41"/>
      <c r="K69" s="13"/>
      <c r="L69" s="13"/>
      <c r="M69" s="39"/>
      <c r="N69" s="32"/>
      <c r="O69" s="32"/>
      <c r="R69" s="32"/>
      <c r="S69" s="12"/>
      <c r="U69" s="32"/>
      <c r="V69" s="32"/>
      <c r="W69" s="12"/>
      <c r="Y69" s="32"/>
      <c r="Z69" s="32"/>
      <c r="AA69" s="12"/>
      <c r="AC69" s="32"/>
      <c r="AD69" s="32"/>
      <c r="AE69" s="12"/>
    </row>
    <row r="70" spans="1:31" s="31" customFormat="1" ht="15" customHeight="1">
      <c r="A70" s="13"/>
      <c r="B70" s="13"/>
      <c r="C70" s="13"/>
      <c r="D70" s="22"/>
      <c r="E70" s="22"/>
      <c r="F70" s="39"/>
      <c r="G70" s="39"/>
      <c r="H70" s="13"/>
      <c r="I70" s="13"/>
      <c r="J70" s="41"/>
      <c r="K70" s="13"/>
      <c r="L70" s="13"/>
      <c r="M70" s="39"/>
      <c r="N70" s="32"/>
      <c r="O70" s="32"/>
      <c r="R70" s="32"/>
      <c r="S70" s="12"/>
      <c r="U70" s="32"/>
      <c r="V70" s="32"/>
      <c r="W70" s="12"/>
      <c r="Y70" s="32"/>
      <c r="Z70" s="32"/>
      <c r="AA70" s="12"/>
      <c r="AC70" s="32"/>
      <c r="AD70" s="32"/>
      <c r="AE70" s="12"/>
    </row>
    <row r="71" spans="1:31" s="31" customFormat="1" ht="15" customHeight="1">
      <c r="A71" s="13"/>
      <c r="B71" s="13"/>
      <c r="C71" s="13"/>
      <c r="D71" s="22"/>
      <c r="E71" s="22"/>
      <c r="F71" s="39"/>
      <c r="G71" s="39"/>
      <c r="H71" s="13"/>
      <c r="I71" s="13"/>
      <c r="J71" s="41"/>
      <c r="K71" s="13"/>
      <c r="L71" s="13"/>
      <c r="M71" s="39"/>
      <c r="N71" s="32"/>
      <c r="O71" s="32"/>
      <c r="R71" s="32"/>
      <c r="S71" s="12"/>
      <c r="U71" s="32"/>
      <c r="V71" s="32"/>
      <c r="W71" s="12"/>
      <c r="Y71" s="32"/>
      <c r="Z71" s="32"/>
      <c r="AA71" s="12"/>
      <c r="AC71" s="32"/>
      <c r="AD71" s="32"/>
      <c r="AE71" s="12"/>
    </row>
    <row r="72" spans="1:31" s="31" customFormat="1" ht="15" customHeight="1">
      <c r="A72" s="13"/>
      <c r="B72" s="13"/>
      <c r="C72" s="13"/>
      <c r="D72" s="22"/>
      <c r="E72" s="22"/>
      <c r="F72" s="39"/>
      <c r="G72" s="39"/>
      <c r="H72" s="13"/>
      <c r="I72" s="13"/>
      <c r="J72" s="13"/>
      <c r="K72" s="13"/>
      <c r="L72" s="13"/>
      <c r="M72" s="38"/>
      <c r="N72" s="32"/>
      <c r="O72" s="19"/>
      <c r="P72" s="18"/>
      <c r="Q72" s="18"/>
      <c r="R72" s="32"/>
      <c r="S72" s="17"/>
      <c r="T72" s="18"/>
      <c r="U72" s="32"/>
      <c r="V72" s="32"/>
      <c r="W72" s="17"/>
      <c r="Y72" s="32"/>
      <c r="Z72" s="32"/>
      <c r="AA72" s="17"/>
      <c r="AC72" s="32"/>
      <c r="AD72" s="32"/>
      <c r="AE72" s="17"/>
    </row>
    <row r="73" spans="1:31" s="31" customFormat="1" ht="15" customHeight="1">
      <c r="A73" s="13"/>
      <c r="B73" s="13"/>
      <c r="C73" s="13"/>
      <c r="D73" s="22"/>
      <c r="E73" s="22"/>
      <c r="F73" s="16"/>
      <c r="G73" s="16"/>
      <c r="H73" s="13"/>
      <c r="I73" s="13"/>
      <c r="J73" s="13"/>
      <c r="K73" s="13"/>
      <c r="L73" s="13"/>
      <c r="M73" s="39"/>
      <c r="N73" s="32"/>
      <c r="O73" s="32"/>
      <c r="Q73" s="22"/>
      <c r="R73" s="32"/>
      <c r="S73" s="37"/>
      <c r="T73" s="22"/>
      <c r="U73" s="32"/>
      <c r="V73" s="32"/>
      <c r="W73" s="37"/>
      <c r="Y73" s="32"/>
      <c r="Z73" s="32"/>
      <c r="AA73" s="37"/>
      <c r="AC73" s="32"/>
      <c r="AD73" s="32"/>
      <c r="AE73" s="37"/>
    </row>
    <row r="74" spans="1:31" s="31" customFormat="1" ht="15" customHeight="1">
      <c r="A74" s="13"/>
      <c r="B74" s="13"/>
      <c r="C74" s="13"/>
      <c r="D74" s="22"/>
      <c r="E74" s="22"/>
      <c r="F74" s="16"/>
      <c r="G74" s="16"/>
      <c r="H74" s="13"/>
      <c r="I74" s="13"/>
      <c r="J74" s="13"/>
      <c r="K74" s="13"/>
      <c r="L74" s="13"/>
      <c r="M74" s="39"/>
      <c r="N74" s="32"/>
      <c r="O74" s="32"/>
      <c r="Q74" s="22"/>
      <c r="R74" s="32"/>
      <c r="S74" s="37"/>
      <c r="T74" s="22"/>
      <c r="U74" s="32"/>
      <c r="V74" s="32"/>
      <c r="W74" s="37"/>
      <c r="Y74" s="32"/>
      <c r="Z74" s="32"/>
      <c r="AA74" s="37"/>
      <c r="AC74" s="32"/>
      <c r="AD74" s="32"/>
      <c r="AE74" s="37"/>
    </row>
    <row r="75" spans="1:31" s="31" customFormat="1" ht="15" customHeight="1">
      <c r="A75" s="13"/>
      <c r="B75" s="13"/>
      <c r="C75" s="13"/>
      <c r="D75" s="22"/>
      <c r="E75" s="22"/>
      <c r="G75" s="16"/>
      <c r="H75" s="13"/>
      <c r="I75" s="13"/>
      <c r="J75" s="13"/>
      <c r="K75" s="13"/>
      <c r="L75" s="13"/>
      <c r="M75" s="38"/>
      <c r="N75" s="32"/>
      <c r="O75" s="32"/>
      <c r="Q75" s="22"/>
      <c r="R75" s="32"/>
      <c r="S75" s="37"/>
      <c r="T75" s="22"/>
      <c r="U75" s="32"/>
      <c r="V75" s="32"/>
      <c r="W75" s="37"/>
      <c r="Y75" s="32"/>
      <c r="Z75" s="32"/>
      <c r="AA75" s="37"/>
      <c r="AC75" s="32"/>
      <c r="AD75" s="32"/>
      <c r="AE75" s="37"/>
    </row>
    <row r="76" spans="1:31" s="31" customFormat="1" ht="15" customHeight="1">
      <c r="A76" s="13"/>
      <c r="B76" s="13"/>
      <c r="C76" s="13"/>
      <c r="D76" s="22"/>
      <c r="E76" s="22"/>
      <c r="G76" s="16"/>
      <c r="H76" s="13"/>
      <c r="I76" s="13"/>
      <c r="J76" s="13"/>
      <c r="K76" s="13"/>
      <c r="L76" s="13"/>
      <c r="M76" s="38"/>
      <c r="N76" s="32"/>
      <c r="O76" s="32"/>
      <c r="Q76" s="22"/>
      <c r="S76" s="37"/>
      <c r="T76" s="22"/>
      <c r="W76" s="37"/>
      <c r="AA76" s="37"/>
      <c r="AE76" s="37"/>
    </row>
    <row r="77" spans="1:31" s="31" customFormat="1" ht="15" customHeight="1">
      <c r="A77" s="13"/>
      <c r="B77" s="13"/>
      <c r="C77" s="13"/>
      <c r="D77" s="22"/>
      <c r="E77" s="22"/>
      <c r="G77" s="16"/>
      <c r="H77" s="13"/>
      <c r="I77" s="13"/>
      <c r="J77" s="13"/>
      <c r="K77" s="13"/>
      <c r="L77" s="13"/>
      <c r="M77" s="38"/>
      <c r="N77" s="43"/>
      <c r="O77" s="43"/>
      <c r="Q77" s="22"/>
      <c r="R77" s="32"/>
      <c r="S77" s="37"/>
      <c r="T77" s="22"/>
      <c r="U77" s="32"/>
      <c r="V77" s="32"/>
      <c r="W77" s="37"/>
      <c r="Y77" s="32"/>
      <c r="Z77" s="32"/>
      <c r="AA77" s="37"/>
      <c r="AC77" s="32"/>
      <c r="AD77" s="32"/>
      <c r="AE77" s="37"/>
    </row>
    <row r="78" spans="1:31" s="31" customFormat="1" ht="15" customHeight="1">
      <c r="A78" s="13"/>
      <c r="B78" s="13"/>
      <c r="C78" s="13"/>
      <c r="D78" s="30"/>
      <c r="E78" s="22"/>
      <c r="F78" s="15"/>
      <c r="G78" s="16"/>
      <c r="H78" s="13"/>
      <c r="I78" s="13"/>
      <c r="J78" s="13"/>
      <c r="K78" s="13"/>
      <c r="L78" s="13"/>
      <c r="M78" s="38"/>
      <c r="N78" s="19"/>
      <c r="O78" s="19"/>
      <c r="Q78" s="22"/>
      <c r="R78" s="19"/>
      <c r="S78" s="37"/>
      <c r="T78" s="22"/>
      <c r="U78" s="19"/>
      <c r="V78" s="19"/>
      <c r="W78" s="37"/>
      <c r="Y78" s="19"/>
      <c r="Z78" s="19"/>
      <c r="AA78" s="37"/>
      <c r="AC78" s="19"/>
      <c r="AD78" s="19"/>
      <c r="AE78" s="37"/>
    </row>
    <row r="79" spans="1:31" s="31" customFormat="1" ht="15" customHeight="1">
      <c r="A79" s="13"/>
      <c r="B79" s="13"/>
      <c r="C79" s="20"/>
      <c r="D79" s="18"/>
      <c r="E79" s="22"/>
      <c r="F79" s="18"/>
      <c r="G79" s="18"/>
      <c r="H79" s="13"/>
      <c r="I79" s="13"/>
      <c r="J79" s="13"/>
      <c r="K79" s="13"/>
      <c r="L79" s="13"/>
      <c r="M79" s="38"/>
      <c r="N79" s="19"/>
      <c r="O79" s="19"/>
      <c r="P79" s="18"/>
      <c r="Q79" s="18"/>
      <c r="R79" s="32"/>
      <c r="S79" s="17"/>
      <c r="T79" s="18"/>
      <c r="U79" s="32"/>
      <c r="V79" s="32"/>
      <c r="W79" s="17"/>
      <c r="Y79" s="32"/>
      <c r="Z79" s="32"/>
      <c r="AA79" s="17"/>
      <c r="AC79" s="32"/>
      <c r="AD79" s="32"/>
      <c r="AE79" s="17"/>
    </row>
    <row r="80" spans="1:31" s="31" customFormat="1" ht="15" customHeight="1">
      <c r="A80" s="13"/>
      <c r="B80" s="13"/>
      <c r="C80" s="20"/>
      <c r="D80" s="18"/>
      <c r="E80" s="22"/>
      <c r="F80" s="18"/>
      <c r="G80" s="18"/>
      <c r="H80" s="13"/>
      <c r="I80" s="13"/>
      <c r="J80" s="13"/>
      <c r="K80" s="13"/>
      <c r="L80" s="13"/>
      <c r="M80" s="38"/>
      <c r="N80" s="19"/>
      <c r="O80" s="19"/>
      <c r="P80" s="18"/>
      <c r="Q80" s="18"/>
      <c r="R80" s="32"/>
      <c r="S80" s="17"/>
      <c r="T80" s="18"/>
      <c r="U80" s="32"/>
      <c r="V80" s="32"/>
      <c r="W80" s="17"/>
      <c r="Y80" s="32"/>
      <c r="Z80" s="32"/>
      <c r="AA80" s="17"/>
      <c r="AC80" s="32"/>
      <c r="AD80" s="32"/>
      <c r="AE80" s="17"/>
    </row>
    <row r="81" spans="1:31" s="31" customFormat="1" ht="15" customHeight="1">
      <c r="A81" s="13"/>
      <c r="B81" s="13"/>
      <c r="C81" s="20"/>
      <c r="D81" s="18"/>
      <c r="E81" s="18"/>
      <c r="F81" s="18"/>
      <c r="G81" s="18"/>
      <c r="H81" s="13"/>
      <c r="I81" s="13"/>
      <c r="J81" s="13"/>
      <c r="K81" s="13"/>
      <c r="L81" s="13"/>
      <c r="M81" s="38"/>
      <c r="N81" s="19"/>
      <c r="O81" s="19"/>
      <c r="P81" s="18"/>
      <c r="Q81" s="18"/>
      <c r="R81" s="32"/>
      <c r="S81" s="17"/>
      <c r="T81" s="18"/>
      <c r="U81" s="32"/>
      <c r="V81" s="32"/>
      <c r="W81" s="17"/>
      <c r="Y81" s="32"/>
      <c r="Z81" s="32"/>
      <c r="AA81" s="17"/>
      <c r="AC81" s="32"/>
      <c r="AD81" s="32"/>
      <c r="AE81" s="17"/>
    </row>
    <row r="82" spans="1:31" s="31" customFormat="1" ht="15" customHeight="1">
      <c r="A82" s="13"/>
      <c r="B82" s="20"/>
      <c r="C82" s="20"/>
      <c r="D82" s="18"/>
      <c r="E82" s="18"/>
      <c r="F82" s="18"/>
      <c r="G82" s="18"/>
      <c r="H82" s="13"/>
      <c r="I82" s="13"/>
      <c r="J82" s="13"/>
      <c r="K82" s="13"/>
      <c r="L82" s="13"/>
      <c r="M82" s="38"/>
      <c r="N82" s="19"/>
      <c r="O82" s="19"/>
      <c r="P82" s="18"/>
      <c r="Q82" s="18"/>
      <c r="R82" s="19"/>
      <c r="S82" s="17"/>
      <c r="T82" s="18"/>
      <c r="U82" s="19"/>
      <c r="V82" s="19"/>
      <c r="W82" s="17"/>
      <c r="Y82" s="19"/>
      <c r="Z82" s="19"/>
      <c r="AA82" s="17"/>
      <c r="AC82" s="19"/>
      <c r="AD82" s="19"/>
      <c r="AE82" s="17"/>
    </row>
    <row r="83" spans="1:31" s="31" customFormat="1" ht="15" customHeight="1">
      <c r="A83" s="13"/>
      <c r="B83" s="20"/>
      <c r="C83" s="20"/>
      <c r="D83" s="18"/>
      <c r="E83" s="18"/>
      <c r="F83" s="18"/>
      <c r="G83" s="18"/>
      <c r="H83" s="13"/>
      <c r="I83" s="13"/>
      <c r="J83" s="13"/>
      <c r="K83" s="13"/>
      <c r="L83" s="13"/>
      <c r="M83" s="38"/>
      <c r="N83" s="19"/>
      <c r="O83" s="19"/>
      <c r="P83" s="18"/>
      <c r="Q83" s="18"/>
      <c r="R83" s="19"/>
      <c r="S83" s="17"/>
      <c r="T83" s="18"/>
      <c r="U83" s="19"/>
      <c r="V83" s="19"/>
      <c r="W83" s="17"/>
      <c r="Y83" s="19"/>
      <c r="Z83" s="19"/>
      <c r="AA83" s="17"/>
      <c r="AC83" s="19"/>
      <c r="AD83" s="19"/>
      <c r="AE83" s="17"/>
    </row>
    <row r="84" spans="1:31" s="31" customFormat="1" ht="15" customHeight="1">
      <c r="A84" s="13"/>
      <c r="B84" s="20"/>
      <c r="C84" s="20"/>
      <c r="D84" s="18"/>
      <c r="E84" s="18"/>
      <c r="F84" s="18"/>
      <c r="G84" s="18"/>
      <c r="H84" s="13"/>
      <c r="I84" s="13"/>
      <c r="J84" s="13"/>
      <c r="K84" s="13"/>
      <c r="L84" s="13"/>
      <c r="M84" s="38"/>
      <c r="N84" s="19"/>
      <c r="O84" s="19"/>
      <c r="P84" s="18"/>
      <c r="Q84" s="18"/>
      <c r="R84" s="19"/>
      <c r="S84" s="17"/>
      <c r="T84" s="18"/>
      <c r="U84" s="19"/>
      <c r="V84" s="19"/>
      <c r="W84" s="17"/>
      <c r="Y84" s="19"/>
      <c r="Z84" s="19"/>
      <c r="AA84" s="17"/>
      <c r="AC84" s="19"/>
      <c r="AD84" s="19"/>
      <c r="AE84" s="17"/>
    </row>
    <row r="85" spans="1:31" ht="21" customHeight="1">
      <c r="N85" s="21"/>
      <c r="O85" s="21"/>
      <c r="R85" s="27">
        <f>SUBTOTAL(9,R3:R84)</f>
        <v>12100</v>
      </c>
      <c r="S85" s="7"/>
      <c r="U85" s="27">
        <f>SUBTOTAL(9,U3:U84)</f>
        <v>12300</v>
      </c>
      <c r="V85" s="27"/>
      <c r="W85" s="7"/>
      <c r="Y85" s="27">
        <f>SUBTOTAL(9,Y3:Y84)</f>
        <v>9500</v>
      </c>
      <c r="Z85" s="27"/>
      <c r="AA85" s="7"/>
      <c r="AC85" s="27">
        <f>SUBTOTAL(9,AC3:AC84)</f>
        <v>8500</v>
      </c>
      <c r="AD85" s="27"/>
      <c r="AE85" s="7"/>
    </row>
    <row r="86" spans="1:31">
      <c r="N86" s="21"/>
      <c r="O86" s="21"/>
      <c r="R86" s="28"/>
      <c r="S86" s="7"/>
      <c r="U86" s="28"/>
      <c r="V86" s="28"/>
      <c r="W86" s="7"/>
      <c r="Y86" s="28"/>
      <c r="Z86" s="28"/>
      <c r="AA86" s="7"/>
      <c r="AC86" s="28"/>
      <c r="AD86" s="28"/>
      <c r="AE86" s="7"/>
    </row>
    <row r="87" spans="1:31">
      <c r="N87" s="21"/>
      <c r="O87" s="21"/>
      <c r="R87" s="28"/>
      <c r="S87" s="7"/>
      <c r="U87" s="28"/>
      <c r="V87" s="28"/>
      <c r="W87" s="7"/>
      <c r="Y87" s="28"/>
      <c r="Z87" s="28"/>
      <c r="AA87" s="7"/>
      <c r="AC87" s="28"/>
      <c r="AD87" s="28"/>
      <c r="AE87" s="7"/>
    </row>
    <row r="88" spans="1:31">
      <c r="E88" s="14"/>
      <c r="N88" s="21"/>
      <c r="O88" s="21"/>
      <c r="R88" s="28"/>
      <c r="S88" s="7"/>
      <c r="U88" s="28"/>
      <c r="V88" s="28"/>
      <c r="W88" s="7"/>
      <c r="Y88" s="28"/>
      <c r="Z88" s="28"/>
      <c r="AA88" s="7"/>
      <c r="AC88" s="28"/>
      <c r="AD88" s="28"/>
      <c r="AE88" s="7"/>
    </row>
    <row r="89" spans="1:31">
      <c r="E89" s="14"/>
      <c r="N89" s="21"/>
      <c r="O89" s="21"/>
      <c r="R89" s="28"/>
      <c r="S89" s="7"/>
      <c r="U89" s="28"/>
      <c r="V89" s="28"/>
      <c r="W89" s="7"/>
      <c r="Y89" s="28"/>
      <c r="Z89" s="28"/>
      <c r="AA89" s="7"/>
      <c r="AC89" s="28"/>
      <c r="AD89" s="28"/>
      <c r="AE89" s="7"/>
    </row>
    <row r="90" spans="1:31">
      <c r="E90" s="14"/>
      <c r="N90" s="21"/>
      <c r="O90" s="21"/>
      <c r="R90" s="28"/>
      <c r="S90" s="7"/>
      <c r="U90" s="28"/>
      <c r="V90" s="28"/>
      <c r="W90" s="7"/>
      <c r="Y90" s="28"/>
      <c r="Z90" s="28"/>
      <c r="AA90" s="7"/>
      <c r="AC90" s="28"/>
      <c r="AD90" s="28"/>
      <c r="AE90" s="7"/>
    </row>
    <row r="91" spans="1:31">
      <c r="E91" s="14"/>
      <c r="N91" s="21"/>
      <c r="O91" s="21"/>
      <c r="R91" s="28"/>
      <c r="S91" s="7"/>
      <c r="U91" s="28"/>
      <c r="V91" s="28"/>
      <c r="W91" s="7"/>
      <c r="Y91" s="28"/>
      <c r="Z91" s="28"/>
      <c r="AA91" s="7"/>
      <c r="AC91" s="28"/>
      <c r="AD91" s="28"/>
      <c r="AE91" s="7"/>
    </row>
    <row r="92" spans="1:31">
      <c r="D92" s="14"/>
      <c r="E92" s="14"/>
      <c r="F92" s="14"/>
      <c r="G92" s="14"/>
      <c r="N92" s="21"/>
      <c r="O92" s="21"/>
      <c r="R92" s="28"/>
      <c r="S92" s="7"/>
      <c r="T92" s="42"/>
      <c r="U92" s="28"/>
      <c r="V92" s="28"/>
      <c r="W92" s="7"/>
      <c r="Y92" s="28"/>
      <c r="Z92" s="28"/>
      <c r="AA92" s="7"/>
      <c r="AC92" s="28"/>
      <c r="AD92" s="28"/>
      <c r="AE92" s="7"/>
    </row>
    <row r="93" spans="1:31">
      <c r="D93" s="14"/>
      <c r="E93" s="14"/>
      <c r="F93" s="14"/>
      <c r="G93" s="14"/>
      <c r="N93" s="21"/>
      <c r="O93" s="21"/>
      <c r="R93" s="28"/>
      <c r="S93" s="7"/>
      <c r="U93" s="28"/>
      <c r="V93" s="28"/>
      <c r="W93" s="7"/>
      <c r="Y93" s="28"/>
      <c r="Z93" s="28"/>
      <c r="AA93" s="7"/>
      <c r="AC93" s="28"/>
      <c r="AD93" s="28"/>
      <c r="AE93" s="7"/>
    </row>
    <row r="94" spans="1:31">
      <c r="D94" s="14"/>
      <c r="E94" s="14"/>
      <c r="F94" s="14"/>
      <c r="G94" s="14"/>
      <c r="N94" s="21"/>
      <c r="O94" s="21"/>
      <c r="R94" s="28"/>
      <c r="S94" s="7"/>
      <c r="U94" s="28"/>
      <c r="V94" s="28"/>
      <c r="W94" s="7"/>
      <c r="Y94" s="28"/>
      <c r="Z94" s="28"/>
      <c r="AA94" s="7"/>
      <c r="AC94" s="28"/>
      <c r="AD94" s="28"/>
      <c r="AE94" s="7"/>
    </row>
    <row r="95" spans="1:31">
      <c r="D95" s="14"/>
      <c r="E95" s="14"/>
      <c r="F95" s="14"/>
      <c r="G95" s="14"/>
      <c r="N95" s="21"/>
      <c r="O95" s="21"/>
      <c r="R95" s="28"/>
      <c r="S95" s="7"/>
      <c r="U95" s="28"/>
      <c r="V95" s="28"/>
      <c r="W95" s="7"/>
      <c r="Y95" s="28"/>
      <c r="Z95" s="28"/>
      <c r="AA95" s="7"/>
      <c r="AC95" s="28"/>
      <c r="AD95" s="28"/>
      <c r="AE95" s="7"/>
    </row>
    <row r="96" spans="1:31">
      <c r="D96" s="14"/>
      <c r="E96" s="14"/>
      <c r="F96" s="14"/>
      <c r="G96" s="14"/>
      <c r="N96" s="21"/>
      <c r="O96" s="21"/>
      <c r="R96" s="28"/>
      <c r="S96" s="7"/>
      <c r="U96" s="28"/>
      <c r="V96" s="28"/>
      <c r="W96" s="7"/>
      <c r="Y96" s="28"/>
      <c r="Z96" s="28"/>
      <c r="AA96" s="7"/>
      <c r="AC96" s="28"/>
      <c r="AD96" s="28"/>
      <c r="AE96" s="7"/>
    </row>
    <row r="97" spans="4:31">
      <c r="D97" s="14"/>
      <c r="E97" s="14"/>
      <c r="F97" s="14"/>
      <c r="G97" s="14"/>
      <c r="N97" s="21"/>
      <c r="O97" s="21"/>
      <c r="R97" s="28"/>
      <c r="S97" s="7"/>
      <c r="U97" s="28"/>
      <c r="V97" s="28"/>
      <c r="W97" s="7"/>
      <c r="Y97" s="28"/>
      <c r="Z97" s="28"/>
      <c r="AA97" s="7"/>
      <c r="AC97" s="28"/>
      <c r="AD97" s="28"/>
      <c r="AE97" s="7"/>
    </row>
    <row r="98" spans="4:31">
      <c r="D98" s="14"/>
      <c r="E98" s="14"/>
      <c r="F98" s="14"/>
      <c r="G98" s="14"/>
      <c r="N98" s="21"/>
      <c r="O98" s="21"/>
      <c r="R98" s="28"/>
      <c r="S98" s="7"/>
      <c r="U98" s="28"/>
      <c r="V98" s="28"/>
      <c r="W98" s="7"/>
      <c r="Y98" s="28"/>
      <c r="Z98" s="28"/>
      <c r="AA98" s="7"/>
      <c r="AC98" s="28"/>
      <c r="AD98" s="28"/>
      <c r="AE98" s="7"/>
    </row>
    <row r="99" spans="4:31">
      <c r="D99" s="14"/>
      <c r="E99" s="14"/>
      <c r="F99" s="14"/>
      <c r="G99" s="14"/>
      <c r="N99" s="21"/>
      <c r="O99" s="21"/>
      <c r="R99" s="28"/>
      <c r="S99" s="7"/>
      <c r="U99" s="28"/>
      <c r="V99" s="28"/>
      <c r="W99" s="7"/>
      <c r="Y99" s="28"/>
      <c r="Z99" s="28"/>
      <c r="AA99" s="7"/>
      <c r="AC99" s="28"/>
      <c r="AD99" s="28"/>
      <c r="AE99" s="7"/>
    </row>
    <row r="100" spans="4:31">
      <c r="D100" s="14"/>
      <c r="E100"/>
      <c r="F100" s="14"/>
      <c r="G100" s="14"/>
      <c r="N100" s="21"/>
      <c r="O100" s="21"/>
      <c r="R100" s="28"/>
      <c r="S100" s="7"/>
      <c r="U100" s="28"/>
      <c r="V100" s="28"/>
      <c r="W100" s="7"/>
      <c r="Y100" s="28"/>
      <c r="Z100" s="28"/>
      <c r="AA100" s="7"/>
      <c r="AC100" s="28"/>
      <c r="AD100" s="28"/>
      <c r="AE100" s="7"/>
    </row>
    <row r="101" spans="4:31">
      <c r="D101" s="14"/>
      <c r="E101" s="14"/>
      <c r="F101" s="14"/>
      <c r="G101" s="14"/>
      <c r="N101" s="21"/>
      <c r="O101" s="21"/>
      <c r="R101" s="28"/>
      <c r="S101" s="7"/>
      <c r="U101" s="28"/>
      <c r="V101" s="28"/>
      <c r="W101" s="7"/>
      <c r="Y101" s="28"/>
      <c r="Z101" s="28"/>
      <c r="AA101" s="7"/>
      <c r="AC101" s="28"/>
      <c r="AD101" s="28"/>
      <c r="AE101" s="7"/>
    </row>
    <row r="102" spans="4:31">
      <c r="D102" s="14"/>
      <c r="E102" s="14"/>
      <c r="F102" s="14"/>
      <c r="G102" s="14"/>
      <c r="N102" s="21"/>
      <c r="O102" s="21"/>
      <c r="R102" s="28"/>
      <c r="S102" s="7"/>
      <c r="U102" s="28"/>
      <c r="V102" s="28"/>
      <c r="W102" s="7"/>
      <c r="Y102" s="28"/>
      <c r="Z102" s="28"/>
      <c r="AA102" s="7"/>
      <c r="AC102" s="28"/>
      <c r="AD102" s="28"/>
      <c r="AE102" s="7"/>
    </row>
    <row r="103" spans="4:31">
      <c r="D103" s="14"/>
      <c r="E103" s="14"/>
      <c r="F103" s="14"/>
      <c r="G103" s="14"/>
      <c r="N103" s="21"/>
      <c r="O103" s="21"/>
      <c r="R103" s="28"/>
      <c r="S103" s="7"/>
      <c r="U103" s="28"/>
      <c r="V103" s="28"/>
      <c r="W103" s="7"/>
      <c r="Y103" s="28"/>
      <c r="Z103" s="28"/>
      <c r="AA103" s="7"/>
      <c r="AC103" s="28"/>
      <c r="AD103" s="28"/>
      <c r="AE103" s="7"/>
    </row>
    <row r="104" spans="4:31">
      <c r="D104" s="14"/>
      <c r="E104" s="14"/>
      <c r="F104" s="14"/>
      <c r="G104" s="14"/>
      <c r="N104" s="21"/>
      <c r="O104" s="21"/>
      <c r="R104" s="28"/>
      <c r="S104" s="7"/>
      <c r="U104" s="28"/>
      <c r="V104" s="28"/>
      <c r="W104" s="7"/>
      <c r="Y104" s="28"/>
      <c r="Z104" s="28"/>
      <c r="AA104" s="7"/>
      <c r="AC104" s="28"/>
      <c r="AD104" s="28"/>
      <c r="AE104" s="7"/>
    </row>
    <row r="105" spans="4:31">
      <c r="D105" s="14"/>
      <c r="E105" s="14"/>
      <c r="F105" s="14"/>
      <c r="G105" s="14"/>
      <c r="N105" s="21"/>
      <c r="O105" s="21"/>
      <c r="R105" s="28"/>
      <c r="S105" s="7"/>
      <c r="U105" s="28"/>
      <c r="V105" s="28"/>
      <c r="W105" s="7"/>
      <c r="Y105" s="28"/>
      <c r="Z105" s="28"/>
      <c r="AA105" s="7"/>
      <c r="AC105" s="28"/>
      <c r="AD105" s="28"/>
      <c r="AE105" s="7"/>
    </row>
    <row r="106" spans="4:31">
      <c r="E106" s="14"/>
      <c r="N106" s="21"/>
      <c r="O106" s="21"/>
      <c r="R106" s="28"/>
      <c r="S106" s="7"/>
      <c r="U106" s="28"/>
      <c r="V106" s="28"/>
      <c r="W106" s="7"/>
      <c r="Y106" s="28"/>
      <c r="Z106" s="28"/>
      <c r="AA106" s="7"/>
      <c r="AC106" s="28"/>
      <c r="AD106" s="28"/>
      <c r="AE106" s="7"/>
    </row>
    <row r="107" spans="4:31">
      <c r="E107" s="14"/>
      <c r="N107" s="21"/>
      <c r="O107" s="21"/>
      <c r="R107" s="28"/>
      <c r="S107" s="7"/>
      <c r="U107" s="28"/>
      <c r="V107" s="28"/>
      <c r="W107" s="7"/>
      <c r="Y107" s="28"/>
      <c r="Z107" s="28"/>
      <c r="AA107" s="7"/>
      <c r="AC107" s="28"/>
      <c r="AD107" s="28"/>
      <c r="AE107" s="7"/>
    </row>
    <row r="108" spans="4:31">
      <c r="E108" s="14"/>
      <c r="N108" s="21"/>
      <c r="O108" s="21"/>
      <c r="R108" s="28"/>
      <c r="S108" s="7"/>
      <c r="U108" s="28"/>
      <c r="V108" s="28"/>
      <c r="W108" s="7"/>
      <c r="Y108" s="28"/>
      <c r="Z108" s="28"/>
      <c r="AA108" s="7"/>
      <c r="AC108" s="28"/>
      <c r="AD108" s="28"/>
      <c r="AE108" s="7"/>
    </row>
    <row r="109" spans="4:31">
      <c r="E109" s="14"/>
      <c r="N109" s="21"/>
      <c r="O109" s="21"/>
      <c r="R109" s="28"/>
      <c r="S109" s="7"/>
      <c r="U109" s="28"/>
      <c r="V109" s="28"/>
      <c r="W109" s="7"/>
      <c r="Y109" s="28"/>
      <c r="Z109" s="28"/>
      <c r="AA109" s="7"/>
      <c r="AC109" s="28"/>
      <c r="AD109" s="28"/>
      <c r="AE109" s="7"/>
    </row>
    <row r="110" spans="4:31">
      <c r="E110" s="14"/>
      <c r="N110" s="21"/>
      <c r="O110" s="21"/>
      <c r="R110" s="28"/>
      <c r="S110" s="7"/>
      <c r="U110" s="28"/>
      <c r="V110" s="28"/>
      <c r="W110" s="7"/>
      <c r="Y110" s="28"/>
      <c r="Z110" s="28"/>
      <c r="AA110" s="7"/>
      <c r="AC110" s="28"/>
      <c r="AD110" s="28"/>
      <c r="AE110" s="7"/>
    </row>
    <row r="111" spans="4:31">
      <c r="E111" s="14"/>
      <c r="N111" s="21"/>
      <c r="O111" s="21"/>
      <c r="R111" s="28"/>
      <c r="S111" s="7"/>
      <c r="U111" s="28"/>
      <c r="V111" s="28"/>
      <c r="W111" s="7"/>
      <c r="Y111" s="28"/>
      <c r="Z111" s="28"/>
      <c r="AA111" s="7"/>
      <c r="AC111" s="28"/>
      <c r="AD111" s="28"/>
      <c r="AE111" s="7"/>
    </row>
    <row r="112" spans="4:31">
      <c r="N112" s="21"/>
      <c r="O112" s="21"/>
      <c r="R112" s="28"/>
      <c r="S112" s="7"/>
      <c r="U112" s="28"/>
      <c r="V112" s="28"/>
      <c r="W112" s="7"/>
      <c r="Y112" s="28"/>
      <c r="Z112" s="28"/>
      <c r="AA112" s="7"/>
      <c r="AC112" s="28"/>
      <c r="AD112" s="28"/>
      <c r="AE112" s="7"/>
    </row>
    <row r="113" spans="14:31">
      <c r="N113" s="21"/>
      <c r="O113" s="21"/>
      <c r="R113" s="28"/>
      <c r="S113" s="7"/>
      <c r="U113" s="28"/>
      <c r="V113" s="28"/>
      <c r="W113" s="7"/>
      <c r="Y113" s="28"/>
      <c r="Z113" s="28"/>
      <c r="AA113" s="7"/>
      <c r="AC113" s="28"/>
      <c r="AD113" s="28"/>
      <c r="AE113" s="7"/>
    </row>
    <row r="114" spans="14:31">
      <c r="N114" s="21"/>
      <c r="O114" s="21"/>
      <c r="R114" s="28"/>
      <c r="S114" s="7"/>
      <c r="U114" s="28"/>
      <c r="V114" s="28"/>
      <c r="W114" s="7"/>
      <c r="Y114" s="28"/>
      <c r="Z114" s="28"/>
      <c r="AA114" s="7"/>
      <c r="AC114" s="28"/>
      <c r="AD114" s="28"/>
      <c r="AE114" s="7"/>
    </row>
    <row r="115" spans="14:31">
      <c r="N115" s="21"/>
      <c r="O115" s="21"/>
      <c r="R115" s="28"/>
      <c r="S115" s="7"/>
      <c r="U115" s="28"/>
      <c r="V115" s="28"/>
      <c r="W115" s="7"/>
      <c r="Y115" s="28"/>
      <c r="Z115" s="28"/>
      <c r="AA115" s="7"/>
      <c r="AC115" s="28"/>
      <c r="AD115" s="28"/>
      <c r="AE115" s="7"/>
    </row>
    <row r="116" spans="14:31">
      <c r="N116" s="21"/>
      <c r="O116" s="21"/>
      <c r="R116" s="28"/>
      <c r="S116" s="7"/>
      <c r="U116" s="28"/>
      <c r="V116" s="28"/>
      <c r="W116" s="7"/>
      <c r="Y116" s="28"/>
      <c r="Z116" s="28"/>
      <c r="AA116" s="7"/>
      <c r="AC116" s="28"/>
      <c r="AD116" s="28"/>
      <c r="AE116" s="7"/>
    </row>
    <row r="117" spans="14:31">
      <c r="N117" s="21"/>
      <c r="O117" s="21"/>
      <c r="R117" s="28"/>
      <c r="S117" s="7"/>
      <c r="U117" s="28"/>
      <c r="V117" s="28"/>
      <c r="W117" s="7"/>
      <c r="Y117" s="28"/>
      <c r="Z117" s="28"/>
      <c r="AA117" s="7"/>
      <c r="AC117" s="28"/>
      <c r="AD117" s="28"/>
      <c r="AE117" s="7"/>
    </row>
    <row r="118" spans="14:31">
      <c r="N118" s="21"/>
      <c r="O118" s="21"/>
      <c r="R118" s="28"/>
      <c r="S118" s="7"/>
      <c r="U118" s="28"/>
      <c r="V118" s="28"/>
      <c r="W118" s="7"/>
      <c r="Y118" s="28"/>
      <c r="Z118" s="28"/>
      <c r="AA118" s="7"/>
      <c r="AC118" s="28"/>
      <c r="AD118" s="28"/>
      <c r="AE118" s="7"/>
    </row>
    <row r="119" spans="14:31">
      <c r="N119" s="21"/>
      <c r="O119" s="21"/>
      <c r="R119" s="28"/>
      <c r="S119" s="7"/>
      <c r="U119" s="28"/>
      <c r="V119" s="28"/>
      <c r="W119" s="7"/>
      <c r="Y119" s="28"/>
      <c r="Z119" s="28"/>
      <c r="AA119" s="7"/>
      <c r="AC119" s="28"/>
      <c r="AD119" s="28"/>
      <c r="AE119" s="7"/>
    </row>
    <row r="120" spans="14:31">
      <c r="N120" s="21"/>
      <c r="O120" s="21"/>
      <c r="R120" s="28"/>
      <c r="S120" s="7"/>
      <c r="U120" s="28"/>
      <c r="V120" s="28"/>
      <c r="W120" s="7"/>
      <c r="Y120" s="28"/>
      <c r="Z120" s="28"/>
      <c r="AA120" s="7"/>
      <c r="AC120" s="28"/>
      <c r="AD120" s="28"/>
      <c r="AE120" s="7"/>
    </row>
    <row r="121" spans="14:31">
      <c r="N121" s="21"/>
      <c r="O121" s="21"/>
      <c r="R121" s="28"/>
      <c r="S121" s="7"/>
      <c r="U121" s="28"/>
      <c r="V121" s="28"/>
      <c r="W121" s="7"/>
      <c r="Y121" s="28"/>
      <c r="Z121" s="28"/>
      <c r="AA121" s="7"/>
      <c r="AC121" s="28"/>
      <c r="AD121" s="28"/>
      <c r="AE121" s="7"/>
    </row>
    <row r="122" spans="14:31">
      <c r="N122" s="21"/>
      <c r="O122" s="21"/>
      <c r="R122" s="28"/>
      <c r="S122" s="7"/>
      <c r="U122" s="28"/>
      <c r="V122" s="28"/>
      <c r="W122" s="7"/>
      <c r="Y122" s="28"/>
      <c r="Z122" s="28"/>
      <c r="AA122" s="7"/>
      <c r="AC122" s="28"/>
      <c r="AD122" s="28"/>
      <c r="AE122" s="7"/>
    </row>
    <row r="123" spans="14:31">
      <c r="N123" s="21"/>
      <c r="O123" s="21"/>
      <c r="R123" s="28"/>
      <c r="S123" s="7"/>
      <c r="U123" s="28"/>
      <c r="V123" s="28"/>
      <c r="W123" s="7"/>
      <c r="Y123" s="28"/>
      <c r="Z123" s="28"/>
      <c r="AA123" s="7"/>
      <c r="AC123" s="28"/>
      <c r="AD123" s="28"/>
      <c r="AE123" s="7"/>
    </row>
    <row r="124" spans="14:31">
      <c r="R124" s="29"/>
      <c r="S124" s="7"/>
      <c r="U124" s="29"/>
      <c r="V124" s="29"/>
      <c r="W124" s="7"/>
      <c r="Y124" s="29"/>
      <c r="Z124" s="29"/>
      <c r="AA124" s="7"/>
      <c r="AC124" s="29"/>
      <c r="AD124" s="29"/>
      <c r="AE124" s="7"/>
    </row>
    <row r="125" spans="14:31">
      <c r="R125" s="29"/>
      <c r="S125" s="7"/>
      <c r="U125" s="29"/>
      <c r="V125" s="29"/>
      <c r="W125" s="7"/>
      <c r="Y125" s="29"/>
      <c r="Z125" s="29"/>
      <c r="AA125" s="7"/>
      <c r="AC125" s="29"/>
      <c r="AD125" s="29"/>
      <c r="AE125" s="7"/>
    </row>
    <row r="126" spans="14:31">
      <c r="R126" s="29"/>
      <c r="S126" s="7"/>
      <c r="U126" s="29"/>
      <c r="V126" s="29"/>
      <c r="W126" s="7"/>
      <c r="Y126" s="29"/>
      <c r="Z126" s="29"/>
      <c r="AA126" s="7"/>
      <c r="AC126" s="29"/>
      <c r="AD126" s="29"/>
      <c r="AE126" s="7"/>
    </row>
    <row r="127" spans="14:31">
      <c r="R127" s="29"/>
      <c r="S127" s="7"/>
      <c r="U127" s="29"/>
      <c r="V127" s="29"/>
      <c r="W127" s="7"/>
      <c r="Y127" s="29"/>
      <c r="Z127" s="29"/>
      <c r="AA127" s="7"/>
      <c r="AC127" s="29"/>
      <c r="AD127" s="29"/>
      <c r="AE127" s="7"/>
    </row>
    <row r="128" spans="14:31">
      <c r="R128" s="29"/>
      <c r="S128" s="7"/>
      <c r="U128" s="29"/>
      <c r="V128" s="29"/>
      <c r="W128" s="7"/>
      <c r="Y128" s="29"/>
      <c r="Z128" s="29"/>
      <c r="AA128" s="7"/>
      <c r="AC128" s="29"/>
      <c r="AD128" s="29"/>
      <c r="AE128" s="7"/>
    </row>
    <row r="129" spans="18:31">
      <c r="R129" s="29"/>
      <c r="S129" s="7"/>
      <c r="U129" s="29"/>
      <c r="V129" s="29"/>
      <c r="W129" s="7"/>
      <c r="Y129" s="29"/>
      <c r="Z129" s="29"/>
      <c r="AA129" s="7"/>
      <c r="AC129" s="29"/>
      <c r="AD129" s="29"/>
      <c r="AE129" s="7"/>
    </row>
    <row r="130" spans="18:31">
      <c r="R130" s="29"/>
      <c r="S130" s="7"/>
      <c r="U130" s="29"/>
      <c r="V130" s="29"/>
      <c r="W130" s="7"/>
      <c r="Y130" s="29"/>
      <c r="Z130" s="29"/>
      <c r="AA130" s="7"/>
      <c r="AC130" s="29"/>
      <c r="AD130" s="29"/>
      <c r="AE130" s="7"/>
    </row>
    <row r="131" spans="18:31">
      <c r="R131" s="29"/>
      <c r="S131" s="7"/>
      <c r="U131" s="29"/>
      <c r="V131" s="29"/>
      <c r="W131" s="7"/>
      <c r="Y131" s="29"/>
      <c r="Z131" s="29"/>
      <c r="AA131" s="7"/>
      <c r="AC131" s="29"/>
      <c r="AD131" s="29"/>
      <c r="AE131" s="7"/>
    </row>
    <row r="132" spans="18:31">
      <c r="R132" s="29"/>
      <c r="S132" s="7"/>
      <c r="U132" s="29"/>
      <c r="V132" s="29"/>
      <c r="W132" s="7"/>
      <c r="Y132" s="29"/>
      <c r="Z132" s="29"/>
      <c r="AA132" s="7"/>
      <c r="AC132" s="29"/>
      <c r="AD132" s="29"/>
      <c r="AE132" s="7"/>
    </row>
    <row r="133" spans="18:31">
      <c r="R133" s="29"/>
      <c r="S133" s="7"/>
      <c r="U133" s="29"/>
      <c r="V133" s="29"/>
      <c r="W133" s="7"/>
      <c r="Y133" s="29"/>
      <c r="Z133" s="29"/>
      <c r="AA133" s="7"/>
      <c r="AC133" s="29"/>
      <c r="AD133" s="29"/>
      <c r="AE133" s="7"/>
    </row>
    <row r="134" spans="18:31">
      <c r="R134" s="29"/>
      <c r="S134" s="7"/>
      <c r="U134" s="29"/>
      <c r="V134" s="29"/>
      <c r="W134" s="7"/>
      <c r="Y134" s="29"/>
      <c r="Z134" s="29"/>
      <c r="AA134" s="7"/>
      <c r="AC134" s="29"/>
      <c r="AD134" s="29"/>
      <c r="AE134" s="7"/>
    </row>
    <row r="135" spans="18:31">
      <c r="R135" s="29"/>
      <c r="S135" s="7"/>
      <c r="U135" s="29"/>
      <c r="V135" s="29"/>
      <c r="W135" s="7"/>
      <c r="Y135" s="29"/>
      <c r="Z135" s="29"/>
      <c r="AA135" s="7"/>
      <c r="AC135" s="29"/>
      <c r="AD135" s="29"/>
      <c r="AE135" s="7"/>
    </row>
    <row r="136" spans="18:31">
      <c r="R136" s="29"/>
      <c r="S136" s="7"/>
      <c r="U136" s="29"/>
      <c r="V136" s="29"/>
      <c r="W136" s="7"/>
      <c r="Y136" s="29"/>
      <c r="Z136" s="29"/>
      <c r="AA136" s="7"/>
      <c r="AC136" s="29"/>
      <c r="AD136" s="29"/>
      <c r="AE136" s="7"/>
    </row>
    <row r="137" spans="18:31">
      <c r="R137" s="29"/>
      <c r="S137" s="7"/>
      <c r="U137" s="29"/>
      <c r="V137" s="29"/>
      <c r="W137" s="7"/>
      <c r="Y137" s="29"/>
      <c r="Z137" s="29"/>
      <c r="AA137" s="7"/>
      <c r="AC137" s="29"/>
      <c r="AD137" s="29"/>
      <c r="AE137" s="7"/>
    </row>
    <row r="138" spans="18:31">
      <c r="R138" s="29"/>
      <c r="S138" s="7"/>
      <c r="U138" s="29"/>
      <c r="V138" s="29"/>
      <c r="W138" s="7"/>
      <c r="Y138" s="29"/>
      <c r="Z138" s="29"/>
      <c r="AA138" s="7"/>
      <c r="AC138" s="29"/>
      <c r="AD138" s="29"/>
      <c r="AE138" s="7"/>
    </row>
    <row r="139" spans="18:31">
      <c r="R139" s="29"/>
      <c r="S139" s="7"/>
      <c r="U139" s="29"/>
      <c r="V139" s="29"/>
      <c r="W139" s="7"/>
      <c r="Y139" s="29"/>
      <c r="Z139" s="29"/>
      <c r="AA139" s="7"/>
      <c r="AC139" s="29"/>
      <c r="AD139" s="29"/>
      <c r="AE139" s="7"/>
    </row>
    <row r="140" spans="18:31">
      <c r="R140" s="29"/>
      <c r="S140" s="7"/>
      <c r="U140" s="29"/>
      <c r="V140" s="29"/>
      <c r="W140" s="7"/>
      <c r="Y140" s="29"/>
      <c r="Z140" s="29"/>
      <c r="AA140" s="7"/>
      <c r="AC140" s="29"/>
      <c r="AD140" s="29"/>
      <c r="AE140" s="7"/>
    </row>
    <row r="141" spans="18:31">
      <c r="R141" s="29"/>
      <c r="S141" s="7"/>
      <c r="U141" s="29"/>
      <c r="V141" s="29"/>
      <c r="W141" s="7"/>
      <c r="Y141" s="29"/>
      <c r="Z141" s="29"/>
      <c r="AA141" s="7"/>
      <c r="AC141" s="29"/>
      <c r="AD141" s="29"/>
      <c r="AE141" s="7"/>
    </row>
    <row r="142" spans="18:31">
      <c r="R142" s="29"/>
      <c r="S142" s="7"/>
      <c r="U142" s="29"/>
      <c r="V142" s="29"/>
      <c r="W142" s="7"/>
      <c r="Y142" s="29"/>
      <c r="Z142" s="29"/>
      <c r="AA142" s="7"/>
      <c r="AC142" s="29"/>
      <c r="AD142" s="29"/>
      <c r="AE142" s="7"/>
    </row>
    <row r="143" spans="18:31">
      <c r="R143" s="29"/>
      <c r="S143" s="7"/>
      <c r="U143" s="29"/>
      <c r="V143" s="29"/>
      <c r="W143" s="7"/>
      <c r="Y143" s="29"/>
      <c r="Z143" s="29"/>
      <c r="AA143" s="7"/>
      <c r="AC143" s="29"/>
      <c r="AD143" s="29"/>
      <c r="AE143" s="7"/>
    </row>
    <row r="144" spans="18:31">
      <c r="R144" s="29"/>
      <c r="S144" s="7"/>
      <c r="U144" s="29"/>
      <c r="V144" s="29"/>
      <c r="W144" s="7"/>
      <c r="Y144" s="29"/>
      <c r="Z144" s="29"/>
      <c r="AA144" s="7"/>
      <c r="AC144" s="29"/>
      <c r="AD144" s="29"/>
      <c r="AE144" s="7"/>
    </row>
    <row r="145" spans="18:31">
      <c r="R145" s="29"/>
      <c r="S145" s="7"/>
      <c r="U145" s="29"/>
      <c r="V145" s="29"/>
      <c r="W145" s="7"/>
      <c r="Y145" s="29"/>
      <c r="Z145" s="29"/>
      <c r="AA145" s="7"/>
      <c r="AC145" s="29"/>
      <c r="AD145" s="29"/>
      <c r="AE145" s="7"/>
    </row>
    <row r="146" spans="18:31">
      <c r="R146" s="29"/>
      <c r="S146" s="7"/>
      <c r="U146" s="29"/>
      <c r="V146" s="29"/>
      <c r="W146" s="7"/>
      <c r="Y146" s="29"/>
      <c r="Z146" s="29"/>
      <c r="AA146" s="7"/>
      <c r="AC146" s="29"/>
      <c r="AD146" s="29"/>
      <c r="AE146" s="7"/>
    </row>
    <row r="147" spans="18:31">
      <c r="R147" s="29"/>
      <c r="S147" s="7"/>
      <c r="U147" s="29"/>
      <c r="V147" s="29"/>
      <c r="W147" s="7"/>
      <c r="Y147" s="29"/>
      <c r="Z147" s="29"/>
      <c r="AA147" s="7"/>
      <c r="AC147" s="29"/>
      <c r="AD147" s="29"/>
      <c r="AE147" s="7"/>
    </row>
    <row r="148" spans="18:31">
      <c r="R148" s="29"/>
      <c r="S148" s="7"/>
      <c r="U148" s="29"/>
      <c r="V148" s="29"/>
      <c r="W148" s="7"/>
      <c r="Y148" s="29"/>
      <c r="Z148" s="29"/>
      <c r="AA148" s="7"/>
      <c r="AC148" s="29"/>
      <c r="AD148" s="29"/>
      <c r="AE148" s="7"/>
    </row>
    <row r="149" spans="18:31">
      <c r="R149" s="29"/>
      <c r="S149" s="7"/>
      <c r="U149" s="29"/>
      <c r="V149" s="29"/>
      <c r="W149" s="7"/>
      <c r="Y149" s="29"/>
      <c r="Z149" s="29"/>
      <c r="AA149" s="7"/>
      <c r="AC149" s="29"/>
      <c r="AD149" s="29"/>
      <c r="AE149" s="7"/>
    </row>
    <row r="150" spans="18:31">
      <c r="R150" s="29"/>
      <c r="S150" s="7"/>
      <c r="U150" s="29"/>
      <c r="V150" s="29"/>
      <c r="W150" s="7"/>
      <c r="Y150" s="29"/>
      <c r="Z150" s="29"/>
      <c r="AA150" s="7"/>
      <c r="AC150" s="29"/>
      <c r="AD150" s="29"/>
      <c r="AE150" s="7"/>
    </row>
    <row r="151" spans="18:31">
      <c r="R151" s="29"/>
      <c r="S151" s="7"/>
      <c r="U151" s="29"/>
      <c r="V151" s="29"/>
      <c r="W151" s="7"/>
      <c r="Y151" s="29"/>
      <c r="Z151" s="29"/>
      <c r="AA151" s="7"/>
      <c r="AC151" s="29"/>
      <c r="AD151" s="29"/>
      <c r="AE151" s="7"/>
    </row>
    <row r="152" spans="18:31">
      <c r="R152" s="29"/>
      <c r="S152" s="7"/>
      <c r="U152" s="29"/>
      <c r="V152" s="29"/>
      <c r="W152" s="7"/>
      <c r="Y152" s="29"/>
      <c r="Z152" s="29"/>
      <c r="AA152" s="7"/>
      <c r="AC152" s="29"/>
      <c r="AD152" s="29"/>
      <c r="AE152" s="7"/>
    </row>
    <row r="153" spans="18:31">
      <c r="S153" s="7"/>
      <c r="W153" s="7"/>
      <c r="AA153" s="7"/>
      <c r="AE153" s="7"/>
    </row>
    <row r="154" spans="18:31">
      <c r="S154" s="7"/>
      <c r="W154" s="7"/>
      <c r="AA154" s="7"/>
      <c r="AE154" s="7"/>
    </row>
    <row r="155" spans="18:31">
      <c r="S155" s="7"/>
      <c r="W155" s="7"/>
      <c r="AA155" s="7"/>
      <c r="AE155" s="7"/>
    </row>
    <row r="156" spans="18:31">
      <c r="S156" s="7"/>
      <c r="W156" s="7"/>
      <c r="AA156" s="7"/>
      <c r="AE156" s="7"/>
    </row>
    <row r="157" spans="18:31">
      <c r="S157" s="7"/>
      <c r="W157" s="7"/>
      <c r="AA157" s="7"/>
      <c r="AE157" s="7"/>
    </row>
    <row r="158" spans="18:31">
      <c r="S158" s="7"/>
      <c r="W158" s="7"/>
      <c r="AA158" s="7"/>
      <c r="AE158" s="7"/>
    </row>
    <row r="159" spans="18:31">
      <c r="S159" s="7"/>
      <c r="W159" s="7"/>
      <c r="AA159" s="7"/>
      <c r="AE159" s="7"/>
    </row>
    <row r="160" spans="18:31">
      <c r="S160" s="7"/>
      <c r="W160" s="7"/>
      <c r="AA160" s="7"/>
      <c r="AE160" s="7"/>
    </row>
    <row r="161" spans="19:31">
      <c r="S161" s="7"/>
      <c r="W161" s="7"/>
      <c r="AA161" s="7"/>
      <c r="AE161" s="7"/>
    </row>
    <row r="162" spans="19:31">
      <c r="S162" s="7"/>
      <c r="W162" s="7"/>
      <c r="AA162" s="7"/>
      <c r="AE162" s="7"/>
    </row>
    <row r="163" spans="19:31">
      <c r="S163" s="7"/>
      <c r="W163" s="7"/>
      <c r="AA163" s="7"/>
      <c r="AE163" s="7"/>
    </row>
    <row r="164" spans="19:31">
      <c r="S164" s="7"/>
      <c r="W164" s="7"/>
      <c r="AA164" s="7"/>
      <c r="AE164" s="7"/>
    </row>
    <row r="165" spans="19:31">
      <c r="S165" s="7"/>
      <c r="W165" s="7"/>
      <c r="AA165" s="7"/>
      <c r="AE165" s="7"/>
    </row>
    <row r="166" spans="19:31">
      <c r="S166" s="7"/>
      <c r="W166" s="7"/>
      <c r="AA166" s="7"/>
      <c r="AE166" s="7"/>
    </row>
    <row r="167" spans="19:31">
      <c r="S167" s="7"/>
      <c r="W167" s="7"/>
      <c r="AA167" s="7"/>
      <c r="AE167" s="7"/>
    </row>
    <row r="168" spans="19:31">
      <c r="S168" s="7"/>
      <c r="W168" s="7"/>
      <c r="AA168" s="7"/>
      <c r="AE168" s="7"/>
    </row>
    <row r="169" spans="19:31">
      <c r="S169" s="7"/>
      <c r="W169" s="7"/>
      <c r="AA169" s="7"/>
      <c r="AE169" s="7"/>
    </row>
    <row r="170" spans="19:31">
      <c r="S170" s="7"/>
      <c r="W170" s="7"/>
      <c r="AA170" s="7"/>
      <c r="AE170" s="7"/>
    </row>
    <row r="171" spans="19:31">
      <c r="S171" s="7"/>
      <c r="W171" s="7"/>
      <c r="AA171" s="7"/>
      <c r="AE171" s="7"/>
    </row>
    <row r="172" spans="19:31">
      <c r="S172" s="7"/>
      <c r="W172" s="7"/>
      <c r="AA172" s="7"/>
      <c r="AE172" s="7"/>
    </row>
    <row r="173" spans="19:31">
      <c r="S173" s="7"/>
      <c r="W173" s="7"/>
      <c r="AA173" s="7"/>
      <c r="AE173" s="7"/>
    </row>
    <row r="174" spans="19:31">
      <c r="S174" s="7"/>
      <c r="W174" s="7"/>
      <c r="AA174" s="7"/>
      <c r="AE174" s="7"/>
    </row>
    <row r="175" spans="19:31">
      <c r="S175" s="7"/>
      <c r="W175" s="7"/>
      <c r="AA175" s="7"/>
      <c r="AE175" s="7"/>
    </row>
    <row r="176" spans="19:31">
      <c r="S176" s="7"/>
      <c r="W176" s="7"/>
      <c r="AA176" s="7"/>
      <c r="AE176" s="7"/>
    </row>
    <row r="177" spans="19:31">
      <c r="S177" s="7"/>
      <c r="W177" s="7"/>
      <c r="AA177" s="7"/>
      <c r="AE177" s="7"/>
    </row>
    <row r="178" spans="19:31">
      <c r="S178" s="7"/>
      <c r="W178" s="7"/>
      <c r="AA178" s="7"/>
      <c r="AE178" s="7"/>
    </row>
    <row r="179" spans="19:31">
      <c r="S179" s="7"/>
      <c r="W179" s="7"/>
      <c r="AA179" s="7"/>
      <c r="AE179" s="7"/>
    </row>
    <row r="180" spans="19:31">
      <c r="S180" s="7"/>
      <c r="W180" s="7"/>
      <c r="AA180" s="7"/>
      <c r="AE180" s="7"/>
    </row>
    <row r="181" spans="19:31">
      <c r="S181" s="7"/>
      <c r="W181" s="7"/>
      <c r="AA181" s="7"/>
      <c r="AE181" s="7"/>
    </row>
    <row r="182" spans="19:31">
      <c r="S182" s="7"/>
      <c r="W182" s="7"/>
      <c r="AA182" s="7"/>
      <c r="AE182" s="7"/>
    </row>
    <row r="183" spans="19:31">
      <c r="S183" s="7"/>
      <c r="W183" s="7"/>
      <c r="AA183" s="7"/>
      <c r="AE183" s="7"/>
    </row>
    <row r="184" spans="19:31">
      <c r="S184" s="7"/>
      <c r="W184" s="7"/>
      <c r="AA184" s="7"/>
      <c r="AE184" s="7"/>
    </row>
    <row r="185" spans="19:31">
      <c r="S185" s="7"/>
      <c r="W185" s="7"/>
      <c r="AA185" s="7"/>
      <c r="AE185" s="7"/>
    </row>
    <row r="186" spans="19:31">
      <c r="S186" s="7"/>
      <c r="W186" s="7"/>
      <c r="AA186" s="7"/>
      <c r="AE186" s="7"/>
    </row>
    <row r="187" spans="19:31">
      <c r="S187" s="7"/>
      <c r="W187" s="7"/>
      <c r="AA187" s="7"/>
      <c r="AE187" s="7"/>
    </row>
    <row r="188" spans="19:31">
      <c r="S188" s="7"/>
      <c r="W188" s="7"/>
      <c r="AA188" s="7"/>
      <c r="AE188" s="7"/>
    </row>
    <row r="189" spans="19:31">
      <c r="S189" s="7"/>
      <c r="W189" s="7"/>
      <c r="AA189" s="7"/>
      <c r="AE189" s="7"/>
    </row>
    <row r="190" spans="19:31">
      <c r="S190" s="7"/>
      <c r="W190" s="7"/>
      <c r="AA190" s="7"/>
      <c r="AE190" s="7"/>
    </row>
    <row r="191" spans="19:31">
      <c r="S191" s="7"/>
      <c r="W191" s="7"/>
      <c r="AA191" s="7"/>
      <c r="AE191" s="7"/>
    </row>
    <row r="192" spans="19:31">
      <c r="S192" s="7"/>
      <c r="W192" s="7"/>
      <c r="AA192" s="7"/>
      <c r="AE192" s="7"/>
    </row>
    <row r="193" spans="19:31">
      <c r="S193" s="7"/>
      <c r="W193" s="7"/>
      <c r="AA193" s="7"/>
      <c r="AE193" s="7"/>
    </row>
    <row r="194" spans="19:31">
      <c r="S194" s="7"/>
      <c r="W194" s="7"/>
      <c r="AA194" s="7"/>
      <c r="AE194" s="7"/>
    </row>
    <row r="195" spans="19:31">
      <c r="S195" s="7"/>
      <c r="W195" s="7"/>
      <c r="AA195" s="7"/>
      <c r="AE195" s="7"/>
    </row>
    <row r="196" spans="19:31">
      <c r="S196" s="7"/>
      <c r="W196" s="7"/>
      <c r="AA196" s="7"/>
      <c r="AE196" s="7"/>
    </row>
    <row r="197" spans="19:31">
      <c r="S197" s="7"/>
      <c r="W197" s="7"/>
      <c r="AA197" s="7"/>
      <c r="AE197" s="7"/>
    </row>
    <row r="198" spans="19:31">
      <c r="S198" s="7"/>
      <c r="W198" s="7"/>
      <c r="AA198" s="7"/>
      <c r="AE198" s="7"/>
    </row>
    <row r="199" spans="19:31">
      <c r="S199" s="7"/>
      <c r="W199" s="7"/>
      <c r="AA199" s="7"/>
      <c r="AE199" s="7"/>
    </row>
    <row r="200" spans="19:31">
      <c r="S200" s="7"/>
      <c r="W200" s="7"/>
      <c r="AA200" s="7"/>
      <c r="AE200" s="7"/>
    </row>
    <row r="201" spans="19:31">
      <c r="S201" s="7"/>
      <c r="W201" s="7"/>
      <c r="AA201" s="7"/>
      <c r="AE201" s="7"/>
    </row>
    <row r="202" spans="19:31">
      <c r="S202" s="7"/>
      <c r="W202" s="7"/>
      <c r="AA202" s="7"/>
      <c r="AE202" s="7"/>
    </row>
    <row r="203" spans="19:31">
      <c r="S203" s="7"/>
      <c r="W203" s="7"/>
      <c r="AA203" s="7"/>
      <c r="AE203" s="7"/>
    </row>
    <row r="204" spans="19:31">
      <c r="S204" s="7"/>
      <c r="W204" s="7"/>
      <c r="AA204" s="7"/>
      <c r="AE204" s="7"/>
    </row>
    <row r="205" spans="19:31">
      <c r="S205" s="7"/>
      <c r="W205" s="7"/>
      <c r="AA205" s="7"/>
      <c r="AE205" s="7"/>
    </row>
    <row r="206" spans="19:31">
      <c r="S206" s="7"/>
      <c r="W206" s="7"/>
      <c r="AA206" s="7"/>
      <c r="AE206" s="7"/>
    </row>
    <row r="207" spans="19:31">
      <c r="S207" s="7"/>
      <c r="W207" s="7"/>
      <c r="AA207" s="7"/>
      <c r="AE207" s="7"/>
    </row>
    <row r="208" spans="19:31">
      <c r="S208" s="7"/>
      <c r="W208" s="7"/>
      <c r="AA208" s="7"/>
      <c r="AE208" s="7"/>
    </row>
    <row r="209" spans="19:31">
      <c r="S209" s="7"/>
      <c r="W209" s="7"/>
      <c r="AA209" s="7"/>
      <c r="AE209" s="7"/>
    </row>
    <row r="210" spans="19:31">
      <c r="S210" s="7"/>
      <c r="W210" s="7"/>
      <c r="AA210" s="7"/>
      <c r="AE210" s="7"/>
    </row>
    <row r="211" spans="19:31">
      <c r="S211" s="7"/>
      <c r="W211" s="7"/>
      <c r="AA211" s="7"/>
      <c r="AE211" s="7"/>
    </row>
    <row r="212" spans="19:31">
      <c r="S212" s="7"/>
      <c r="W212" s="7"/>
      <c r="AA212" s="7"/>
      <c r="AE212" s="7"/>
    </row>
    <row r="213" spans="19:31">
      <c r="S213" s="7"/>
      <c r="W213" s="7"/>
      <c r="AA213" s="7"/>
      <c r="AE213" s="7"/>
    </row>
    <row r="214" spans="19:31">
      <c r="S214" s="7"/>
      <c r="W214" s="7"/>
      <c r="AA214" s="7"/>
      <c r="AE214" s="7"/>
    </row>
    <row r="215" spans="19:31">
      <c r="S215" s="7"/>
      <c r="W215" s="7"/>
      <c r="AA215" s="7"/>
      <c r="AE215" s="7"/>
    </row>
    <row r="216" spans="19:31">
      <c r="S216" s="7"/>
      <c r="W216" s="7"/>
      <c r="AA216" s="7"/>
      <c r="AE216" s="7"/>
    </row>
    <row r="217" spans="19:31">
      <c r="S217" s="7"/>
      <c r="W217" s="7"/>
      <c r="AA217" s="7"/>
      <c r="AE217" s="7"/>
    </row>
    <row r="218" spans="19:31">
      <c r="S218" s="7"/>
      <c r="W218" s="7"/>
      <c r="AA218" s="7"/>
      <c r="AE218" s="7"/>
    </row>
    <row r="219" spans="19:31">
      <c r="S219" s="7"/>
      <c r="W219" s="7"/>
      <c r="AA219" s="7"/>
      <c r="AE219" s="7"/>
    </row>
    <row r="220" spans="19:31">
      <c r="S220" s="7"/>
      <c r="W220" s="7"/>
      <c r="AA220" s="7"/>
      <c r="AE220" s="7"/>
    </row>
    <row r="221" spans="19:31">
      <c r="S221" s="7"/>
      <c r="W221" s="7"/>
      <c r="AA221" s="7"/>
      <c r="AE221" s="7"/>
    </row>
    <row r="222" spans="19:31">
      <c r="S222" s="7"/>
      <c r="W222" s="7"/>
      <c r="AA222" s="7"/>
      <c r="AE222" s="7"/>
    </row>
    <row r="223" spans="19:31">
      <c r="S223" s="7"/>
      <c r="W223" s="7"/>
      <c r="AA223" s="7"/>
      <c r="AE223" s="7"/>
    </row>
    <row r="224" spans="19:31">
      <c r="S224" s="7"/>
      <c r="W224" s="7"/>
      <c r="AA224" s="7"/>
      <c r="AE224" s="7"/>
    </row>
    <row r="225" spans="19:31">
      <c r="S225" s="7"/>
      <c r="W225" s="7"/>
      <c r="AA225" s="7"/>
      <c r="AE225" s="7"/>
    </row>
    <row r="226" spans="19:31">
      <c r="S226" s="7"/>
      <c r="W226" s="7"/>
      <c r="AA226" s="7"/>
      <c r="AE226" s="7"/>
    </row>
    <row r="227" spans="19:31">
      <c r="S227" s="7"/>
      <c r="W227" s="7"/>
      <c r="AA227" s="7"/>
      <c r="AE227" s="7"/>
    </row>
  </sheetData>
  <autoFilter ref="A2:AC15" xr:uid="{8CAD722E-EA08-417A-B038-F198284D52B9}"/>
  <mergeCells count="5">
    <mergeCell ref="H1:K1"/>
    <mergeCell ref="R1:S1"/>
    <mergeCell ref="U1:W1"/>
    <mergeCell ref="Y1:AA1"/>
    <mergeCell ref="AC1:AE1"/>
  </mergeCells>
  <phoneticPr fontId="8" type="noConversion"/>
  <dataValidations count="1">
    <dataValidation type="list" allowBlank="1" showInputMessage="1" showErrorMessage="1" sqref="A19:B83 E237:E1048576 E6 E20:E83 C1:C2 B237:C1048576 C6 C8:C83" xr:uid="{39881311-E228-4AE8-9841-0E8C1E8A681B}">
      <formula1>#REF!</formula1>
    </dataValidation>
  </dataValidations>
  <pageMargins left="0.7" right="0.7" top="0.75" bottom="0.75" header="0.3" footer="0.3"/>
  <pageSetup paperSize="9" orientation="portrait" r:id="rId1"/>
  <headerFooter>
    <oddHeader>&amp;R&amp;"Calibri"&amp;10&amp;K000000 Business Use&amp;1#_x000D_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ACDD9A7D6A9846AEF15C154FD04C7F" ma:contentTypeVersion="3" ma:contentTypeDescription="Create a new document." ma:contentTypeScope="" ma:versionID="c1b1caaf41e957cc0244135f198a8e02">
  <xsd:schema xmlns:xsd="http://www.w3.org/2001/XMLSchema" xmlns:xs="http://www.w3.org/2001/XMLSchema" xmlns:p="http://schemas.microsoft.com/office/2006/metadata/properties" xmlns:ns2="e1c1f1b3-55e5-42ed-9f7d-e111adeb1642" targetNamespace="http://schemas.microsoft.com/office/2006/metadata/properties" ma:root="true" ma:fieldsID="2e16d7443d2e04d109211265d599f251" ns2:_="">
    <xsd:import namespace="e1c1f1b3-55e5-42ed-9f7d-e111adeb16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c1f1b3-55e5-42ed-9f7d-e111adeb16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BDAE8F-E3CB-4C8E-B587-3EAAD473E2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c1f1b3-55e5-42ed-9f7d-e111adeb16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A7250B-98CE-4215-A156-0C6291C1FB83}">
  <ds:schemaRefs>
    <ds:schemaRef ds:uri="http://purl.org/dc/terms/"/>
    <ds:schemaRef ds:uri="http://schemas.microsoft.com/office/2006/documentManagement/types"/>
    <ds:schemaRef ds:uri="63cbf04d-b03e-4987-89d4-ea3beded6fa1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7fcaf1f0-514d-4f56-aeba-66d81b8afa2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ED0B79A-85B2-4453-9741-B70661848D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capital evolution</vt:lpstr>
      <vt:lpstr>Summary</vt:lpstr>
      <vt:lpstr>PROJECT LIST B-up</vt:lpstr>
      <vt:lpstr>Sheet1</vt:lpstr>
      <vt:lpstr>PROJECT LIST R&amp;O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Yang, Yang</dc:creator>
  <cp:keywords/>
  <dc:description/>
  <cp:lastModifiedBy>松泽 李</cp:lastModifiedBy>
  <cp:revision/>
  <dcterms:created xsi:type="dcterms:W3CDTF">2019-10-10T14:16:35Z</dcterms:created>
  <dcterms:modified xsi:type="dcterms:W3CDTF">2025-06-23T13:14:05Z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0x010100EFACDD9A7D6A9846AEF15C154FD04C7F</vt:lpwstr>
  </property>
  <property fmtid="{D5CDD505-2E9C-101B-9397-08002B2CF9AE}" pid="3" name="CustomUiType">
    <vt:lpwstr>2</vt:lpwstr>
  </property>
  <property fmtid="{D5CDD505-2E9C-101B-9397-08002B2CF9AE}" pid="4" name="MSIP_Label_a518e53f-798e-43aa-978d-c3fda1f3a682_Enabled">
    <vt:lpwstr>true</vt:lpwstr>
  </property>
  <property fmtid="{D5CDD505-2E9C-101B-9397-08002B2CF9AE}" pid="5" name="MSIP_Label_a518e53f-798e-43aa-978d-c3fda1f3a682_SetDate">
    <vt:lpwstr>2023-11-13T04:40:53Z</vt:lpwstr>
  </property>
  <property fmtid="{D5CDD505-2E9C-101B-9397-08002B2CF9AE}" pid="6" name="MSIP_Label_a518e53f-798e-43aa-978d-c3fda1f3a682_Method">
    <vt:lpwstr>Privileged</vt:lpwstr>
  </property>
  <property fmtid="{D5CDD505-2E9C-101B-9397-08002B2CF9AE}" pid="7" name="MSIP_Label_a518e53f-798e-43aa-978d-c3fda1f3a682_Name">
    <vt:lpwstr>PG - Internal Use</vt:lpwstr>
  </property>
  <property fmtid="{D5CDD505-2E9C-101B-9397-08002B2CF9AE}" pid="8" name="MSIP_Label_a518e53f-798e-43aa-978d-c3fda1f3a682_SiteId">
    <vt:lpwstr>3596192b-fdf5-4e2c-a6fa-acb706c963d8</vt:lpwstr>
  </property>
  <property fmtid="{D5CDD505-2E9C-101B-9397-08002B2CF9AE}" pid="9" name="MSIP_Label_a518e53f-798e-43aa-978d-c3fda1f3a682_ActionId">
    <vt:lpwstr>02fb628e-b6a9-4854-b2d8-2198acaf0aa5</vt:lpwstr>
  </property>
  <property fmtid="{D5CDD505-2E9C-101B-9397-08002B2CF9AE}" pid="10" name="MSIP_Label_a518e53f-798e-43aa-978d-c3fda1f3a682_ContentBits">
    <vt:lpwstr>1</vt:lpwstr>
  </property>
  <property fmtid="{D5CDD505-2E9C-101B-9397-08002B2CF9AE}" pid="11" name="MediaServiceImageTags">
    <vt:lpwstr/>
  </property>
  <property fmtid="{D5CDD505-2E9C-101B-9397-08002B2CF9AE}" pid="12" name="Order">
    <vt:r8>1201200</vt:r8>
  </property>
  <property fmtid="{D5CDD505-2E9C-101B-9397-08002B2CF9AE}" pid="13" name="xd_Signature">
    <vt:bool>false</vt:bool>
  </property>
  <property fmtid="{D5CDD505-2E9C-101B-9397-08002B2CF9AE}" pid="14" name="xd_ProgID">
    <vt:lpwstr/>
  </property>
  <property fmtid="{D5CDD505-2E9C-101B-9397-08002B2CF9AE}" pid="15" name="_SourceUrl">
    <vt:lpwstr/>
  </property>
  <property fmtid="{D5CDD505-2E9C-101B-9397-08002B2CF9AE}" pid="16" name="_SharedFileIndex">
    <vt:lpwstr/>
  </property>
  <property fmtid="{D5CDD505-2E9C-101B-9397-08002B2CF9AE}" pid="17" name="ComplianceAssetId">
    <vt:lpwstr/>
  </property>
  <property fmtid="{D5CDD505-2E9C-101B-9397-08002B2CF9AE}" pid="18" name="TemplateUrl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</Properties>
</file>